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anka/Desktop/Múzeum Anton /Final/FINAL/FINAL/"/>
    </mc:Choice>
  </mc:AlternateContent>
  <xr:revisionPtr revIDLastSave="0" documentId="13_ncr:1_{31994B7F-6127-F84A-8BB7-D6C1E3B4E9F8}" xr6:coauthVersionLast="47" xr6:coauthVersionMax="47" xr10:uidLastSave="{00000000-0000-0000-0000-000000000000}"/>
  <bookViews>
    <workbookView xWindow="0" yWindow="740" windowWidth="29400" windowHeight="17460" xr2:uid="{00000000-000D-0000-FFFF-FFFF00000000}"/>
  </bookViews>
  <sheets>
    <sheet name="Rekapitulácia stavby" sheetId="1" r:id="rId1"/>
    <sheet name="2025-01 - SO-01 -  rekonš..." sheetId="2" r:id="rId2"/>
    <sheet name="2025-02 - SO-01 - obnova ..." sheetId="3" r:id="rId3"/>
    <sheet name="2025-10 - SO-01 - sanácia..." sheetId="4" r:id="rId4"/>
    <sheet name="2025-11 - SO-01 - umeleck..." sheetId="5" r:id="rId5"/>
    <sheet name="2025-12 - SO-01 - umeleck..." sheetId="6" r:id="rId6"/>
    <sheet name="2025-13 - SO-01 - reštaur..." sheetId="7" r:id="rId7"/>
    <sheet name="2025-16 - SO-01 - reštaur..." sheetId="8" r:id="rId8"/>
    <sheet name="2025-03 - SO-01 - elektro..." sheetId="9" r:id="rId9"/>
    <sheet name="2025-04 - SO-01 - vzducho..." sheetId="10" r:id="rId10"/>
    <sheet name="2025-05 - SO-01 - zdravot..." sheetId="11" r:id="rId11"/>
    <sheet name="2025-06 - SO-01 - vykurov..." sheetId="12" r:id="rId12"/>
    <sheet name="2025-07 - SO-01 - slabopr..." sheetId="13" r:id="rId13"/>
    <sheet name="2025-08 - SO-01 - slabopr..." sheetId="14" r:id="rId14"/>
    <sheet name="2025-09 - SO-01 - slabopr..." sheetId="15" r:id="rId15"/>
    <sheet name="2025-14 - SO-02- altán- n..." sheetId="16" r:id="rId16"/>
    <sheet name="2025-15 - SO-02 - elektro..." sheetId="17" r:id="rId17"/>
  </sheets>
  <definedNames>
    <definedName name="_xlnm._FilterDatabase" localSheetId="1" hidden="1">'2025-01 - SO-01 -  rekonš...'!$C$127:$K$355</definedName>
    <definedName name="_xlnm._FilterDatabase" localSheetId="2" hidden="1">'2025-02 - SO-01 - obnova ...'!$C$134:$K$1020</definedName>
    <definedName name="_xlnm._FilterDatabase" localSheetId="8" hidden="1">'2025-03 - SO-01 - elektro...'!$C$122:$K$190</definedName>
    <definedName name="_xlnm._FilterDatabase" localSheetId="9" hidden="1">'2025-04 - SO-01 - vzducho...'!$C$123:$K$196</definedName>
    <definedName name="_xlnm._FilterDatabase" localSheetId="10" hidden="1">'2025-05 - SO-01 - zdravot...'!$C$128:$K$212</definedName>
    <definedName name="_xlnm._FilterDatabase" localSheetId="11" hidden="1">'2025-06 - SO-01 - vykurov...'!$C$127:$K$245</definedName>
    <definedName name="_xlnm._FilterDatabase" localSheetId="12" hidden="1">'2025-07 - SO-01 - slabopr...'!$C$120:$K$184</definedName>
    <definedName name="_xlnm._FilterDatabase" localSheetId="13" hidden="1">'2025-08 - SO-01 - slabopr...'!$C$119:$K$153</definedName>
    <definedName name="_xlnm._FilterDatabase" localSheetId="14" hidden="1">'2025-09 - SO-01 - slabopr...'!$C$119:$K$143</definedName>
    <definedName name="_xlnm._FilterDatabase" localSheetId="3" hidden="1">'2025-10 - SO-01 - sanácia...'!$C$127:$K$310</definedName>
    <definedName name="_xlnm._FilterDatabase" localSheetId="4" hidden="1">'2025-11 - SO-01 - umeleck...'!$C$127:$K$271</definedName>
    <definedName name="_xlnm._FilterDatabase" localSheetId="5" hidden="1">'2025-12 - SO-01 - umeleck...'!$C$117:$K$140</definedName>
    <definedName name="_xlnm._FilterDatabase" localSheetId="6" hidden="1">'2025-13 - SO-01 - reštaur...'!$C$118:$K$146</definedName>
    <definedName name="_xlnm._FilterDatabase" localSheetId="15" hidden="1">'2025-14 - SO-02- altán- n...'!$C$129:$K$263</definedName>
    <definedName name="_xlnm._FilterDatabase" localSheetId="16" hidden="1">'2025-15 - SO-02 - elektro...'!$C$122:$K$182</definedName>
    <definedName name="_xlnm._FilterDatabase" localSheetId="7" hidden="1">'2025-16 - SO-01 - reštaur...'!$C$119:$K$159</definedName>
    <definedName name="_xlnm.Print_Titles" localSheetId="1">'2025-01 - SO-01 -  rekonš...'!$127:$127</definedName>
    <definedName name="_xlnm.Print_Titles" localSheetId="2">'2025-02 - SO-01 - obnova ...'!$134:$134</definedName>
    <definedName name="_xlnm.Print_Titles" localSheetId="8">'2025-03 - SO-01 - elektro...'!$122:$122</definedName>
    <definedName name="_xlnm.Print_Titles" localSheetId="9">'2025-04 - SO-01 - vzducho...'!$123:$123</definedName>
    <definedName name="_xlnm.Print_Titles" localSheetId="10">'2025-05 - SO-01 - zdravot...'!$128:$128</definedName>
    <definedName name="_xlnm.Print_Titles" localSheetId="11">'2025-06 - SO-01 - vykurov...'!$127:$127</definedName>
    <definedName name="_xlnm.Print_Titles" localSheetId="12">'2025-07 - SO-01 - slabopr...'!$120:$120</definedName>
    <definedName name="_xlnm.Print_Titles" localSheetId="13">'2025-08 - SO-01 - slabopr...'!$119:$119</definedName>
    <definedName name="_xlnm.Print_Titles" localSheetId="14">'2025-09 - SO-01 - slabopr...'!$119:$119</definedName>
    <definedName name="_xlnm.Print_Titles" localSheetId="3">'2025-10 - SO-01 - sanácia...'!$127:$127</definedName>
    <definedName name="_xlnm.Print_Titles" localSheetId="4">'2025-11 - SO-01 - umeleck...'!$127:$127</definedName>
    <definedName name="_xlnm.Print_Titles" localSheetId="5">'2025-12 - SO-01 - umeleck...'!$117:$117</definedName>
    <definedName name="_xlnm.Print_Titles" localSheetId="6">'2025-13 - SO-01 - reštaur...'!$118:$118</definedName>
    <definedName name="_xlnm.Print_Titles" localSheetId="15">'2025-14 - SO-02- altán- n...'!$129:$129</definedName>
    <definedName name="_xlnm.Print_Titles" localSheetId="16">'2025-15 - SO-02 - elektro...'!$122:$122</definedName>
    <definedName name="_xlnm.Print_Titles" localSheetId="7">'2025-16 - SO-01 - reštaur...'!$119:$119</definedName>
    <definedName name="_xlnm.Print_Titles" localSheetId="0">'Rekapitulácia stavby'!$92:$92</definedName>
    <definedName name="_xlnm.Print_Area" localSheetId="1">'2025-01 - SO-01 -  rekonš...'!$C$4:$J$76,'2025-01 - SO-01 -  rekonš...'!$C$82:$J$109,'2025-01 - SO-01 -  rekonš...'!$C$115:$J$355</definedName>
    <definedName name="_xlnm.Print_Area" localSheetId="2">'2025-02 - SO-01 - obnova ...'!$C$4:$J$76,'2025-02 - SO-01 - obnova ...'!$C$82:$J$116,'2025-02 - SO-01 - obnova ...'!$C$122:$J$1020</definedName>
    <definedName name="_xlnm.Print_Area" localSheetId="8">'2025-03 - SO-01 - elektro...'!$C$4:$J$76,'2025-03 - SO-01 - elektro...'!$C$82:$J$104,'2025-03 - SO-01 - elektro...'!$C$110:$J$190</definedName>
    <definedName name="_xlnm.Print_Area" localSheetId="9">'2025-04 - SO-01 - vzducho...'!$C$4:$J$76,'2025-04 - SO-01 - vzducho...'!$C$82:$J$105,'2025-04 - SO-01 - vzducho...'!$C$111:$J$196</definedName>
    <definedName name="_xlnm.Print_Area" localSheetId="10">'2025-05 - SO-01 - zdravot...'!$C$4:$J$76,'2025-05 - SO-01 - zdravot...'!$C$82:$J$110,'2025-05 - SO-01 - zdravot...'!$C$116:$J$212</definedName>
    <definedName name="_xlnm.Print_Area" localSheetId="11">'2025-06 - SO-01 - vykurov...'!$C$4:$J$76,'2025-06 - SO-01 - vykurov...'!$C$82:$J$109,'2025-06 - SO-01 - vykurov...'!$C$115:$J$245</definedName>
    <definedName name="_xlnm.Print_Area" localSheetId="12">'2025-07 - SO-01 - slabopr...'!$C$4:$J$76,'2025-07 - SO-01 - slabopr...'!$C$82:$J$102,'2025-07 - SO-01 - slabopr...'!$C$108:$J$184</definedName>
    <definedName name="_xlnm.Print_Area" localSheetId="13">'2025-08 - SO-01 - slabopr...'!$C$4:$J$76,'2025-08 - SO-01 - slabopr...'!$C$82:$J$101,'2025-08 - SO-01 - slabopr...'!$C$107:$J$153</definedName>
    <definedName name="_xlnm.Print_Area" localSheetId="14">'2025-09 - SO-01 - slabopr...'!$C$4:$J$76,'2025-09 - SO-01 - slabopr...'!$C$82:$J$101,'2025-09 - SO-01 - slabopr...'!$C$107:$J$143</definedName>
    <definedName name="_xlnm.Print_Area" localSheetId="3">'2025-10 - SO-01 - sanácia...'!$C$4:$J$76,'2025-10 - SO-01 - sanácia...'!$C$82:$J$109,'2025-10 - SO-01 - sanácia...'!$C$115:$J$310</definedName>
    <definedName name="_xlnm.Print_Area" localSheetId="4">'2025-11 - SO-01 - umeleck...'!$C$4:$J$76,'2025-11 - SO-01 - umeleck...'!$C$82:$J$109,'2025-11 - SO-01 - umeleck...'!$C$115:$J$271</definedName>
    <definedName name="_xlnm.Print_Area" localSheetId="5">'2025-12 - SO-01 - umeleck...'!$C$4:$J$76,'2025-12 - SO-01 - umeleck...'!$C$82:$J$99,'2025-12 - SO-01 - umeleck...'!$C$105:$J$140</definedName>
    <definedName name="_xlnm.Print_Area" localSheetId="6">'2025-13 - SO-01 - reštaur...'!$C$4:$J$76,'2025-13 - SO-01 - reštaur...'!$C$82:$J$100,'2025-13 - SO-01 - reštaur...'!$C$106:$J$146</definedName>
    <definedName name="_xlnm.Print_Area" localSheetId="15">'2025-14 - SO-02- altán- n...'!$C$4:$J$76,'2025-14 - SO-02- altán- n...'!$C$82:$J$111,'2025-14 - SO-02- altán- n...'!$C$117:$J$263</definedName>
    <definedName name="_xlnm.Print_Area" localSheetId="16">'2025-15 - SO-02 - elektro...'!$C$4:$J$76,'2025-15 - SO-02 - elektro...'!$C$82:$J$104,'2025-15 - SO-02 - elektro...'!$C$110:$J$182</definedName>
    <definedName name="_xlnm.Print_Area" localSheetId="7">'2025-16 - SO-01 - reštaur...'!$C$4:$J$76,'2025-16 - SO-01 - reštaur...'!$C$82:$J$101,'2025-16 - SO-01 - reštaur...'!$C$107:$J$159</definedName>
    <definedName name="_xlnm.Print_Area" localSheetId="0">'Rekapitulácia stavby'!$D$4:$AO$76,'Rekapitulácia stavby'!$C$82:$AQ$111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4" i="17" l="1"/>
  <c r="J144" i="17"/>
  <c r="J126" i="17"/>
  <c r="J37" i="17"/>
  <c r="J36" i="17"/>
  <c r="AY110" i="1"/>
  <c r="J35" i="17"/>
  <c r="AX110" i="1"/>
  <c r="BI182" i="17"/>
  <c r="BH182" i="17"/>
  <c r="BG182" i="17"/>
  <c r="BE182" i="17"/>
  <c r="T182" i="17"/>
  <c r="R182" i="17"/>
  <c r="P182" i="17"/>
  <c r="BI181" i="17"/>
  <c r="BH181" i="17"/>
  <c r="BG181" i="17"/>
  <c r="BE181" i="17"/>
  <c r="T181" i="17"/>
  <c r="R181" i="17"/>
  <c r="P181" i="17"/>
  <c r="BI180" i="17"/>
  <c r="BH180" i="17"/>
  <c r="BG180" i="17"/>
  <c r="BE180" i="17"/>
  <c r="T180" i="17"/>
  <c r="R180" i="17"/>
  <c r="P180" i="17"/>
  <c r="BI179" i="17"/>
  <c r="BH179" i="17"/>
  <c r="BG179" i="17"/>
  <c r="BE179" i="17"/>
  <c r="T179" i="17"/>
  <c r="R179" i="17"/>
  <c r="P179" i="17"/>
  <c r="BI178" i="17"/>
  <c r="BH178" i="17"/>
  <c r="BG178" i="17"/>
  <c r="BE178" i="17"/>
  <c r="T178" i="17"/>
  <c r="R178" i="17"/>
  <c r="P178" i="17"/>
  <c r="BI177" i="17"/>
  <c r="BH177" i="17"/>
  <c r="BG177" i="17"/>
  <c r="BE177" i="17"/>
  <c r="T177" i="17"/>
  <c r="R177" i="17"/>
  <c r="P177" i="17"/>
  <c r="BI176" i="17"/>
  <c r="BH176" i="17"/>
  <c r="BG176" i="17"/>
  <c r="BE176" i="17"/>
  <c r="T176" i="17"/>
  <c r="R176" i="17"/>
  <c r="P176" i="17"/>
  <c r="BI175" i="17"/>
  <c r="BH175" i="17"/>
  <c r="BG175" i="17"/>
  <c r="BE175" i="17"/>
  <c r="T175" i="17"/>
  <c r="R175" i="17"/>
  <c r="P175" i="17"/>
  <c r="BI174" i="17"/>
  <c r="BH174" i="17"/>
  <c r="BG174" i="17"/>
  <c r="BE174" i="17"/>
  <c r="T174" i="17"/>
  <c r="R174" i="17"/>
  <c r="P174" i="17"/>
  <c r="BI173" i="17"/>
  <c r="BH173" i="17"/>
  <c r="BG173" i="17"/>
  <c r="BE173" i="17"/>
  <c r="T173" i="17"/>
  <c r="R173" i="17"/>
  <c r="P173" i="17"/>
  <c r="BI172" i="17"/>
  <c r="BH172" i="17"/>
  <c r="BG172" i="17"/>
  <c r="BE172" i="17"/>
  <c r="T172" i="17"/>
  <c r="R172" i="17"/>
  <c r="P172" i="17"/>
  <c r="BI171" i="17"/>
  <c r="BH171" i="17"/>
  <c r="BG171" i="17"/>
  <c r="BE171" i="17"/>
  <c r="T171" i="17"/>
  <c r="R171" i="17"/>
  <c r="P171" i="17"/>
  <c r="BI170" i="17"/>
  <c r="BH170" i="17"/>
  <c r="BG170" i="17"/>
  <c r="BE170" i="17"/>
  <c r="T170" i="17"/>
  <c r="R170" i="17"/>
  <c r="P170" i="17"/>
  <c r="BI169" i="17"/>
  <c r="BH169" i="17"/>
  <c r="BG169" i="17"/>
  <c r="BE169" i="17"/>
  <c r="T169" i="17"/>
  <c r="R169" i="17"/>
  <c r="P169" i="17"/>
  <c r="BI168" i="17"/>
  <c r="BH168" i="17"/>
  <c r="BG168" i="17"/>
  <c r="BE168" i="17"/>
  <c r="T168" i="17"/>
  <c r="R168" i="17"/>
  <c r="P168" i="17"/>
  <c r="BI167" i="17"/>
  <c r="BH167" i="17"/>
  <c r="BG167" i="17"/>
  <c r="BE167" i="17"/>
  <c r="T167" i="17"/>
  <c r="R167" i="17"/>
  <c r="P167" i="17"/>
  <c r="BI166" i="17"/>
  <c r="BH166" i="17"/>
  <c r="BG166" i="17"/>
  <c r="BE166" i="17"/>
  <c r="T166" i="17"/>
  <c r="R166" i="17"/>
  <c r="P166" i="17"/>
  <c r="J102" i="17"/>
  <c r="BI163" i="17"/>
  <c r="BH163" i="17"/>
  <c r="BG163" i="17"/>
  <c r="BE163" i="17"/>
  <c r="T163" i="17"/>
  <c r="R163" i="17"/>
  <c r="P163" i="17"/>
  <c r="BI162" i="17"/>
  <c r="BH162" i="17"/>
  <c r="BG162" i="17"/>
  <c r="BE162" i="17"/>
  <c r="T162" i="17"/>
  <c r="R162" i="17"/>
  <c r="P162" i="17"/>
  <c r="BI161" i="17"/>
  <c r="BH161" i="17"/>
  <c r="BG161" i="17"/>
  <c r="BE161" i="17"/>
  <c r="T161" i="17"/>
  <c r="R161" i="17"/>
  <c r="P161" i="17"/>
  <c r="BI160" i="17"/>
  <c r="BH160" i="17"/>
  <c r="BG160" i="17"/>
  <c r="BE160" i="17"/>
  <c r="T160" i="17"/>
  <c r="R160" i="17"/>
  <c r="P160" i="17"/>
  <c r="BI159" i="17"/>
  <c r="BH159" i="17"/>
  <c r="BG159" i="17"/>
  <c r="BE159" i="17"/>
  <c r="T159" i="17"/>
  <c r="R159" i="17"/>
  <c r="P159" i="17"/>
  <c r="BI158" i="17"/>
  <c r="BH158" i="17"/>
  <c r="BG158" i="17"/>
  <c r="BE158" i="17"/>
  <c r="T158" i="17"/>
  <c r="R158" i="17"/>
  <c r="P158" i="17"/>
  <c r="BI157" i="17"/>
  <c r="BH157" i="17"/>
  <c r="BG157" i="17"/>
  <c r="BE157" i="17"/>
  <c r="T157" i="17"/>
  <c r="R157" i="17"/>
  <c r="P157" i="17"/>
  <c r="BI156" i="17"/>
  <c r="BH156" i="17"/>
  <c r="BG156" i="17"/>
  <c r="BE156" i="17"/>
  <c r="T156" i="17"/>
  <c r="R156" i="17"/>
  <c r="P156" i="17"/>
  <c r="BI155" i="17"/>
  <c r="BH155" i="17"/>
  <c r="BG155" i="17"/>
  <c r="BE155" i="17"/>
  <c r="T155" i="17"/>
  <c r="R155" i="17"/>
  <c r="P155" i="17"/>
  <c r="BI154" i="17"/>
  <c r="BH154" i="17"/>
  <c r="BG154" i="17"/>
  <c r="BE154" i="17"/>
  <c r="T154" i="17"/>
  <c r="R154" i="17"/>
  <c r="P154" i="17"/>
  <c r="BI153" i="17"/>
  <c r="BH153" i="17"/>
  <c r="BG153" i="17"/>
  <c r="BE153" i="17"/>
  <c r="T153" i="17"/>
  <c r="R153" i="17"/>
  <c r="P153" i="17"/>
  <c r="BI152" i="17"/>
  <c r="BH152" i="17"/>
  <c r="BG152" i="17"/>
  <c r="BE152" i="17"/>
  <c r="T152" i="17"/>
  <c r="R152" i="17"/>
  <c r="P152" i="17"/>
  <c r="BI151" i="17"/>
  <c r="BH151" i="17"/>
  <c r="BG151" i="17"/>
  <c r="BE151" i="17"/>
  <c r="T151" i="17"/>
  <c r="R151" i="17"/>
  <c r="P151" i="17"/>
  <c r="BI150" i="17"/>
  <c r="BH150" i="17"/>
  <c r="BG150" i="17"/>
  <c r="BE150" i="17"/>
  <c r="T150" i="17"/>
  <c r="R150" i="17"/>
  <c r="P150" i="17"/>
  <c r="BI149" i="17"/>
  <c r="BH149" i="17"/>
  <c r="BG149" i="17"/>
  <c r="BE149" i="17"/>
  <c r="T149" i="17"/>
  <c r="R149" i="17"/>
  <c r="P149" i="17"/>
  <c r="BI148" i="17"/>
  <c r="BH148" i="17"/>
  <c r="BG148" i="17"/>
  <c r="BE148" i="17"/>
  <c r="T148" i="17"/>
  <c r="R148" i="17"/>
  <c r="P148" i="17"/>
  <c r="BI147" i="17"/>
  <c r="BH147" i="17"/>
  <c r="BG147" i="17"/>
  <c r="BE147" i="17"/>
  <c r="T147" i="17"/>
  <c r="R147" i="17"/>
  <c r="P147" i="17"/>
  <c r="BI146" i="17"/>
  <c r="BH146" i="17"/>
  <c r="BG146" i="17"/>
  <c r="BE146" i="17"/>
  <c r="T146" i="17"/>
  <c r="R146" i="17"/>
  <c r="P146" i="17"/>
  <c r="J100" i="17"/>
  <c r="BI143" i="17"/>
  <c r="BH143" i="17"/>
  <c r="BG143" i="17"/>
  <c r="BE143" i="17"/>
  <c r="T143" i="17"/>
  <c r="R143" i="17"/>
  <c r="P143" i="17"/>
  <c r="BI142" i="17"/>
  <c r="BH142" i="17"/>
  <c r="BG142" i="17"/>
  <c r="BE142" i="17"/>
  <c r="T142" i="17"/>
  <c r="R142" i="17"/>
  <c r="P142" i="17"/>
  <c r="BI141" i="17"/>
  <c r="BH141" i="17"/>
  <c r="BG141" i="17"/>
  <c r="BE141" i="17"/>
  <c r="T141" i="17"/>
  <c r="R141" i="17"/>
  <c r="P141" i="17"/>
  <c r="BI140" i="17"/>
  <c r="BH140" i="17"/>
  <c r="BG140" i="17"/>
  <c r="BE140" i="17"/>
  <c r="T140" i="17"/>
  <c r="R140" i="17"/>
  <c r="P140" i="17"/>
  <c r="BI139" i="17"/>
  <c r="BH139" i="17"/>
  <c r="BG139" i="17"/>
  <c r="BE139" i="17"/>
  <c r="T139" i="17"/>
  <c r="R139" i="17"/>
  <c r="P139" i="17"/>
  <c r="BI138" i="17"/>
  <c r="BH138" i="17"/>
  <c r="BG138" i="17"/>
  <c r="BE138" i="17"/>
  <c r="T138" i="17"/>
  <c r="R138" i="17"/>
  <c r="P138" i="17"/>
  <c r="BI137" i="17"/>
  <c r="BH137" i="17"/>
  <c r="BG137" i="17"/>
  <c r="BE137" i="17"/>
  <c r="T137" i="17"/>
  <c r="R137" i="17"/>
  <c r="P137" i="17"/>
  <c r="BI136" i="17"/>
  <c r="BH136" i="17"/>
  <c r="BG136" i="17"/>
  <c r="BE136" i="17"/>
  <c r="T136" i="17"/>
  <c r="R136" i="17"/>
  <c r="P136" i="17"/>
  <c r="BI135" i="17"/>
  <c r="BH135" i="17"/>
  <c r="BG135" i="17"/>
  <c r="BE135" i="17"/>
  <c r="T135" i="17"/>
  <c r="R135" i="17"/>
  <c r="P135" i="17"/>
  <c r="BI134" i="17"/>
  <c r="BH134" i="17"/>
  <c r="BG134" i="17"/>
  <c r="BE134" i="17"/>
  <c r="T134" i="17"/>
  <c r="R134" i="17"/>
  <c r="P134" i="17"/>
  <c r="BI133" i="17"/>
  <c r="BH133" i="17"/>
  <c r="BG133" i="17"/>
  <c r="BE133" i="17"/>
  <c r="T133" i="17"/>
  <c r="R133" i="17"/>
  <c r="P133" i="17"/>
  <c r="BI132" i="17"/>
  <c r="BH132" i="17"/>
  <c r="BG132" i="17"/>
  <c r="BE132" i="17"/>
  <c r="T132" i="17"/>
  <c r="R132" i="17"/>
  <c r="P132" i="17"/>
  <c r="BI131" i="17"/>
  <c r="BH131" i="17"/>
  <c r="BG131" i="17"/>
  <c r="BE131" i="17"/>
  <c r="T131" i="17"/>
  <c r="R131" i="17"/>
  <c r="P131" i="17"/>
  <c r="BI130" i="17"/>
  <c r="BH130" i="17"/>
  <c r="BG130" i="17"/>
  <c r="BE130" i="17"/>
  <c r="T130" i="17"/>
  <c r="R130" i="17"/>
  <c r="P130" i="17"/>
  <c r="BI129" i="17"/>
  <c r="BH129" i="17"/>
  <c r="BG129" i="17"/>
  <c r="BE129" i="17"/>
  <c r="T129" i="17"/>
  <c r="R129" i="17"/>
  <c r="P129" i="17"/>
  <c r="BI128" i="17"/>
  <c r="BH128" i="17"/>
  <c r="BG128" i="17"/>
  <c r="BE128" i="17"/>
  <c r="T128" i="17"/>
  <c r="R128" i="17"/>
  <c r="P128" i="17"/>
  <c r="J98" i="17"/>
  <c r="BI125" i="17"/>
  <c r="BH125" i="17"/>
  <c r="BG125" i="17"/>
  <c r="BE125" i="17"/>
  <c r="T125" i="17"/>
  <c r="T124" i="17"/>
  <c r="R125" i="17"/>
  <c r="R124" i="17"/>
  <c r="P125" i="17"/>
  <c r="P124" i="17"/>
  <c r="F117" i="17"/>
  <c r="E115" i="17"/>
  <c r="F89" i="17"/>
  <c r="E87" i="17"/>
  <c r="J24" i="17"/>
  <c r="E24" i="17"/>
  <c r="J92" i="17"/>
  <c r="J23" i="17"/>
  <c r="J21" i="17"/>
  <c r="E21" i="17"/>
  <c r="J119" i="17"/>
  <c r="J20" i="17"/>
  <c r="J18" i="17"/>
  <c r="E18" i="17"/>
  <c r="F92" i="17"/>
  <c r="J17" i="17"/>
  <c r="J15" i="17"/>
  <c r="E15" i="17"/>
  <c r="F119" i="17"/>
  <c r="J14" i="17"/>
  <c r="J12" i="17"/>
  <c r="J89" i="17"/>
  <c r="E7" i="17"/>
  <c r="E85" i="17"/>
  <c r="J37" i="16"/>
  <c r="J36" i="16"/>
  <c r="AY109" i="1"/>
  <c r="J35" i="16"/>
  <c r="AX109" i="1"/>
  <c r="BI262" i="16"/>
  <c r="BH262" i="16"/>
  <c r="BG262" i="16"/>
  <c r="BE262" i="16"/>
  <c r="T262" i="16"/>
  <c r="R262" i="16"/>
  <c r="P262" i="16"/>
  <c r="BI260" i="16"/>
  <c r="BH260" i="16"/>
  <c r="BG260" i="16"/>
  <c r="BE260" i="16"/>
  <c r="T260" i="16"/>
  <c r="R260" i="16"/>
  <c r="P260" i="16"/>
  <c r="BI258" i="16"/>
  <c r="BH258" i="16"/>
  <c r="BG258" i="16"/>
  <c r="BE258" i="16"/>
  <c r="T258" i="16"/>
  <c r="R258" i="16"/>
  <c r="P258" i="16"/>
  <c r="BI256" i="16"/>
  <c r="BH256" i="16"/>
  <c r="BG256" i="16"/>
  <c r="BE256" i="16"/>
  <c r="T256" i="16"/>
  <c r="R256" i="16"/>
  <c r="P256" i="16"/>
  <c r="BI254" i="16"/>
  <c r="BH254" i="16"/>
  <c r="BG254" i="16"/>
  <c r="BE254" i="16"/>
  <c r="T254" i="16"/>
  <c r="R254" i="16"/>
  <c r="P254" i="16"/>
  <c r="BI252" i="16"/>
  <c r="BH252" i="16"/>
  <c r="BG252" i="16"/>
  <c r="BE252" i="16"/>
  <c r="T252" i="16"/>
  <c r="R252" i="16"/>
  <c r="P252" i="16"/>
  <c r="BI250" i="16"/>
  <c r="BH250" i="16"/>
  <c r="BG250" i="16"/>
  <c r="BE250" i="16"/>
  <c r="T250" i="16"/>
  <c r="R250" i="16"/>
  <c r="P250" i="16"/>
  <c r="BI248" i="16"/>
  <c r="BH248" i="16"/>
  <c r="BG248" i="16"/>
  <c r="BE248" i="16"/>
  <c r="T248" i="16"/>
  <c r="R248" i="16"/>
  <c r="P248" i="16"/>
  <c r="BI246" i="16"/>
  <c r="BH246" i="16"/>
  <c r="BG246" i="16"/>
  <c r="BE246" i="16"/>
  <c r="T246" i="16"/>
  <c r="R246" i="16"/>
  <c r="P246" i="16"/>
  <c r="BI244" i="16"/>
  <c r="BH244" i="16"/>
  <c r="BG244" i="16"/>
  <c r="BE244" i="16"/>
  <c r="T244" i="16"/>
  <c r="R244" i="16"/>
  <c r="P244" i="16"/>
  <c r="BI242" i="16"/>
  <c r="BH242" i="16"/>
  <c r="BG242" i="16"/>
  <c r="BE242" i="16"/>
  <c r="T242" i="16"/>
  <c r="R242" i="16"/>
  <c r="P242" i="16"/>
  <c r="BI240" i="16"/>
  <c r="BH240" i="16"/>
  <c r="BG240" i="16"/>
  <c r="BE240" i="16"/>
  <c r="T240" i="16"/>
  <c r="R240" i="16"/>
  <c r="P240" i="16"/>
  <c r="BI237" i="16"/>
  <c r="BH237" i="16"/>
  <c r="BG237" i="16"/>
  <c r="BE237" i="16"/>
  <c r="T237" i="16"/>
  <c r="R237" i="16"/>
  <c r="P237" i="16"/>
  <c r="BI236" i="16"/>
  <c r="BH236" i="16"/>
  <c r="BG236" i="16"/>
  <c r="BE236" i="16"/>
  <c r="T236" i="16"/>
  <c r="R236" i="16"/>
  <c r="P236" i="16"/>
  <c r="BI235" i="16"/>
  <c r="BH235" i="16"/>
  <c r="BG235" i="16"/>
  <c r="BE235" i="16"/>
  <c r="T235" i="16"/>
  <c r="R235" i="16"/>
  <c r="P235" i="16"/>
  <c r="BI233" i="16"/>
  <c r="BH233" i="16"/>
  <c r="BG233" i="16"/>
  <c r="BE233" i="16"/>
  <c r="T233" i="16"/>
  <c r="R233" i="16"/>
  <c r="P233" i="16"/>
  <c r="BI231" i="16"/>
  <c r="BH231" i="16"/>
  <c r="BG231" i="16"/>
  <c r="BE231" i="16"/>
  <c r="T231" i="16"/>
  <c r="R231" i="16"/>
  <c r="P231" i="16"/>
  <c r="BI229" i="16"/>
  <c r="BH229" i="16"/>
  <c r="BG229" i="16"/>
  <c r="BE229" i="16"/>
  <c r="T229" i="16"/>
  <c r="R229" i="16"/>
  <c r="P229" i="16"/>
  <c r="BI226" i="16"/>
  <c r="BH226" i="16"/>
  <c r="BG226" i="16"/>
  <c r="BE226" i="16"/>
  <c r="T226" i="16"/>
  <c r="R226" i="16"/>
  <c r="P226" i="16"/>
  <c r="BI222" i="16"/>
  <c r="BH222" i="16"/>
  <c r="BG222" i="16"/>
  <c r="BE222" i="16"/>
  <c r="T222" i="16"/>
  <c r="R222" i="16"/>
  <c r="P222" i="16"/>
  <c r="BI221" i="16"/>
  <c r="BH221" i="16"/>
  <c r="BG221" i="16"/>
  <c r="BE221" i="16"/>
  <c r="T221" i="16"/>
  <c r="R221" i="16"/>
  <c r="P221" i="16"/>
  <c r="BI220" i="16"/>
  <c r="BH220" i="16"/>
  <c r="BG220" i="16"/>
  <c r="BE220" i="16"/>
  <c r="T220" i="16"/>
  <c r="R220" i="16"/>
  <c r="P220" i="16"/>
  <c r="BI218" i="16"/>
  <c r="BH218" i="16"/>
  <c r="BG218" i="16"/>
  <c r="BE218" i="16"/>
  <c r="T218" i="16"/>
  <c r="R218" i="16"/>
  <c r="P218" i="16"/>
  <c r="BI215" i="16"/>
  <c r="BH215" i="16"/>
  <c r="BG215" i="16"/>
  <c r="BE215" i="16"/>
  <c r="T215" i="16"/>
  <c r="T214" i="16"/>
  <c r="R215" i="16"/>
  <c r="R214" i="16"/>
  <c r="P215" i="16"/>
  <c r="P214" i="16"/>
  <c r="BI212" i="16"/>
  <c r="BH212" i="16"/>
  <c r="BG212" i="16"/>
  <c r="BE212" i="16"/>
  <c r="T212" i="16"/>
  <c r="T211" i="16"/>
  <c r="R212" i="16"/>
  <c r="R211" i="16"/>
  <c r="P212" i="16"/>
  <c r="P211" i="16"/>
  <c r="BI209" i="16"/>
  <c r="BH209" i="16"/>
  <c r="BG209" i="16"/>
  <c r="BE209" i="16"/>
  <c r="T209" i="16"/>
  <c r="R209" i="16"/>
  <c r="P209" i="16"/>
  <c r="BI207" i="16"/>
  <c r="BH207" i="16"/>
  <c r="BG207" i="16"/>
  <c r="BE207" i="16"/>
  <c r="T207" i="16"/>
  <c r="R207" i="16"/>
  <c r="P207" i="16"/>
  <c r="BI205" i="16"/>
  <c r="BH205" i="16"/>
  <c r="BG205" i="16"/>
  <c r="BE205" i="16"/>
  <c r="T205" i="16"/>
  <c r="R205" i="16"/>
  <c r="P205" i="16"/>
  <c r="BI203" i="16"/>
  <c r="BH203" i="16"/>
  <c r="BG203" i="16"/>
  <c r="BE203" i="16"/>
  <c r="T203" i="16"/>
  <c r="R203" i="16"/>
  <c r="P203" i="16"/>
  <c r="BI201" i="16"/>
  <c r="BH201" i="16"/>
  <c r="BG201" i="16"/>
  <c r="BE201" i="16"/>
  <c r="T201" i="16"/>
  <c r="R201" i="16"/>
  <c r="P201" i="16"/>
  <c r="BI195" i="16"/>
  <c r="BH195" i="16"/>
  <c r="BG195" i="16"/>
  <c r="BE195" i="16"/>
  <c r="T195" i="16"/>
  <c r="R195" i="16"/>
  <c r="P195" i="16"/>
  <c r="BI189" i="16"/>
  <c r="BH189" i="16"/>
  <c r="BG189" i="16"/>
  <c r="BE189" i="16"/>
  <c r="T189" i="16"/>
  <c r="R189" i="16"/>
  <c r="P189" i="16"/>
  <c r="BI187" i="16"/>
  <c r="BH187" i="16"/>
  <c r="BG187" i="16"/>
  <c r="BE187" i="16"/>
  <c r="T187" i="16"/>
  <c r="R187" i="16"/>
  <c r="P187" i="16"/>
  <c r="BI185" i="16"/>
  <c r="BH185" i="16"/>
  <c r="BG185" i="16"/>
  <c r="BE185" i="16"/>
  <c r="T185" i="16"/>
  <c r="R185" i="16"/>
  <c r="P185" i="16"/>
  <c r="BI183" i="16"/>
  <c r="BH183" i="16"/>
  <c r="BG183" i="16"/>
  <c r="BE183" i="16"/>
  <c r="T183" i="16"/>
  <c r="R183" i="16"/>
  <c r="P183" i="16"/>
  <c r="BI182" i="16"/>
  <c r="BH182" i="16"/>
  <c r="BG182" i="16"/>
  <c r="BE182" i="16"/>
  <c r="T182" i="16"/>
  <c r="R182" i="16"/>
  <c r="P182" i="16"/>
  <c r="BI180" i="16"/>
  <c r="BH180" i="16"/>
  <c r="BG180" i="16"/>
  <c r="BE180" i="16"/>
  <c r="T180" i="16"/>
  <c r="R180" i="16"/>
  <c r="P180" i="16"/>
  <c r="BI178" i="16"/>
  <c r="BH178" i="16"/>
  <c r="BG178" i="16"/>
  <c r="BE178" i="16"/>
  <c r="T178" i="16"/>
  <c r="R178" i="16"/>
  <c r="P178" i="16"/>
  <c r="BI177" i="16"/>
  <c r="BH177" i="16"/>
  <c r="BG177" i="16"/>
  <c r="BE177" i="16"/>
  <c r="T177" i="16"/>
  <c r="R177" i="16"/>
  <c r="P177" i="16"/>
  <c r="BI175" i="16"/>
  <c r="BH175" i="16"/>
  <c r="BG175" i="16"/>
  <c r="BE175" i="16"/>
  <c r="T175" i="16"/>
  <c r="R175" i="16"/>
  <c r="P175" i="16"/>
  <c r="BI173" i="16"/>
  <c r="BH173" i="16"/>
  <c r="BG173" i="16"/>
  <c r="BE173" i="16"/>
  <c r="T173" i="16"/>
  <c r="R173" i="16"/>
  <c r="P173" i="16"/>
  <c r="BI169" i="16"/>
  <c r="BH169" i="16"/>
  <c r="BG169" i="16"/>
  <c r="BE169" i="16"/>
  <c r="T169" i="16"/>
  <c r="R169" i="16"/>
  <c r="P169" i="16"/>
  <c r="BI168" i="16"/>
  <c r="BH168" i="16"/>
  <c r="BG168" i="16"/>
  <c r="BE168" i="16"/>
  <c r="T168" i="16"/>
  <c r="R168" i="16"/>
  <c r="P168" i="16"/>
  <c r="BI166" i="16"/>
  <c r="BH166" i="16"/>
  <c r="BG166" i="16"/>
  <c r="BE166" i="16"/>
  <c r="T166" i="16"/>
  <c r="R166" i="16"/>
  <c r="P166" i="16"/>
  <c r="BI164" i="16"/>
  <c r="BH164" i="16"/>
  <c r="BG164" i="16"/>
  <c r="BE164" i="16"/>
  <c r="T164" i="16"/>
  <c r="R164" i="16"/>
  <c r="P164" i="16"/>
  <c r="BI162" i="16"/>
  <c r="BH162" i="16"/>
  <c r="BG162" i="16"/>
  <c r="BE162" i="16"/>
  <c r="T162" i="16"/>
  <c r="R162" i="16"/>
  <c r="P162" i="16"/>
  <c r="BI160" i="16"/>
  <c r="BH160" i="16"/>
  <c r="BG160" i="16"/>
  <c r="BE160" i="16"/>
  <c r="T160" i="16"/>
  <c r="R160" i="16"/>
  <c r="P160" i="16"/>
  <c r="BI157" i="16"/>
  <c r="BH157" i="16"/>
  <c r="BG157" i="16"/>
  <c r="BE157" i="16"/>
  <c r="T157" i="16"/>
  <c r="R157" i="16"/>
  <c r="P157" i="16"/>
  <c r="BI155" i="16"/>
  <c r="BH155" i="16"/>
  <c r="BG155" i="16"/>
  <c r="BE155" i="16"/>
  <c r="T155" i="16"/>
  <c r="R155" i="16"/>
  <c r="P155" i="16"/>
  <c r="BI153" i="16"/>
  <c r="BH153" i="16"/>
  <c r="BG153" i="16"/>
  <c r="BE153" i="16"/>
  <c r="T153" i="16"/>
  <c r="R153" i="16"/>
  <c r="P153" i="16"/>
  <c r="BI151" i="16"/>
  <c r="BH151" i="16"/>
  <c r="BG151" i="16"/>
  <c r="BE151" i="16"/>
  <c r="T151" i="16"/>
  <c r="R151" i="16"/>
  <c r="P151" i="16"/>
  <c r="BI148" i="16"/>
  <c r="BH148" i="16"/>
  <c r="BG148" i="16"/>
  <c r="BE148" i="16"/>
  <c r="T148" i="16"/>
  <c r="R148" i="16"/>
  <c r="P148" i="16"/>
  <c r="BI145" i="16"/>
  <c r="BH145" i="16"/>
  <c r="BG145" i="16"/>
  <c r="BE145" i="16"/>
  <c r="T145" i="16"/>
  <c r="R145" i="16"/>
  <c r="P145" i="16"/>
  <c r="BI139" i="16"/>
  <c r="BH139" i="16"/>
  <c r="BG139" i="16"/>
  <c r="BE139" i="16"/>
  <c r="T139" i="16"/>
  <c r="R139" i="16"/>
  <c r="P139" i="16"/>
  <c r="BI136" i="16"/>
  <c r="BH136" i="16"/>
  <c r="BG136" i="16"/>
  <c r="BE136" i="16"/>
  <c r="T136" i="16"/>
  <c r="R136" i="16"/>
  <c r="P136" i="16"/>
  <c r="BI133" i="16"/>
  <c r="BH133" i="16"/>
  <c r="BG133" i="16"/>
  <c r="BE133" i="16"/>
  <c r="T133" i="16"/>
  <c r="R133" i="16"/>
  <c r="P133" i="16"/>
  <c r="J126" i="16"/>
  <c r="F126" i="16"/>
  <c r="F124" i="16"/>
  <c r="E122" i="16"/>
  <c r="J91" i="16"/>
  <c r="F91" i="16"/>
  <c r="F89" i="16"/>
  <c r="E87" i="16"/>
  <c r="J24" i="16"/>
  <c r="E24" i="16"/>
  <c r="J127" i="16"/>
  <c r="J23" i="16"/>
  <c r="J18" i="16"/>
  <c r="E18" i="16"/>
  <c r="F92" i="16" s="1"/>
  <c r="J17" i="16"/>
  <c r="J12" i="16"/>
  <c r="J124" i="16" s="1"/>
  <c r="E7" i="16"/>
  <c r="E85" i="16"/>
  <c r="J121" i="15"/>
  <c r="J37" i="15"/>
  <c r="J36" i="15"/>
  <c r="AY108" i="1"/>
  <c r="J35" i="15"/>
  <c r="AX108" i="1"/>
  <c r="BI143" i="15"/>
  <c r="BH143" i="15"/>
  <c r="BG143" i="15"/>
  <c r="BE143" i="15"/>
  <c r="T143" i="15"/>
  <c r="R143" i="15"/>
  <c r="P143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J97" i="15"/>
  <c r="J116" i="15"/>
  <c r="F116" i="15"/>
  <c r="F114" i="15"/>
  <c r="E112" i="15"/>
  <c r="J91" i="15"/>
  <c r="F91" i="15"/>
  <c r="F89" i="15"/>
  <c r="E87" i="15"/>
  <c r="J24" i="15"/>
  <c r="E24" i="15"/>
  <c r="J117" i="15" s="1"/>
  <c r="J23" i="15"/>
  <c r="J18" i="15"/>
  <c r="E18" i="15"/>
  <c r="F117" i="15"/>
  <c r="J17" i="15"/>
  <c r="J12" i="15"/>
  <c r="J114" i="15"/>
  <c r="E7" i="15"/>
  <c r="E110" i="15"/>
  <c r="J37" i="14"/>
  <c r="J36" i="14"/>
  <c r="AY107" i="1"/>
  <c r="J35" i="14"/>
  <c r="AX107" i="1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7" i="14"/>
  <c r="BH147" i="14"/>
  <c r="BG147" i="14"/>
  <c r="BE147" i="14"/>
  <c r="T147" i="14"/>
  <c r="R147" i="14"/>
  <c r="P147" i="14"/>
  <c r="BI146" i="14"/>
  <c r="BH146" i="14"/>
  <c r="BG146" i="14"/>
  <c r="BE146" i="14"/>
  <c r="T146" i="14"/>
  <c r="R146" i="14"/>
  <c r="P146" i="14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3" i="14"/>
  <c r="BH143" i="14"/>
  <c r="BG143" i="14"/>
  <c r="BE143" i="14"/>
  <c r="T143" i="14"/>
  <c r="R143" i="14"/>
  <c r="P143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8" i="14"/>
  <c r="BH128" i="14"/>
  <c r="BG128" i="14"/>
  <c r="BE128" i="14"/>
  <c r="T128" i="14"/>
  <c r="R128" i="14"/>
  <c r="P128" i="14"/>
  <c r="BI127" i="14"/>
  <c r="BH127" i="14"/>
  <c r="BG127" i="14"/>
  <c r="BE127" i="14"/>
  <c r="T127" i="14"/>
  <c r="R127" i="14"/>
  <c r="P127" i="14"/>
  <c r="BI126" i="14"/>
  <c r="BH126" i="14"/>
  <c r="BG126" i="14"/>
  <c r="BE126" i="14"/>
  <c r="T126" i="14"/>
  <c r="R126" i="14"/>
  <c r="P126" i="14"/>
  <c r="BI125" i="14"/>
  <c r="BH125" i="14"/>
  <c r="BG125" i="14"/>
  <c r="BE125" i="14"/>
  <c r="T125" i="14"/>
  <c r="R125" i="14"/>
  <c r="P125" i="14"/>
  <c r="BI124" i="14"/>
  <c r="BH124" i="14"/>
  <c r="BG124" i="14"/>
  <c r="BE124" i="14"/>
  <c r="T124" i="14"/>
  <c r="R124" i="14"/>
  <c r="P124" i="14"/>
  <c r="BI123" i="14"/>
  <c r="BH123" i="14"/>
  <c r="BG123" i="14"/>
  <c r="BE123" i="14"/>
  <c r="T123" i="14"/>
  <c r="R123" i="14"/>
  <c r="P123" i="14"/>
  <c r="BI122" i="14"/>
  <c r="BH122" i="14"/>
  <c r="BG122" i="14"/>
  <c r="BE122" i="14"/>
  <c r="T122" i="14"/>
  <c r="R122" i="14"/>
  <c r="P122" i="14"/>
  <c r="J116" i="14"/>
  <c r="F116" i="14"/>
  <c r="F114" i="14"/>
  <c r="E112" i="14"/>
  <c r="J91" i="14"/>
  <c r="F91" i="14"/>
  <c r="F89" i="14"/>
  <c r="E87" i="14"/>
  <c r="J24" i="14"/>
  <c r="E24" i="14"/>
  <c r="J92" i="14"/>
  <c r="J23" i="14"/>
  <c r="J18" i="14"/>
  <c r="E18" i="14"/>
  <c r="F117" i="14"/>
  <c r="J17" i="14"/>
  <c r="J12" i="14"/>
  <c r="J114" i="14"/>
  <c r="E7" i="14"/>
  <c r="E110" i="14"/>
  <c r="J122" i="13"/>
  <c r="J37" i="13"/>
  <c r="J36" i="13"/>
  <c r="AY106" i="1"/>
  <c r="J35" i="13"/>
  <c r="AX106" i="1"/>
  <c r="BI184" i="13"/>
  <c r="BH184" i="13"/>
  <c r="BG184" i="13"/>
  <c r="BE184" i="13"/>
  <c r="T184" i="13"/>
  <c r="R184" i="13"/>
  <c r="P184" i="13"/>
  <c r="BI183" i="13"/>
  <c r="BH183" i="13"/>
  <c r="BG183" i="13"/>
  <c r="BE183" i="13"/>
  <c r="T183" i="13"/>
  <c r="R183" i="13"/>
  <c r="P183" i="13"/>
  <c r="BI182" i="13"/>
  <c r="BH182" i="13"/>
  <c r="BG182" i="13"/>
  <c r="BE182" i="13"/>
  <c r="T182" i="13"/>
  <c r="R182" i="13"/>
  <c r="P182" i="13"/>
  <c r="BI181" i="13"/>
  <c r="BH181" i="13"/>
  <c r="BG181" i="13"/>
  <c r="BE181" i="13"/>
  <c r="T181" i="13"/>
  <c r="R181" i="13"/>
  <c r="P181" i="13"/>
  <c r="BI180" i="13"/>
  <c r="BH180" i="13"/>
  <c r="BG180" i="13"/>
  <c r="BE180" i="13"/>
  <c r="T180" i="13"/>
  <c r="R180" i="13"/>
  <c r="P180" i="13"/>
  <c r="BI179" i="13"/>
  <c r="BH179" i="13"/>
  <c r="BG179" i="13"/>
  <c r="BE179" i="13"/>
  <c r="T179" i="13"/>
  <c r="R179" i="13"/>
  <c r="P179" i="13"/>
  <c r="BI178" i="13"/>
  <c r="BH178" i="13"/>
  <c r="BG178" i="13"/>
  <c r="BE178" i="13"/>
  <c r="T178" i="13"/>
  <c r="R178" i="13"/>
  <c r="P178" i="13"/>
  <c r="BI177" i="13"/>
  <c r="BH177" i="13"/>
  <c r="BG177" i="13"/>
  <c r="BE177" i="13"/>
  <c r="T177" i="13"/>
  <c r="R177" i="13"/>
  <c r="P177" i="13"/>
  <c r="BI176" i="13"/>
  <c r="BH176" i="13"/>
  <c r="BG176" i="13"/>
  <c r="BE176" i="13"/>
  <c r="T176" i="13"/>
  <c r="R176" i="13"/>
  <c r="P176" i="13"/>
  <c r="BI175" i="13"/>
  <c r="BH175" i="13"/>
  <c r="BG175" i="13"/>
  <c r="BE175" i="13"/>
  <c r="T175" i="13"/>
  <c r="R175" i="13"/>
  <c r="P175" i="13"/>
  <c r="BI174" i="13"/>
  <c r="BH174" i="13"/>
  <c r="BG174" i="13"/>
  <c r="BE174" i="13"/>
  <c r="T174" i="13"/>
  <c r="R174" i="13"/>
  <c r="P174" i="13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70" i="13"/>
  <c r="BH170" i="13"/>
  <c r="BG170" i="13"/>
  <c r="BE170" i="13"/>
  <c r="T170" i="13"/>
  <c r="R170" i="13"/>
  <c r="P170" i="13"/>
  <c r="BI169" i="13"/>
  <c r="BH169" i="13"/>
  <c r="BG169" i="13"/>
  <c r="BE169" i="13"/>
  <c r="T169" i="13"/>
  <c r="R169" i="13"/>
  <c r="P169" i="13"/>
  <c r="BI168" i="13"/>
  <c r="BH168" i="13"/>
  <c r="BG168" i="13"/>
  <c r="BE168" i="13"/>
  <c r="T168" i="13"/>
  <c r="R168" i="13"/>
  <c r="P168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4" i="13"/>
  <c r="BH164" i="13"/>
  <c r="BG164" i="13"/>
  <c r="BE164" i="13"/>
  <c r="T164" i="13"/>
  <c r="R164" i="13"/>
  <c r="P164" i="13"/>
  <c r="BI163" i="13"/>
  <c r="BH163" i="13"/>
  <c r="BG163" i="13"/>
  <c r="BE163" i="13"/>
  <c r="T163" i="13"/>
  <c r="R163" i="13"/>
  <c r="P163" i="13"/>
  <c r="BI162" i="13"/>
  <c r="BH162" i="13"/>
  <c r="BG162" i="13"/>
  <c r="BE162" i="13"/>
  <c r="T162" i="13"/>
  <c r="R162" i="13"/>
  <c r="P162" i="13"/>
  <c r="BI161" i="13"/>
  <c r="BH161" i="13"/>
  <c r="BG161" i="13"/>
  <c r="BE161" i="13"/>
  <c r="T161" i="13"/>
  <c r="R161" i="13"/>
  <c r="P161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8" i="13"/>
  <c r="BH158" i="13"/>
  <c r="BG158" i="13"/>
  <c r="BE158" i="13"/>
  <c r="T158" i="13"/>
  <c r="R158" i="13"/>
  <c r="P158" i="13"/>
  <c r="BI157" i="13"/>
  <c r="BH157" i="13"/>
  <c r="BG157" i="13"/>
  <c r="BE157" i="13"/>
  <c r="T157" i="13"/>
  <c r="R157" i="13"/>
  <c r="P157" i="13"/>
  <c r="BI156" i="13"/>
  <c r="BH156" i="13"/>
  <c r="BG156" i="13"/>
  <c r="BE156" i="13"/>
  <c r="T156" i="13"/>
  <c r="R156" i="13"/>
  <c r="P156" i="13"/>
  <c r="BI155" i="13"/>
  <c r="BH155" i="13"/>
  <c r="BG155" i="13"/>
  <c r="BE155" i="13"/>
  <c r="T155" i="13"/>
  <c r="R155" i="13"/>
  <c r="P155" i="13"/>
  <c r="BI154" i="13"/>
  <c r="BH154" i="13"/>
  <c r="BG154" i="13"/>
  <c r="BE154" i="13"/>
  <c r="T154" i="13"/>
  <c r="R154" i="13"/>
  <c r="P154" i="13"/>
  <c r="BI153" i="13"/>
  <c r="BH153" i="13"/>
  <c r="BG153" i="13"/>
  <c r="BE153" i="13"/>
  <c r="T153" i="13"/>
  <c r="R153" i="13"/>
  <c r="P153" i="13"/>
  <c r="BI152" i="13"/>
  <c r="BH152" i="13"/>
  <c r="BG152" i="13"/>
  <c r="BE152" i="13"/>
  <c r="T152" i="13"/>
  <c r="R152" i="13"/>
  <c r="P152" i="13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5" i="13"/>
  <c r="BH145" i="13"/>
  <c r="BG145" i="13"/>
  <c r="BE145" i="13"/>
  <c r="T145" i="13"/>
  <c r="R145" i="13"/>
  <c r="P145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6" i="13"/>
  <c r="BH136" i="13"/>
  <c r="BG136" i="13"/>
  <c r="BE136" i="13"/>
  <c r="T136" i="13"/>
  <c r="R136" i="13"/>
  <c r="P136" i="13"/>
  <c r="BI135" i="13"/>
  <c r="BH135" i="13"/>
  <c r="BG135" i="13"/>
  <c r="BE135" i="13"/>
  <c r="T135" i="13"/>
  <c r="R135" i="13"/>
  <c r="P135" i="13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BI127" i="13"/>
  <c r="BH127" i="13"/>
  <c r="BG127" i="13"/>
  <c r="BE127" i="13"/>
  <c r="T127" i="13"/>
  <c r="R127" i="13"/>
  <c r="P127" i="13"/>
  <c r="BI126" i="13"/>
  <c r="BH126" i="13"/>
  <c r="BG126" i="13"/>
  <c r="BE126" i="13"/>
  <c r="T126" i="13"/>
  <c r="R126" i="13"/>
  <c r="P126" i="13"/>
  <c r="BI125" i="13"/>
  <c r="BH125" i="13"/>
  <c r="BG125" i="13"/>
  <c r="BE125" i="13"/>
  <c r="T125" i="13"/>
  <c r="R125" i="13"/>
  <c r="P125" i="13"/>
  <c r="BI124" i="13"/>
  <c r="BH124" i="13"/>
  <c r="BG124" i="13"/>
  <c r="BE124" i="13"/>
  <c r="T124" i="13"/>
  <c r="R124" i="13"/>
  <c r="P124" i="13"/>
  <c r="J97" i="13"/>
  <c r="J117" i="13"/>
  <c r="F117" i="13"/>
  <c r="F115" i="13"/>
  <c r="E113" i="13"/>
  <c r="J91" i="13"/>
  <c r="F91" i="13"/>
  <c r="F89" i="13"/>
  <c r="E87" i="13"/>
  <c r="J24" i="13"/>
  <c r="E24" i="13"/>
  <c r="J118" i="13"/>
  <c r="J23" i="13"/>
  <c r="J18" i="13"/>
  <c r="E18" i="13"/>
  <c r="F92" i="13"/>
  <c r="J17" i="13"/>
  <c r="J12" i="13"/>
  <c r="J115" i="13"/>
  <c r="E7" i="13"/>
  <c r="E85" i="13"/>
  <c r="J136" i="12"/>
  <c r="J99" i="12" s="1"/>
  <c r="J37" i="12"/>
  <c r="J36" i="12"/>
  <c r="AY105" i="1"/>
  <c r="J35" i="12"/>
  <c r="AX105" i="1"/>
  <c r="BI245" i="12"/>
  <c r="BH245" i="12"/>
  <c r="BG245" i="12"/>
  <c r="BE245" i="12"/>
  <c r="T245" i="12"/>
  <c r="T244" i="12"/>
  <c r="R245" i="12"/>
  <c r="R244" i="12"/>
  <c r="P245" i="12"/>
  <c r="P244" i="12"/>
  <c r="BI243" i="12"/>
  <c r="BH243" i="12"/>
  <c r="BG243" i="12"/>
  <c r="BE243" i="12"/>
  <c r="T243" i="12"/>
  <c r="R243" i="12"/>
  <c r="P243" i="12"/>
  <c r="BI242" i="12"/>
  <c r="BH242" i="12"/>
  <c r="BG242" i="12"/>
  <c r="BE242" i="12"/>
  <c r="T242" i="12"/>
  <c r="R242" i="12"/>
  <c r="P242" i="12"/>
  <c r="BI241" i="12"/>
  <c r="BH241" i="12"/>
  <c r="BG241" i="12"/>
  <c r="BE241" i="12"/>
  <c r="T241" i="12"/>
  <c r="R241" i="12"/>
  <c r="P241" i="12"/>
  <c r="BI238" i="12"/>
  <c r="BH238" i="12"/>
  <c r="BG238" i="12"/>
  <c r="BE238" i="12"/>
  <c r="T238" i="12"/>
  <c r="R238" i="12"/>
  <c r="P238" i="12"/>
  <c r="BI237" i="12"/>
  <c r="BH237" i="12"/>
  <c r="BG237" i="12"/>
  <c r="BE237" i="12"/>
  <c r="T237" i="12"/>
  <c r="R237" i="12"/>
  <c r="P237" i="12"/>
  <c r="BI236" i="12"/>
  <c r="BH236" i="12"/>
  <c r="BG236" i="12"/>
  <c r="BE236" i="12"/>
  <c r="T236" i="12"/>
  <c r="R236" i="12"/>
  <c r="P236" i="12"/>
  <c r="BI235" i="12"/>
  <c r="BH235" i="12"/>
  <c r="BG235" i="12"/>
  <c r="BE235" i="12"/>
  <c r="T235" i="12"/>
  <c r="R235" i="12"/>
  <c r="P235" i="12"/>
  <c r="BI234" i="12"/>
  <c r="BH234" i="12"/>
  <c r="BG234" i="12"/>
  <c r="BE234" i="12"/>
  <c r="T234" i="12"/>
  <c r="R234" i="12"/>
  <c r="P234" i="12"/>
  <c r="BI233" i="12"/>
  <c r="BH233" i="12"/>
  <c r="BG233" i="12"/>
  <c r="BE233" i="12"/>
  <c r="T233" i="12"/>
  <c r="R233" i="12"/>
  <c r="P233" i="12"/>
  <c r="BI232" i="12"/>
  <c r="BH232" i="12"/>
  <c r="BG232" i="12"/>
  <c r="BE232" i="12"/>
  <c r="T232" i="12"/>
  <c r="R232" i="12"/>
  <c r="P232" i="12"/>
  <c r="BI231" i="12"/>
  <c r="BH231" i="12"/>
  <c r="BG231" i="12"/>
  <c r="BE231" i="12"/>
  <c r="T231" i="12"/>
  <c r="R231" i="12"/>
  <c r="P231" i="12"/>
  <c r="BI230" i="12"/>
  <c r="BH230" i="12"/>
  <c r="BG230" i="12"/>
  <c r="BE230" i="12"/>
  <c r="T230" i="12"/>
  <c r="R230" i="12"/>
  <c r="P230" i="12"/>
  <c r="BI229" i="12"/>
  <c r="BH229" i="12"/>
  <c r="BG229" i="12"/>
  <c r="BE229" i="12"/>
  <c r="T229" i="12"/>
  <c r="R229" i="12"/>
  <c r="P229" i="12"/>
  <c r="BI228" i="12"/>
  <c r="BH228" i="12"/>
  <c r="BG228" i="12"/>
  <c r="BE228" i="12"/>
  <c r="T228" i="12"/>
  <c r="R228" i="12"/>
  <c r="P228" i="12"/>
  <c r="BI227" i="12"/>
  <c r="BH227" i="12"/>
  <c r="BG227" i="12"/>
  <c r="BE227" i="12"/>
  <c r="T227" i="12"/>
  <c r="R227" i="12"/>
  <c r="P227" i="12"/>
  <c r="BI226" i="12"/>
  <c r="BH226" i="12"/>
  <c r="BG226" i="12"/>
  <c r="BE226" i="12"/>
  <c r="T226" i="12"/>
  <c r="R226" i="12"/>
  <c r="P226" i="12"/>
  <c r="BI225" i="12"/>
  <c r="BH225" i="12"/>
  <c r="BG225" i="12"/>
  <c r="BE225" i="12"/>
  <c r="T225" i="12"/>
  <c r="R225" i="12"/>
  <c r="P225" i="12"/>
  <c r="BI224" i="12"/>
  <c r="BH224" i="12"/>
  <c r="BG224" i="12"/>
  <c r="BE224" i="12"/>
  <c r="T224" i="12"/>
  <c r="R224" i="12"/>
  <c r="P224" i="12"/>
  <c r="BI223" i="12"/>
  <c r="BH223" i="12"/>
  <c r="BG223" i="12"/>
  <c r="BE223" i="12"/>
  <c r="T223" i="12"/>
  <c r="R223" i="12"/>
  <c r="P223" i="12"/>
  <c r="BI222" i="12"/>
  <c r="BH222" i="12"/>
  <c r="BG222" i="12"/>
  <c r="BE222" i="12"/>
  <c r="T222" i="12"/>
  <c r="R222" i="12"/>
  <c r="P222" i="12"/>
  <c r="BI221" i="12"/>
  <c r="BH221" i="12"/>
  <c r="BG221" i="12"/>
  <c r="BE221" i="12"/>
  <c r="T221" i="12"/>
  <c r="R221" i="12"/>
  <c r="P221" i="12"/>
  <c r="BI220" i="12"/>
  <c r="BH220" i="12"/>
  <c r="BG220" i="12"/>
  <c r="BE220" i="12"/>
  <c r="T220" i="12"/>
  <c r="R220" i="12"/>
  <c r="P220" i="12"/>
  <c r="BI219" i="12"/>
  <c r="BH219" i="12"/>
  <c r="BG219" i="12"/>
  <c r="BE219" i="12"/>
  <c r="T219" i="12"/>
  <c r="R219" i="12"/>
  <c r="P219" i="12"/>
  <c r="BI218" i="12"/>
  <c r="BH218" i="12"/>
  <c r="BG218" i="12"/>
  <c r="BE218" i="12"/>
  <c r="T218" i="12"/>
  <c r="R218" i="12"/>
  <c r="P218" i="12"/>
  <c r="BI217" i="12"/>
  <c r="BH217" i="12"/>
  <c r="BG217" i="12"/>
  <c r="BE217" i="12"/>
  <c r="T217" i="12"/>
  <c r="R217" i="12"/>
  <c r="P217" i="12"/>
  <c r="BI216" i="12"/>
  <c r="BH216" i="12"/>
  <c r="BG216" i="12"/>
  <c r="BE216" i="12"/>
  <c r="T216" i="12"/>
  <c r="R216" i="12"/>
  <c r="P216" i="12"/>
  <c r="BI215" i="12"/>
  <c r="BH215" i="12"/>
  <c r="BG215" i="12"/>
  <c r="BE215" i="12"/>
  <c r="T215" i="12"/>
  <c r="R215" i="12"/>
  <c r="P215" i="12"/>
  <c r="BI213" i="12"/>
  <c r="BH213" i="12"/>
  <c r="BG213" i="12"/>
  <c r="BE213" i="12"/>
  <c r="T213" i="12"/>
  <c r="R213" i="12"/>
  <c r="P213" i="12"/>
  <c r="BI212" i="12"/>
  <c r="BH212" i="12"/>
  <c r="BG212" i="12"/>
  <c r="BE212" i="12"/>
  <c r="T212" i="12"/>
  <c r="R212" i="12"/>
  <c r="P212" i="12"/>
  <c r="BI211" i="12"/>
  <c r="BH211" i="12"/>
  <c r="BG211" i="12"/>
  <c r="BE211" i="12"/>
  <c r="T211" i="12"/>
  <c r="R211" i="12"/>
  <c r="P211" i="12"/>
  <c r="BI210" i="12"/>
  <c r="BH210" i="12"/>
  <c r="BG210" i="12"/>
  <c r="BE210" i="12"/>
  <c r="T210" i="12"/>
  <c r="R210" i="12"/>
  <c r="P210" i="12"/>
  <c r="BI209" i="12"/>
  <c r="BH209" i="12"/>
  <c r="BG209" i="12"/>
  <c r="BE209" i="12"/>
  <c r="T209" i="12"/>
  <c r="R209" i="12"/>
  <c r="P209" i="12"/>
  <c r="BI208" i="12"/>
  <c r="BH208" i="12"/>
  <c r="BG208" i="12"/>
  <c r="BE208" i="12"/>
  <c r="T208" i="12"/>
  <c r="R208" i="12"/>
  <c r="P208" i="12"/>
  <c r="BI207" i="12"/>
  <c r="BH207" i="12"/>
  <c r="BG207" i="12"/>
  <c r="BE207" i="12"/>
  <c r="T207" i="12"/>
  <c r="R207" i="12"/>
  <c r="P207" i="12"/>
  <c r="BI206" i="12"/>
  <c r="BH206" i="12"/>
  <c r="BG206" i="12"/>
  <c r="BE206" i="12"/>
  <c r="T206" i="12"/>
  <c r="R206" i="12"/>
  <c r="P206" i="12"/>
  <c r="BI205" i="12"/>
  <c r="BH205" i="12"/>
  <c r="BG205" i="12"/>
  <c r="BE205" i="12"/>
  <c r="T205" i="12"/>
  <c r="R205" i="12"/>
  <c r="P205" i="12"/>
  <c r="BI204" i="12"/>
  <c r="BH204" i="12"/>
  <c r="BG204" i="12"/>
  <c r="BE204" i="12"/>
  <c r="T204" i="12"/>
  <c r="R204" i="12"/>
  <c r="P204" i="12"/>
  <c r="BI203" i="12"/>
  <c r="BH203" i="12"/>
  <c r="BG203" i="12"/>
  <c r="BE203" i="12"/>
  <c r="T203" i="12"/>
  <c r="R203" i="12"/>
  <c r="P203" i="12"/>
  <c r="BI202" i="12"/>
  <c r="BH202" i="12"/>
  <c r="BG202" i="12"/>
  <c r="BE202" i="12"/>
  <c r="T202" i="12"/>
  <c r="R202" i="12"/>
  <c r="P202" i="12"/>
  <c r="BI201" i="12"/>
  <c r="BH201" i="12"/>
  <c r="BG201" i="12"/>
  <c r="BE201" i="12"/>
  <c r="T201" i="12"/>
  <c r="R201" i="12"/>
  <c r="P201" i="12"/>
  <c r="BI200" i="12"/>
  <c r="BH200" i="12"/>
  <c r="BG200" i="12"/>
  <c r="BE200" i="12"/>
  <c r="T200" i="12"/>
  <c r="R200" i="12"/>
  <c r="P200" i="12"/>
  <c r="BI199" i="12"/>
  <c r="BH199" i="12"/>
  <c r="BG199" i="12"/>
  <c r="BE199" i="12"/>
  <c r="T199" i="12"/>
  <c r="R199" i="12"/>
  <c r="P199" i="12"/>
  <c r="BI198" i="12"/>
  <c r="BH198" i="12"/>
  <c r="BG198" i="12"/>
  <c r="BE198" i="12"/>
  <c r="T198" i="12"/>
  <c r="R198" i="12"/>
  <c r="P198" i="12"/>
  <c r="BI197" i="12"/>
  <c r="BH197" i="12"/>
  <c r="BG197" i="12"/>
  <c r="BE197" i="12"/>
  <c r="T197" i="12"/>
  <c r="R197" i="12"/>
  <c r="P197" i="12"/>
  <c r="BI195" i="12"/>
  <c r="BH195" i="12"/>
  <c r="BG195" i="12"/>
  <c r="BE195" i="12"/>
  <c r="T195" i="12"/>
  <c r="R195" i="12"/>
  <c r="P195" i="12"/>
  <c r="BI194" i="12"/>
  <c r="BH194" i="12"/>
  <c r="BG194" i="12"/>
  <c r="BE194" i="12"/>
  <c r="T194" i="12"/>
  <c r="R194" i="12"/>
  <c r="P194" i="12"/>
  <c r="BI193" i="12"/>
  <c r="BH193" i="12"/>
  <c r="BG193" i="12"/>
  <c r="BE193" i="12"/>
  <c r="T193" i="12"/>
  <c r="R193" i="12"/>
  <c r="P193" i="12"/>
  <c r="BI192" i="12"/>
  <c r="BH192" i="12"/>
  <c r="BG192" i="12"/>
  <c r="BE192" i="12"/>
  <c r="T192" i="12"/>
  <c r="R192" i="12"/>
  <c r="P192" i="12"/>
  <c r="BI191" i="12"/>
  <c r="BH191" i="12"/>
  <c r="BG191" i="12"/>
  <c r="BE191" i="12"/>
  <c r="T191" i="12"/>
  <c r="R191" i="12"/>
  <c r="P191" i="12"/>
  <c r="BI190" i="12"/>
  <c r="BH190" i="12"/>
  <c r="BG190" i="12"/>
  <c r="BE190" i="12"/>
  <c r="T190" i="12"/>
  <c r="R190" i="12"/>
  <c r="P190" i="12"/>
  <c r="BI189" i="12"/>
  <c r="BH189" i="12"/>
  <c r="BG189" i="12"/>
  <c r="BE189" i="12"/>
  <c r="T189" i="12"/>
  <c r="R189" i="12"/>
  <c r="P189" i="12"/>
  <c r="BI188" i="12"/>
  <c r="BH188" i="12"/>
  <c r="BG188" i="12"/>
  <c r="BE188" i="12"/>
  <c r="T188" i="12"/>
  <c r="R188" i="12"/>
  <c r="P188" i="12"/>
  <c r="BI187" i="12"/>
  <c r="BH187" i="12"/>
  <c r="BG187" i="12"/>
  <c r="BE187" i="12"/>
  <c r="T187" i="12"/>
  <c r="R187" i="12"/>
  <c r="P187" i="12"/>
  <c r="BI186" i="12"/>
  <c r="BH186" i="12"/>
  <c r="BG186" i="12"/>
  <c r="BE186" i="12"/>
  <c r="T186" i="12"/>
  <c r="R186" i="12"/>
  <c r="P186" i="12"/>
  <c r="BI185" i="12"/>
  <c r="BH185" i="12"/>
  <c r="BG185" i="12"/>
  <c r="BE185" i="12"/>
  <c r="T185" i="12"/>
  <c r="R185" i="12"/>
  <c r="P185" i="12"/>
  <c r="BI184" i="12"/>
  <c r="BH184" i="12"/>
  <c r="BG184" i="12"/>
  <c r="BE184" i="12"/>
  <c r="T184" i="12"/>
  <c r="R184" i="12"/>
  <c r="P184" i="12"/>
  <c r="BI182" i="12"/>
  <c r="BH182" i="12"/>
  <c r="BG182" i="12"/>
  <c r="BE182" i="12"/>
  <c r="T182" i="12"/>
  <c r="R182" i="12"/>
  <c r="P182" i="12"/>
  <c r="BI181" i="12"/>
  <c r="BH181" i="12"/>
  <c r="BG181" i="12"/>
  <c r="BE181" i="12"/>
  <c r="T181" i="12"/>
  <c r="R181" i="12"/>
  <c r="P181" i="12"/>
  <c r="BI180" i="12"/>
  <c r="BH180" i="12"/>
  <c r="BG180" i="12"/>
  <c r="BE180" i="12"/>
  <c r="T180" i="12"/>
  <c r="R180" i="12"/>
  <c r="P180" i="12"/>
  <c r="BI179" i="12"/>
  <c r="BH179" i="12"/>
  <c r="BG179" i="12"/>
  <c r="BE179" i="12"/>
  <c r="T179" i="12"/>
  <c r="R179" i="12"/>
  <c r="P179" i="12"/>
  <c r="BI178" i="12"/>
  <c r="BH178" i="12"/>
  <c r="BG178" i="12"/>
  <c r="BE178" i="12"/>
  <c r="T178" i="12"/>
  <c r="R178" i="12"/>
  <c r="P178" i="12"/>
  <c r="BI177" i="12"/>
  <c r="BH177" i="12"/>
  <c r="BG177" i="12"/>
  <c r="BE177" i="12"/>
  <c r="T177" i="12"/>
  <c r="R177" i="12"/>
  <c r="P177" i="12"/>
  <c r="BI176" i="12"/>
  <c r="BH176" i="12"/>
  <c r="BG176" i="12"/>
  <c r="BE176" i="12"/>
  <c r="T176" i="12"/>
  <c r="R176" i="12"/>
  <c r="P176" i="12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3" i="12"/>
  <c r="BH173" i="12"/>
  <c r="BG173" i="12"/>
  <c r="BE173" i="12"/>
  <c r="T173" i="12"/>
  <c r="R173" i="12"/>
  <c r="P173" i="12"/>
  <c r="BI172" i="12"/>
  <c r="BH172" i="12"/>
  <c r="BG172" i="12"/>
  <c r="BE172" i="12"/>
  <c r="T172" i="12"/>
  <c r="R172" i="12"/>
  <c r="P172" i="12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8" i="12"/>
  <c r="BH168" i="12"/>
  <c r="BG168" i="12"/>
  <c r="BE168" i="12"/>
  <c r="T168" i="12"/>
  <c r="R168" i="12"/>
  <c r="P168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J124" i="12"/>
  <c r="F124" i="12"/>
  <c r="F122" i="12"/>
  <c r="E120" i="12"/>
  <c r="J91" i="12"/>
  <c r="F91" i="12"/>
  <c r="F89" i="12"/>
  <c r="E87" i="12"/>
  <c r="J24" i="12"/>
  <c r="E24" i="12"/>
  <c r="J125" i="12"/>
  <c r="J23" i="12"/>
  <c r="J18" i="12"/>
  <c r="E18" i="12"/>
  <c r="F125" i="12"/>
  <c r="J17" i="12"/>
  <c r="J12" i="12"/>
  <c r="J89" i="12"/>
  <c r="E7" i="12"/>
  <c r="E118" i="12"/>
  <c r="J37" i="11"/>
  <c r="J36" i="11"/>
  <c r="AY104" i="1"/>
  <c r="J35" i="11"/>
  <c r="AX104" i="1"/>
  <c r="BI212" i="11"/>
  <c r="BH212" i="11"/>
  <c r="BG212" i="11"/>
  <c r="BE212" i="11"/>
  <c r="T212" i="11"/>
  <c r="R212" i="11"/>
  <c r="P212" i="11"/>
  <c r="BI211" i="11"/>
  <c r="BH211" i="11"/>
  <c r="BG211" i="11"/>
  <c r="BE211" i="11"/>
  <c r="T211" i="11"/>
  <c r="R211" i="11"/>
  <c r="P211" i="11"/>
  <c r="BI210" i="11"/>
  <c r="BH210" i="11"/>
  <c r="BG210" i="11"/>
  <c r="BE210" i="11"/>
  <c r="T210" i="11"/>
  <c r="R210" i="11"/>
  <c r="P210" i="11"/>
  <c r="BI207" i="11"/>
  <c r="BH207" i="11"/>
  <c r="BG207" i="11"/>
  <c r="BE207" i="11"/>
  <c r="T207" i="11"/>
  <c r="R207" i="11"/>
  <c r="P207" i="11"/>
  <c r="BI206" i="11"/>
  <c r="BH206" i="11"/>
  <c r="BG206" i="11"/>
  <c r="BE206" i="11"/>
  <c r="T206" i="11"/>
  <c r="R206" i="11"/>
  <c r="P206" i="11"/>
  <c r="BI205" i="11"/>
  <c r="BH205" i="11"/>
  <c r="BG205" i="11"/>
  <c r="BE205" i="11"/>
  <c r="T205" i="11"/>
  <c r="R205" i="11"/>
  <c r="P205" i="11"/>
  <c r="BI204" i="11"/>
  <c r="BH204" i="11"/>
  <c r="BG204" i="11"/>
  <c r="BE204" i="11"/>
  <c r="T204" i="11"/>
  <c r="R204" i="11"/>
  <c r="P204" i="11"/>
  <c r="BI203" i="11"/>
  <c r="BH203" i="11"/>
  <c r="BG203" i="11"/>
  <c r="BE203" i="11"/>
  <c r="T203" i="11"/>
  <c r="R203" i="11"/>
  <c r="P203" i="11"/>
  <c r="BI202" i="11"/>
  <c r="BH202" i="11"/>
  <c r="BG202" i="11"/>
  <c r="BE202" i="11"/>
  <c r="T202" i="11"/>
  <c r="R202" i="11"/>
  <c r="P202" i="11"/>
  <c r="BI201" i="11"/>
  <c r="BH201" i="11"/>
  <c r="BG201" i="11"/>
  <c r="BE201" i="11"/>
  <c r="T201" i="11"/>
  <c r="R201" i="11"/>
  <c r="P201" i="11"/>
  <c r="BI200" i="11"/>
  <c r="BH200" i="11"/>
  <c r="BG200" i="11"/>
  <c r="BE200" i="11"/>
  <c r="T200" i="11"/>
  <c r="R200" i="11"/>
  <c r="P200" i="11"/>
  <c r="BI199" i="11"/>
  <c r="BH199" i="11"/>
  <c r="BG199" i="11"/>
  <c r="BE199" i="11"/>
  <c r="T199" i="11"/>
  <c r="R199" i="11"/>
  <c r="P199" i="11"/>
  <c r="BI198" i="11"/>
  <c r="BH198" i="11"/>
  <c r="BG198" i="11"/>
  <c r="BE198" i="11"/>
  <c r="T198" i="11"/>
  <c r="R198" i="11"/>
  <c r="P198" i="11"/>
  <c r="BI197" i="11"/>
  <c r="BH197" i="11"/>
  <c r="BG197" i="11"/>
  <c r="BE197" i="11"/>
  <c r="T197" i="11"/>
  <c r="R197" i="11"/>
  <c r="P197" i="11"/>
  <c r="BI196" i="11"/>
  <c r="BH196" i="11"/>
  <c r="BG196" i="11"/>
  <c r="BE196" i="11"/>
  <c r="T196" i="11"/>
  <c r="R196" i="11"/>
  <c r="P196" i="11"/>
  <c r="BI195" i="11"/>
  <c r="BH195" i="11"/>
  <c r="BG195" i="11"/>
  <c r="BE195" i="11"/>
  <c r="T195" i="11"/>
  <c r="R195" i="11"/>
  <c r="P195" i="11"/>
  <c r="BI194" i="11"/>
  <c r="BH194" i="11"/>
  <c r="BG194" i="11"/>
  <c r="BE194" i="11"/>
  <c r="T194" i="11"/>
  <c r="R194" i="11"/>
  <c r="P194" i="11"/>
  <c r="BI193" i="11"/>
  <c r="BH193" i="11"/>
  <c r="BG193" i="11"/>
  <c r="BE193" i="11"/>
  <c r="T193" i="11"/>
  <c r="R193" i="11"/>
  <c r="P193" i="11"/>
  <c r="BI192" i="11"/>
  <c r="BH192" i="11"/>
  <c r="BG192" i="11"/>
  <c r="BE192" i="11"/>
  <c r="T192" i="11"/>
  <c r="R192" i="11"/>
  <c r="P192" i="11"/>
  <c r="BI190" i="11"/>
  <c r="BH190" i="11"/>
  <c r="BG190" i="11"/>
  <c r="BE190" i="11"/>
  <c r="T190" i="11"/>
  <c r="R190" i="11"/>
  <c r="P190" i="11"/>
  <c r="BI189" i="11"/>
  <c r="BH189" i="11"/>
  <c r="BG189" i="11"/>
  <c r="BE189" i="11"/>
  <c r="T189" i="11"/>
  <c r="R189" i="11"/>
  <c r="P189" i="11"/>
  <c r="BI188" i="11"/>
  <c r="BH188" i="11"/>
  <c r="BG188" i="11"/>
  <c r="BE188" i="11"/>
  <c r="T188" i="11"/>
  <c r="R188" i="11"/>
  <c r="P188" i="11"/>
  <c r="BI187" i="11"/>
  <c r="BH187" i="11"/>
  <c r="BG187" i="11"/>
  <c r="BE187" i="11"/>
  <c r="T187" i="11"/>
  <c r="R187" i="11"/>
  <c r="P187" i="11"/>
  <c r="BI186" i="11"/>
  <c r="BH186" i="11"/>
  <c r="BG186" i="11"/>
  <c r="BE186" i="11"/>
  <c r="T186" i="11"/>
  <c r="R186" i="11"/>
  <c r="P186" i="11"/>
  <c r="BI185" i="11"/>
  <c r="BH185" i="11"/>
  <c r="BG185" i="11"/>
  <c r="BE185" i="11"/>
  <c r="T185" i="11"/>
  <c r="R185" i="11"/>
  <c r="P185" i="11"/>
  <c r="BI184" i="11"/>
  <c r="BH184" i="11"/>
  <c r="BG184" i="11"/>
  <c r="BE184" i="11"/>
  <c r="T184" i="11"/>
  <c r="R184" i="11"/>
  <c r="P184" i="11"/>
  <c r="BI183" i="11"/>
  <c r="BH183" i="11"/>
  <c r="BG183" i="11"/>
  <c r="BE183" i="11"/>
  <c r="T183" i="11"/>
  <c r="R183" i="11"/>
  <c r="P183" i="1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2" i="11"/>
  <c r="BH162" i="11"/>
  <c r="BG162" i="11"/>
  <c r="BE162" i="11"/>
  <c r="T162" i="11"/>
  <c r="T161" i="11"/>
  <c r="R162" i="11"/>
  <c r="R161" i="11"/>
  <c r="P162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J125" i="11"/>
  <c r="F125" i="11"/>
  <c r="F123" i="11"/>
  <c r="E121" i="11"/>
  <c r="J91" i="11"/>
  <c r="F91" i="11"/>
  <c r="F89" i="11"/>
  <c r="E87" i="11"/>
  <c r="J24" i="11"/>
  <c r="E24" i="11"/>
  <c r="J126" i="11" s="1"/>
  <c r="J23" i="11"/>
  <c r="J18" i="11"/>
  <c r="E18" i="11"/>
  <c r="F92" i="11" s="1"/>
  <c r="J17" i="11"/>
  <c r="J12" i="11"/>
  <c r="J123" i="11" s="1"/>
  <c r="E7" i="11"/>
  <c r="E85" i="11" s="1"/>
  <c r="J37" i="10"/>
  <c r="J36" i="10"/>
  <c r="AY103" i="1"/>
  <c r="J35" i="10"/>
  <c r="AX103" i="1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4" i="10"/>
  <c r="BH194" i="10"/>
  <c r="BG194" i="10"/>
  <c r="BE194" i="10"/>
  <c r="T194" i="10"/>
  <c r="R194" i="10"/>
  <c r="P194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2" i="10"/>
  <c r="BH182" i="10"/>
  <c r="BG182" i="10"/>
  <c r="BE182" i="10"/>
  <c r="T182" i="10"/>
  <c r="R182" i="10"/>
  <c r="P182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0" i="10"/>
  <c r="F120" i="10"/>
  <c r="F118" i="10"/>
  <c r="E116" i="10"/>
  <c r="J91" i="10"/>
  <c r="F91" i="10"/>
  <c r="F89" i="10"/>
  <c r="E87" i="10"/>
  <c r="J24" i="10"/>
  <c r="E24" i="10"/>
  <c r="J121" i="10" s="1"/>
  <c r="J23" i="10"/>
  <c r="J18" i="10"/>
  <c r="E18" i="10"/>
  <c r="F92" i="10"/>
  <c r="J17" i="10"/>
  <c r="J12" i="10"/>
  <c r="J118" i="10" s="1"/>
  <c r="E7" i="10"/>
  <c r="E114" i="10"/>
  <c r="J185" i="9"/>
  <c r="J160" i="9"/>
  <c r="J129" i="9"/>
  <c r="J37" i="9"/>
  <c r="J36" i="9"/>
  <c r="AY102" i="1"/>
  <c r="J35" i="9"/>
  <c r="AX102" i="1"/>
  <c r="BI190" i="9"/>
  <c r="BH190" i="9"/>
  <c r="BG190" i="9"/>
  <c r="BE190" i="9"/>
  <c r="T190" i="9"/>
  <c r="R190" i="9"/>
  <c r="P190" i="9"/>
  <c r="BI189" i="9"/>
  <c r="BH189" i="9"/>
  <c r="BG189" i="9"/>
  <c r="BE189" i="9"/>
  <c r="T189" i="9"/>
  <c r="R189" i="9"/>
  <c r="P189" i="9"/>
  <c r="BI188" i="9"/>
  <c r="BH188" i="9"/>
  <c r="BG188" i="9"/>
  <c r="BE188" i="9"/>
  <c r="T188" i="9"/>
  <c r="R188" i="9"/>
  <c r="P188" i="9"/>
  <c r="BI187" i="9"/>
  <c r="BH187" i="9"/>
  <c r="BG187" i="9"/>
  <c r="BE187" i="9"/>
  <c r="T187" i="9"/>
  <c r="R187" i="9"/>
  <c r="P187" i="9"/>
  <c r="J102" i="9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8" i="9"/>
  <c r="BH178" i="9"/>
  <c r="BG178" i="9"/>
  <c r="BE178" i="9"/>
  <c r="T178" i="9"/>
  <c r="R178" i="9"/>
  <c r="P178" i="9"/>
  <c r="BI177" i="9"/>
  <c r="BH177" i="9"/>
  <c r="BG177" i="9"/>
  <c r="BE177" i="9"/>
  <c r="T177" i="9"/>
  <c r="R177" i="9"/>
  <c r="P177" i="9"/>
  <c r="BI176" i="9"/>
  <c r="BH176" i="9"/>
  <c r="BG176" i="9"/>
  <c r="BE176" i="9"/>
  <c r="T176" i="9"/>
  <c r="R176" i="9"/>
  <c r="P176" i="9"/>
  <c r="BI175" i="9"/>
  <c r="BH175" i="9"/>
  <c r="BG175" i="9"/>
  <c r="BE175" i="9"/>
  <c r="T175" i="9"/>
  <c r="R175" i="9"/>
  <c r="P175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70" i="9"/>
  <c r="BH170" i="9"/>
  <c r="BG170" i="9"/>
  <c r="BE170" i="9"/>
  <c r="T170" i="9"/>
  <c r="R170" i="9"/>
  <c r="P170" i="9"/>
  <c r="BI169" i="9"/>
  <c r="BH169" i="9"/>
  <c r="BG169" i="9"/>
  <c r="BE169" i="9"/>
  <c r="T169" i="9"/>
  <c r="R169" i="9"/>
  <c r="P169" i="9"/>
  <c r="BI168" i="9"/>
  <c r="BH168" i="9"/>
  <c r="BG168" i="9"/>
  <c r="BE168" i="9"/>
  <c r="T168" i="9"/>
  <c r="R168" i="9"/>
  <c r="P168" i="9"/>
  <c r="BI167" i="9"/>
  <c r="BH167" i="9"/>
  <c r="BG167" i="9"/>
  <c r="BE167" i="9"/>
  <c r="T167" i="9"/>
  <c r="R167" i="9"/>
  <c r="P167" i="9"/>
  <c r="BI166" i="9"/>
  <c r="BH166" i="9"/>
  <c r="BG166" i="9"/>
  <c r="BE166" i="9"/>
  <c r="T166" i="9"/>
  <c r="R166" i="9"/>
  <c r="P166" i="9"/>
  <c r="BI165" i="9"/>
  <c r="BH165" i="9"/>
  <c r="BG165" i="9"/>
  <c r="BE165" i="9"/>
  <c r="T165" i="9"/>
  <c r="R165" i="9"/>
  <c r="P165" i="9"/>
  <c r="BI164" i="9"/>
  <c r="BH164" i="9"/>
  <c r="BG164" i="9"/>
  <c r="BE164" i="9"/>
  <c r="T164" i="9"/>
  <c r="R164" i="9"/>
  <c r="P164" i="9"/>
  <c r="BI163" i="9"/>
  <c r="BH163" i="9"/>
  <c r="BG163" i="9"/>
  <c r="BE163" i="9"/>
  <c r="T163" i="9"/>
  <c r="R163" i="9"/>
  <c r="P163" i="9"/>
  <c r="BI162" i="9"/>
  <c r="BH162" i="9"/>
  <c r="BG162" i="9"/>
  <c r="BE162" i="9"/>
  <c r="T162" i="9"/>
  <c r="R162" i="9"/>
  <c r="P162" i="9"/>
  <c r="J100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J98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BI125" i="9"/>
  <c r="BH125" i="9"/>
  <c r="BG125" i="9"/>
  <c r="BE125" i="9"/>
  <c r="T125" i="9"/>
  <c r="R125" i="9"/>
  <c r="P125" i="9"/>
  <c r="F117" i="9"/>
  <c r="E115" i="9"/>
  <c r="F89" i="9"/>
  <c r="E87" i="9"/>
  <c r="J24" i="9"/>
  <c r="E24" i="9"/>
  <c r="J92" i="9" s="1"/>
  <c r="J23" i="9"/>
  <c r="J21" i="9"/>
  <c r="E21" i="9"/>
  <c r="J119" i="9" s="1"/>
  <c r="J20" i="9"/>
  <c r="J18" i="9"/>
  <c r="E18" i="9"/>
  <c r="F120" i="9" s="1"/>
  <c r="J17" i="9"/>
  <c r="J15" i="9"/>
  <c r="E15" i="9"/>
  <c r="F91" i="9" s="1"/>
  <c r="J14" i="9"/>
  <c r="J12" i="9"/>
  <c r="J117" i="9"/>
  <c r="E7" i="9"/>
  <c r="E85" i="9"/>
  <c r="J37" i="8"/>
  <c r="J36" i="8"/>
  <c r="AY101" i="1"/>
  <c r="J35" i="8"/>
  <c r="AX101" i="1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BI123" i="8"/>
  <c r="BH123" i="8"/>
  <c r="BG123" i="8"/>
  <c r="BE123" i="8"/>
  <c r="T123" i="8"/>
  <c r="R123" i="8"/>
  <c r="P123" i="8"/>
  <c r="J116" i="8"/>
  <c r="F116" i="8"/>
  <c r="F114" i="8"/>
  <c r="E112" i="8"/>
  <c r="J91" i="8"/>
  <c r="F91" i="8"/>
  <c r="F89" i="8"/>
  <c r="E87" i="8"/>
  <c r="J24" i="8"/>
  <c r="E24" i="8"/>
  <c r="J117" i="8" s="1"/>
  <c r="J23" i="8"/>
  <c r="J18" i="8"/>
  <c r="E18" i="8"/>
  <c r="F92" i="8"/>
  <c r="J17" i="8"/>
  <c r="J12" i="8"/>
  <c r="J114" i="8"/>
  <c r="E7" i="8"/>
  <c r="E85" i="8"/>
  <c r="J37" i="7"/>
  <c r="J36" i="7"/>
  <c r="AY100" i="1"/>
  <c r="J35" i="7"/>
  <c r="AX100" i="1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BI126" i="7"/>
  <c r="BH126" i="7"/>
  <c r="BG126" i="7"/>
  <c r="BE126" i="7"/>
  <c r="T126" i="7"/>
  <c r="R126" i="7"/>
  <c r="P126" i="7"/>
  <c r="BI125" i="7"/>
  <c r="BH125" i="7"/>
  <c r="BG125" i="7"/>
  <c r="BE125" i="7"/>
  <c r="T125" i="7"/>
  <c r="R125" i="7"/>
  <c r="P125" i="7"/>
  <c r="BI124" i="7"/>
  <c r="BH124" i="7"/>
  <c r="BG124" i="7"/>
  <c r="BE124" i="7"/>
  <c r="T124" i="7"/>
  <c r="R124" i="7"/>
  <c r="P124" i="7"/>
  <c r="BI123" i="7"/>
  <c r="BH123" i="7"/>
  <c r="BG123" i="7"/>
  <c r="BE123" i="7"/>
  <c r="T123" i="7"/>
  <c r="R123" i="7"/>
  <c r="P123" i="7"/>
  <c r="BI122" i="7"/>
  <c r="BH122" i="7"/>
  <c r="BG122" i="7"/>
  <c r="BE122" i="7"/>
  <c r="T122" i="7"/>
  <c r="R122" i="7"/>
  <c r="P122" i="7"/>
  <c r="J115" i="7"/>
  <c r="F115" i="7"/>
  <c r="F113" i="7"/>
  <c r="E111" i="7"/>
  <c r="J91" i="7"/>
  <c r="F91" i="7"/>
  <c r="F89" i="7"/>
  <c r="E87" i="7"/>
  <c r="J24" i="7"/>
  <c r="E24" i="7"/>
  <c r="J116" i="7"/>
  <c r="J23" i="7"/>
  <c r="J18" i="7"/>
  <c r="E18" i="7"/>
  <c r="F116" i="7" s="1"/>
  <c r="J17" i="7"/>
  <c r="J12" i="7"/>
  <c r="J89" i="7" s="1"/>
  <c r="E7" i="7"/>
  <c r="E109" i="7"/>
  <c r="J37" i="6"/>
  <c r="J36" i="6"/>
  <c r="AY99" i="1"/>
  <c r="J35" i="6"/>
  <c r="AX99" i="1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4" i="6"/>
  <c r="BH124" i="6"/>
  <c r="BG124" i="6"/>
  <c r="BE124" i="6"/>
  <c r="T124" i="6"/>
  <c r="R124" i="6"/>
  <c r="P124" i="6"/>
  <c r="BI123" i="6"/>
  <c r="BH123" i="6"/>
  <c r="BG123" i="6"/>
  <c r="BE123" i="6"/>
  <c r="T123" i="6"/>
  <c r="R123" i="6"/>
  <c r="P123" i="6"/>
  <c r="BI122" i="6"/>
  <c r="BH122" i="6"/>
  <c r="BG122" i="6"/>
  <c r="BE122" i="6"/>
  <c r="T122" i="6"/>
  <c r="R122" i="6"/>
  <c r="P122" i="6"/>
  <c r="BI121" i="6"/>
  <c r="BH121" i="6"/>
  <c r="BG121" i="6"/>
  <c r="BE121" i="6"/>
  <c r="T121" i="6"/>
  <c r="R121" i="6"/>
  <c r="P121" i="6"/>
  <c r="J114" i="6"/>
  <c r="F114" i="6"/>
  <c r="F112" i="6"/>
  <c r="E110" i="6"/>
  <c r="J91" i="6"/>
  <c r="F91" i="6"/>
  <c r="F89" i="6"/>
  <c r="E87" i="6"/>
  <c r="J24" i="6"/>
  <c r="E24" i="6"/>
  <c r="J115" i="6" s="1"/>
  <c r="J23" i="6"/>
  <c r="J18" i="6"/>
  <c r="E18" i="6"/>
  <c r="F92" i="6" s="1"/>
  <c r="J17" i="6"/>
  <c r="J12" i="6"/>
  <c r="J112" i="6" s="1"/>
  <c r="E7" i="6"/>
  <c r="E108" i="6" s="1"/>
  <c r="J37" i="5"/>
  <c r="J36" i="5"/>
  <c r="AY98" i="1"/>
  <c r="J35" i="5"/>
  <c r="AX98" i="1"/>
  <c r="BI271" i="5"/>
  <c r="BH271" i="5"/>
  <c r="BG271" i="5"/>
  <c r="BE271" i="5"/>
  <c r="T271" i="5"/>
  <c r="R271" i="5"/>
  <c r="P271" i="5"/>
  <c r="BI270" i="5"/>
  <c r="BH270" i="5"/>
  <c r="BG270" i="5"/>
  <c r="BE270" i="5"/>
  <c r="T270" i="5"/>
  <c r="R270" i="5"/>
  <c r="P270" i="5"/>
  <c r="BI269" i="5"/>
  <c r="BH269" i="5"/>
  <c r="BG269" i="5"/>
  <c r="BE269" i="5"/>
  <c r="T269" i="5"/>
  <c r="R269" i="5"/>
  <c r="P269" i="5"/>
  <c r="BI268" i="5"/>
  <c r="BH268" i="5"/>
  <c r="BG268" i="5"/>
  <c r="BE268" i="5"/>
  <c r="T268" i="5"/>
  <c r="R268" i="5"/>
  <c r="P268" i="5"/>
  <c r="BI267" i="5"/>
  <c r="BH267" i="5"/>
  <c r="BG267" i="5"/>
  <c r="BE267" i="5"/>
  <c r="T267" i="5"/>
  <c r="R267" i="5"/>
  <c r="P267" i="5"/>
  <c r="BI265" i="5"/>
  <c r="BH265" i="5"/>
  <c r="BG265" i="5"/>
  <c r="BE265" i="5"/>
  <c r="T265" i="5"/>
  <c r="R265" i="5"/>
  <c r="P265" i="5"/>
  <c r="BI264" i="5"/>
  <c r="BH264" i="5"/>
  <c r="BG264" i="5"/>
  <c r="BE264" i="5"/>
  <c r="T264" i="5"/>
  <c r="R264" i="5"/>
  <c r="P264" i="5"/>
  <c r="BI263" i="5"/>
  <c r="BH263" i="5"/>
  <c r="BG263" i="5"/>
  <c r="BE263" i="5"/>
  <c r="T263" i="5"/>
  <c r="R263" i="5"/>
  <c r="P263" i="5"/>
  <c r="BI262" i="5"/>
  <c r="BH262" i="5"/>
  <c r="BG262" i="5"/>
  <c r="BE262" i="5"/>
  <c r="T262" i="5"/>
  <c r="R262" i="5"/>
  <c r="P262" i="5"/>
  <c r="BI261" i="5"/>
  <c r="BH261" i="5"/>
  <c r="BG261" i="5"/>
  <c r="BE261" i="5"/>
  <c r="T261" i="5"/>
  <c r="R261" i="5"/>
  <c r="P261" i="5"/>
  <c r="BI260" i="5"/>
  <c r="BH260" i="5"/>
  <c r="BG260" i="5"/>
  <c r="BE260" i="5"/>
  <c r="T260" i="5"/>
  <c r="R260" i="5"/>
  <c r="P260" i="5"/>
  <c r="BI259" i="5"/>
  <c r="BH259" i="5"/>
  <c r="BG259" i="5"/>
  <c r="BE259" i="5"/>
  <c r="T259" i="5"/>
  <c r="R259" i="5"/>
  <c r="P259" i="5"/>
  <c r="BI258" i="5"/>
  <c r="BH258" i="5"/>
  <c r="BG258" i="5"/>
  <c r="BE258" i="5"/>
  <c r="T258" i="5"/>
  <c r="R258" i="5"/>
  <c r="P258" i="5"/>
  <c r="BI257" i="5"/>
  <c r="BH257" i="5"/>
  <c r="BG257" i="5"/>
  <c r="BE257" i="5"/>
  <c r="T257" i="5"/>
  <c r="R257" i="5"/>
  <c r="P257" i="5"/>
  <c r="BI256" i="5"/>
  <c r="BH256" i="5"/>
  <c r="BG256" i="5"/>
  <c r="BE256" i="5"/>
  <c r="T256" i="5"/>
  <c r="R256" i="5"/>
  <c r="P256" i="5"/>
  <c r="BI255" i="5"/>
  <c r="BH255" i="5"/>
  <c r="BG255" i="5"/>
  <c r="BE255" i="5"/>
  <c r="T255" i="5"/>
  <c r="R255" i="5"/>
  <c r="P255" i="5"/>
  <c r="BI254" i="5"/>
  <c r="BH254" i="5"/>
  <c r="BG254" i="5"/>
  <c r="BE254" i="5"/>
  <c r="T254" i="5"/>
  <c r="R254" i="5"/>
  <c r="P254" i="5"/>
  <c r="BI253" i="5"/>
  <c r="BH253" i="5"/>
  <c r="BG253" i="5"/>
  <c r="BE253" i="5"/>
  <c r="T253" i="5"/>
  <c r="R253" i="5"/>
  <c r="P253" i="5"/>
  <c r="BI252" i="5"/>
  <c r="BH252" i="5"/>
  <c r="BG252" i="5"/>
  <c r="BE252" i="5"/>
  <c r="T252" i="5"/>
  <c r="R252" i="5"/>
  <c r="P252" i="5"/>
  <c r="BI251" i="5"/>
  <c r="BH251" i="5"/>
  <c r="BG251" i="5"/>
  <c r="BE251" i="5"/>
  <c r="T251" i="5"/>
  <c r="R251" i="5"/>
  <c r="P251" i="5"/>
  <c r="BI250" i="5"/>
  <c r="BH250" i="5"/>
  <c r="BG250" i="5"/>
  <c r="BE250" i="5"/>
  <c r="T250" i="5"/>
  <c r="R250" i="5"/>
  <c r="P250" i="5"/>
  <c r="BI249" i="5"/>
  <c r="BH249" i="5"/>
  <c r="BG249" i="5"/>
  <c r="BE249" i="5"/>
  <c r="T249" i="5"/>
  <c r="R249" i="5"/>
  <c r="P249" i="5"/>
  <c r="BI248" i="5"/>
  <c r="BH248" i="5"/>
  <c r="BG248" i="5"/>
  <c r="BE248" i="5"/>
  <c r="T248" i="5"/>
  <c r="R248" i="5"/>
  <c r="P248" i="5"/>
  <c r="BI247" i="5"/>
  <c r="BH247" i="5"/>
  <c r="BG247" i="5"/>
  <c r="BE247" i="5"/>
  <c r="T247" i="5"/>
  <c r="R247" i="5"/>
  <c r="P247" i="5"/>
  <c r="BI246" i="5"/>
  <c r="BH246" i="5"/>
  <c r="BG246" i="5"/>
  <c r="BE246" i="5"/>
  <c r="T246" i="5"/>
  <c r="R246" i="5"/>
  <c r="P246" i="5"/>
  <c r="BI245" i="5"/>
  <c r="BH245" i="5"/>
  <c r="BG245" i="5"/>
  <c r="BE245" i="5"/>
  <c r="T245" i="5"/>
  <c r="R245" i="5"/>
  <c r="P245" i="5"/>
  <c r="BI244" i="5"/>
  <c r="BH244" i="5"/>
  <c r="BG244" i="5"/>
  <c r="BE244" i="5"/>
  <c r="T244" i="5"/>
  <c r="R244" i="5"/>
  <c r="P244" i="5"/>
  <c r="BI243" i="5"/>
  <c r="BH243" i="5"/>
  <c r="BG243" i="5"/>
  <c r="BE243" i="5"/>
  <c r="T243" i="5"/>
  <c r="R243" i="5"/>
  <c r="P243" i="5"/>
  <c r="BI242" i="5"/>
  <c r="BH242" i="5"/>
  <c r="BG242" i="5"/>
  <c r="BE242" i="5"/>
  <c r="T242" i="5"/>
  <c r="R242" i="5"/>
  <c r="P242" i="5"/>
  <c r="BI241" i="5"/>
  <c r="BH241" i="5"/>
  <c r="BG241" i="5"/>
  <c r="BE241" i="5"/>
  <c r="T241" i="5"/>
  <c r="R241" i="5"/>
  <c r="P241" i="5"/>
  <c r="BI240" i="5"/>
  <c r="BH240" i="5"/>
  <c r="BG240" i="5"/>
  <c r="BE240" i="5"/>
  <c r="T240" i="5"/>
  <c r="R240" i="5"/>
  <c r="P240" i="5"/>
  <c r="BI239" i="5"/>
  <c r="BH239" i="5"/>
  <c r="BG239" i="5"/>
  <c r="BE239" i="5"/>
  <c r="T239" i="5"/>
  <c r="R239" i="5"/>
  <c r="P239" i="5"/>
  <c r="BI238" i="5"/>
  <c r="BH238" i="5"/>
  <c r="BG238" i="5"/>
  <c r="BE238" i="5"/>
  <c r="T238" i="5"/>
  <c r="R238" i="5"/>
  <c r="P238" i="5"/>
  <c r="BI237" i="5"/>
  <c r="BH237" i="5"/>
  <c r="BG237" i="5"/>
  <c r="BE237" i="5"/>
  <c r="T237" i="5"/>
  <c r="R237" i="5"/>
  <c r="P237" i="5"/>
  <c r="BI236" i="5"/>
  <c r="BH236" i="5"/>
  <c r="BG236" i="5"/>
  <c r="BE236" i="5"/>
  <c r="T236" i="5"/>
  <c r="R236" i="5"/>
  <c r="P236" i="5"/>
  <c r="BI235" i="5"/>
  <c r="BH235" i="5"/>
  <c r="BG235" i="5"/>
  <c r="BE235" i="5"/>
  <c r="T235" i="5"/>
  <c r="R235" i="5"/>
  <c r="P235" i="5"/>
  <c r="BI234" i="5"/>
  <c r="BH234" i="5"/>
  <c r="BG234" i="5"/>
  <c r="BE234" i="5"/>
  <c r="T234" i="5"/>
  <c r="R234" i="5"/>
  <c r="P234" i="5"/>
  <c r="BI233" i="5"/>
  <c r="BH233" i="5"/>
  <c r="BG233" i="5"/>
  <c r="BE233" i="5"/>
  <c r="T233" i="5"/>
  <c r="R233" i="5"/>
  <c r="P233" i="5"/>
  <c r="BI232" i="5"/>
  <c r="BH232" i="5"/>
  <c r="BG232" i="5"/>
  <c r="BE232" i="5"/>
  <c r="T232" i="5"/>
  <c r="R232" i="5"/>
  <c r="P232" i="5"/>
  <c r="BI231" i="5"/>
  <c r="BH231" i="5"/>
  <c r="BG231" i="5"/>
  <c r="BE231" i="5"/>
  <c r="T231" i="5"/>
  <c r="R231" i="5"/>
  <c r="P231" i="5"/>
  <c r="BI230" i="5"/>
  <c r="BH230" i="5"/>
  <c r="BG230" i="5"/>
  <c r="BE230" i="5"/>
  <c r="T230" i="5"/>
  <c r="R230" i="5"/>
  <c r="P230" i="5"/>
  <c r="BI229" i="5"/>
  <c r="BH229" i="5"/>
  <c r="BG229" i="5"/>
  <c r="BE229" i="5"/>
  <c r="T229" i="5"/>
  <c r="R229" i="5"/>
  <c r="P229" i="5"/>
  <c r="BI228" i="5"/>
  <c r="BH228" i="5"/>
  <c r="BG228" i="5"/>
  <c r="BE228" i="5"/>
  <c r="T228" i="5"/>
  <c r="R228" i="5"/>
  <c r="P228" i="5"/>
  <c r="BI227" i="5"/>
  <c r="BH227" i="5"/>
  <c r="BG227" i="5"/>
  <c r="BE227" i="5"/>
  <c r="T227" i="5"/>
  <c r="R227" i="5"/>
  <c r="P227" i="5"/>
  <c r="BI226" i="5"/>
  <c r="BH226" i="5"/>
  <c r="BG226" i="5"/>
  <c r="BE226" i="5"/>
  <c r="T226" i="5"/>
  <c r="R226" i="5"/>
  <c r="P226" i="5"/>
  <c r="BI225" i="5"/>
  <c r="BH225" i="5"/>
  <c r="BG225" i="5"/>
  <c r="BE225" i="5"/>
  <c r="T225" i="5"/>
  <c r="R225" i="5"/>
  <c r="P225" i="5"/>
  <c r="BI224" i="5"/>
  <c r="BH224" i="5"/>
  <c r="BG224" i="5"/>
  <c r="BE224" i="5"/>
  <c r="T224" i="5"/>
  <c r="R224" i="5"/>
  <c r="P224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1" i="5"/>
  <c r="BH221" i="5"/>
  <c r="BG221" i="5"/>
  <c r="BE221" i="5"/>
  <c r="T221" i="5"/>
  <c r="R221" i="5"/>
  <c r="P221" i="5"/>
  <c r="BI220" i="5"/>
  <c r="BH220" i="5"/>
  <c r="BG220" i="5"/>
  <c r="BE220" i="5"/>
  <c r="T220" i="5"/>
  <c r="R220" i="5"/>
  <c r="P220" i="5"/>
  <c r="BI218" i="5"/>
  <c r="BH218" i="5"/>
  <c r="BG218" i="5"/>
  <c r="BE218" i="5"/>
  <c r="T218" i="5"/>
  <c r="R218" i="5"/>
  <c r="P218" i="5"/>
  <c r="BI217" i="5"/>
  <c r="BH217" i="5"/>
  <c r="BG217" i="5"/>
  <c r="BE217" i="5"/>
  <c r="T217" i="5"/>
  <c r="R217" i="5"/>
  <c r="P217" i="5"/>
  <c r="BI216" i="5"/>
  <c r="BH216" i="5"/>
  <c r="BG216" i="5"/>
  <c r="BE216" i="5"/>
  <c r="T216" i="5"/>
  <c r="R216" i="5"/>
  <c r="P216" i="5"/>
  <c r="BI215" i="5"/>
  <c r="BH215" i="5"/>
  <c r="BG215" i="5"/>
  <c r="BE215" i="5"/>
  <c r="T215" i="5"/>
  <c r="R215" i="5"/>
  <c r="P215" i="5"/>
  <c r="BI214" i="5"/>
  <c r="BH214" i="5"/>
  <c r="BG214" i="5"/>
  <c r="BE214" i="5"/>
  <c r="T214" i="5"/>
  <c r="R214" i="5"/>
  <c r="P214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9" i="5"/>
  <c r="BH209" i="5"/>
  <c r="BG209" i="5"/>
  <c r="BE209" i="5"/>
  <c r="T209" i="5"/>
  <c r="R209" i="5"/>
  <c r="P209" i="5"/>
  <c r="BI208" i="5"/>
  <c r="BH208" i="5"/>
  <c r="BG208" i="5"/>
  <c r="BE208" i="5"/>
  <c r="T208" i="5"/>
  <c r="R208" i="5"/>
  <c r="P208" i="5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3" i="5"/>
  <c r="BH203" i="5"/>
  <c r="BG203" i="5"/>
  <c r="BE203" i="5"/>
  <c r="T203" i="5"/>
  <c r="R203" i="5"/>
  <c r="P203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2" i="5"/>
  <c r="BH192" i="5"/>
  <c r="BG192" i="5"/>
  <c r="BE192" i="5"/>
  <c r="T192" i="5"/>
  <c r="R192" i="5"/>
  <c r="P192" i="5"/>
  <c r="BI191" i="5"/>
  <c r="BH191" i="5"/>
  <c r="BG191" i="5"/>
  <c r="BE191" i="5"/>
  <c r="T191" i="5"/>
  <c r="R191" i="5"/>
  <c r="P191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5" i="5"/>
  <c r="BH175" i="5"/>
  <c r="BG175" i="5"/>
  <c r="BE175" i="5"/>
  <c r="T175" i="5"/>
  <c r="T174" i="5"/>
  <c r="R175" i="5"/>
  <c r="R174" i="5"/>
  <c r="P175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F122" i="5"/>
  <c r="E120" i="5"/>
  <c r="F89" i="5"/>
  <c r="E87" i="5"/>
  <c r="J24" i="5"/>
  <c r="E24" i="5"/>
  <c r="J92" i="5"/>
  <c r="J23" i="5"/>
  <c r="J21" i="5"/>
  <c r="E21" i="5"/>
  <c r="J124" i="5"/>
  <c r="J20" i="5"/>
  <c r="J18" i="5"/>
  <c r="E18" i="5"/>
  <c r="F92" i="5"/>
  <c r="J17" i="5"/>
  <c r="J15" i="5"/>
  <c r="E15" i="5"/>
  <c r="F91" i="5"/>
  <c r="J14" i="5"/>
  <c r="J12" i="5"/>
  <c r="J122" i="5"/>
  <c r="E7" i="5"/>
  <c r="E85" i="5"/>
  <c r="J37" i="4"/>
  <c r="J36" i="4"/>
  <c r="AY97" i="1"/>
  <c r="J35" i="4"/>
  <c r="AX97" i="1"/>
  <c r="BI310" i="4"/>
  <c r="BH310" i="4"/>
  <c r="BG310" i="4"/>
  <c r="BE310" i="4"/>
  <c r="T310" i="4"/>
  <c r="R310" i="4"/>
  <c r="P310" i="4"/>
  <c r="BI309" i="4"/>
  <c r="BH309" i="4"/>
  <c r="BG309" i="4"/>
  <c r="BE309" i="4"/>
  <c r="T309" i="4"/>
  <c r="R309" i="4"/>
  <c r="P309" i="4"/>
  <c r="BI307" i="4"/>
  <c r="BH307" i="4"/>
  <c r="BG307" i="4"/>
  <c r="BE307" i="4"/>
  <c r="T307" i="4"/>
  <c r="R307" i="4"/>
  <c r="P307" i="4"/>
  <c r="BI304" i="4"/>
  <c r="BH304" i="4"/>
  <c r="BG304" i="4"/>
  <c r="BE304" i="4"/>
  <c r="T304" i="4"/>
  <c r="R304" i="4"/>
  <c r="P304" i="4"/>
  <c r="BI300" i="4"/>
  <c r="BH300" i="4"/>
  <c r="BG300" i="4"/>
  <c r="BE300" i="4"/>
  <c r="T300" i="4"/>
  <c r="R300" i="4"/>
  <c r="P300" i="4"/>
  <c r="BI298" i="4"/>
  <c r="BH298" i="4"/>
  <c r="BG298" i="4"/>
  <c r="BE298" i="4"/>
  <c r="T298" i="4"/>
  <c r="R298" i="4"/>
  <c r="P298" i="4"/>
  <c r="BI293" i="4"/>
  <c r="BH293" i="4"/>
  <c r="BG293" i="4"/>
  <c r="BE293" i="4"/>
  <c r="T293" i="4"/>
  <c r="R293" i="4"/>
  <c r="P293" i="4"/>
  <c r="BI291" i="4"/>
  <c r="BH291" i="4"/>
  <c r="BG291" i="4"/>
  <c r="BE291" i="4"/>
  <c r="T291" i="4"/>
  <c r="R291" i="4"/>
  <c r="P291" i="4"/>
  <c r="BI286" i="4"/>
  <c r="BH286" i="4"/>
  <c r="BG286" i="4"/>
  <c r="BE286" i="4"/>
  <c r="T286" i="4"/>
  <c r="R286" i="4"/>
  <c r="P286" i="4"/>
  <c r="BI283" i="4"/>
  <c r="BH283" i="4"/>
  <c r="BG283" i="4"/>
  <c r="BE283" i="4"/>
  <c r="T283" i="4"/>
  <c r="T282" i="4"/>
  <c r="R283" i="4"/>
  <c r="R282" i="4"/>
  <c r="P283" i="4"/>
  <c r="P282" i="4"/>
  <c r="BI280" i="4"/>
  <c r="BH280" i="4"/>
  <c r="BG280" i="4"/>
  <c r="BE280" i="4"/>
  <c r="T280" i="4"/>
  <c r="R280" i="4"/>
  <c r="P280" i="4"/>
  <c r="BI278" i="4"/>
  <c r="BH278" i="4"/>
  <c r="BG278" i="4"/>
  <c r="BE278" i="4"/>
  <c r="T278" i="4"/>
  <c r="R278" i="4"/>
  <c r="P278" i="4"/>
  <c r="BI276" i="4"/>
  <c r="BH276" i="4"/>
  <c r="BG276" i="4"/>
  <c r="BE276" i="4"/>
  <c r="T276" i="4"/>
  <c r="R276" i="4"/>
  <c r="P276" i="4"/>
  <c r="BI274" i="4"/>
  <c r="BH274" i="4"/>
  <c r="BG274" i="4"/>
  <c r="BE274" i="4"/>
  <c r="T274" i="4"/>
  <c r="R274" i="4"/>
  <c r="P274" i="4"/>
  <c r="BI272" i="4"/>
  <c r="BH272" i="4"/>
  <c r="BG272" i="4"/>
  <c r="BE272" i="4"/>
  <c r="T272" i="4"/>
  <c r="R272" i="4"/>
  <c r="P272" i="4"/>
  <c r="BI269" i="4"/>
  <c r="BH269" i="4"/>
  <c r="BG269" i="4"/>
  <c r="BE269" i="4"/>
  <c r="T269" i="4"/>
  <c r="R269" i="4"/>
  <c r="P269" i="4"/>
  <c r="BI268" i="4"/>
  <c r="BH268" i="4"/>
  <c r="BG268" i="4"/>
  <c r="BE268" i="4"/>
  <c r="T268" i="4"/>
  <c r="R268" i="4"/>
  <c r="P268" i="4"/>
  <c r="BI267" i="4"/>
  <c r="BH267" i="4"/>
  <c r="BG267" i="4"/>
  <c r="BE267" i="4"/>
  <c r="T267" i="4"/>
  <c r="R267" i="4"/>
  <c r="P267" i="4"/>
  <c r="BI266" i="4"/>
  <c r="BH266" i="4"/>
  <c r="BG266" i="4"/>
  <c r="BE266" i="4"/>
  <c r="T266" i="4"/>
  <c r="R266" i="4"/>
  <c r="P266" i="4"/>
  <c r="BI265" i="4"/>
  <c r="BH265" i="4"/>
  <c r="BG265" i="4"/>
  <c r="BE265" i="4"/>
  <c r="T265" i="4"/>
  <c r="R265" i="4"/>
  <c r="P265" i="4"/>
  <c r="BI264" i="4"/>
  <c r="BH264" i="4"/>
  <c r="BG264" i="4"/>
  <c r="BE264" i="4"/>
  <c r="T264" i="4"/>
  <c r="R264" i="4"/>
  <c r="P264" i="4"/>
  <c r="BI262" i="4"/>
  <c r="BH262" i="4"/>
  <c r="BG262" i="4"/>
  <c r="BE262" i="4"/>
  <c r="T262" i="4"/>
  <c r="R262" i="4"/>
  <c r="P262" i="4"/>
  <c r="BI260" i="4"/>
  <c r="BH260" i="4"/>
  <c r="BG260" i="4"/>
  <c r="BE260" i="4"/>
  <c r="T260" i="4"/>
  <c r="R260" i="4"/>
  <c r="P260" i="4"/>
  <c r="BI258" i="4"/>
  <c r="BH258" i="4"/>
  <c r="BG258" i="4"/>
  <c r="BE258" i="4"/>
  <c r="T258" i="4"/>
  <c r="R258" i="4"/>
  <c r="P258" i="4"/>
  <c r="BI255" i="4"/>
  <c r="BH255" i="4"/>
  <c r="BG255" i="4"/>
  <c r="BE255" i="4"/>
  <c r="T255" i="4"/>
  <c r="R255" i="4"/>
  <c r="P255" i="4"/>
  <c r="BI250" i="4"/>
  <c r="BH250" i="4"/>
  <c r="BG250" i="4"/>
  <c r="BE250" i="4"/>
  <c r="T250" i="4"/>
  <c r="R250" i="4"/>
  <c r="P250" i="4"/>
  <c r="BI245" i="4"/>
  <c r="BH245" i="4"/>
  <c r="BG245" i="4"/>
  <c r="BE245" i="4"/>
  <c r="T245" i="4"/>
  <c r="R245" i="4"/>
  <c r="P245" i="4"/>
  <c r="BI240" i="4"/>
  <c r="BH240" i="4"/>
  <c r="BG240" i="4"/>
  <c r="BE240" i="4"/>
  <c r="T240" i="4"/>
  <c r="R240" i="4"/>
  <c r="P240" i="4"/>
  <c r="BI236" i="4"/>
  <c r="BH236" i="4"/>
  <c r="BG236" i="4"/>
  <c r="BE236" i="4"/>
  <c r="T236" i="4"/>
  <c r="R236" i="4"/>
  <c r="P236" i="4"/>
  <c r="BI232" i="4"/>
  <c r="BH232" i="4"/>
  <c r="BG232" i="4"/>
  <c r="BE232" i="4"/>
  <c r="T232" i="4"/>
  <c r="R232" i="4"/>
  <c r="P232" i="4"/>
  <c r="BI229" i="4"/>
  <c r="BH229" i="4"/>
  <c r="BG229" i="4"/>
  <c r="BE229" i="4"/>
  <c r="T229" i="4"/>
  <c r="R229" i="4"/>
  <c r="P229" i="4"/>
  <c r="BI227" i="4"/>
  <c r="BH227" i="4"/>
  <c r="BG227" i="4"/>
  <c r="BE227" i="4"/>
  <c r="T227" i="4"/>
  <c r="R227" i="4"/>
  <c r="P227" i="4"/>
  <c r="BI225" i="4"/>
  <c r="BH225" i="4"/>
  <c r="BG225" i="4"/>
  <c r="BE225" i="4"/>
  <c r="T225" i="4"/>
  <c r="R225" i="4"/>
  <c r="P225" i="4"/>
  <c r="BI221" i="4"/>
  <c r="BH221" i="4"/>
  <c r="BG221" i="4"/>
  <c r="BE221" i="4"/>
  <c r="T221" i="4"/>
  <c r="R221" i="4"/>
  <c r="P221" i="4"/>
  <c r="BI216" i="4"/>
  <c r="BH216" i="4"/>
  <c r="BG216" i="4"/>
  <c r="BE216" i="4"/>
  <c r="T216" i="4"/>
  <c r="T215" i="4"/>
  <c r="R216" i="4"/>
  <c r="R215" i="4"/>
  <c r="P216" i="4"/>
  <c r="P215" i="4"/>
  <c r="BI211" i="4"/>
  <c r="BH211" i="4"/>
  <c r="BG211" i="4"/>
  <c r="BE211" i="4"/>
  <c r="T211" i="4"/>
  <c r="R211" i="4"/>
  <c r="P211" i="4"/>
  <c r="BI206" i="4"/>
  <c r="BH206" i="4"/>
  <c r="BG206" i="4"/>
  <c r="BE206" i="4"/>
  <c r="T206" i="4"/>
  <c r="R206" i="4"/>
  <c r="P206" i="4"/>
  <c r="BI202" i="4"/>
  <c r="BH202" i="4"/>
  <c r="BG202" i="4"/>
  <c r="BE202" i="4"/>
  <c r="T202" i="4"/>
  <c r="R202" i="4"/>
  <c r="P202" i="4"/>
  <c r="BI200" i="4"/>
  <c r="BH200" i="4"/>
  <c r="BG200" i="4"/>
  <c r="BE200" i="4"/>
  <c r="T200" i="4"/>
  <c r="R200" i="4"/>
  <c r="P200" i="4"/>
  <c r="BI196" i="4"/>
  <c r="BH196" i="4"/>
  <c r="BG196" i="4"/>
  <c r="BE196" i="4"/>
  <c r="T196" i="4"/>
  <c r="R196" i="4"/>
  <c r="P196" i="4"/>
  <c r="BI189" i="4"/>
  <c r="BH189" i="4"/>
  <c r="BG189" i="4"/>
  <c r="BE189" i="4"/>
  <c r="T189" i="4"/>
  <c r="R189" i="4"/>
  <c r="P189" i="4"/>
  <c r="BI187" i="4"/>
  <c r="BH187" i="4"/>
  <c r="BG187" i="4"/>
  <c r="BE187" i="4"/>
  <c r="T187" i="4"/>
  <c r="R187" i="4"/>
  <c r="P187" i="4"/>
  <c r="BI182" i="4"/>
  <c r="BH182" i="4"/>
  <c r="BG182" i="4"/>
  <c r="BE182" i="4"/>
  <c r="T182" i="4"/>
  <c r="R182" i="4"/>
  <c r="P182" i="4"/>
  <c r="BI178" i="4"/>
  <c r="BH178" i="4"/>
  <c r="BG178" i="4"/>
  <c r="BE178" i="4"/>
  <c r="T178" i="4"/>
  <c r="R178" i="4"/>
  <c r="P178" i="4"/>
  <c r="BI176" i="4"/>
  <c r="BH176" i="4"/>
  <c r="BG176" i="4"/>
  <c r="BE176" i="4"/>
  <c r="T176" i="4"/>
  <c r="R176" i="4"/>
  <c r="P176" i="4"/>
  <c r="BI173" i="4"/>
  <c r="BH173" i="4"/>
  <c r="BG173" i="4"/>
  <c r="BE173" i="4"/>
  <c r="T173" i="4"/>
  <c r="R173" i="4"/>
  <c r="P173" i="4"/>
  <c r="BI171" i="4"/>
  <c r="BH171" i="4"/>
  <c r="BG171" i="4"/>
  <c r="BE171" i="4"/>
  <c r="T171" i="4"/>
  <c r="R171" i="4"/>
  <c r="P171" i="4"/>
  <c r="BI169" i="4"/>
  <c r="BH169" i="4"/>
  <c r="BG169" i="4"/>
  <c r="BE169" i="4"/>
  <c r="T169" i="4"/>
  <c r="R169" i="4"/>
  <c r="P169" i="4"/>
  <c r="BI167" i="4"/>
  <c r="BH167" i="4"/>
  <c r="BG167" i="4"/>
  <c r="BE167" i="4"/>
  <c r="T167" i="4"/>
  <c r="R167" i="4"/>
  <c r="P167" i="4"/>
  <c r="BI164" i="4"/>
  <c r="BH164" i="4"/>
  <c r="BG164" i="4"/>
  <c r="BE164" i="4"/>
  <c r="T164" i="4"/>
  <c r="R164" i="4"/>
  <c r="P164" i="4"/>
  <c r="BI160" i="4"/>
  <c r="BH160" i="4"/>
  <c r="BG160" i="4"/>
  <c r="BE160" i="4"/>
  <c r="T160" i="4"/>
  <c r="R160" i="4"/>
  <c r="P160" i="4"/>
  <c r="BI156" i="4"/>
  <c r="BH156" i="4"/>
  <c r="BG156" i="4"/>
  <c r="BE156" i="4"/>
  <c r="T156" i="4"/>
  <c r="R156" i="4"/>
  <c r="P156" i="4"/>
  <c r="BI153" i="4"/>
  <c r="BH153" i="4"/>
  <c r="BG153" i="4"/>
  <c r="BE153" i="4"/>
  <c r="T153" i="4"/>
  <c r="R153" i="4"/>
  <c r="P153" i="4"/>
  <c r="BI150" i="4"/>
  <c r="BH150" i="4"/>
  <c r="BG150" i="4"/>
  <c r="BE150" i="4"/>
  <c r="T150" i="4"/>
  <c r="R150" i="4"/>
  <c r="P150" i="4"/>
  <c r="BI147" i="4"/>
  <c r="BH147" i="4"/>
  <c r="BG147" i="4"/>
  <c r="BE147" i="4"/>
  <c r="T147" i="4"/>
  <c r="R147" i="4"/>
  <c r="P147" i="4"/>
  <c r="BI139" i="4"/>
  <c r="BH139" i="4"/>
  <c r="BG139" i="4"/>
  <c r="BE139" i="4"/>
  <c r="T139" i="4"/>
  <c r="R139" i="4"/>
  <c r="P139" i="4"/>
  <c r="BI137" i="4"/>
  <c r="BH137" i="4"/>
  <c r="BG137" i="4"/>
  <c r="BE137" i="4"/>
  <c r="T137" i="4"/>
  <c r="R137" i="4"/>
  <c r="P137" i="4"/>
  <c r="BI131" i="4"/>
  <c r="BH131" i="4"/>
  <c r="BG131" i="4"/>
  <c r="BE131" i="4"/>
  <c r="T131" i="4"/>
  <c r="R131" i="4"/>
  <c r="P131" i="4"/>
  <c r="J124" i="4"/>
  <c r="F124" i="4"/>
  <c r="F122" i="4"/>
  <c r="E120" i="4"/>
  <c r="J91" i="4"/>
  <c r="F91" i="4"/>
  <c r="F89" i="4"/>
  <c r="E87" i="4"/>
  <c r="J24" i="4"/>
  <c r="E24" i="4"/>
  <c r="J92" i="4"/>
  <c r="J23" i="4"/>
  <c r="J18" i="4"/>
  <c r="E18" i="4"/>
  <c r="F92" i="4"/>
  <c r="J17" i="4"/>
  <c r="J12" i="4"/>
  <c r="J89" i="4"/>
  <c r="E7" i="4"/>
  <c r="E85" i="4"/>
  <c r="J1000" i="3"/>
  <c r="J37" i="3"/>
  <c r="J36" i="3"/>
  <c r="AY96" i="1"/>
  <c r="J35" i="3"/>
  <c r="AX96" i="1"/>
  <c r="BI1020" i="3"/>
  <c r="BH1020" i="3"/>
  <c r="BG1020" i="3"/>
  <c r="BE1020" i="3"/>
  <c r="T1020" i="3"/>
  <c r="R1020" i="3"/>
  <c r="P1020" i="3"/>
  <c r="BI1019" i="3"/>
  <c r="BH1019" i="3"/>
  <c r="BG1019" i="3"/>
  <c r="BE1019" i="3"/>
  <c r="T1019" i="3"/>
  <c r="R1019" i="3"/>
  <c r="P1019" i="3"/>
  <c r="BI1015" i="3"/>
  <c r="BH1015" i="3"/>
  <c r="BG1015" i="3"/>
  <c r="BE1015" i="3"/>
  <c r="T1015" i="3"/>
  <c r="R1015" i="3"/>
  <c r="P1015" i="3"/>
  <c r="BI1008" i="3"/>
  <c r="BH1008" i="3"/>
  <c r="BG1008" i="3"/>
  <c r="BE1008" i="3"/>
  <c r="T1008" i="3"/>
  <c r="R1008" i="3"/>
  <c r="P1008" i="3"/>
  <c r="BI1005" i="3"/>
  <c r="BH1005" i="3"/>
  <c r="BG1005" i="3"/>
  <c r="BE1005" i="3"/>
  <c r="T1005" i="3"/>
  <c r="R1005" i="3"/>
  <c r="P1005" i="3"/>
  <c r="BI1002" i="3"/>
  <c r="BH1002" i="3"/>
  <c r="BG1002" i="3"/>
  <c r="BE1002" i="3"/>
  <c r="T1002" i="3"/>
  <c r="T1001" i="3" s="1"/>
  <c r="R1002" i="3"/>
  <c r="R1001" i="3" s="1"/>
  <c r="P1002" i="3"/>
  <c r="P1001" i="3" s="1"/>
  <c r="J113" i="3"/>
  <c r="BI999" i="3"/>
  <c r="BH999" i="3"/>
  <c r="BG999" i="3"/>
  <c r="BE999" i="3"/>
  <c r="T999" i="3"/>
  <c r="R999" i="3"/>
  <c r="P999" i="3"/>
  <c r="BI996" i="3"/>
  <c r="BH996" i="3"/>
  <c r="BG996" i="3"/>
  <c r="BE996" i="3"/>
  <c r="T996" i="3"/>
  <c r="R996" i="3"/>
  <c r="P996" i="3"/>
  <c r="BI991" i="3"/>
  <c r="BH991" i="3"/>
  <c r="BG991" i="3"/>
  <c r="BE991" i="3"/>
  <c r="T991" i="3"/>
  <c r="R991" i="3"/>
  <c r="P991" i="3"/>
  <c r="BI983" i="3"/>
  <c r="BH983" i="3"/>
  <c r="BG983" i="3"/>
  <c r="BE983" i="3"/>
  <c r="T983" i="3"/>
  <c r="R983" i="3"/>
  <c r="P983" i="3"/>
  <c r="BI980" i="3"/>
  <c r="BH980" i="3"/>
  <c r="BG980" i="3"/>
  <c r="BE980" i="3"/>
  <c r="T980" i="3"/>
  <c r="R980" i="3"/>
  <c r="P980" i="3"/>
  <c r="BI968" i="3"/>
  <c r="BH968" i="3"/>
  <c r="BG968" i="3"/>
  <c r="BE968" i="3"/>
  <c r="T968" i="3"/>
  <c r="R968" i="3"/>
  <c r="P968" i="3"/>
  <c r="BI966" i="3"/>
  <c r="BH966" i="3"/>
  <c r="BG966" i="3"/>
  <c r="BE966" i="3"/>
  <c r="T966" i="3"/>
  <c r="R966" i="3"/>
  <c r="P966" i="3"/>
  <c r="BI963" i="3"/>
  <c r="BH963" i="3"/>
  <c r="BG963" i="3"/>
  <c r="BE963" i="3"/>
  <c r="T963" i="3"/>
  <c r="R963" i="3"/>
  <c r="P963" i="3"/>
  <c r="BI958" i="3"/>
  <c r="BH958" i="3"/>
  <c r="BG958" i="3"/>
  <c r="BE958" i="3"/>
  <c r="T958" i="3"/>
  <c r="R958" i="3"/>
  <c r="P958" i="3"/>
  <c r="BI956" i="3"/>
  <c r="BH956" i="3"/>
  <c r="BG956" i="3"/>
  <c r="BE956" i="3"/>
  <c r="T956" i="3"/>
  <c r="R956" i="3"/>
  <c r="P956" i="3"/>
  <c r="BI953" i="3"/>
  <c r="BH953" i="3"/>
  <c r="BG953" i="3"/>
  <c r="BE953" i="3"/>
  <c r="T953" i="3"/>
  <c r="R953" i="3"/>
  <c r="P953" i="3"/>
  <c r="BI942" i="3"/>
  <c r="BH942" i="3"/>
  <c r="BG942" i="3"/>
  <c r="BE942" i="3"/>
  <c r="T942" i="3"/>
  <c r="R942" i="3"/>
  <c r="P942" i="3"/>
  <c r="BI939" i="3"/>
  <c r="BH939" i="3"/>
  <c r="BG939" i="3"/>
  <c r="BE939" i="3"/>
  <c r="T939" i="3"/>
  <c r="R939" i="3"/>
  <c r="P939" i="3"/>
  <c r="BI911" i="3"/>
  <c r="BH911" i="3"/>
  <c r="BG911" i="3"/>
  <c r="BE911" i="3"/>
  <c r="T911" i="3"/>
  <c r="R911" i="3"/>
  <c r="P911" i="3"/>
  <c r="BI907" i="3"/>
  <c r="BH907" i="3"/>
  <c r="BG907" i="3"/>
  <c r="BE907" i="3"/>
  <c r="T907" i="3"/>
  <c r="R907" i="3"/>
  <c r="P907" i="3"/>
  <c r="BI904" i="3"/>
  <c r="BH904" i="3"/>
  <c r="BG904" i="3"/>
  <c r="BE904" i="3"/>
  <c r="T904" i="3"/>
  <c r="R904" i="3"/>
  <c r="P904" i="3"/>
  <c r="BI901" i="3"/>
  <c r="BH901" i="3"/>
  <c r="BG901" i="3"/>
  <c r="BE901" i="3"/>
  <c r="T901" i="3"/>
  <c r="R901" i="3"/>
  <c r="P901" i="3"/>
  <c r="BI898" i="3"/>
  <c r="BH898" i="3"/>
  <c r="BG898" i="3"/>
  <c r="BE898" i="3"/>
  <c r="T898" i="3"/>
  <c r="R898" i="3"/>
  <c r="P898" i="3"/>
  <c r="BI895" i="3"/>
  <c r="BH895" i="3"/>
  <c r="BG895" i="3"/>
  <c r="BE895" i="3"/>
  <c r="T895" i="3"/>
  <c r="R895" i="3"/>
  <c r="P895" i="3"/>
  <c r="BI892" i="3"/>
  <c r="BH892" i="3"/>
  <c r="BG892" i="3"/>
  <c r="BE892" i="3"/>
  <c r="T892" i="3"/>
  <c r="R892" i="3"/>
  <c r="P892" i="3"/>
  <c r="BI889" i="3"/>
  <c r="BH889" i="3"/>
  <c r="BG889" i="3"/>
  <c r="BE889" i="3"/>
  <c r="T889" i="3"/>
  <c r="R889" i="3"/>
  <c r="P889" i="3"/>
  <c r="BI886" i="3"/>
  <c r="BH886" i="3"/>
  <c r="BG886" i="3"/>
  <c r="BE886" i="3"/>
  <c r="T886" i="3"/>
  <c r="R886" i="3"/>
  <c r="P886" i="3"/>
  <c r="BI883" i="3"/>
  <c r="BH883" i="3"/>
  <c r="BG883" i="3"/>
  <c r="BE883" i="3"/>
  <c r="T883" i="3"/>
  <c r="R883" i="3"/>
  <c r="P883" i="3"/>
  <c r="BI880" i="3"/>
  <c r="BH880" i="3"/>
  <c r="BG880" i="3"/>
  <c r="BE880" i="3"/>
  <c r="T880" i="3"/>
  <c r="R880" i="3"/>
  <c r="P880" i="3"/>
  <c r="BI877" i="3"/>
  <c r="BH877" i="3"/>
  <c r="BG877" i="3"/>
  <c r="BE877" i="3"/>
  <c r="T877" i="3"/>
  <c r="R877" i="3"/>
  <c r="P877" i="3"/>
  <c r="BI874" i="3"/>
  <c r="BH874" i="3"/>
  <c r="BG874" i="3"/>
  <c r="BE874" i="3"/>
  <c r="T874" i="3"/>
  <c r="R874" i="3"/>
  <c r="P874" i="3"/>
  <c r="BI871" i="3"/>
  <c r="BH871" i="3"/>
  <c r="BG871" i="3"/>
  <c r="BE871" i="3"/>
  <c r="T871" i="3"/>
  <c r="R871" i="3"/>
  <c r="P871" i="3"/>
  <c r="BI868" i="3"/>
  <c r="BH868" i="3"/>
  <c r="BG868" i="3"/>
  <c r="BE868" i="3"/>
  <c r="T868" i="3"/>
  <c r="R868" i="3"/>
  <c r="P868" i="3"/>
  <c r="BI865" i="3"/>
  <c r="BH865" i="3"/>
  <c r="BG865" i="3"/>
  <c r="BE865" i="3"/>
  <c r="T865" i="3"/>
  <c r="R865" i="3"/>
  <c r="P865" i="3"/>
  <c r="BI862" i="3"/>
  <c r="BH862" i="3"/>
  <c r="BG862" i="3"/>
  <c r="BE862" i="3"/>
  <c r="T862" i="3"/>
  <c r="R862" i="3"/>
  <c r="P862" i="3"/>
  <c r="BI859" i="3"/>
  <c r="BH859" i="3"/>
  <c r="BG859" i="3"/>
  <c r="BE859" i="3"/>
  <c r="T859" i="3"/>
  <c r="R859" i="3"/>
  <c r="P859" i="3"/>
  <c r="BI856" i="3"/>
  <c r="BH856" i="3"/>
  <c r="BG856" i="3"/>
  <c r="BE856" i="3"/>
  <c r="T856" i="3"/>
  <c r="R856" i="3"/>
  <c r="P856" i="3"/>
  <c r="BI853" i="3"/>
  <c r="BH853" i="3"/>
  <c r="BG853" i="3"/>
  <c r="BE853" i="3"/>
  <c r="T853" i="3"/>
  <c r="R853" i="3"/>
  <c r="P853" i="3"/>
  <c r="BI850" i="3"/>
  <c r="BH850" i="3"/>
  <c r="BG850" i="3"/>
  <c r="BE850" i="3"/>
  <c r="T850" i="3"/>
  <c r="R850" i="3"/>
  <c r="P850" i="3"/>
  <c r="BI847" i="3"/>
  <c r="BH847" i="3"/>
  <c r="BG847" i="3"/>
  <c r="BE847" i="3"/>
  <c r="T847" i="3"/>
  <c r="R847" i="3"/>
  <c r="P847" i="3"/>
  <c r="BI844" i="3"/>
  <c r="BH844" i="3"/>
  <c r="BG844" i="3"/>
  <c r="BE844" i="3"/>
  <c r="T844" i="3"/>
  <c r="R844" i="3"/>
  <c r="P844" i="3"/>
  <c r="BI841" i="3"/>
  <c r="BH841" i="3"/>
  <c r="BG841" i="3"/>
  <c r="BE841" i="3"/>
  <c r="T841" i="3"/>
  <c r="R841" i="3"/>
  <c r="P841" i="3"/>
  <c r="BI838" i="3"/>
  <c r="BH838" i="3"/>
  <c r="BG838" i="3"/>
  <c r="BE838" i="3"/>
  <c r="T838" i="3"/>
  <c r="R838" i="3"/>
  <c r="P838" i="3"/>
  <c r="BI835" i="3"/>
  <c r="BH835" i="3"/>
  <c r="BG835" i="3"/>
  <c r="BE835" i="3"/>
  <c r="T835" i="3"/>
  <c r="R835" i="3"/>
  <c r="P835" i="3"/>
  <c r="BI832" i="3"/>
  <c r="BH832" i="3"/>
  <c r="BG832" i="3"/>
  <c r="BE832" i="3"/>
  <c r="T832" i="3"/>
  <c r="R832" i="3"/>
  <c r="P832" i="3"/>
  <c r="BI830" i="3"/>
  <c r="BH830" i="3"/>
  <c r="BG830" i="3"/>
  <c r="BE830" i="3"/>
  <c r="T830" i="3"/>
  <c r="R830" i="3"/>
  <c r="P830" i="3"/>
  <c r="BI827" i="3"/>
  <c r="BH827" i="3"/>
  <c r="BG827" i="3"/>
  <c r="BE827" i="3"/>
  <c r="T827" i="3"/>
  <c r="R827" i="3"/>
  <c r="P827" i="3"/>
  <c r="BI821" i="3"/>
  <c r="BH821" i="3"/>
  <c r="BG821" i="3"/>
  <c r="BE821" i="3"/>
  <c r="T821" i="3"/>
  <c r="R821" i="3"/>
  <c r="P821" i="3"/>
  <c r="BI813" i="3"/>
  <c r="BH813" i="3"/>
  <c r="BG813" i="3"/>
  <c r="BE813" i="3"/>
  <c r="T813" i="3"/>
  <c r="T812" i="3" s="1"/>
  <c r="R813" i="3"/>
  <c r="R812" i="3" s="1"/>
  <c r="P813" i="3"/>
  <c r="P812" i="3" s="1"/>
  <c r="BI811" i="3"/>
  <c r="BH811" i="3"/>
  <c r="BG811" i="3"/>
  <c r="BE811" i="3"/>
  <c r="T811" i="3"/>
  <c r="R811" i="3"/>
  <c r="P811" i="3"/>
  <c r="BI807" i="3"/>
  <c r="BH807" i="3"/>
  <c r="BG807" i="3"/>
  <c r="BE807" i="3"/>
  <c r="T807" i="3"/>
  <c r="R807" i="3"/>
  <c r="P807" i="3"/>
  <c r="BI803" i="3"/>
  <c r="BH803" i="3"/>
  <c r="BG803" i="3"/>
  <c r="BE803" i="3"/>
  <c r="T803" i="3"/>
  <c r="R803" i="3"/>
  <c r="P803" i="3"/>
  <c r="BI786" i="3"/>
  <c r="BH786" i="3"/>
  <c r="BG786" i="3"/>
  <c r="BE786" i="3"/>
  <c r="T786" i="3"/>
  <c r="R786" i="3"/>
  <c r="P786" i="3"/>
  <c r="BI774" i="3"/>
  <c r="BH774" i="3"/>
  <c r="BG774" i="3"/>
  <c r="BE774" i="3"/>
  <c r="T774" i="3"/>
  <c r="T773" i="3"/>
  <c r="R774" i="3"/>
  <c r="R773" i="3"/>
  <c r="P774" i="3"/>
  <c r="P773" i="3"/>
  <c r="BI772" i="3"/>
  <c r="BH772" i="3"/>
  <c r="BG772" i="3"/>
  <c r="BE772" i="3"/>
  <c r="T772" i="3"/>
  <c r="R772" i="3"/>
  <c r="P772" i="3"/>
  <c r="BI764" i="3"/>
  <c r="BH764" i="3"/>
  <c r="BG764" i="3"/>
  <c r="BE764" i="3"/>
  <c r="T764" i="3"/>
  <c r="R764" i="3"/>
  <c r="P764" i="3"/>
  <c r="BI744" i="3"/>
  <c r="BH744" i="3"/>
  <c r="BG744" i="3"/>
  <c r="BE744" i="3"/>
  <c r="T744" i="3"/>
  <c r="R744" i="3"/>
  <c r="P744" i="3"/>
  <c r="BI741" i="3"/>
  <c r="BH741" i="3"/>
  <c r="BG741" i="3"/>
  <c r="BE741" i="3"/>
  <c r="T741" i="3"/>
  <c r="T740" i="3"/>
  <c r="R741" i="3"/>
  <c r="R740" i="3"/>
  <c r="P741" i="3"/>
  <c r="P740" i="3"/>
  <c r="BI739" i="3"/>
  <c r="BH739" i="3"/>
  <c r="BG739" i="3"/>
  <c r="BE739" i="3"/>
  <c r="T739" i="3"/>
  <c r="R739" i="3"/>
  <c r="P739" i="3"/>
  <c r="BI738" i="3"/>
  <c r="BH738" i="3"/>
  <c r="BG738" i="3"/>
  <c r="BE738" i="3"/>
  <c r="T738" i="3"/>
  <c r="R738" i="3"/>
  <c r="P738" i="3"/>
  <c r="BI735" i="3"/>
  <c r="BH735" i="3"/>
  <c r="BG735" i="3"/>
  <c r="BE735" i="3"/>
  <c r="T735" i="3"/>
  <c r="R735" i="3"/>
  <c r="P735" i="3"/>
  <c r="BI734" i="3"/>
  <c r="BH734" i="3"/>
  <c r="BG734" i="3"/>
  <c r="BE734" i="3"/>
  <c r="T734" i="3"/>
  <c r="R734" i="3"/>
  <c r="P734" i="3"/>
  <c r="BI731" i="3"/>
  <c r="BH731" i="3"/>
  <c r="BG731" i="3"/>
  <c r="BE731" i="3"/>
  <c r="T731" i="3"/>
  <c r="R731" i="3"/>
  <c r="P731" i="3"/>
  <c r="BI730" i="3"/>
  <c r="BH730" i="3"/>
  <c r="BG730" i="3"/>
  <c r="BE730" i="3"/>
  <c r="T730" i="3"/>
  <c r="R730" i="3"/>
  <c r="P730" i="3"/>
  <c r="BI709" i="3"/>
  <c r="BH709" i="3"/>
  <c r="BG709" i="3"/>
  <c r="BE709" i="3"/>
  <c r="T709" i="3"/>
  <c r="R709" i="3"/>
  <c r="P709" i="3"/>
  <c r="BI707" i="3"/>
  <c r="BH707" i="3"/>
  <c r="BG707" i="3"/>
  <c r="BE707" i="3"/>
  <c r="T707" i="3"/>
  <c r="R707" i="3"/>
  <c r="P707" i="3"/>
  <c r="BI705" i="3"/>
  <c r="BH705" i="3"/>
  <c r="BG705" i="3"/>
  <c r="BE705" i="3"/>
  <c r="T705" i="3"/>
  <c r="R705" i="3"/>
  <c r="P705" i="3"/>
  <c r="BI695" i="3"/>
  <c r="BH695" i="3"/>
  <c r="BG695" i="3"/>
  <c r="BE695" i="3"/>
  <c r="T695" i="3"/>
  <c r="R695" i="3"/>
  <c r="P695" i="3"/>
  <c r="BI693" i="3"/>
  <c r="BH693" i="3"/>
  <c r="BG693" i="3"/>
  <c r="BE693" i="3"/>
  <c r="T693" i="3"/>
  <c r="R693" i="3"/>
  <c r="P693" i="3"/>
  <c r="BI682" i="3"/>
  <c r="BH682" i="3"/>
  <c r="BG682" i="3"/>
  <c r="BE682" i="3"/>
  <c r="T682" i="3"/>
  <c r="R682" i="3"/>
  <c r="P682" i="3"/>
  <c r="BI670" i="3"/>
  <c r="BH670" i="3"/>
  <c r="BG670" i="3"/>
  <c r="BE670" i="3"/>
  <c r="T670" i="3"/>
  <c r="R670" i="3"/>
  <c r="P670" i="3"/>
  <c r="BI658" i="3"/>
  <c r="BH658" i="3"/>
  <c r="BG658" i="3"/>
  <c r="BE658" i="3"/>
  <c r="T658" i="3"/>
  <c r="R658" i="3"/>
  <c r="P658" i="3"/>
  <c r="BI654" i="3"/>
  <c r="BH654" i="3"/>
  <c r="BG654" i="3"/>
  <c r="BE654" i="3"/>
  <c r="T654" i="3"/>
  <c r="R654" i="3"/>
  <c r="P654" i="3"/>
  <c r="BI634" i="3"/>
  <c r="BH634" i="3"/>
  <c r="BG634" i="3"/>
  <c r="BE634" i="3"/>
  <c r="T634" i="3"/>
  <c r="R634" i="3"/>
  <c r="P634" i="3"/>
  <c r="BI611" i="3"/>
  <c r="BH611" i="3"/>
  <c r="BG611" i="3"/>
  <c r="BE611" i="3"/>
  <c r="T611" i="3"/>
  <c r="R611" i="3"/>
  <c r="P611" i="3"/>
  <c r="BI588" i="3"/>
  <c r="BH588" i="3"/>
  <c r="BG588" i="3"/>
  <c r="BE588" i="3"/>
  <c r="T588" i="3"/>
  <c r="R588" i="3"/>
  <c r="P588" i="3"/>
  <c r="BI584" i="3"/>
  <c r="BH584" i="3"/>
  <c r="BG584" i="3"/>
  <c r="BE584" i="3"/>
  <c r="T584" i="3"/>
  <c r="R584" i="3"/>
  <c r="P584" i="3"/>
  <c r="BI581" i="3"/>
  <c r="BH581" i="3"/>
  <c r="BG581" i="3"/>
  <c r="BE581" i="3"/>
  <c r="T581" i="3"/>
  <c r="R581" i="3"/>
  <c r="P581" i="3"/>
  <c r="BI567" i="3"/>
  <c r="BH567" i="3"/>
  <c r="BG567" i="3"/>
  <c r="BE567" i="3"/>
  <c r="T567" i="3"/>
  <c r="R567" i="3"/>
  <c r="P567" i="3"/>
  <c r="BI562" i="3"/>
  <c r="BH562" i="3"/>
  <c r="BG562" i="3"/>
  <c r="BE562" i="3"/>
  <c r="T562" i="3"/>
  <c r="R562" i="3"/>
  <c r="P562" i="3"/>
  <c r="BI546" i="3"/>
  <c r="BH546" i="3"/>
  <c r="BG546" i="3"/>
  <c r="BE546" i="3"/>
  <c r="T546" i="3"/>
  <c r="R546" i="3"/>
  <c r="P546" i="3"/>
  <c r="BI530" i="3"/>
  <c r="BH530" i="3"/>
  <c r="BG530" i="3"/>
  <c r="BE530" i="3"/>
  <c r="T530" i="3"/>
  <c r="R530" i="3"/>
  <c r="P530" i="3"/>
  <c r="BI527" i="3"/>
  <c r="BH527" i="3"/>
  <c r="BG527" i="3"/>
  <c r="BE527" i="3"/>
  <c r="T527" i="3"/>
  <c r="R527" i="3"/>
  <c r="P527" i="3"/>
  <c r="BI501" i="3"/>
  <c r="BH501" i="3"/>
  <c r="BG501" i="3"/>
  <c r="BE501" i="3"/>
  <c r="T501" i="3"/>
  <c r="R501" i="3"/>
  <c r="P501" i="3"/>
  <c r="BI494" i="3"/>
  <c r="BH494" i="3"/>
  <c r="BG494" i="3"/>
  <c r="BE494" i="3"/>
  <c r="T494" i="3"/>
  <c r="R494" i="3"/>
  <c r="P494" i="3"/>
  <c r="BI468" i="3"/>
  <c r="BH468" i="3"/>
  <c r="BG468" i="3"/>
  <c r="BE468" i="3"/>
  <c r="T468" i="3"/>
  <c r="R468" i="3"/>
  <c r="P468" i="3"/>
  <c r="BI442" i="3"/>
  <c r="BH442" i="3"/>
  <c r="BG442" i="3"/>
  <c r="BE442" i="3"/>
  <c r="T442" i="3"/>
  <c r="R442" i="3"/>
  <c r="P442" i="3"/>
  <c r="BI438" i="3"/>
  <c r="BH438" i="3"/>
  <c r="BG438" i="3"/>
  <c r="BE438" i="3"/>
  <c r="T438" i="3"/>
  <c r="R438" i="3"/>
  <c r="P438" i="3"/>
  <c r="BI434" i="3"/>
  <c r="BH434" i="3"/>
  <c r="BG434" i="3"/>
  <c r="BE434" i="3"/>
  <c r="T434" i="3"/>
  <c r="R434" i="3"/>
  <c r="P434" i="3"/>
  <c r="BI430" i="3"/>
  <c r="BH430" i="3"/>
  <c r="BG430" i="3"/>
  <c r="BE430" i="3"/>
  <c r="T430" i="3"/>
  <c r="R430" i="3"/>
  <c r="P430" i="3"/>
  <c r="BI413" i="3"/>
  <c r="BH413" i="3"/>
  <c r="BG413" i="3"/>
  <c r="BE413" i="3"/>
  <c r="T413" i="3"/>
  <c r="R413" i="3"/>
  <c r="P413" i="3"/>
  <c r="BI397" i="3"/>
  <c r="BH397" i="3"/>
  <c r="BG397" i="3"/>
  <c r="BE397" i="3"/>
  <c r="T397" i="3"/>
  <c r="R397" i="3"/>
  <c r="P397" i="3"/>
  <c r="BI381" i="3"/>
  <c r="BH381" i="3"/>
  <c r="BG381" i="3"/>
  <c r="BE381" i="3"/>
  <c r="T381" i="3"/>
  <c r="R381" i="3"/>
  <c r="P381" i="3"/>
  <c r="BI368" i="3"/>
  <c r="BH368" i="3"/>
  <c r="BG368" i="3"/>
  <c r="BE368" i="3"/>
  <c r="T368" i="3"/>
  <c r="R368" i="3"/>
  <c r="P368" i="3"/>
  <c r="BI361" i="3"/>
  <c r="BH361" i="3"/>
  <c r="BG361" i="3"/>
  <c r="BE361" i="3"/>
  <c r="T361" i="3"/>
  <c r="R361" i="3"/>
  <c r="P361" i="3"/>
  <c r="BI354" i="3"/>
  <c r="BH354" i="3"/>
  <c r="BG354" i="3"/>
  <c r="BE354" i="3"/>
  <c r="T354" i="3"/>
  <c r="R354" i="3"/>
  <c r="P354" i="3"/>
  <c r="BI347" i="3"/>
  <c r="BH347" i="3"/>
  <c r="BG347" i="3"/>
  <c r="BE347" i="3"/>
  <c r="T347" i="3"/>
  <c r="R347" i="3"/>
  <c r="P347" i="3"/>
  <c r="BI331" i="3"/>
  <c r="BH331" i="3"/>
  <c r="BG331" i="3"/>
  <c r="BE331" i="3"/>
  <c r="T331" i="3"/>
  <c r="R331" i="3"/>
  <c r="P331" i="3"/>
  <c r="BI315" i="3"/>
  <c r="BH315" i="3"/>
  <c r="BG315" i="3"/>
  <c r="BE315" i="3"/>
  <c r="T315" i="3"/>
  <c r="R315" i="3"/>
  <c r="P315" i="3"/>
  <c r="BI294" i="3"/>
  <c r="BH294" i="3"/>
  <c r="BG294" i="3"/>
  <c r="BE294" i="3"/>
  <c r="T294" i="3"/>
  <c r="R294" i="3"/>
  <c r="P294" i="3"/>
  <c r="BI287" i="3"/>
  <c r="BH287" i="3"/>
  <c r="BG287" i="3"/>
  <c r="BE287" i="3"/>
  <c r="T287" i="3"/>
  <c r="R287" i="3"/>
  <c r="P287" i="3"/>
  <c r="BI270" i="3"/>
  <c r="BH270" i="3"/>
  <c r="BG270" i="3"/>
  <c r="BE270" i="3"/>
  <c r="T270" i="3"/>
  <c r="R270" i="3"/>
  <c r="P270" i="3"/>
  <c r="BI267" i="3"/>
  <c r="BH267" i="3"/>
  <c r="BG267" i="3"/>
  <c r="BE267" i="3"/>
  <c r="T267" i="3"/>
  <c r="R267" i="3"/>
  <c r="P267" i="3"/>
  <c r="BI264" i="3"/>
  <c r="BH264" i="3"/>
  <c r="BG264" i="3"/>
  <c r="BE264" i="3"/>
  <c r="T264" i="3"/>
  <c r="R264" i="3"/>
  <c r="P264" i="3"/>
  <c r="BI247" i="3"/>
  <c r="BH247" i="3"/>
  <c r="BG247" i="3"/>
  <c r="BE247" i="3"/>
  <c r="T247" i="3"/>
  <c r="R247" i="3"/>
  <c r="P247" i="3"/>
  <c r="BI230" i="3"/>
  <c r="BH230" i="3"/>
  <c r="BG230" i="3"/>
  <c r="BE230" i="3"/>
  <c r="T230" i="3"/>
  <c r="R230" i="3"/>
  <c r="P230" i="3"/>
  <c r="BI227" i="3"/>
  <c r="BH227" i="3"/>
  <c r="BG227" i="3"/>
  <c r="BE227" i="3"/>
  <c r="T227" i="3"/>
  <c r="R227" i="3"/>
  <c r="P227" i="3"/>
  <c r="BI224" i="3"/>
  <c r="BH224" i="3"/>
  <c r="BG224" i="3"/>
  <c r="BE224" i="3"/>
  <c r="T224" i="3"/>
  <c r="R224" i="3"/>
  <c r="P224" i="3"/>
  <c r="BI220" i="3"/>
  <c r="BH220" i="3"/>
  <c r="BG220" i="3"/>
  <c r="BE220" i="3"/>
  <c r="T220" i="3"/>
  <c r="R220" i="3"/>
  <c r="P220" i="3"/>
  <c r="BI201" i="3"/>
  <c r="BH201" i="3"/>
  <c r="BG201" i="3"/>
  <c r="BE201" i="3"/>
  <c r="T201" i="3"/>
  <c r="R201" i="3"/>
  <c r="P201" i="3"/>
  <c r="BI198" i="3"/>
  <c r="BH198" i="3"/>
  <c r="BG198" i="3"/>
  <c r="BE198" i="3"/>
  <c r="T198" i="3"/>
  <c r="R198" i="3"/>
  <c r="P198" i="3"/>
  <c r="BI179" i="3"/>
  <c r="BH179" i="3"/>
  <c r="BG179" i="3"/>
  <c r="BE179" i="3"/>
  <c r="T179" i="3"/>
  <c r="R179" i="3"/>
  <c r="P179" i="3"/>
  <c r="BI176" i="3"/>
  <c r="BH176" i="3"/>
  <c r="BG176" i="3"/>
  <c r="BE176" i="3"/>
  <c r="T176" i="3"/>
  <c r="R176" i="3"/>
  <c r="P176" i="3"/>
  <c r="BI157" i="3"/>
  <c r="BH157" i="3"/>
  <c r="BG157" i="3"/>
  <c r="BE157" i="3"/>
  <c r="T157" i="3"/>
  <c r="R157" i="3"/>
  <c r="P157" i="3"/>
  <c r="BI138" i="3"/>
  <c r="BH138" i="3"/>
  <c r="BG138" i="3"/>
  <c r="BE138" i="3"/>
  <c r="T138" i="3"/>
  <c r="R138" i="3"/>
  <c r="P138" i="3"/>
  <c r="J132" i="3"/>
  <c r="J131" i="3"/>
  <c r="F131" i="3"/>
  <c r="F129" i="3"/>
  <c r="E127" i="3"/>
  <c r="J92" i="3"/>
  <c r="J91" i="3"/>
  <c r="F91" i="3"/>
  <c r="F89" i="3"/>
  <c r="E87" i="3"/>
  <c r="J18" i="3"/>
  <c r="E18" i="3"/>
  <c r="F92" i="3"/>
  <c r="J17" i="3"/>
  <c r="J12" i="3"/>
  <c r="J89" i="3"/>
  <c r="E7" i="3"/>
  <c r="E85" i="3"/>
  <c r="J37" i="2"/>
  <c r="J36" i="2"/>
  <c r="AY95" i="1"/>
  <c r="J35" i="2"/>
  <c r="AX95" i="1"/>
  <c r="BI354" i="2"/>
  <c r="BH354" i="2"/>
  <c r="BG354" i="2"/>
  <c r="BE354" i="2"/>
  <c r="T354" i="2"/>
  <c r="R354" i="2"/>
  <c r="P354" i="2"/>
  <c r="BI352" i="2"/>
  <c r="BH352" i="2"/>
  <c r="BG352" i="2"/>
  <c r="BE352" i="2"/>
  <c r="T352" i="2"/>
  <c r="R352" i="2"/>
  <c r="P352" i="2"/>
  <c r="BI349" i="2"/>
  <c r="BH349" i="2"/>
  <c r="BG349" i="2"/>
  <c r="BE349" i="2"/>
  <c r="T349" i="2"/>
  <c r="R349" i="2"/>
  <c r="P349" i="2"/>
  <c r="BI346" i="2"/>
  <c r="BH346" i="2"/>
  <c r="BG346" i="2"/>
  <c r="BE346" i="2"/>
  <c r="T346" i="2"/>
  <c r="R346" i="2"/>
  <c r="P346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39" i="2"/>
  <c r="BH339" i="2"/>
  <c r="BG339" i="2"/>
  <c r="BE339" i="2"/>
  <c r="T339" i="2"/>
  <c r="R339" i="2"/>
  <c r="P339" i="2"/>
  <c r="BI337" i="2"/>
  <c r="BH337" i="2"/>
  <c r="BG337" i="2"/>
  <c r="BE337" i="2"/>
  <c r="T337" i="2"/>
  <c r="R337" i="2"/>
  <c r="P337" i="2"/>
  <c r="BI335" i="2"/>
  <c r="BH335" i="2"/>
  <c r="BG335" i="2"/>
  <c r="BE335" i="2"/>
  <c r="T335" i="2"/>
  <c r="R335" i="2"/>
  <c r="P335" i="2"/>
  <c r="BI325" i="2"/>
  <c r="BH325" i="2"/>
  <c r="BG325" i="2"/>
  <c r="BE325" i="2"/>
  <c r="T325" i="2"/>
  <c r="R325" i="2"/>
  <c r="P325" i="2"/>
  <c r="BI315" i="2"/>
  <c r="BH315" i="2"/>
  <c r="BG315" i="2"/>
  <c r="BE315" i="2"/>
  <c r="T315" i="2"/>
  <c r="R315" i="2"/>
  <c r="P315" i="2"/>
  <c r="BI312" i="2"/>
  <c r="BH312" i="2"/>
  <c r="BG312" i="2"/>
  <c r="BE312" i="2"/>
  <c r="T312" i="2"/>
  <c r="R312" i="2"/>
  <c r="P312" i="2"/>
  <c r="BI309" i="2"/>
  <c r="BH309" i="2"/>
  <c r="BG309" i="2"/>
  <c r="BE309" i="2"/>
  <c r="T309" i="2"/>
  <c r="R309" i="2"/>
  <c r="P309" i="2"/>
  <c r="BI296" i="2"/>
  <c r="BH296" i="2"/>
  <c r="BG296" i="2"/>
  <c r="BE296" i="2"/>
  <c r="T296" i="2"/>
  <c r="R296" i="2"/>
  <c r="P296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4" i="2"/>
  <c r="BH284" i="2"/>
  <c r="BG284" i="2"/>
  <c r="BE284" i="2"/>
  <c r="T284" i="2"/>
  <c r="R284" i="2"/>
  <c r="P284" i="2"/>
  <c r="BI281" i="2"/>
  <c r="BH281" i="2"/>
  <c r="BG281" i="2"/>
  <c r="BE281" i="2"/>
  <c r="T281" i="2"/>
  <c r="R281" i="2"/>
  <c r="P281" i="2"/>
  <c r="BI278" i="2"/>
  <c r="BH278" i="2"/>
  <c r="BG278" i="2"/>
  <c r="BE278" i="2"/>
  <c r="T278" i="2"/>
  <c r="R278" i="2"/>
  <c r="P278" i="2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0" i="2"/>
  <c r="BH270" i="2"/>
  <c r="BG270" i="2"/>
  <c r="BE270" i="2"/>
  <c r="T270" i="2"/>
  <c r="R270" i="2"/>
  <c r="P270" i="2"/>
  <c r="BI268" i="2"/>
  <c r="BH268" i="2"/>
  <c r="BG268" i="2"/>
  <c r="BE268" i="2"/>
  <c r="T268" i="2"/>
  <c r="R268" i="2"/>
  <c r="P268" i="2"/>
  <c r="BI266" i="2"/>
  <c r="BH266" i="2"/>
  <c r="BG266" i="2"/>
  <c r="BE266" i="2"/>
  <c r="T266" i="2"/>
  <c r="R266" i="2"/>
  <c r="P266" i="2"/>
  <c r="BI264" i="2"/>
  <c r="BH264" i="2"/>
  <c r="BG264" i="2"/>
  <c r="BE264" i="2"/>
  <c r="T264" i="2"/>
  <c r="R264" i="2"/>
  <c r="P264" i="2"/>
  <c r="BI262" i="2"/>
  <c r="BH262" i="2"/>
  <c r="BG262" i="2"/>
  <c r="BE262" i="2"/>
  <c r="T262" i="2"/>
  <c r="R262" i="2"/>
  <c r="P262" i="2"/>
  <c r="BI260" i="2"/>
  <c r="BH260" i="2"/>
  <c r="BG260" i="2"/>
  <c r="BE260" i="2"/>
  <c r="T260" i="2"/>
  <c r="R260" i="2"/>
  <c r="P260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3" i="2"/>
  <c r="BH253" i="2"/>
  <c r="BG253" i="2"/>
  <c r="BE253" i="2"/>
  <c r="T253" i="2"/>
  <c r="R253" i="2"/>
  <c r="P253" i="2"/>
  <c r="BI250" i="2"/>
  <c r="BH250" i="2"/>
  <c r="BG250" i="2"/>
  <c r="BE250" i="2"/>
  <c r="T250" i="2"/>
  <c r="R250" i="2"/>
  <c r="P250" i="2"/>
  <c r="BI247" i="2"/>
  <c r="BH247" i="2"/>
  <c r="BG247" i="2"/>
  <c r="BE247" i="2"/>
  <c r="T247" i="2"/>
  <c r="R247" i="2"/>
  <c r="P247" i="2"/>
  <c r="BI245" i="2"/>
  <c r="BH245" i="2"/>
  <c r="BG245" i="2"/>
  <c r="BE245" i="2"/>
  <c r="T245" i="2"/>
  <c r="R245" i="2"/>
  <c r="P245" i="2"/>
  <c r="BI242" i="2"/>
  <c r="BH242" i="2"/>
  <c r="BG242" i="2"/>
  <c r="BE242" i="2"/>
  <c r="T242" i="2"/>
  <c r="R242" i="2"/>
  <c r="P242" i="2"/>
  <c r="BI239" i="2"/>
  <c r="BH239" i="2"/>
  <c r="BG239" i="2"/>
  <c r="BE239" i="2"/>
  <c r="T239" i="2"/>
  <c r="R239" i="2"/>
  <c r="P239" i="2"/>
  <c r="BI237" i="2"/>
  <c r="BH237" i="2"/>
  <c r="BG237" i="2"/>
  <c r="BE237" i="2"/>
  <c r="T237" i="2"/>
  <c r="R237" i="2"/>
  <c r="P237" i="2"/>
  <c r="BI234" i="2"/>
  <c r="BH234" i="2"/>
  <c r="BG234" i="2"/>
  <c r="BE234" i="2"/>
  <c r="T234" i="2"/>
  <c r="R234" i="2"/>
  <c r="P234" i="2"/>
  <c r="BI230" i="2"/>
  <c r="BH230" i="2"/>
  <c r="BG230" i="2"/>
  <c r="BE230" i="2"/>
  <c r="T230" i="2"/>
  <c r="R230" i="2"/>
  <c r="P230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R222" i="2"/>
  <c r="P222" i="2"/>
  <c r="BI219" i="2"/>
  <c r="BH219" i="2"/>
  <c r="BG219" i="2"/>
  <c r="BE219" i="2"/>
  <c r="T219" i="2"/>
  <c r="T218" i="2"/>
  <c r="R219" i="2"/>
  <c r="R218" i="2"/>
  <c r="P219" i="2"/>
  <c r="P218" i="2"/>
  <c r="BI215" i="2"/>
  <c r="BH215" i="2"/>
  <c r="BG215" i="2"/>
  <c r="BE215" i="2"/>
  <c r="T215" i="2"/>
  <c r="R215" i="2"/>
  <c r="P215" i="2"/>
  <c r="BI211" i="2"/>
  <c r="BH211" i="2"/>
  <c r="BG211" i="2"/>
  <c r="BE211" i="2"/>
  <c r="T211" i="2"/>
  <c r="R211" i="2"/>
  <c r="P211" i="2"/>
  <c r="BI207" i="2"/>
  <c r="BH207" i="2"/>
  <c r="BG207" i="2"/>
  <c r="BE207" i="2"/>
  <c r="T207" i="2"/>
  <c r="R207" i="2"/>
  <c r="P207" i="2"/>
  <c r="BI204" i="2"/>
  <c r="BH204" i="2"/>
  <c r="BG204" i="2"/>
  <c r="BE204" i="2"/>
  <c r="T204" i="2"/>
  <c r="R204" i="2"/>
  <c r="P204" i="2"/>
  <c r="BI200" i="2"/>
  <c r="BH200" i="2"/>
  <c r="BG200" i="2"/>
  <c r="BE200" i="2"/>
  <c r="T200" i="2"/>
  <c r="R200" i="2"/>
  <c r="P200" i="2"/>
  <c r="BI197" i="2"/>
  <c r="BH197" i="2"/>
  <c r="BG197" i="2"/>
  <c r="BE197" i="2"/>
  <c r="T197" i="2"/>
  <c r="R197" i="2"/>
  <c r="P197" i="2"/>
  <c r="BI193" i="2"/>
  <c r="BH193" i="2"/>
  <c r="BG193" i="2"/>
  <c r="BE193" i="2"/>
  <c r="T193" i="2"/>
  <c r="R193" i="2"/>
  <c r="P193" i="2"/>
  <c r="BI191" i="2"/>
  <c r="BH191" i="2"/>
  <c r="BG191" i="2"/>
  <c r="BE191" i="2"/>
  <c r="T191" i="2"/>
  <c r="R191" i="2"/>
  <c r="P191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1" i="2"/>
  <c r="BH181" i="2"/>
  <c r="BG181" i="2"/>
  <c r="BE181" i="2"/>
  <c r="T181" i="2"/>
  <c r="R181" i="2"/>
  <c r="P181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38" i="2"/>
  <c r="BH138" i="2"/>
  <c r="BG138" i="2"/>
  <c r="BE138" i="2"/>
  <c r="T138" i="2"/>
  <c r="R138" i="2"/>
  <c r="P138" i="2"/>
  <c r="BI131" i="2"/>
  <c r="BH131" i="2"/>
  <c r="BG131" i="2"/>
  <c r="BE131" i="2"/>
  <c r="T131" i="2"/>
  <c r="T130" i="2"/>
  <c r="R131" i="2"/>
  <c r="R130" i="2"/>
  <c r="P131" i="2"/>
  <c r="P130" i="2"/>
  <c r="J125" i="2"/>
  <c r="J124" i="2"/>
  <c r="F124" i="2"/>
  <c r="F122" i="2"/>
  <c r="E120" i="2"/>
  <c r="J92" i="2"/>
  <c r="J91" i="2"/>
  <c r="F91" i="2"/>
  <c r="F89" i="2"/>
  <c r="E87" i="2"/>
  <c r="J18" i="2"/>
  <c r="E18" i="2"/>
  <c r="F125" i="2" s="1"/>
  <c r="J17" i="2"/>
  <c r="J12" i="2"/>
  <c r="J122" i="2"/>
  <c r="E7" i="2"/>
  <c r="E118" i="2"/>
  <c r="L90" i="1"/>
  <c r="AM90" i="1"/>
  <c r="AM89" i="1"/>
  <c r="L89" i="1"/>
  <c r="AM87" i="1"/>
  <c r="L87" i="1"/>
  <c r="L85" i="1"/>
  <c r="L84" i="1"/>
  <c r="BK342" i="2"/>
  <c r="BK272" i="2"/>
  <c r="J239" i="2"/>
  <c r="J309" i="2"/>
  <c r="BK219" i="2"/>
  <c r="BK288" i="2"/>
  <c r="BK250" i="2"/>
  <c r="BK197" i="2"/>
  <c r="J352" i="2"/>
  <c r="J325" i="2"/>
  <c r="J274" i="2"/>
  <c r="J250" i="2"/>
  <c r="J207" i="2"/>
  <c r="BK138" i="2"/>
  <c r="BK258" i="2"/>
  <c r="J211" i="2"/>
  <c r="BK158" i="2"/>
  <c r="BK222" i="2"/>
  <c r="J889" i="3"/>
  <c r="J832" i="3"/>
  <c r="BK734" i="3"/>
  <c r="J494" i="3"/>
  <c r="BK331" i="3"/>
  <c r="J1015" i="3"/>
  <c r="BK895" i="3"/>
  <c r="J807" i="3"/>
  <c r="J682" i="3"/>
  <c r="J562" i="3"/>
  <c r="BK270" i="3"/>
  <c r="BK1008" i="3"/>
  <c r="BK956" i="3"/>
  <c r="J886" i="3"/>
  <c r="J786" i="3"/>
  <c r="BK634" i="3"/>
  <c r="J468" i="3"/>
  <c r="J331" i="3"/>
  <c r="J224" i="3"/>
  <c r="J1005" i="3"/>
  <c r="BK911" i="3"/>
  <c r="BK862" i="3"/>
  <c r="BK772" i="3"/>
  <c r="BK611" i="3"/>
  <c r="BK294" i="3"/>
  <c r="BK1020" i="3"/>
  <c r="BK958" i="3"/>
  <c r="BK901" i="3"/>
  <c r="BK827" i="3"/>
  <c r="J741" i="3"/>
  <c r="J654" i="3"/>
  <c r="J442" i="3"/>
  <c r="J227" i="3"/>
  <c r="BK983" i="3"/>
  <c r="BK904" i="3"/>
  <c r="J853" i="3"/>
  <c r="BK832" i="3"/>
  <c r="J730" i="3"/>
  <c r="J381" i="3"/>
  <c r="J300" i="4"/>
  <c r="BK265" i="4"/>
  <c r="J187" i="4"/>
  <c r="J139" i="4"/>
  <c r="J267" i="4"/>
  <c r="BK216" i="4"/>
  <c r="BK137" i="4"/>
  <c r="J298" i="4"/>
  <c r="J269" i="4"/>
  <c r="BK229" i="4"/>
  <c r="BK139" i="4"/>
  <c r="BK268" i="4"/>
  <c r="J255" i="4"/>
  <c r="J137" i="4"/>
  <c r="J280" i="4"/>
  <c r="J227" i="4"/>
  <c r="BK227" i="4"/>
  <c r="BK196" i="4"/>
  <c r="J164" i="4"/>
  <c r="J270" i="5"/>
  <c r="J256" i="5"/>
  <c r="BK248" i="5"/>
  <c r="J224" i="5"/>
  <c r="BK203" i="5"/>
  <c r="J181" i="5"/>
  <c r="BK166" i="5"/>
  <c r="J142" i="5"/>
  <c r="J186" i="5"/>
  <c r="J168" i="5"/>
  <c r="BK158" i="5"/>
  <c r="BK134" i="5"/>
  <c r="J241" i="5"/>
  <c r="J233" i="5"/>
  <c r="J216" i="5"/>
  <c r="J209" i="5"/>
  <c r="J193" i="5"/>
  <c r="BK177" i="5"/>
  <c r="J161" i="5"/>
  <c r="J135" i="5"/>
  <c r="J264" i="5"/>
  <c r="J257" i="5"/>
  <c r="BK243" i="5"/>
  <c r="J222" i="5"/>
  <c r="J197" i="5"/>
  <c r="BK185" i="5"/>
  <c r="J163" i="5"/>
  <c r="BK156" i="5"/>
  <c r="BK140" i="5"/>
  <c r="J165" i="5"/>
  <c r="J148" i="5"/>
  <c r="J123" i="6"/>
  <c r="J134" i="6"/>
  <c r="BK122" i="6"/>
  <c r="J140" i="6"/>
  <c r="BK139" i="6"/>
  <c r="BK132" i="6"/>
  <c r="J146" i="7"/>
  <c r="J127" i="7"/>
  <c r="J139" i="7"/>
  <c r="BK146" i="7"/>
  <c r="J126" i="7"/>
  <c r="BK136" i="7"/>
  <c r="BK135" i="7"/>
  <c r="J141" i="7"/>
  <c r="J124" i="7"/>
  <c r="J141" i="8"/>
  <c r="BK125" i="8"/>
  <c r="J151" i="8"/>
  <c r="J125" i="8"/>
  <c r="J142" i="8"/>
  <c r="BK148" i="8"/>
  <c r="J124" i="8"/>
  <c r="BK144" i="8"/>
  <c r="BK123" i="8"/>
  <c r="J139" i="8"/>
  <c r="J188" i="9"/>
  <c r="J171" i="9"/>
  <c r="BK146" i="9"/>
  <c r="BK133" i="9"/>
  <c r="BK177" i="9"/>
  <c r="BK162" i="9"/>
  <c r="BK149" i="9"/>
  <c r="J133" i="9"/>
  <c r="BK170" i="9"/>
  <c r="J162" i="9"/>
  <c r="BK141" i="9"/>
  <c r="J183" i="9"/>
  <c r="J146" i="9"/>
  <c r="J127" i="9"/>
  <c r="J168" i="9"/>
  <c r="J154" i="9"/>
  <c r="BK137" i="9"/>
  <c r="J131" i="9"/>
  <c r="J163" i="9"/>
  <c r="J144" i="9"/>
  <c r="BK195" i="10"/>
  <c r="J169" i="10"/>
  <c r="BK153" i="10"/>
  <c r="BK127" i="10"/>
  <c r="BK190" i="10"/>
  <c r="J160" i="10"/>
  <c r="J141" i="10"/>
  <c r="J181" i="10"/>
  <c r="J189" i="10"/>
  <c r="BK172" i="10"/>
  <c r="BK158" i="10"/>
  <c r="BK148" i="10"/>
  <c r="BK138" i="10"/>
  <c r="J184" i="10"/>
  <c r="J173" i="10"/>
  <c r="J164" i="10"/>
  <c r="BK156" i="10"/>
  <c r="J137" i="10"/>
  <c r="J127" i="10"/>
  <c r="BK185" i="10"/>
  <c r="J170" i="10"/>
  <c r="J130" i="10"/>
  <c r="BK196" i="11"/>
  <c r="J166" i="11"/>
  <c r="BK201" i="11"/>
  <c r="BK180" i="11"/>
  <c r="BK150" i="11"/>
  <c r="J141" i="11"/>
  <c r="J132" i="11"/>
  <c r="BK200" i="11"/>
  <c r="J185" i="11"/>
  <c r="BK166" i="11"/>
  <c r="J147" i="11"/>
  <c r="BK211" i="11"/>
  <c r="BK194" i="11"/>
  <c r="BK186" i="11"/>
  <c r="BK158" i="11"/>
  <c r="J140" i="11"/>
  <c r="J199" i="11"/>
  <c r="BK192" i="11"/>
  <c r="J181" i="11"/>
  <c r="BK153" i="11"/>
  <c r="BK137" i="11"/>
  <c r="BK178" i="11"/>
  <c r="J168" i="11"/>
  <c r="J155" i="11"/>
  <c r="J227" i="12"/>
  <c r="J206" i="12"/>
  <c r="J194" i="12"/>
  <c r="BK179" i="12"/>
  <c r="J169" i="12"/>
  <c r="J154" i="12"/>
  <c r="BK142" i="12"/>
  <c r="J232" i="12"/>
  <c r="J215" i="12"/>
  <c r="J202" i="12"/>
  <c r="J190" i="12"/>
  <c r="BK171" i="12"/>
  <c r="J155" i="12"/>
  <c r="BK132" i="12"/>
  <c r="BK223" i="12"/>
  <c r="J207" i="12"/>
  <c r="BK180" i="12"/>
  <c r="BK154" i="12"/>
  <c r="BK243" i="12"/>
  <c r="BK230" i="12"/>
  <c r="J217" i="12"/>
  <c r="BK192" i="12"/>
  <c r="BK172" i="12"/>
  <c r="J158" i="12"/>
  <c r="J145" i="12"/>
  <c r="J132" i="12"/>
  <c r="J224" i="12"/>
  <c r="BK207" i="12"/>
  <c r="J186" i="12"/>
  <c r="J171" i="12"/>
  <c r="BK159" i="12"/>
  <c r="J135" i="12"/>
  <c r="J154" i="13"/>
  <c r="BK142" i="13"/>
  <c r="J180" i="13"/>
  <c r="BK166" i="13"/>
  <c r="J147" i="13"/>
  <c r="J133" i="13"/>
  <c r="J183" i="13"/>
  <c r="J157" i="13"/>
  <c r="J135" i="13"/>
  <c r="BK180" i="13"/>
  <c r="J166" i="13"/>
  <c r="BK148" i="13"/>
  <c r="J134" i="13"/>
  <c r="BK178" i="13"/>
  <c r="BK168" i="13"/>
  <c r="BK151" i="13"/>
  <c r="J179" i="13"/>
  <c r="J163" i="13"/>
  <c r="J144" i="13"/>
  <c r="J125" i="13"/>
  <c r="J133" i="14"/>
  <c r="J131" i="14"/>
  <c r="J149" i="14"/>
  <c r="BK137" i="14"/>
  <c r="BK148" i="14"/>
  <c r="J127" i="14"/>
  <c r="J152" i="14"/>
  <c r="J137" i="14"/>
  <c r="BK128" i="15"/>
  <c r="BK138" i="15"/>
  <c r="J132" i="15"/>
  <c r="BK124" i="15"/>
  <c r="BK133" i="15"/>
  <c r="J124" i="15"/>
  <c r="BK248" i="16"/>
  <c r="BK203" i="16"/>
  <c r="J175" i="16"/>
  <c r="BK258" i="16"/>
  <c r="J215" i="16"/>
  <c r="BK175" i="16"/>
  <c r="J151" i="16"/>
  <c r="J162" i="17"/>
  <c r="BK134" i="17"/>
  <c r="J180" i="17"/>
  <c r="J157" i="17"/>
  <c r="BK139" i="17"/>
  <c r="BK180" i="17"/>
  <c r="J163" i="17"/>
  <c r="J147" i="17"/>
  <c r="J138" i="17"/>
  <c r="J125" i="17"/>
  <c r="J174" i="17"/>
  <c r="J160" i="17"/>
  <c r="J151" i="17"/>
  <c r="J131" i="17"/>
  <c r="J169" i="17"/>
  <c r="J149" i="17"/>
  <c r="J129" i="17"/>
  <c r="BK339" i="2"/>
  <c r="J296" i="2"/>
  <c r="J262" i="2"/>
  <c r="BK230" i="2"/>
  <c r="BK325" i="2"/>
  <c r="BK256" i="2"/>
  <c r="BK189" i="2"/>
  <c r="J290" i="2"/>
  <c r="J253" i="2"/>
  <c r="J181" i="2"/>
  <c r="J342" i="2"/>
  <c r="BK281" i="2"/>
  <c r="BK253" i="2"/>
  <c r="J215" i="2"/>
  <c r="J204" i="2"/>
  <c r="BK161" i="2"/>
  <c r="BK337" i="2"/>
  <c r="J260" i="2"/>
  <c r="J200" i="2"/>
  <c r="BK131" i="2"/>
  <c r="BK207" i="2"/>
  <c r="BK871" i="3"/>
  <c r="J841" i="3"/>
  <c r="J744" i="3"/>
  <c r="BK546" i="3"/>
  <c r="J438" i="3"/>
  <c r="BK227" i="3"/>
  <c r="J1008" i="3"/>
  <c r="BK821" i="3"/>
  <c r="J739" i="3"/>
  <c r="BK584" i="3"/>
  <c r="BK413" i="3"/>
  <c r="BK220" i="3"/>
  <c r="J996" i="3"/>
  <c r="BK939" i="3"/>
  <c r="J868" i="3"/>
  <c r="BK654" i="3"/>
  <c r="J527" i="3"/>
  <c r="J294" i="3"/>
  <c r="J220" i="3"/>
  <c r="BK999" i="3"/>
  <c r="J958" i="3"/>
  <c r="J735" i="3"/>
  <c r="BK567" i="3"/>
  <c r="J368" i="3"/>
  <c r="BK1019" i="3"/>
  <c r="J956" i="3"/>
  <c r="BK877" i="3"/>
  <c r="BK764" i="3"/>
  <c r="BK695" i="3"/>
  <c r="J567" i="3"/>
  <c r="J361" i="3"/>
  <c r="BK176" i="3"/>
  <c r="BK966" i="3"/>
  <c r="J898" i="3"/>
  <c r="BK847" i="3"/>
  <c r="BK813" i="3"/>
  <c r="J707" i="3"/>
  <c r="J270" i="3"/>
  <c r="J286" i="4"/>
  <c r="BK267" i="4"/>
  <c r="BK232" i="4"/>
  <c r="J160" i="4"/>
  <c r="J268" i="4"/>
  <c r="J250" i="4"/>
  <c r="BK310" i="4"/>
  <c r="BK293" i="4"/>
  <c r="J265" i="4"/>
  <c r="J196" i="4"/>
  <c r="J131" i="4"/>
  <c r="J260" i="4"/>
  <c r="BK202" i="4"/>
  <c r="BK131" i="4"/>
  <c r="BK274" i="4"/>
  <c r="J202" i="4"/>
  <c r="J189" i="4"/>
  <c r="J156" i="4"/>
  <c r="BK264" i="5"/>
  <c r="J253" i="5"/>
  <c r="BK235" i="5"/>
  <c r="J221" i="5"/>
  <c r="BK196" i="5"/>
  <c r="J172" i="5"/>
  <c r="J147" i="5"/>
  <c r="J133" i="5"/>
  <c r="BK184" i="5"/>
  <c r="BK160" i="5"/>
  <c r="BK141" i="5"/>
  <c r="BK258" i="5"/>
  <c r="J240" i="5"/>
  <c r="BK227" i="5"/>
  <c r="J211" i="5"/>
  <c r="J187" i="5"/>
  <c r="J185" i="5"/>
  <c r="BK162" i="5"/>
  <c r="J134" i="5"/>
  <c r="J267" i="5"/>
  <c r="BK254" i="5"/>
  <c r="BK246" i="5"/>
  <c r="BK225" i="5"/>
  <c r="J202" i="5"/>
  <c r="BK195" i="5"/>
  <c r="BK187" i="5"/>
  <c r="BK168" i="5"/>
  <c r="J152" i="5"/>
  <c r="J136" i="5"/>
  <c r="J157" i="5"/>
  <c r="J138" i="6"/>
  <c r="J121" i="6"/>
  <c r="J131" i="6"/>
  <c r="BK123" i="6"/>
  <c r="J130" i="6"/>
  <c r="BK121" i="6"/>
  <c r="J136" i="6"/>
  <c r="BK124" i="6"/>
  <c r="J129" i="7"/>
  <c r="J142" i="7"/>
  <c r="BK126" i="7"/>
  <c r="J138" i="7"/>
  <c r="BK143" i="7"/>
  <c r="BK128" i="7"/>
  <c r="J131" i="7"/>
  <c r="BK129" i="7"/>
  <c r="J144" i="8"/>
  <c r="J123" i="8"/>
  <c r="BK146" i="8"/>
  <c r="BK129" i="8"/>
  <c r="BK150" i="8"/>
  <c r="J157" i="8"/>
  <c r="J138" i="8"/>
  <c r="J159" i="8"/>
  <c r="BK142" i="8"/>
  <c r="BK128" i="8"/>
  <c r="J148" i="8"/>
  <c r="BK135" i="8"/>
  <c r="BK187" i="9"/>
  <c r="J170" i="9"/>
  <c r="J142" i="9"/>
  <c r="BK127" i="9"/>
  <c r="J173" i="9"/>
  <c r="BK152" i="9"/>
  <c r="BK134" i="9"/>
  <c r="BK178" i="9"/>
  <c r="BK165" i="9"/>
  <c r="J147" i="9"/>
  <c r="BK136" i="9"/>
  <c r="J177" i="9"/>
  <c r="BK144" i="9"/>
  <c r="BK183" i="9"/>
  <c r="J164" i="9"/>
  <c r="J149" i="9"/>
  <c r="J134" i="9"/>
  <c r="BK172" i="9"/>
  <c r="BK153" i="9"/>
  <c r="J128" i="9"/>
  <c r="J190" i="10"/>
  <c r="BK168" i="10"/>
  <c r="J154" i="10"/>
  <c r="BK130" i="10"/>
  <c r="J187" i="10"/>
  <c r="BK162" i="10"/>
  <c r="J191" i="10"/>
  <c r="BK192" i="10"/>
  <c r="BK173" i="10"/>
  <c r="J153" i="10"/>
  <c r="J144" i="10"/>
  <c r="BK194" i="10"/>
  <c r="BK179" i="10"/>
  <c r="J168" i="10"/>
  <c r="BK160" i="10"/>
  <c r="J148" i="10"/>
  <c r="BK131" i="10"/>
  <c r="BK189" i="10"/>
  <c r="J180" i="10"/>
  <c r="BK161" i="10"/>
  <c r="BK128" i="10"/>
  <c r="J183" i="11"/>
  <c r="BK138" i="11"/>
  <c r="BK206" i="11"/>
  <c r="J182" i="11"/>
  <c r="J157" i="11"/>
  <c r="BK145" i="11"/>
  <c r="J138" i="11"/>
  <c r="J205" i="11"/>
  <c r="J194" i="11"/>
  <c r="BK174" i="11"/>
  <c r="BK148" i="11"/>
  <c r="BK205" i="11"/>
  <c r="BK190" i="11"/>
  <c r="BK167" i="11"/>
  <c r="BK141" i="11"/>
  <c r="J204" i="11"/>
  <c r="BK187" i="11"/>
  <c r="J180" i="11"/>
  <c r="J152" i="11"/>
  <c r="BK134" i="11"/>
  <c r="J171" i="11"/>
  <c r="BK160" i="11"/>
  <c r="BK132" i="11"/>
  <c r="BK222" i="12"/>
  <c r="BK211" i="12"/>
  <c r="BK197" i="12"/>
  <c r="BK187" i="12"/>
  <c r="J170" i="12"/>
  <c r="J159" i="12"/>
  <c r="BK145" i="12"/>
  <c r="BK236" i="12"/>
  <c r="J222" i="12"/>
  <c r="BK210" i="12"/>
  <c r="BK201" i="12"/>
  <c r="BK182" i="12"/>
  <c r="J162" i="12"/>
  <c r="BK146" i="12"/>
  <c r="BK237" i="12"/>
  <c r="BK225" i="12"/>
  <c r="J213" i="12"/>
  <c r="J187" i="12"/>
  <c r="J165" i="12"/>
  <c r="J141" i="12"/>
  <c r="J242" i="12"/>
  <c r="J229" i="12"/>
  <c r="J220" i="12"/>
  <c r="BK204" i="12"/>
  <c r="BK189" i="12"/>
  <c r="BK177" i="12"/>
  <c r="BK165" i="12"/>
  <c r="BK155" i="12"/>
  <c r="BK135" i="12"/>
  <c r="BK235" i="12"/>
  <c r="BK212" i="12"/>
  <c r="BK191" i="12"/>
  <c r="BK173" i="12"/>
  <c r="J164" i="12"/>
  <c r="BK144" i="12"/>
  <c r="J134" i="12"/>
  <c r="BK179" i="13"/>
  <c r="J143" i="13"/>
  <c r="J128" i="13"/>
  <c r="BK173" i="13"/>
  <c r="BK162" i="13"/>
  <c r="J146" i="13"/>
  <c r="BK131" i="13"/>
  <c r="BK181" i="13"/>
  <c r="BK161" i="13"/>
  <c r="BK145" i="13"/>
  <c r="J126" i="13"/>
  <c r="BK171" i="13"/>
  <c r="BK163" i="13"/>
  <c r="BK155" i="13"/>
  <c r="J132" i="13"/>
  <c r="J176" i="13"/>
  <c r="J152" i="13"/>
  <c r="BK130" i="13"/>
  <c r="BK156" i="13"/>
  <c r="BK141" i="13"/>
  <c r="BK152" i="14"/>
  <c r="J148" i="14"/>
  <c r="BK138" i="14"/>
  <c r="BK127" i="14"/>
  <c r="J147" i="14"/>
  <c r="BK125" i="14"/>
  <c r="BK130" i="14"/>
  <c r="BK124" i="14"/>
  <c r="BK140" i="14"/>
  <c r="BK147" i="14"/>
  <c r="J125" i="14"/>
  <c r="J127" i="15"/>
  <c r="BK137" i="15"/>
  <c r="J125" i="15"/>
  <c r="BK135" i="15"/>
  <c r="BK127" i="15"/>
  <c r="J138" i="15"/>
  <c r="BK246" i="16"/>
  <c r="J209" i="16"/>
  <c r="BK187" i="16"/>
  <c r="J250" i="16"/>
  <c r="J221" i="16"/>
  <c r="J164" i="16"/>
  <c r="J246" i="16"/>
  <c r="J212" i="16"/>
  <c r="BK182" i="16"/>
  <c r="J136" i="16"/>
  <c r="J233" i="16"/>
  <c r="J201" i="16"/>
  <c r="J168" i="16"/>
  <c r="J242" i="16"/>
  <c r="J185" i="16"/>
  <c r="J169" i="16"/>
  <c r="J262" i="16"/>
  <c r="BK226" i="16"/>
  <c r="J182" i="16"/>
  <c r="BK168" i="16"/>
  <c r="J133" i="16"/>
  <c r="BK168" i="17"/>
  <c r="BK151" i="17"/>
  <c r="BK132" i="17"/>
  <c r="J175" i="17"/>
  <c r="BK158" i="17"/>
  <c r="BK143" i="17"/>
  <c r="BK181" i="17"/>
  <c r="J167" i="17"/>
  <c r="J153" i="17"/>
  <c r="BK140" i="17"/>
  <c r="BK129" i="17"/>
  <c r="J178" i="17"/>
  <c r="J161" i="17"/>
  <c r="BK153" i="17"/>
  <c r="BK141" i="17"/>
  <c r="BK170" i="17"/>
  <c r="J150" i="17"/>
  <c r="J135" i="17"/>
  <c r="J312" i="2"/>
  <c r="BK290" i="2"/>
  <c r="J258" i="2"/>
  <c r="J339" i="2"/>
  <c r="J247" i="2"/>
  <c r="J341" i="2"/>
  <c r="J272" i="2"/>
  <c r="J158" i="2"/>
  <c r="BK335" i="2"/>
  <c r="J276" i="2"/>
  <c r="BK262" i="2"/>
  <c r="J219" i="2"/>
  <c r="BK200" i="2"/>
  <c r="BK352" i="2"/>
  <c r="J288" i="2"/>
  <c r="J230" i="2"/>
  <c r="J161" i="2"/>
  <c r="BK268" i="2"/>
  <c r="J874" i="3"/>
  <c r="J847" i="3"/>
  <c r="BK741" i="3"/>
  <c r="BK581" i="3"/>
  <c r="BK347" i="3"/>
  <c r="J201" i="3"/>
  <c r="J871" i="3"/>
  <c r="J813" i="3"/>
  <c r="BK738" i="3"/>
  <c r="BK442" i="3"/>
  <c r="BK368" i="3"/>
  <c r="J179" i="3"/>
  <c r="BK963" i="3"/>
  <c r="BK889" i="3"/>
  <c r="BK844" i="3"/>
  <c r="BK682" i="3"/>
  <c r="BK562" i="3"/>
  <c r="BK361" i="3"/>
  <c r="J230" i="3"/>
  <c r="BK179" i="3"/>
  <c r="J968" i="3"/>
  <c r="BK874" i="3"/>
  <c r="J827" i="3"/>
  <c r="J734" i="3"/>
  <c r="J530" i="3"/>
  <c r="BK198" i="3"/>
  <c r="J942" i="3"/>
  <c r="BK880" i="3"/>
  <c r="BK830" i="3"/>
  <c r="BK730" i="3"/>
  <c r="J588" i="3"/>
  <c r="J434" i="3"/>
  <c r="BK224" i="3"/>
  <c r="J980" i="3"/>
  <c r="BK886" i="3"/>
  <c r="BK841" i="3"/>
  <c r="BK744" i="3"/>
  <c r="J634" i="3"/>
  <c r="J315" i="3"/>
  <c r="BK298" i="4"/>
  <c r="BK269" i="4"/>
  <c r="BK236" i="4"/>
  <c r="BK171" i="4"/>
  <c r="BK283" i="4"/>
  <c r="J236" i="4"/>
  <c r="J153" i="4"/>
  <c r="BK307" i="4"/>
  <c r="J266" i="4"/>
  <c r="J240" i="4"/>
  <c r="BK187" i="4"/>
  <c r="J150" i="4"/>
  <c r="BK278" i="4"/>
  <c r="J258" i="4"/>
  <c r="J169" i="4"/>
  <c r="J310" i="4"/>
  <c r="J272" i="4"/>
  <c r="BK206" i="4"/>
  <c r="J229" i="4"/>
  <c r="BK176" i="4"/>
  <c r="J147" i="4"/>
  <c r="BK268" i="5"/>
  <c r="BK255" i="5"/>
  <c r="J252" i="5"/>
  <c r="BK230" i="5"/>
  <c r="J218" i="5"/>
  <c r="J195" i="5"/>
  <c r="J175" i="5"/>
  <c r="BK164" i="5"/>
  <c r="J132" i="5"/>
  <c r="J183" i="5"/>
  <c r="BK165" i="5"/>
  <c r="BK144" i="5"/>
  <c r="J242" i="5"/>
  <c r="J234" i="5"/>
  <c r="BK221" i="5"/>
  <c r="BK200" i="5"/>
  <c r="J192" i="5"/>
  <c r="J167" i="5"/>
  <c r="J144" i="5"/>
  <c r="BK131" i="5"/>
  <c r="BK259" i="5"/>
  <c r="BK245" i="5"/>
  <c r="J212" i="5"/>
  <c r="J200" i="5"/>
  <c r="J188" i="5"/>
  <c r="BK172" i="5"/>
  <c r="J159" i="5"/>
  <c r="BK148" i="5"/>
  <c r="J137" i="5"/>
  <c r="J164" i="5"/>
  <c r="BK130" i="6"/>
  <c r="BK136" i="6"/>
  <c r="J126" i="6"/>
  <c r="J122" i="6"/>
  <c r="BK127" i="6"/>
  <c r="BK133" i="6"/>
  <c r="J127" i="6"/>
  <c r="J136" i="7"/>
  <c r="BK124" i="7"/>
  <c r="J130" i="7"/>
  <c r="BK141" i="7"/>
  <c r="BK122" i="7"/>
  <c r="J140" i="7"/>
  <c r="J125" i="7"/>
  <c r="J135" i="7"/>
  <c r="BK140" i="8"/>
  <c r="J126" i="8"/>
  <c r="J153" i="8"/>
  <c r="J131" i="8"/>
  <c r="J143" i="8"/>
  <c r="BK155" i="8"/>
  <c r="J130" i="8"/>
  <c r="BK149" i="8"/>
  <c r="J134" i="8"/>
  <c r="BK158" i="8"/>
  <c r="J145" i="8"/>
  <c r="BK132" i="8"/>
  <c r="J181" i="9"/>
  <c r="J155" i="9"/>
  <c r="J136" i="9"/>
  <c r="BK189" i="9"/>
  <c r="BK175" i="9"/>
  <c r="J158" i="9"/>
  <c r="BK139" i="9"/>
  <c r="J190" i="9"/>
  <c r="J174" i="9"/>
  <c r="BK158" i="9"/>
  <c r="J145" i="9"/>
  <c r="J189" i="9"/>
  <c r="J182" i="9"/>
  <c r="J152" i="9"/>
  <c r="J126" i="9"/>
  <c r="J165" i="9"/>
  <c r="J153" i="9"/>
  <c r="J135" i="9"/>
  <c r="BK184" i="9"/>
  <c r="J159" i="9"/>
  <c r="J141" i="9"/>
  <c r="BK184" i="10"/>
  <c r="BK163" i="10"/>
  <c r="J149" i="10"/>
  <c r="BK196" i="10"/>
  <c r="J178" i="10"/>
  <c r="BK159" i="10"/>
  <c r="J136" i="10"/>
  <c r="BK132" i="10"/>
  <c r="BK178" i="10"/>
  <c r="J163" i="10"/>
  <c r="BK151" i="10"/>
  <c r="BK141" i="10"/>
  <c r="J192" i="10"/>
  <c r="J177" i="10"/>
  <c r="BK167" i="10"/>
  <c r="BK157" i="10"/>
  <c r="BK145" i="10"/>
  <c r="J128" i="10"/>
  <c r="J179" i="10"/>
  <c r="J162" i="10"/>
  <c r="J139" i="10"/>
  <c r="J201" i="11"/>
  <c r="J172" i="11"/>
  <c r="BK210" i="11"/>
  <c r="BK183" i="11"/>
  <c r="J174" i="11"/>
  <c r="BK146" i="11"/>
  <c r="J211" i="11"/>
  <c r="J196" i="11"/>
  <c r="J186" i="11"/>
  <c r="J167" i="11"/>
  <c r="BK135" i="11"/>
  <c r="J203" i="11"/>
  <c r="BK189" i="11"/>
  <c r="BK171" i="11"/>
  <c r="J148" i="11"/>
  <c r="J210" i="11"/>
  <c r="J190" i="11"/>
  <c r="BK182" i="11"/>
  <c r="BK157" i="11"/>
  <c r="J150" i="11"/>
  <c r="J200" i="11"/>
  <c r="J159" i="11"/>
  <c r="BK151" i="11"/>
  <c r="J241" i="12"/>
  <c r="J225" i="12"/>
  <c r="BK202" i="12"/>
  <c r="J193" i="12"/>
  <c r="J172" i="12"/>
  <c r="BK162" i="12"/>
  <c r="BK152" i="12"/>
  <c r="J243" i="12"/>
  <c r="J223" i="12"/>
  <c r="J212" i="12"/>
  <c r="BK203" i="12"/>
  <c r="BK194" i="12"/>
  <c r="BK176" i="12"/>
  <c r="J168" i="12"/>
  <c r="J151" i="12"/>
  <c r="J245" i="12"/>
  <c r="J226" i="12"/>
  <c r="J205" i="12"/>
  <c r="J185" i="12"/>
  <c r="BK158" i="12"/>
  <c r="BK139" i="12"/>
  <c r="BK232" i="12"/>
  <c r="J228" i="12"/>
  <c r="J209" i="12"/>
  <c r="BK186" i="12"/>
  <c r="J176" i="12"/>
  <c r="BK157" i="12"/>
  <c r="J148" i="12"/>
  <c r="J236" i="12"/>
  <c r="BK217" i="12"/>
  <c r="J204" i="12"/>
  <c r="BK185" i="12"/>
  <c r="J174" i="12"/>
  <c r="J161" i="12"/>
  <c r="J143" i="12"/>
  <c r="J178" i="13"/>
  <c r="BK150" i="13"/>
  <c r="BK136" i="13"/>
  <c r="BK175" i="13"/>
  <c r="J158" i="13"/>
  <c r="BK134" i="13"/>
  <c r="J175" i="13"/>
  <c r="J148" i="13"/>
  <c r="BK132" i="13"/>
  <c r="BK167" i="13"/>
  <c r="BK139" i="13"/>
  <c r="J129" i="13"/>
  <c r="J174" i="13"/>
  <c r="BK160" i="13"/>
  <c r="J127" i="13"/>
  <c r="J168" i="13"/>
  <c r="J145" i="13"/>
  <c r="BK124" i="13"/>
  <c r="BK143" i="14"/>
  <c r="BK132" i="14"/>
  <c r="J124" i="14"/>
  <c r="J144" i="14"/>
  <c r="BK153" i="14"/>
  <c r="J132" i="14"/>
  <c r="BK123" i="14"/>
  <c r="J134" i="14"/>
  <c r="BK131" i="14"/>
  <c r="BK134" i="15"/>
  <c r="BK143" i="15"/>
  <c r="J128" i="15"/>
  <c r="J140" i="15"/>
  <c r="J130" i="15"/>
  <c r="BK142" i="15"/>
  <c r="J126" i="15"/>
  <c r="J252" i="16"/>
  <c r="J226" i="16"/>
  <c r="J207" i="16"/>
  <c r="BK177" i="16"/>
  <c r="BK145" i="16"/>
  <c r="BK235" i="16"/>
  <c r="BK178" i="16"/>
  <c r="J248" i="16"/>
  <c r="J205" i="16"/>
  <c r="BK166" i="16"/>
  <c r="BK256" i="16"/>
  <c r="BK229" i="16"/>
  <c r="BK169" i="16"/>
  <c r="BK260" i="16"/>
  <c r="BK233" i="16"/>
  <c r="BK180" i="16"/>
  <c r="BK160" i="16"/>
  <c r="BK221" i="16"/>
  <c r="J183" i="16"/>
  <c r="BK164" i="16"/>
  <c r="J177" i="17"/>
  <c r="J155" i="17"/>
  <c r="J136" i="17"/>
  <c r="BK169" i="17"/>
  <c r="BK152" i="17"/>
  <c r="BK133" i="17"/>
  <c r="BK171" i="17"/>
  <c r="BK155" i="17"/>
  <c r="J142" i="17"/>
  <c r="BK136" i="17"/>
  <c r="BK182" i="17"/>
  <c r="J170" i="17"/>
  <c r="BK159" i="17"/>
  <c r="BK135" i="17"/>
  <c r="J171" i="17"/>
  <c r="J156" i="17"/>
  <c r="J132" i="17"/>
  <c r="J354" i="2"/>
  <c r="BK274" i="2"/>
  <c r="J245" i="2"/>
  <c r="BK204" i="2"/>
  <c r="BK260" i="2"/>
  <c r="BK193" i="2"/>
  <c r="BK296" i="2"/>
  <c r="BK245" i="2"/>
  <c r="J191" i="2"/>
  <c r="BK349" i="2"/>
  <c r="BK312" i="2"/>
  <c r="J268" i="2"/>
  <c r="BK237" i="2"/>
  <c r="BK187" i="2"/>
  <c r="BK354" i="2"/>
  <c r="BK315" i="2"/>
  <c r="J266" i="2"/>
  <c r="J224" i="2"/>
  <c r="J193" i="2"/>
  <c r="J270" i="2"/>
  <c r="J187" i="2"/>
  <c r="J862" i="3"/>
  <c r="J821" i="3"/>
  <c r="BK670" i="3"/>
  <c r="BK264" i="3"/>
  <c r="BK1002" i="3"/>
  <c r="BK865" i="3"/>
  <c r="BK811" i="3"/>
  <c r="J611" i="3"/>
  <c r="J430" i="3"/>
  <c r="BK157" i="3"/>
  <c r="BK1005" i="3"/>
  <c r="BK892" i="3"/>
  <c r="J850" i="3"/>
  <c r="J738" i="3"/>
  <c r="BK494" i="3"/>
  <c r="J264" i="3"/>
  <c r="BK201" i="3"/>
  <c r="BK980" i="3"/>
  <c r="J901" i="3"/>
  <c r="BK838" i="3"/>
  <c r="BK707" i="3"/>
  <c r="J501" i="3"/>
  <c r="BK230" i="3"/>
  <c r="BK996" i="3"/>
  <c r="J907" i="3"/>
  <c r="BK868" i="3"/>
  <c r="BK735" i="3"/>
  <c r="J693" i="3"/>
  <c r="J546" i="3"/>
  <c r="BK287" i="3"/>
  <c r="J999" i="3"/>
  <c r="BK942" i="3"/>
  <c r="BK856" i="3"/>
  <c r="BK786" i="3"/>
  <c r="J709" i="3"/>
  <c r="BK397" i="3"/>
  <c r="J157" i="3"/>
  <c r="J274" i="4"/>
  <c r="BK255" i="4"/>
  <c r="J178" i="4"/>
  <c r="BK147" i="4"/>
  <c r="BK266" i="4"/>
  <c r="BK200" i="4"/>
  <c r="J304" i="4"/>
  <c r="BK291" i="4"/>
  <c r="J232" i="4"/>
  <c r="BK182" i="4"/>
  <c r="BK286" i="4"/>
  <c r="J262" i="4"/>
  <c r="BK178" i="4"/>
  <c r="BK309" i="4"/>
  <c r="BK260" i="4"/>
  <c r="BK221" i="4"/>
  <c r="BK167" i="4"/>
  <c r="J211" i="4"/>
  <c r="BK169" i="4"/>
  <c r="BK271" i="5"/>
  <c r="J261" i="5"/>
  <c r="BK240" i="5"/>
  <c r="BK223" i="5"/>
  <c r="J201" i="5"/>
  <c r="J178" i="5"/>
  <c r="J170" i="5"/>
  <c r="BK136" i="5"/>
  <c r="BK192" i="5"/>
  <c r="J177" i="5"/>
  <c r="J145" i="5"/>
  <c r="BK247" i="5"/>
  <c r="J237" i="5"/>
  <c r="BK220" i="5"/>
  <c r="BK207" i="5"/>
  <c r="J194" i="5"/>
  <c r="BK186" i="5"/>
  <c r="BK163" i="5"/>
  <c r="J141" i="5"/>
  <c r="J269" i="5"/>
  <c r="J258" i="5"/>
  <c r="BK237" i="5"/>
  <c r="BK215" i="5"/>
  <c r="BK198" i="5"/>
  <c r="BK181" i="5"/>
  <c r="J158" i="5"/>
  <c r="BK146" i="5"/>
  <c r="BK171" i="5"/>
  <c r="J155" i="5"/>
  <c r="J135" i="6"/>
  <c r="BK140" i="6"/>
  <c r="J133" i="6"/>
  <c r="J139" i="6"/>
  <c r="BK129" i="6"/>
  <c r="J137" i="6"/>
  <c r="J125" i="6"/>
  <c r="J132" i="7"/>
  <c r="J137" i="7"/>
  <c r="BK144" i="7"/>
  <c r="BK125" i="7"/>
  <c r="J145" i="7"/>
  <c r="J143" i="7"/>
  <c r="BK133" i="7"/>
  <c r="BK153" i="8"/>
  <c r="BK127" i="8"/>
  <c r="J154" i="8"/>
  <c r="BK133" i="8"/>
  <c r="J152" i="8"/>
  <c r="J129" i="8"/>
  <c r="BK152" i="8"/>
  <c r="J156" i="8"/>
  <c r="BK138" i="8"/>
  <c r="BK126" i="8"/>
  <c r="J150" i="8"/>
  <c r="J133" i="8"/>
  <c r="J184" i="9"/>
  <c r="J166" i="9"/>
  <c r="J139" i="9"/>
  <c r="BK182" i="9"/>
  <c r="BK166" i="9"/>
  <c r="J151" i="9"/>
  <c r="J137" i="9"/>
  <c r="BK180" i="9"/>
  <c r="BK167" i="9"/>
  <c r="BK156" i="9"/>
  <c r="BK138" i="9"/>
  <c r="BK188" i="9"/>
  <c r="J167" i="9"/>
  <c r="BK131" i="9"/>
  <c r="J179" i="9"/>
  <c r="BK159" i="9"/>
  <c r="BK143" i="9"/>
  <c r="BK181" i="9"/>
  <c r="BK147" i="9"/>
  <c r="BK125" i="9"/>
  <c r="BK181" i="10"/>
  <c r="J156" i="10"/>
  <c r="BK135" i="10"/>
  <c r="BK191" i="10"/>
  <c r="J176" i="10"/>
  <c r="BK144" i="10"/>
  <c r="BK183" i="10"/>
  <c r="BK186" i="10"/>
  <c r="BK169" i="10"/>
  <c r="J150" i="10"/>
  <c r="BK140" i="10"/>
  <c r="J182" i="10"/>
  <c r="BK170" i="10"/>
  <c r="J161" i="10"/>
  <c r="J152" i="10"/>
  <c r="BK139" i="10"/>
  <c r="BK129" i="10"/>
  <c r="BK187" i="10"/>
  <c r="J171" i="10"/>
  <c r="J184" i="11"/>
  <c r="J145" i="11"/>
  <c r="BK197" i="11"/>
  <c r="J175" i="11"/>
  <c r="BK147" i="11"/>
  <c r="J139" i="11"/>
  <c r="J212" i="11"/>
  <c r="BK198" i="11"/>
  <c r="BK177" i="11"/>
  <c r="J160" i="11"/>
  <c r="BK212" i="11"/>
  <c r="J202" i="11"/>
  <c r="J188" i="11"/>
  <c r="BK172" i="11"/>
  <c r="J151" i="11"/>
  <c r="BK133" i="11"/>
  <c r="J195" i="11"/>
  <c r="BK185" i="11"/>
  <c r="BK170" i="11"/>
  <c r="BK144" i="11"/>
  <c r="J136" i="11"/>
  <c r="J170" i="11"/>
  <c r="J158" i="11"/>
  <c r="BK140" i="11"/>
  <c r="BK229" i="12"/>
  <c r="BK219" i="12"/>
  <c r="BK208" i="12"/>
  <c r="BK190" i="12"/>
  <c r="BK175" i="12"/>
  <c r="BK163" i="12"/>
  <c r="J153" i="12"/>
  <c r="BK133" i="12"/>
  <c r="BK234" i="12"/>
  <c r="J219" i="12"/>
  <c r="J211" i="12"/>
  <c r="BK199" i="12"/>
  <c r="J184" i="12"/>
  <c r="J173" i="12"/>
  <c r="J157" i="12"/>
  <c r="J139" i="12"/>
  <c r="J233" i="12"/>
  <c r="J203" i="12"/>
  <c r="BK184" i="12"/>
  <c r="J156" i="12"/>
  <c r="J144" i="12"/>
  <c r="J238" i="12"/>
  <c r="BK227" i="12"/>
  <c r="J210" i="12"/>
  <c r="J188" i="12"/>
  <c r="BK174" i="12"/>
  <c r="BK160" i="12"/>
  <c r="J150" i="12"/>
  <c r="J133" i="12"/>
  <c r="BK220" i="12"/>
  <c r="J198" i="12"/>
  <c r="BK181" i="12"/>
  <c r="J166" i="12"/>
  <c r="J142" i="12"/>
  <c r="J131" i="12"/>
  <c r="J153" i="13"/>
  <c r="J141" i="13"/>
  <c r="J184" i="13"/>
  <c r="J167" i="13"/>
  <c r="BK152" i="13"/>
  <c r="BK126" i="13"/>
  <c r="BK169" i="13"/>
  <c r="J156" i="13"/>
  <c r="BK184" i="13"/>
  <c r="BK177" i="13"/>
  <c r="J164" i="13"/>
  <c r="BK157" i="13"/>
  <c r="J138" i="13"/>
  <c r="J177" i="13"/>
  <c r="J155" i="13"/>
  <c r="BK125" i="13"/>
  <c r="BK172" i="13"/>
  <c r="BK147" i="13"/>
  <c r="J136" i="13"/>
  <c r="BK149" i="14"/>
  <c r="BK135" i="14"/>
  <c r="J126" i="14"/>
  <c r="J146" i="14"/>
  <c r="J135" i="14"/>
  <c r="BK144" i="14"/>
  <c r="BK126" i="14"/>
  <c r="J138" i="14"/>
  <c r="BK150" i="14"/>
  <c r="J137" i="15"/>
  <c r="BK140" i="15"/>
  <c r="BK130" i="15"/>
  <c r="J142" i="15"/>
  <c r="J134" i="15"/>
  <c r="BK125" i="15"/>
  <c r="BK131" i="15"/>
  <c r="J260" i="16"/>
  <c r="BK220" i="16"/>
  <c r="BK205" i="16"/>
  <c r="J157" i="16"/>
  <c r="J256" i="16"/>
  <c r="BK231" i="16"/>
  <c r="BK189" i="16"/>
  <c r="BK155" i="16"/>
  <c r="BK218" i="16"/>
  <c r="BK185" i="16"/>
  <c r="BK139" i="16"/>
  <c r="J254" i="16"/>
  <c r="J231" i="16"/>
  <c r="BK173" i="16"/>
  <c r="J148" i="16"/>
  <c r="J244" i="16"/>
  <c r="J220" i="16"/>
  <c r="J177" i="16"/>
  <c r="BK254" i="16"/>
  <c r="BK212" i="16"/>
  <c r="J173" i="16"/>
  <c r="J139" i="16"/>
  <c r="BK161" i="17"/>
  <c r="BK142" i="17"/>
  <c r="BK172" i="17"/>
  <c r="J148" i="17"/>
  <c r="BK130" i="17"/>
  <c r="J172" i="17"/>
  <c r="J152" i="17"/>
  <c r="J143" i="17"/>
  <c r="J137" i="17"/>
  <c r="J128" i="17"/>
  <c r="BK175" i="17"/>
  <c r="BK166" i="17"/>
  <c r="J154" i="17"/>
  <c r="BK148" i="17"/>
  <c r="BK173" i="17"/>
  <c r="J159" i="17"/>
  <c r="BK138" i="17"/>
  <c r="J349" i="2"/>
  <c r="BK309" i="2"/>
  <c r="J256" i="2"/>
  <c r="BK215" i="2"/>
  <c r="BK284" i="2"/>
  <c r="BK234" i="2"/>
  <c r="J315" i="2"/>
  <c r="BK270" i="2"/>
  <c r="J237" i="2"/>
  <c r="AS94" i="1"/>
  <c r="J346" i="2"/>
  <c r="J281" i="2"/>
  <c r="BK247" i="2"/>
  <c r="J138" i="2"/>
  <c r="BK242" i="2"/>
  <c r="BK953" i="3"/>
  <c r="J859" i="3"/>
  <c r="BK807" i="3"/>
  <c r="BK527" i="3"/>
  <c r="BK381" i="3"/>
  <c r="BK138" i="3"/>
  <c r="J953" i="3"/>
  <c r="J838" i="3"/>
  <c r="J764" i="3"/>
  <c r="BK588" i="3"/>
  <c r="J397" i="3"/>
  <c r="BK267" i="3"/>
  <c r="BK1015" i="3"/>
  <c r="BK907" i="3"/>
  <c r="J877" i="3"/>
  <c r="BK739" i="3"/>
  <c r="J581" i="3"/>
  <c r="J413" i="3"/>
  <c r="J287" i="3"/>
  <c r="J176" i="3"/>
  <c r="J963" i="3"/>
  <c r="J865" i="3"/>
  <c r="J803" i="3"/>
  <c r="BK693" i="3"/>
  <c r="J347" i="3"/>
  <c r="J1002" i="3"/>
  <c r="J911" i="3"/>
  <c r="J892" i="3"/>
  <c r="J835" i="3"/>
  <c r="BK803" i="3"/>
  <c r="BK705" i="3"/>
  <c r="J584" i="3"/>
  <c r="J354" i="3"/>
  <c r="J198" i="3"/>
  <c r="BK968" i="3"/>
  <c r="J880" i="3"/>
  <c r="BK835" i="3"/>
  <c r="J731" i="3"/>
  <c r="BK501" i="3"/>
  <c r="BK247" i="3"/>
  <c r="BK276" i="4"/>
  <c r="BK240" i="4"/>
  <c r="J176" i="4"/>
  <c r="J293" i="4"/>
  <c r="BK258" i="4"/>
  <c r="BK164" i="4"/>
  <c r="BK300" i="4"/>
  <c r="BK272" i="4"/>
  <c r="BK250" i="4"/>
  <c r="J173" i="4"/>
  <c r="BK304" i="4"/>
  <c r="J264" i="4"/>
  <c r="BK245" i="4"/>
  <c r="BK156" i="4"/>
  <c r="J278" i="4"/>
  <c r="BK225" i="4"/>
  <c r="BK189" i="4"/>
  <c r="J216" i="4"/>
  <c r="J167" i="4"/>
  <c r="BK269" i="5"/>
  <c r="J263" i="5"/>
  <c r="J250" i="5"/>
  <c r="J227" i="5"/>
  <c r="BK209" i="5"/>
  <c r="J184" i="5"/>
  <c r="J171" i="5"/>
  <c r="BK138" i="5"/>
  <c r="BK188" i="5"/>
  <c r="BK180" i="5"/>
  <c r="BK159" i="5"/>
  <c r="J140" i="5"/>
  <c r="BK244" i="5"/>
  <c r="BK232" i="5"/>
  <c r="J214" i="5"/>
  <c r="BK199" i="5"/>
  <c r="BK173" i="5"/>
  <c r="BK145" i="5"/>
  <c r="J271" i="5"/>
  <c r="BK260" i="5"/>
  <c r="J249" i="5"/>
  <c r="J229" i="5"/>
  <c r="BK211" i="5"/>
  <c r="BK191" i="5"/>
  <c r="BK179" i="5"/>
  <c r="BK169" i="5"/>
  <c r="BK157" i="5"/>
  <c r="BK147" i="5"/>
  <c r="BK132" i="5"/>
  <c r="J154" i="5"/>
  <c r="J132" i="6"/>
  <c r="BK138" i="6"/>
  <c r="J124" i="6"/>
  <c r="BK128" i="6"/>
  <c r="J128" i="6"/>
  <c r="BK131" i="6"/>
  <c r="BK126" i="6"/>
  <c r="BK130" i="7"/>
  <c r="J122" i="7"/>
  <c r="BK131" i="7"/>
  <c r="BK142" i="7"/>
  <c r="BK138" i="7"/>
  <c r="BK139" i="7"/>
  <c r="BK137" i="7"/>
  <c r="J123" i="7"/>
  <c r="BK134" i="8"/>
  <c r="J155" i="8"/>
  <c r="BK145" i="8"/>
  <c r="BK159" i="8"/>
  <c r="BK139" i="8"/>
  <c r="BK154" i="8"/>
  <c r="J132" i="8"/>
  <c r="J158" i="8"/>
  <c r="BK137" i="8"/>
  <c r="BK151" i="8"/>
  <c r="BK141" i="8"/>
  <c r="BK131" i="8"/>
  <c r="J178" i="9"/>
  <c r="BK154" i="9"/>
  <c r="BK135" i="9"/>
  <c r="J180" i="9"/>
  <c r="BK164" i="9"/>
  <c r="BK155" i="9"/>
  <c r="J148" i="9"/>
  <c r="J187" i="9"/>
  <c r="J175" i="9"/>
  <c r="BK163" i="9"/>
  <c r="J140" i="9"/>
  <c r="J125" i="9"/>
  <c r="J172" i="9"/>
  <c r="J143" i="9"/>
  <c r="BK173" i="9"/>
  <c r="J156" i="9"/>
  <c r="BK140" i="9"/>
  <c r="J169" i="9"/>
  <c r="BK151" i="9"/>
  <c r="BK126" i="9"/>
  <c r="J175" i="10"/>
  <c r="BK142" i="10"/>
  <c r="J195" i="10"/>
  <c r="BK177" i="10"/>
  <c r="BK175" i="10"/>
  <c r="J167" i="10"/>
  <c r="J166" i="10"/>
  <c r="J158" i="10"/>
  <c r="J157" i="10"/>
  <c r="BK152" i="10"/>
  <c r="BK150" i="10"/>
  <c r="J146" i="10"/>
  <c r="J140" i="10"/>
  <c r="BK137" i="10"/>
  <c r="J135" i="10"/>
  <c r="BK182" i="10"/>
  <c r="BK164" i="10"/>
  <c r="BK146" i="10"/>
  <c r="J196" i="10"/>
  <c r="J172" i="10"/>
  <c r="J165" i="10"/>
  <c r="BK149" i="10"/>
  <c r="J132" i="10"/>
  <c r="J194" i="10"/>
  <c r="BK176" i="10"/>
  <c r="BK154" i="10"/>
  <c r="J129" i="10"/>
  <c r="BK193" i="11"/>
  <c r="J146" i="11"/>
  <c r="J207" i="11"/>
  <c r="J177" i="11"/>
  <c r="BK155" i="11"/>
  <c r="J133" i="11"/>
  <c r="BK202" i="11"/>
  <c r="BK188" i="11"/>
  <c r="BK152" i="11"/>
  <c r="J134" i="11"/>
  <c r="BK199" i="11"/>
  <c r="J187" i="11"/>
  <c r="BK159" i="11"/>
  <c r="BK136" i="11"/>
  <c r="J198" i="11"/>
  <c r="BK184" i="11"/>
  <c r="J162" i="11"/>
  <c r="J149" i="11"/>
  <c r="BK195" i="11"/>
  <c r="BK162" i="11"/>
  <c r="BK149" i="11"/>
  <c r="BK228" i="12"/>
  <c r="BK213" i="12"/>
  <c r="BK198" i="12"/>
  <c r="J189" i="12"/>
  <c r="J177" i="12"/>
  <c r="BK164" i="12"/>
  <c r="BK148" i="12"/>
  <c r="BK242" i="12"/>
  <c r="BK233" i="12"/>
  <c r="J218" i="12"/>
  <c r="BK205" i="12"/>
  <c r="J195" i="12"/>
  <c r="J175" i="12"/>
  <c r="J160" i="12"/>
  <c r="BK143" i="12"/>
  <c r="BK231" i="12"/>
  <c r="BK218" i="12"/>
  <c r="BK193" i="12"/>
  <c r="BK168" i="12"/>
  <c r="J140" i="12"/>
  <c r="J237" i="12"/>
  <c r="BK224" i="12"/>
  <c r="BK215" i="12"/>
  <c r="J199" i="12"/>
  <c r="J179" i="12"/>
  <c r="BK167" i="12"/>
  <c r="BK151" i="12"/>
  <c r="BK134" i="12"/>
  <c r="BK226" i="12"/>
  <c r="BK209" i="12"/>
  <c r="J201" i="12"/>
  <c r="J182" i="12"/>
  <c r="BK170" i="12"/>
  <c r="BK153" i="12"/>
  <c r="BK141" i="12"/>
  <c r="BK183" i="13"/>
  <c r="J151" i="13"/>
  <c r="J131" i="13"/>
  <c r="BK170" i="13"/>
  <c r="J159" i="13"/>
  <c r="BK143" i="13"/>
  <c r="BK127" i="13"/>
  <c r="J173" i="13"/>
  <c r="BK154" i="13"/>
  <c r="BK129" i="13"/>
  <c r="BK174" i="13"/>
  <c r="BK159" i="13"/>
  <c r="J140" i="13"/>
  <c r="BK182" i="13"/>
  <c r="J170" i="13"/>
  <c r="BK153" i="13"/>
  <c r="BK144" i="13"/>
  <c r="BK176" i="13"/>
  <c r="J150" i="13"/>
  <c r="BK133" i="13"/>
  <c r="BK146" i="14"/>
  <c r="J140" i="14"/>
  <c r="BK128" i="14"/>
  <c r="J153" i="14"/>
  <c r="J139" i="14"/>
  <c r="J151" i="14"/>
  <c r="J128" i="14"/>
  <c r="J143" i="14"/>
  <c r="BK151" i="14"/>
  <c r="BK139" i="14"/>
  <c r="J129" i="15"/>
  <c r="BK141" i="15"/>
  <c r="J135" i="15"/>
  <c r="J143" i="15"/>
  <c r="J131" i="15"/>
  <c r="J123" i="15"/>
  <c r="BK129" i="15"/>
  <c r="J258" i="16"/>
  <c r="J237" i="16"/>
  <c r="J203" i="16"/>
  <c r="BK151" i="16"/>
  <c r="J236" i="16"/>
  <c r="BK201" i="16"/>
  <c r="J153" i="16"/>
  <c r="BK244" i="16"/>
  <c r="J189" i="16"/>
  <c r="BK153" i="16"/>
  <c r="BK240" i="16"/>
  <c r="BK209" i="16"/>
  <c r="J162" i="16"/>
  <c r="BK250" i="16"/>
  <c r="BK222" i="16"/>
  <c r="BK183" i="16"/>
  <c r="BK162" i="16"/>
  <c r="BK242" i="16"/>
  <c r="J180" i="16"/>
  <c r="J166" i="16"/>
  <c r="BK136" i="16"/>
  <c r="J173" i="17"/>
  <c r="BK137" i="17"/>
  <c r="J182" i="17"/>
  <c r="BK163" i="17"/>
  <c r="BK147" i="17"/>
  <c r="J134" i="17"/>
  <c r="J176" i="17"/>
  <c r="J158" i="17"/>
  <c r="BK150" i="17"/>
  <c r="J139" i="17"/>
  <c r="J130" i="17"/>
  <c r="J181" i="17"/>
  <c r="J168" i="17"/>
  <c r="BK156" i="17"/>
  <c r="BK178" i="17"/>
  <c r="BK167" i="17"/>
  <c r="J141" i="17"/>
  <c r="BK128" i="17"/>
  <c r="BK346" i="2"/>
  <c r="BK276" i="2"/>
  <c r="J242" i="2"/>
  <c r="J189" i="2"/>
  <c r="BK264" i="2"/>
  <c r="J222" i="2"/>
  <c r="J337" i="2"/>
  <c r="BK266" i="2"/>
  <c r="BK224" i="2"/>
  <c r="J131" i="2"/>
  <c r="BK341" i="2"/>
  <c r="J278" i="2"/>
  <c r="J264" i="2"/>
  <c r="J234" i="2"/>
  <c r="BK211" i="2"/>
  <c r="BK181" i="2"/>
  <c r="J335" i="2"/>
  <c r="BK278" i="2"/>
  <c r="BK239" i="2"/>
  <c r="J197" i="2"/>
  <c r="J284" i="2"/>
  <c r="BK191" i="2"/>
  <c r="J883" i="3"/>
  <c r="J856" i="3"/>
  <c r="J774" i="3"/>
  <c r="J695" i="3"/>
  <c r="BK430" i="3"/>
  <c r="J1020" i="3"/>
  <c r="J966" i="3"/>
  <c r="BK850" i="3"/>
  <c r="BK774" i="3"/>
  <c r="J670" i="3"/>
  <c r="BK438" i="3"/>
  <c r="BK315" i="3"/>
  <c r="J1019" i="3"/>
  <c r="BK991" i="3"/>
  <c r="BK898" i="3"/>
  <c r="BK859" i="3"/>
  <c r="BK731" i="3"/>
  <c r="BK530" i="3"/>
  <c r="BK354" i="3"/>
  <c r="J247" i="3"/>
  <c r="J991" i="3"/>
  <c r="BK883" i="3"/>
  <c r="J830" i="3"/>
  <c r="J705" i="3"/>
  <c r="BK434" i="3"/>
  <c r="J267" i="3"/>
  <c r="J983" i="3"/>
  <c r="J904" i="3"/>
  <c r="BK853" i="3"/>
  <c r="J811" i="3"/>
  <c r="BK709" i="3"/>
  <c r="J658" i="3"/>
  <c r="BK468" i="3"/>
  <c r="J138" i="3"/>
  <c r="J939" i="3"/>
  <c r="J895" i="3"/>
  <c r="J844" i="3"/>
  <c r="J772" i="3"/>
  <c r="BK658" i="3"/>
  <c r="J307" i="4"/>
  <c r="BK280" i="4"/>
  <c r="J206" i="4"/>
  <c r="BK153" i="4"/>
  <c r="BK264" i="4"/>
  <c r="BK173" i="4"/>
  <c r="J309" i="4"/>
  <c r="J283" i="4"/>
  <c r="BK262" i="4"/>
  <c r="J221" i="4"/>
  <c r="J171" i="4"/>
  <c r="J276" i="4"/>
  <c r="BK211" i="4"/>
  <c r="BK150" i="4"/>
  <c r="J291" i="4"/>
  <c r="J245" i="4"/>
  <c r="J200" i="4"/>
  <c r="J225" i="4"/>
  <c r="J182" i="4"/>
  <c r="BK160" i="4"/>
  <c r="BK265" i="5"/>
  <c r="J254" i="5"/>
  <c r="J238" i="5"/>
  <c r="BK206" i="5"/>
  <c r="BK182" i="5"/>
  <c r="J173" i="5"/>
  <c r="BK151" i="5"/>
  <c r="J131" i="5"/>
  <c r="BK263" i="5"/>
  <c r="J262" i="5"/>
  <c r="BK256" i="5"/>
  <c r="BK253" i="5"/>
  <c r="J248" i="5"/>
  <c r="J247" i="5"/>
  <c r="J244" i="5"/>
  <c r="BK242" i="5"/>
  <c r="BK239" i="5"/>
  <c r="BK238" i="5"/>
  <c r="BK236" i="5"/>
  <c r="BK234" i="5"/>
  <c r="J232" i="5"/>
  <c r="J231" i="5"/>
  <c r="BK229" i="5"/>
  <c r="J228" i="5"/>
  <c r="BK226" i="5"/>
  <c r="J225" i="5"/>
  <c r="BK224" i="5"/>
  <c r="BK218" i="5"/>
  <c r="J217" i="5"/>
  <c r="BK216" i="5"/>
  <c r="BK214" i="5"/>
  <c r="J213" i="5"/>
  <c r="BK212" i="5"/>
  <c r="BK210" i="5"/>
  <c r="BK208" i="5"/>
  <c r="J205" i="5"/>
  <c r="J203" i="5"/>
  <c r="BK201" i="5"/>
  <c r="J198" i="5"/>
  <c r="J196" i="5"/>
  <c r="BK194" i="5"/>
  <c r="J191" i="5"/>
  <c r="BK183" i="5"/>
  <c r="J180" i="5"/>
  <c r="J179" i="5"/>
  <c r="BK175" i="5"/>
  <c r="J169" i="5"/>
  <c r="BK167" i="5"/>
  <c r="J166" i="5"/>
  <c r="BK161" i="5"/>
  <c r="J156" i="5"/>
  <c r="BK155" i="5"/>
  <c r="BK152" i="5"/>
  <c r="J151" i="5"/>
  <c r="J149" i="5"/>
  <c r="J146" i="5"/>
  <c r="BK142" i="5"/>
  <c r="J138" i="5"/>
  <c r="BK137" i="5"/>
  <c r="BK270" i="5"/>
  <c r="J268" i="5"/>
  <c r="BK267" i="5"/>
  <c r="BK261" i="5"/>
  <c r="J260" i="5"/>
  <c r="J259" i="5"/>
  <c r="BK257" i="5"/>
  <c r="J255" i="5"/>
  <c r="BK252" i="5"/>
  <c r="J251" i="5"/>
  <c r="BK250" i="5"/>
  <c r="BK249" i="5"/>
  <c r="J246" i="5"/>
  <c r="J245" i="5"/>
  <c r="J243" i="5"/>
  <c r="BK241" i="5"/>
  <c r="J239" i="5"/>
  <c r="J235" i="5"/>
  <c r="BK233" i="5"/>
  <c r="BK231" i="5"/>
  <c r="BK228" i="5"/>
  <c r="J226" i="5"/>
  <c r="J223" i="5"/>
  <c r="BK222" i="5"/>
  <c r="J220" i="5"/>
  <c r="BK217" i="5"/>
  <c r="BK213" i="5"/>
  <c r="J210" i="5"/>
  <c r="J207" i="5"/>
  <c r="BK205" i="5"/>
  <c r="BK202" i="5"/>
  <c r="J199" i="5"/>
  <c r="BK197" i="5"/>
  <c r="BK178" i="5"/>
  <c r="BK153" i="5"/>
  <c r="BK262" i="5"/>
  <c r="J236" i="5"/>
  <c r="J215" i="5"/>
  <c r="J206" i="5"/>
  <c r="J182" i="5"/>
  <c r="BK149" i="5"/>
  <c r="BK133" i="5"/>
  <c r="J265" i="5"/>
  <c r="BK251" i="5"/>
  <c r="J230" i="5"/>
  <c r="J208" i="5"/>
  <c r="BK193" i="5"/>
  <c r="BK170" i="5"/>
  <c r="J160" i="5"/>
  <c r="BK154" i="5"/>
  <c r="BK135" i="5"/>
  <c r="J162" i="5"/>
  <c r="J153" i="5"/>
  <c r="BK134" i="6"/>
  <c r="J129" i="6"/>
  <c r="BK137" i="6"/>
  <c r="BK125" i="6"/>
  <c r="BK135" i="6"/>
  <c r="J133" i="7"/>
  <c r="BK123" i="7"/>
  <c r="BK132" i="7"/>
  <c r="J128" i="7"/>
  <c r="BK140" i="7"/>
  <c r="J144" i="7"/>
  <c r="BK145" i="7"/>
  <c r="BK127" i="7"/>
  <c r="J135" i="8"/>
  <c r="BK156" i="8"/>
  <c r="J149" i="8"/>
  <c r="J128" i="8"/>
  <c r="J137" i="8"/>
  <c r="J140" i="8"/>
  <c r="J127" i="8"/>
  <c r="J146" i="8"/>
  <c r="BK130" i="8"/>
  <c r="BK157" i="8"/>
  <c r="BK143" i="8"/>
  <c r="BK124" i="8"/>
  <c r="BK174" i="9"/>
  <c r="J150" i="9"/>
  <c r="BK190" i="9"/>
  <c r="J176" i="9"/>
  <c r="J157" i="9"/>
  <c r="J138" i="9"/>
  <c r="BK176" i="9"/>
  <c r="BK169" i="9"/>
  <c r="BK148" i="9"/>
  <c r="BK132" i="9"/>
  <c r="BK179" i="9"/>
  <c r="BK150" i="9"/>
  <c r="BK128" i="9"/>
  <c r="BK171" i="9"/>
  <c r="BK157" i="9"/>
  <c r="BK145" i="9"/>
  <c r="J132" i="9"/>
  <c r="BK168" i="9"/>
  <c r="BK142" i="9"/>
  <c r="J186" i="10"/>
  <c r="BK165" i="10"/>
  <c r="J131" i="10"/>
  <c r="BK188" i="10"/>
  <c r="BK171" i="10"/>
  <c r="J138" i="10"/>
  <c r="BK180" i="10"/>
  <c r="J183" i="10"/>
  <c r="J159" i="10"/>
  <c r="J145" i="10"/>
  <c r="J185" i="10"/>
  <c r="BK174" i="10"/>
  <c r="BK166" i="10"/>
  <c r="J151" i="10"/>
  <c r="BK136" i="10"/>
  <c r="J188" i="10"/>
  <c r="J174" i="10"/>
  <c r="J142" i="10"/>
  <c r="BK203" i="11"/>
  <c r="BK175" i="11"/>
  <c r="J137" i="11"/>
  <c r="J192" i="11"/>
  <c r="BK168" i="11"/>
  <c r="J144" i="11"/>
  <c r="J135" i="11"/>
  <c r="BK207" i="11"/>
  <c r="J197" i="11"/>
  <c r="J178" i="11"/>
  <c r="BK165" i="11"/>
  <c r="BK139" i="11"/>
  <c r="BK204" i="11"/>
  <c r="J193" i="11"/>
  <c r="BK176" i="11"/>
  <c r="J153" i="11"/>
  <c r="J206" i="11"/>
  <c r="J189" i="11"/>
  <c r="J176" i="11"/>
  <c r="J156" i="11"/>
  <c r="BK143" i="11"/>
  <c r="BK181" i="11"/>
  <c r="J165" i="11"/>
  <c r="BK156" i="11"/>
  <c r="J143" i="11"/>
  <c r="J235" i="12"/>
  <c r="BK216" i="12"/>
  <c r="J200" i="12"/>
  <c r="J192" i="12"/>
  <c r="J178" i="12"/>
  <c r="BK166" i="12"/>
  <c r="BK156" i="12"/>
  <c r="BK147" i="12"/>
  <c r="BK241" i="12"/>
  <c r="J230" i="12"/>
  <c r="J216" i="12"/>
  <c r="BK206" i="12"/>
  <c r="J197" i="12"/>
  <c r="BK178" i="12"/>
  <c r="BK169" i="12"/>
  <c r="BK150" i="12"/>
  <c r="BK238" i="12"/>
  <c r="J221" i="12"/>
  <c r="J191" i="12"/>
  <c r="BK161" i="12"/>
  <c r="J146" i="12"/>
  <c r="BK245" i="12"/>
  <c r="J231" i="12"/>
  <c r="BK221" i="12"/>
  <c r="BK200" i="12"/>
  <c r="BK195" i="12"/>
  <c r="J181" i="12"/>
  <c r="J163" i="12"/>
  <c r="J152" i="12"/>
  <c r="BK140" i="12"/>
  <c r="J234" i="12"/>
  <c r="J208" i="12"/>
  <c r="BK188" i="12"/>
  <c r="J180" i="12"/>
  <c r="J167" i="12"/>
  <c r="J147" i="12"/>
  <c r="BK131" i="12"/>
  <c r="J182" i="13"/>
  <c r="BK146" i="13"/>
  <c r="J124" i="13"/>
  <c r="J171" i="13"/>
  <c r="J161" i="13"/>
  <c r="J139" i="13"/>
  <c r="BK128" i="13"/>
  <c r="BK164" i="13"/>
  <c r="BK138" i="13"/>
  <c r="J181" i="13"/>
  <c r="J169" i="13"/>
  <c r="J160" i="13"/>
  <c r="J142" i="13"/>
  <c r="J130" i="13"/>
  <c r="J172" i="13"/>
  <c r="BK158" i="13"/>
  <c r="BK135" i="13"/>
  <c r="J162" i="13"/>
  <c r="BK140" i="13"/>
  <c r="J150" i="14"/>
  <c r="J141" i="14"/>
  <c r="BK133" i="14"/>
  <c r="J123" i="14"/>
  <c r="J145" i="14"/>
  <c r="J122" i="14"/>
  <c r="BK134" i="14"/>
  <c r="BK145" i="14"/>
  <c r="BK122" i="14"/>
  <c r="BK141" i="14"/>
  <c r="J130" i="14"/>
  <c r="BK123" i="15"/>
  <c r="J133" i="15"/>
  <c r="J141" i="15"/>
  <c r="BK126" i="15"/>
  <c r="BK132" i="15"/>
  <c r="BK262" i="16"/>
  <c r="J229" i="16"/>
  <c r="BK215" i="16"/>
  <c r="J155" i="16"/>
  <c r="J240" i="16"/>
  <c r="J218" i="16"/>
  <c r="J160" i="16"/>
  <c r="J222" i="16"/>
  <c r="J195" i="16"/>
  <c r="BK148" i="16"/>
  <c r="J235" i="16"/>
  <c r="J187" i="16"/>
  <c r="BK157" i="16"/>
  <c r="BK252" i="16"/>
  <c r="BK237" i="16"/>
  <c r="BK195" i="16"/>
  <c r="BK133" i="16"/>
  <c r="BK236" i="16"/>
  <c r="BK207" i="16"/>
  <c r="J178" i="16"/>
  <c r="J145" i="16"/>
  <c r="BK176" i="17"/>
  <c r="BK154" i="17"/>
  <c r="BK131" i="17"/>
  <c r="BK177" i="17"/>
  <c r="BK160" i="17"/>
  <c r="J146" i="17"/>
  <c r="BK125" i="17"/>
  <c r="BK174" i="17"/>
  <c r="BK157" i="17"/>
  <c r="BK146" i="17"/>
  <c r="J133" i="17"/>
  <c r="BK179" i="17"/>
  <c r="BK162" i="17"/>
  <c r="BK149" i="17"/>
  <c r="J179" i="17"/>
  <c r="J166" i="17"/>
  <c r="J140" i="17"/>
  <c r="T137" i="2" l="1"/>
  <c r="T129" i="2"/>
  <c r="P246" i="2"/>
  <c r="T289" i="2"/>
  <c r="R345" i="2"/>
  <c r="R223" i="3"/>
  <c r="R587" i="3"/>
  <c r="T785" i="3"/>
  <c r="R831" i="3"/>
  <c r="BK967" i="3"/>
  <c r="J967" i="3"/>
  <c r="J112" i="3"/>
  <c r="R1018" i="3"/>
  <c r="P130" i="4"/>
  <c r="T188" i="4"/>
  <c r="P231" i="4"/>
  <c r="T231" i="4"/>
  <c r="P275" i="4"/>
  <c r="T275" i="4"/>
  <c r="BK308" i="4"/>
  <c r="J308" i="4"/>
  <c r="J108" i="4"/>
  <c r="T130" i="5"/>
  <c r="T139" i="5"/>
  <c r="P143" i="5"/>
  <c r="T143" i="5"/>
  <c r="BK176" i="5"/>
  <c r="J176" i="5"/>
  <c r="J103" i="5"/>
  <c r="R190" i="5"/>
  <c r="BK204" i="5"/>
  <c r="J204" i="5"/>
  <c r="J106" i="5"/>
  <c r="R204" i="5"/>
  <c r="BK266" i="5"/>
  <c r="J266" i="5"/>
  <c r="J108" i="5"/>
  <c r="BK121" i="7"/>
  <c r="J121" i="7"/>
  <c r="J98" i="7"/>
  <c r="T134" i="7"/>
  <c r="P122" i="8"/>
  <c r="T136" i="8"/>
  <c r="T124" i="9"/>
  <c r="P161" i="9"/>
  <c r="T186" i="9"/>
  <c r="BK126" i="10"/>
  <c r="BK125" i="10"/>
  <c r="J125" i="10"/>
  <c r="J97" i="10"/>
  <c r="R134" i="10"/>
  <c r="BK143" i="10"/>
  <c r="J143" i="10"/>
  <c r="J101" i="10"/>
  <c r="R143" i="10"/>
  <c r="BK147" i="10"/>
  <c r="J147" i="10"/>
  <c r="J102" i="10"/>
  <c r="R147" i="10"/>
  <c r="BK193" i="10"/>
  <c r="J193" i="10"/>
  <c r="J104" i="10"/>
  <c r="R131" i="11"/>
  <c r="R154" i="11"/>
  <c r="T164" i="11"/>
  <c r="P173" i="11"/>
  <c r="BK191" i="11"/>
  <c r="J191" i="11"/>
  <c r="J107" i="11"/>
  <c r="P209" i="11"/>
  <c r="P208" i="11"/>
  <c r="BK130" i="12"/>
  <c r="BK129" i="12" s="1"/>
  <c r="J130" i="12"/>
  <c r="J98" i="12"/>
  <c r="P138" i="12"/>
  <c r="T138" i="12"/>
  <c r="R183" i="12"/>
  <c r="T214" i="12"/>
  <c r="BK123" i="13"/>
  <c r="J123" i="13" s="1"/>
  <c r="J98" i="13" s="1"/>
  <c r="P137" i="13"/>
  <c r="P165" i="13"/>
  <c r="BK121" i="14"/>
  <c r="J121" i="14"/>
  <c r="J97" i="14"/>
  <c r="P129" i="14"/>
  <c r="T142" i="14"/>
  <c r="T122" i="15"/>
  <c r="R139" i="15"/>
  <c r="BK159" i="16"/>
  <c r="J159" i="16"/>
  <c r="J99" i="16"/>
  <c r="R188" i="16"/>
  <c r="R239" i="16"/>
  <c r="BK249" i="16"/>
  <c r="J249" i="16"/>
  <c r="J108" i="16"/>
  <c r="T253" i="16"/>
  <c r="BK137" i="2"/>
  <c r="J137" i="2" s="1"/>
  <c r="J99" i="2" s="1"/>
  <c r="P221" i="2"/>
  <c r="P238" i="2"/>
  <c r="T238" i="2"/>
  <c r="R289" i="2"/>
  <c r="T345" i="2"/>
  <c r="T223" i="3"/>
  <c r="R429" i="3"/>
  <c r="BK743" i="3"/>
  <c r="J743" i="3"/>
  <c r="J104" i="3"/>
  <c r="P831" i="3"/>
  <c r="BK910" i="3"/>
  <c r="J910" i="3"/>
  <c r="J110" i="3"/>
  <c r="T967" i="3"/>
  <c r="BK1018" i="3"/>
  <c r="J1018" i="3"/>
  <c r="J115" i="3"/>
  <c r="R130" i="4"/>
  <c r="BK220" i="4"/>
  <c r="J220" i="4"/>
  <c r="J101" i="4"/>
  <c r="T249" i="4"/>
  <c r="R285" i="4"/>
  <c r="R284" i="4"/>
  <c r="P130" i="5"/>
  <c r="P139" i="5"/>
  <c r="T150" i="5"/>
  <c r="BK190" i="5"/>
  <c r="J190" i="5" s="1"/>
  <c r="J105" i="5" s="1"/>
  <c r="T219" i="5"/>
  <c r="BK120" i="6"/>
  <c r="J120" i="6" s="1"/>
  <c r="J98" i="6" s="1"/>
  <c r="BK119" i="6"/>
  <c r="BK118" i="6" s="1"/>
  <c r="J118" i="6" s="1"/>
  <c r="J30" i="6" s="1"/>
  <c r="J119" i="6"/>
  <c r="J97" i="6"/>
  <c r="P121" i="7"/>
  <c r="T121" i="7"/>
  <c r="T120" i="7"/>
  <c r="T119" i="7"/>
  <c r="T122" i="8"/>
  <c r="T147" i="8"/>
  <c r="T121" i="8" s="1"/>
  <c r="T120" i="8" s="1"/>
  <c r="P130" i="9"/>
  <c r="R161" i="9"/>
  <c r="P134" i="10"/>
  <c r="P155" i="10"/>
  <c r="T193" i="10"/>
  <c r="BK142" i="11"/>
  <c r="BK130" i="11" s="1"/>
  <c r="J130" i="11" s="1"/>
  <c r="J97" i="11" s="1"/>
  <c r="J142" i="11"/>
  <c r="J99" i="11"/>
  <c r="BK154" i="11"/>
  <c r="J154" i="11"/>
  <c r="J100" i="11"/>
  <c r="BK164" i="11"/>
  <c r="J164" i="11"/>
  <c r="J103" i="11"/>
  <c r="BK169" i="11"/>
  <c r="J169" i="11"/>
  <c r="J104" i="11"/>
  <c r="R173" i="11"/>
  <c r="R191" i="11"/>
  <c r="P130" i="12"/>
  <c r="P129" i="12"/>
  <c r="R149" i="12"/>
  <c r="BK196" i="12"/>
  <c r="J196" i="12"/>
  <c r="J104" i="12"/>
  <c r="T196" i="12"/>
  <c r="T240" i="12"/>
  <c r="T239" i="12" s="1"/>
  <c r="T123" i="13"/>
  <c r="T137" i="13"/>
  <c r="T149" i="13"/>
  <c r="BK129" i="14"/>
  <c r="J129" i="14" s="1"/>
  <c r="J98" i="14" s="1"/>
  <c r="BK142" i="14"/>
  <c r="J142" i="14" s="1"/>
  <c r="J100" i="14" s="1"/>
  <c r="BK136" i="15"/>
  <c r="J136" i="15"/>
  <c r="J99" i="15"/>
  <c r="T136" i="15"/>
  <c r="P159" i="16"/>
  <c r="T188" i="16"/>
  <c r="BK239" i="16"/>
  <c r="J239" i="16" s="1"/>
  <c r="J106" i="16" s="1"/>
  <c r="T243" i="16"/>
  <c r="BK259" i="16"/>
  <c r="J259" i="16" s="1"/>
  <c r="J110" i="16" s="1"/>
  <c r="R137" i="2"/>
  <c r="R129" i="2" s="1"/>
  <c r="T221" i="2"/>
  <c r="R246" i="2"/>
  <c r="P336" i="2"/>
  <c r="BK351" i="2"/>
  <c r="J351" i="2"/>
  <c r="J108" i="2" s="1"/>
  <c r="BK223" i="3"/>
  <c r="J223" i="3" s="1"/>
  <c r="J99" i="3" s="1"/>
  <c r="T429" i="3"/>
  <c r="R743" i="3"/>
  <c r="P785" i="3"/>
  <c r="P826" i="3"/>
  <c r="R826" i="3"/>
  <c r="T910" i="3"/>
  <c r="P957" i="3"/>
  <c r="T957" i="3"/>
  <c r="P188" i="4"/>
  <c r="BK231" i="4"/>
  <c r="J231" i="4"/>
  <c r="J102" i="4" s="1"/>
  <c r="R249" i="4"/>
  <c r="T285" i="4"/>
  <c r="T284" i="4" s="1"/>
  <c r="R130" i="5"/>
  <c r="R139" i="5"/>
  <c r="BK143" i="5"/>
  <c r="J143" i="5" s="1"/>
  <c r="J100" i="5" s="1"/>
  <c r="R143" i="5"/>
  <c r="P176" i="5"/>
  <c r="T190" i="5"/>
  <c r="P204" i="5"/>
  <c r="T204" i="5"/>
  <c r="P266" i="5"/>
  <c r="T120" i="6"/>
  <c r="T119" i="6"/>
  <c r="T118" i="6"/>
  <c r="BK134" i="7"/>
  <c r="J134" i="7"/>
  <c r="J99" i="7"/>
  <c r="R122" i="8"/>
  <c r="BK147" i="8"/>
  <c r="J147" i="8"/>
  <c r="J100" i="8"/>
  <c r="BK124" i="9"/>
  <c r="BK123" i="9" s="1"/>
  <c r="J123" i="9" s="1"/>
  <c r="J124" i="9"/>
  <c r="J97" i="9"/>
  <c r="T130" i="9"/>
  <c r="BK186" i="9"/>
  <c r="J186" i="9"/>
  <c r="J103" i="9"/>
  <c r="BK134" i="10"/>
  <c r="BK155" i="10"/>
  <c r="J155" i="10"/>
  <c r="J103" i="10"/>
  <c r="R193" i="10"/>
  <c r="P142" i="11"/>
  <c r="T154" i="11"/>
  <c r="P169" i="11"/>
  <c r="T173" i="11"/>
  <c r="T179" i="11"/>
  <c r="BK209" i="11"/>
  <c r="BK208" i="11" s="1"/>
  <c r="J208" i="11" s="1"/>
  <c r="J108" i="11" s="1"/>
  <c r="J209" i="11"/>
  <c r="J109" i="11"/>
  <c r="T130" i="12"/>
  <c r="T129" i="12"/>
  <c r="BK138" i="12"/>
  <c r="J138" i="12"/>
  <c r="J101" i="12"/>
  <c r="R138" i="12"/>
  <c r="BK183" i="12"/>
  <c r="J183" i="12"/>
  <c r="J103" i="12"/>
  <c r="BK214" i="12"/>
  <c r="J214" i="12"/>
  <c r="J105" i="12"/>
  <c r="BK240" i="12"/>
  <c r="BK239" i="12" s="1"/>
  <c r="J239" i="12" s="1"/>
  <c r="J106" i="12" s="1"/>
  <c r="J240" i="12"/>
  <c r="J107" i="12"/>
  <c r="R123" i="13"/>
  <c r="BK137" i="13"/>
  <c r="J137" i="13"/>
  <c r="J99" i="13"/>
  <c r="BK165" i="13"/>
  <c r="J165" i="13"/>
  <c r="J101" i="13"/>
  <c r="R121" i="14"/>
  <c r="BK136" i="14"/>
  <c r="J136" i="14"/>
  <c r="J99" i="14"/>
  <c r="R142" i="14"/>
  <c r="P122" i="15"/>
  <c r="BK139" i="15"/>
  <c r="J139" i="15"/>
  <c r="J100" i="15"/>
  <c r="BK132" i="16"/>
  <c r="J132" i="16"/>
  <c r="J98" i="16"/>
  <c r="R159" i="16"/>
  <c r="BK202" i="16"/>
  <c r="J202" i="16"/>
  <c r="J101" i="16"/>
  <c r="T217" i="16"/>
  <c r="BK243" i="16"/>
  <c r="J243" i="16"/>
  <c r="J107" i="16"/>
  <c r="R249" i="16"/>
  <c r="R253" i="16"/>
  <c r="P127" i="17"/>
  <c r="BK221" i="2"/>
  <c r="J221" i="2" s="1"/>
  <c r="J102" i="2" s="1"/>
  <c r="BK238" i="2"/>
  <c r="J238" i="2"/>
  <c r="J103" i="2"/>
  <c r="T246" i="2"/>
  <c r="BK336" i="2"/>
  <c r="J336" i="2"/>
  <c r="J106" i="2"/>
  <c r="BK345" i="2"/>
  <c r="J345" i="2"/>
  <c r="J107" i="2"/>
  <c r="R351" i="2"/>
  <c r="P223" i="3"/>
  <c r="P587" i="3"/>
  <c r="T743" i="3"/>
  <c r="BK785" i="3"/>
  <c r="J785" i="3"/>
  <c r="J106" i="3"/>
  <c r="BK826" i="3"/>
  <c r="J826" i="3"/>
  <c r="J108" i="3"/>
  <c r="T826" i="3"/>
  <c r="R910" i="3"/>
  <c r="R967" i="3"/>
  <c r="P1018" i="3"/>
  <c r="BK188" i="4"/>
  <c r="J188" i="4"/>
  <c r="J99" i="4"/>
  <c r="R220" i="4"/>
  <c r="BK249" i="4"/>
  <c r="J249" i="4"/>
  <c r="J103" i="4"/>
  <c r="P285" i="4"/>
  <c r="P284" i="4"/>
  <c r="T308" i="4"/>
  <c r="BK130" i="5"/>
  <c r="J130" i="5" s="1"/>
  <c r="J98" i="5" s="1"/>
  <c r="P150" i="5"/>
  <c r="T176" i="5"/>
  <c r="BK219" i="5"/>
  <c r="J219" i="5"/>
  <c r="J107" i="5"/>
  <c r="T266" i="5"/>
  <c r="P120" i="6"/>
  <c r="P119" i="6"/>
  <c r="P118" i="6"/>
  <c r="AU99" i="1"/>
  <c r="R134" i="7"/>
  <c r="R120" i="7" s="1"/>
  <c r="R119" i="7" s="1"/>
  <c r="BK136" i="8"/>
  <c r="J136" i="8"/>
  <c r="J99" i="8"/>
  <c r="R147" i="8"/>
  <c r="R124" i="9"/>
  <c r="BK161" i="9"/>
  <c r="J161" i="9"/>
  <c r="J101" i="9"/>
  <c r="P186" i="9"/>
  <c r="R126" i="10"/>
  <c r="R125" i="10"/>
  <c r="T155" i="10"/>
  <c r="T131" i="11"/>
  <c r="P154" i="11"/>
  <c r="R164" i="11"/>
  <c r="BK173" i="11"/>
  <c r="J173" i="11"/>
  <c r="J105" i="11"/>
  <c r="P191" i="11"/>
  <c r="T209" i="11"/>
  <c r="T208" i="11"/>
  <c r="T149" i="12"/>
  <c r="P196" i="12"/>
  <c r="R214" i="12"/>
  <c r="BK149" i="13"/>
  <c r="J149" i="13"/>
  <c r="J100" i="13"/>
  <c r="R165" i="13"/>
  <c r="T121" i="14"/>
  <c r="P136" i="14"/>
  <c r="T136" i="14"/>
  <c r="BK122" i="15"/>
  <c r="J122" i="15"/>
  <c r="J98" i="15"/>
  <c r="T139" i="15"/>
  <c r="R132" i="16"/>
  <c r="BK188" i="16"/>
  <c r="J188" i="16"/>
  <c r="J100" i="16"/>
  <c r="P202" i="16"/>
  <c r="P217" i="16"/>
  <c r="T239" i="16"/>
  <c r="P249" i="16"/>
  <c r="P253" i="16"/>
  <c r="R259" i="16"/>
  <c r="T127" i="17"/>
  <c r="T145" i="17"/>
  <c r="BK246" i="2"/>
  <c r="J246" i="2"/>
  <c r="J104" i="2" s="1"/>
  <c r="P289" i="2"/>
  <c r="T336" i="2"/>
  <c r="P351" i="2"/>
  <c r="BK137" i="3"/>
  <c r="J137" i="3"/>
  <c r="J98" i="3" s="1"/>
  <c r="R137" i="3"/>
  <c r="R136" i="3"/>
  <c r="BK429" i="3"/>
  <c r="J429" i="3"/>
  <c r="J100" i="3"/>
  <c r="BK587" i="3"/>
  <c r="J587" i="3" s="1"/>
  <c r="J101" i="3" s="1"/>
  <c r="P743" i="3"/>
  <c r="R785" i="3"/>
  <c r="T831" i="3"/>
  <c r="P967" i="3"/>
  <c r="T1018" i="3"/>
  <c r="BK130" i="4"/>
  <c r="J130" i="4"/>
  <c r="J98" i="4"/>
  <c r="R188" i="4"/>
  <c r="P220" i="4"/>
  <c r="P249" i="4"/>
  <c r="BK285" i="4"/>
  <c r="BK284" i="4" s="1"/>
  <c r="J284" i="4" s="1"/>
  <c r="J106" i="4" s="1"/>
  <c r="J285" i="4"/>
  <c r="J107" i="4" s="1"/>
  <c r="R308" i="4"/>
  <c r="BK150" i="5"/>
  <c r="J150" i="5"/>
  <c r="J101" i="5" s="1"/>
  <c r="P190" i="5"/>
  <c r="P219" i="5"/>
  <c r="R266" i="5"/>
  <c r="R121" i="7"/>
  <c r="P136" i="8"/>
  <c r="P147" i="8"/>
  <c r="BK130" i="9"/>
  <c r="T161" i="9"/>
  <c r="P126" i="10"/>
  <c r="P125" i="10"/>
  <c r="T134" i="10"/>
  <c r="P143" i="10"/>
  <c r="T143" i="10"/>
  <c r="P147" i="10"/>
  <c r="T147" i="10"/>
  <c r="P193" i="10"/>
  <c r="BK131" i="11"/>
  <c r="J131" i="11"/>
  <c r="J98" i="11" s="1"/>
  <c r="T142" i="11"/>
  <c r="P164" i="11"/>
  <c r="T169" i="11"/>
  <c r="P179" i="11"/>
  <c r="R179" i="11"/>
  <c r="R209" i="11"/>
  <c r="R208" i="11"/>
  <c r="P149" i="12"/>
  <c r="T183" i="12"/>
  <c r="P214" i="12"/>
  <c r="R240" i="12"/>
  <c r="R239" i="12"/>
  <c r="P123" i="13"/>
  <c r="P149" i="13"/>
  <c r="T165" i="13"/>
  <c r="T129" i="14"/>
  <c r="R136" i="14"/>
  <c r="P136" i="15"/>
  <c r="P139" i="15"/>
  <c r="T132" i="16"/>
  <c r="P188" i="16"/>
  <c r="T202" i="16"/>
  <c r="BK217" i="16"/>
  <c r="J217" i="16"/>
  <c r="J105" i="16"/>
  <c r="P239" i="16"/>
  <c r="R243" i="16"/>
  <c r="T249" i="16"/>
  <c r="P259" i="16"/>
  <c r="BK127" i="17"/>
  <c r="J127" i="17"/>
  <c r="J99" i="17"/>
  <c r="BK145" i="17"/>
  <c r="J145" i="17"/>
  <c r="J101" i="17"/>
  <c r="BK165" i="17"/>
  <c r="J165" i="17"/>
  <c r="J103" i="17"/>
  <c r="P137" i="2"/>
  <c r="P129" i="2"/>
  <c r="R221" i="2"/>
  <c r="R238" i="2"/>
  <c r="BK289" i="2"/>
  <c r="J289" i="2"/>
  <c r="J105" i="2"/>
  <c r="R336" i="2"/>
  <c r="P345" i="2"/>
  <c r="T351" i="2"/>
  <c r="P137" i="3"/>
  <c r="T137" i="3"/>
  <c r="P429" i="3"/>
  <c r="T587" i="3"/>
  <c r="BK831" i="3"/>
  <c r="J831" i="3"/>
  <c r="J109" i="3" s="1"/>
  <c r="P910" i="3"/>
  <c r="BK957" i="3"/>
  <c r="J957" i="3"/>
  <c r="J111" i="3"/>
  <c r="R957" i="3"/>
  <c r="T130" i="4"/>
  <c r="T220" i="4"/>
  <c r="T129" i="4" s="1"/>
  <c r="R231" i="4"/>
  <c r="BK275" i="4"/>
  <c r="J275" i="4" s="1"/>
  <c r="J104" i="4" s="1"/>
  <c r="R275" i="4"/>
  <c r="P308" i="4"/>
  <c r="BK139" i="5"/>
  <c r="J139" i="5" s="1"/>
  <c r="J99" i="5" s="1"/>
  <c r="R150" i="5"/>
  <c r="R176" i="5"/>
  <c r="R219" i="5"/>
  <c r="R120" i="6"/>
  <c r="R119" i="6"/>
  <c r="R118" i="6"/>
  <c r="P134" i="7"/>
  <c r="BK122" i="8"/>
  <c r="BK121" i="8" s="1"/>
  <c r="BK120" i="8" s="1"/>
  <c r="J120" i="8" s="1"/>
  <c r="J96" i="8" s="1"/>
  <c r="J122" i="8"/>
  <c r="J98" i="8" s="1"/>
  <c r="R136" i="8"/>
  <c r="P124" i="9"/>
  <c r="R130" i="9"/>
  <c r="R186" i="9"/>
  <c r="T126" i="10"/>
  <c r="T125" i="10"/>
  <c r="R155" i="10"/>
  <c r="P131" i="11"/>
  <c r="R142" i="11"/>
  <c r="R169" i="11"/>
  <c r="BK179" i="11"/>
  <c r="J179" i="11" s="1"/>
  <c r="J106" i="11" s="1"/>
  <c r="T191" i="11"/>
  <c r="R130" i="12"/>
  <c r="R129" i="12" s="1"/>
  <c r="BK149" i="12"/>
  <c r="J149" i="12" s="1"/>
  <c r="J102" i="12" s="1"/>
  <c r="P183" i="12"/>
  <c r="R196" i="12"/>
  <c r="P240" i="12"/>
  <c r="P239" i="12" s="1"/>
  <c r="R137" i="13"/>
  <c r="R149" i="13"/>
  <c r="P121" i="14"/>
  <c r="R129" i="14"/>
  <c r="P142" i="14"/>
  <c r="R122" i="15"/>
  <c r="R136" i="15"/>
  <c r="R120" i="15" s="1"/>
  <c r="P132" i="16"/>
  <c r="T159" i="16"/>
  <c r="R202" i="16"/>
  <c r="R217" i="16"/>
  <c r="P243" i="16"/>
  <c r="BK253" i="16"/>
  <c r="J253" i="16" s="1"/>
  <c r="J109" i="16" s="1"/>
  <c r="T259" i="16"/>
  <c r="R127" i="17"/>
  <c r="P145" i="17"/>
  <c r="P123" i="17" s="1"/>
  <c r="AU110" i="1" s="1"/>
  <c r="R145" i="17"/>
  <c r="R123" i="17" s="1"/>
  <c r="P165" i="17"/>
  <c r="R165" i="17"/>
  <c r="T165" i="17"/>
  <c r="BK740" i="3"/>
  <c r="J740" i="3"/>
  <c r="J102" i="3"/>
  <c r="BK773" i="3"/>
  <c r="J773" i="3" s="1"/>
  <c r="J105" i="3" s="1"/>
  <c r="BK1001" i="3"/>
  <c r="J1001" i="3"/>
  <c r="J114" i="3" s="1"/>
  <c r="BK211" i="16"/>
  <c r="J211" i="16" s="1"/>
  <c r="J102" i="16" s="1"/>
  <c r="BK214" i="16"/>
  <c r="J214" i="16"/>
  <c r="J103" i="16"/>
  <c r="BK215" i="4"/>
  <c r="J215" i="4" s="1"/>
  <c r="J100" i="4" s="1"/>
  <c r="BK174" i="5"/>
  <c r="J174" i="5" s="1"/>
  <c r="J102" i="5" s="1"/>
  <c r="BK244" i="12"/>
  <c r="J244" i="12" s="1"/>
  <c r="J108" i="12" s="1"/>
  <c r="BK124" i="17"/>
  <c r="J124" i="17"/>
  <c r="J97" i="17"/>
  <c r="BK130" i="2"/>
  <c r="J130" i="2"/>
  <c r="J98" i="2" s="1"/>
  <c r="BK218" i="2"/>
  <c r="J218" i="2"/>
  <c r="J100" i="2"/>
  <c r="BK812" i="3"/>
  <c r="J812" i="3"/>
  <c r="J107" i="3" s="1"/>
  <c r="BK282" i="4"/>
  <c r="J282" i="4"/>
  <c r="J105" i="4" s="1"/>
  <c r="BK161" i="11"/>
  <c r="J161" i="11" s="1"/>
  <c r="J101" i="11" s="1"/>
  <c r="E113" i="17"/>
  <c r="F120" i="17"/>
  <c r="BF129" i="17"/>
  <c r="BF131" i="17"/>
  <c r="BF137" i="17"/>
  <c r="BF148" i="17"/>
  <c r="BF158" i="17"/>
  <c r="BF163" i="17"/>
  <c r="BF166" i="17"/>
  <c r="BF172" i="17"/>
  <c r="BF177" i="17"/>
  <c r="F91" i="17"/>
  <c r="J117" i="17"/>
  <c r="J120" i="17"/>
  <c r="BF133" i="17"/>
  <c r="BF140" i="17"/>
  <c r="BF147" i="17"/>
  <c r="BF150" i="17"/>
  <c r="BF152" i="17"/>
  <c r="BF155" i="17"/>
  <c r="BF169" i="17"/>
  <c r="BF174" i="17"/>
  <c r="BF175" i="17"/>
  <c r="BF176" i="17"/>
  <c r="BF178" i="17"/>
  <c r="BF182" i="17"/>
  <c r="BF125" i="17"/>
  <c r="BF128" i="17"/>
  <c r="BF134" i="17"/>
  <c r="BF135" i="17"/>
  <c r="BF136" i="17"/>
  <c r="BF139" i="17"/>
  <c r="BF143" i="17"/>
  <c r="BF146" i="17"/>
  <c r="BF149" i="17"/>
  <c r="BF154" i="17"/>
  <c r="BF161" i="17"/>
  <c r="BF170" i="17"/>
  <c r="BF173" i="17"/>
  <c r="BF180" i="17"/>
  <c r="BF181" i="17"/>
  <c r="BF132" i="17"/>
  <c r="BF138" i="17"/>
  <c r="BF142" i="17"/>
  <c r="BF151" i="17"/>
  <c r="BF156" i="17"/>
  <c r="BF157" i="17"/>
  <c r="BF159" i="17"/>
  <c r="BF162" i="17"/>
  <c r="BF168" i="17"/>
  <c r="BF171" i="17"/>
  <c r="BF179" i="17"/>
  <c r="J91" i="17"/>
  <c r="BF130" i="17"/>
  <c r="BF141" i="17"/>
  <c r="BF153" i="17"/>
  <c r="BF160" i="17"/>
  <c r="BF167" i="17"/>
  <c r="J89" i="16"/>
  <c r="E120" i="16"/>
  <c r="BF151" i="16"/>
  <c r="BF160" i="16"/>
  <c r="BF189" i="16"/>
  <c r="BF201" i="16"/>
  <c r="F127" i="16"/>
  <c r="BF136" i="16"/>
  <c r="BF145" i="16"/>
  <c r="BF157" i="16"/>
  <c r="BF187" i="16"/>
  <c r="BF212" i="16"/>
  <c r="BF235" i="16"/>
  <c r="BF240" i="16"/>
  <c r="BF246" i="16"/>
  <c r="BF262" i="16"/>
  <c r="J92" i="16"/>
  <c r="BF148" i="16"/>
  <c r="BF155" i="16"/>
  <c r="BF162" i="16"/>
  <c r="BF168" i="16"/>
  <c r="BF175" i="16"/>
  <c r="BF178" i="16"/>
  <c r="BF203" i="16"/>
  <c r="BF222" i="16"/>
  <c r="BF237" i="16"/>
  <c r="BF252" i="16"/>
  <c r="BF260" i="16"/>
  <c r="BF183" i="16"/>
  <c r="BF215" i="16"/>
  <c r="BF220" i="16"/>
  <c r="BF236" i="16"/>
  <c r="BF250" i="16"/>
  <c r="BF258" i="16"/>
  <c r="BF133" i="16"/>
  <c r="BF139" i="16"/>
  <c r="BF153" i="16"/>
  <c r="BF166" i="16"/>
  <c r="BF173" i="16"/>
  <c r="BF195" i="16"/>
  <c r="BF205" i="16"/>
  <c r="BF207" i="16"/>
  <c r="BF226" i="16"/>
  <c r="BF229" i="16"/>
  <c r="BF242" i="16"/>
  <c r="BF164" i="16"/>
  <c r="BF169" i="16"/>
  <c r="BF177" i="16"/>
  <c r="BF180" i="16"/>
  <c r="BF182" i="16"/>
  <c r="BF185" i="16"/>
  <c r="BF209" i="16"/>
  <c r="BF218" i="16"/>
  <c r="BF221" i="16"/>
  <c r="BF231" i="16"/>
  <c r="BF233" i="16"/>
  <c r="BF244" i="16"/>
  <c r="BF248" i="16"/>
  <c r="BF254" i="16"/>
  <c r="BF256" i="16"/>
  <c r="F92" i="15"/>
  <c r="BF128" i="15"/>
  <c r="E85" i="15"/>
  <c r="J92" i="15"/>
  <c r="BF125" i="15"/>
  <c r="BF137" i="15"/>
  <c r="BF141" i="15"/>
  <c r="J89" i="15"/>
  <c r="BF124" i="15"/>
  <c r="BF129" i="15"/>
  <c r="BF130" i="15"/>
  <c r="BF133" i="15"/>
  <c r="BF134" i="15"/>
  <c r="BF140" i="15"/>
  <c r="BF143" i="15"/>
  <c r="BF123" i="15"/>
  <c r="BF131" i="15"/>
  <c r="BF132" i="15"/>
  <c r="BF138" i="15"/>
  <c r="BF142" i="15"/>
  <c r="BF126" i="15"/>
  <c r="BF127" i="15"/>
  <c r="BF135" i="15"/>
  <c r="F92" i="14"/>
  <c r="BF123" i="14"/>
  <c r="BF127" i="14"/>
  <c r="BF139" i="14"/>
  <c r="BF144" i="14"/>
  <c r="BF145" i="14"/>
  <c r="BF146" i="14"/>
  <c r="BF153" i="14"/>
  <c r="J89" i="14"/>
  <c r="BF126" i="14"/>
  <c r="BF149" i="14"/>
  <c r="BF150" i="14"/>
  <c r="BF137" i="14"/>
  <c r="E85" i="14"/>
  <c r="BF124" i="14"/>
  <c r="BF128" i="14"/>
  <c r="BF130" i="14"/>
  <c r="BF133" i="14"/>
  <c r="J117" i="14"/>
  <c r="BF134" i="14"/>
  <c r="BF143" i="14"/>
  <c r="BF152" i="14"/>
  <c r="BF122" i="14"/>
  <c r="BF125" i="14"/>
  <c r="BF131" i="14"/>
  <c r="BF132" i="14"/>
  <c r="BF135" i="14"/>
  <c r="BF138" i="14"/>
  <c r="BF140" i="14"/>
  <c r="BF141" i="14"/>
  <c r="BF147" i="14"/>
  <c r="BF148" i="14"/>
  <c r="BF151" i="14"/>
  <c r="E111" i="13"/>
  <c r="BF146" i="13"/>
  <c r="BF148" i="13"/>
  <c r="BF161" i="13"/>
  <c r="BF162" i="13"/>
  <c r="BF175" i="13"/>
  <c r="J89" i="13"/>
  <c r="F118" i="13"/>
  <c r="BF124" i="13"/>
  <c r="BF125" i="13"/>
  <c r="BF129" i="13"/>
  <c r="BF132" i="13"/>
  <c r="BF133" i="13"/>
  <c r="BF143" i="13"/>
  <c r="BF159" i="13"/>
  <c r="BF167" i="13"/>
  <c r="BF171" i="13"/>
  <c r="BF173" i="13"/>
  <c r="BF184" i="13"/>
  <c r="J92" i="13"/>
  <c r="BF131" i="13"/>
  <c r="BF138" i="13"/>
  <c r="BF142" i="13"/>
  <c r="BF144" i="13"/>
  <c r="BF147" i="13"/>
  <c r="BF151" i="13"/>
  <c r="BF153" i="13"/>
  <c r="BF154" i="13"/>
  <c r="BF166" i="13"/>
  <c r="BF170" i="13"/>
  <c r="BF176" i="13"/>
  <c r="BF177" i="13"/>
  <c r="BF178" i="13"/>
  <c r="BF183" i="13"/>
  <c r="BF128" i="13"/>
  <c r="BF136" i="13"/>
  <c r="BF139" i="13"/>
  <c r="BF145" i="13"/>
  <c r="BF150" i="13"/>
  <c r="BF152" i="13"/>
  <c r="BF156" i="13"/>
  <c r="BF163" i="13"/>
  <c r="BF168" i="13"/>
  <c r="BF179" i="13"/>
  <c r="BF126" i="13"/>
  <c r="BF130" i="13"/>
  <c r="BF135" i="13"/>
  <c r="BF141" i="13"/>
  <c r="BF157" i="13"/>
  <c r="BF158" i="13"/>
  <c r="BF160" i="13"/>
  <c r="BF164" i="13"/>
  <c r="BF169" i="13"/>
  <c r="BF172" i="13"/>
  <c r="BF174" i="13"/>
  <c r="BF181" i="13"/>
  <c r="BF182" i="13"/>
  <c r="BF127" i="13"/>
  <c r="BF134" i="13"/>
  <c r="BF140" i="13"/>
  <c r="BF155" i="13"/>
  <c r="BF180" i="13"/>
  <c r="E85" i="12"/>
  <c r="J122" i="12"/>
  <c r="F92" i="12"/>
  <c r="BF140" i="12"/>
  <c r="BF143" i="12"/>
  <c r="BF152" i="12"/>
  <c r="BF154" i="12"/>
  <c r="BF169" i="12"/>
  <c r="BF180" i="12"/>
  <c r="BF184" i="12"/>
  <c r="BF187" i="12"/>
  <c r="BF190" i="12"/>
  <c r="BF206" i="12"/>
  <c r="BF216" i="12"/>
  <c r="BF219" i="12"/>
  <c r="BF223" i="12"/>
  <c r="BF225" i="12"/>
  <c r="BF234" i="12"/>
  <c r="BF238" i="12"/>
  <c r="J92" i="12"/>
  <c r="BF131" i="12"/>
  <c r="BF144" i="12"/>
  <c r="BF148" i="12"/>
  <c r="BF158" i="12"/>
  <c r="BF162" i="12"/>
  <c r="BF166" i="12"/>
  <c r="BF171" i="12"/>
  <c r="BF173" i="12"/>
  <c r="BF185" i="12"/>
  <c r="BF188" i="12"/>
  <c r="BF191" i="12"/>
  <c r="BF199" i="12"/>
  <c r="BF203" i="12"/>
  <c r="BF211" i="12"/>
  <c r="BF220" i="12"/>
  <c r="BF222" i="12"/>
  <c r="BF226" i="12"/>
  <c r="BF231" i="12"/>
  <c r="BF233" i="12"/>
  <c r="BF236" i="12"/>
  <c r="BF242" i="12"/>
  <c r="BF145" i="12"/>
  <c r="BF153" i="12"/>
  <c r="BF157" i="12"/>
  <c r="BF160" i="12"/>
  <c r="BF167" i="12"/>
  <c r="BF175" i="12"/>
  <c r="BF179" i="12"/>
  <c r="BF194" i="12"/>
  <c r="BF208" i="12"/>
  <c r="BF217" i="12"/>
  <c r="BF230" i="12"/>
  <c r="BF232" i="12"/>
  <c r="BF241" i="12"/>
  <c r="BF243" i="12"/>
  <c r="BF142" i="12"/>
  <c r="BF147" i="12"/>
  <c r="BF150" i="12"/>
  <c r="BF156" i="12"/>
  <c r="BF159" i="12"/>
  <c r="BF164" i="12"/>
  <c r="BF168" i="12"/>
  <c r="BF170" i="12"/>
  <c r="BF172" i="12"/>
  <c r="BF177" i="12"/>
  <c r="BF181" i="12"/>
  <c r="BF189" i="12"/>
  <c r="BF192" i="12"/>
  <c r="BF193" i="12"/>
  <c r="BF198" i="12"/>
  <c r="BF200" i="12"/>
  <c r="BF202" i="12"/>
  <c r="BF204" i="12"/>
  <c r="BF209" i="12"/>
  <c r="BF213" i="12"/>
  <c r="BF228" i="12"/>
  <c r="BF229" i="12"/>
  <c r="BF235" i="12"/>
  <c r="BF245" i="12"/>
  <c r="BF132" i="12"/>
  <c r="BF133" i="12"/>
  <c r="BF134" i="12"/>
  <c r="BF135" i="12"/>
  <c r="BF139" i="12"/>
  <c r="BF141" i="12"/>
  <c r="BF146" i="12"/>
  <c r="BF151" i="12"/>
  <c r="BF155" i="12"/>
  <c r="BF161" i="12"/>
  <c r="BF163" i="12"/>
  <c r="BF165" i="12"/>
  <c r="BF174" i="12"/>
  <c r="BF176" i="12"/>
  <c r="BF178" i="12"/>
  <c r="BF182" i="12"/>
  <c r="BF186" i="12"/>
  <c r="BF195" i="12"/>
  <c r="BF197" i="12"/>
  <c r="BF201" i="12"/>
  <c r="BF205" i="12"/>
  <c r="BF207" i="12"/>
  <c r="BF210" i="12"/>
  <c r="BF212" i="12"/>
  <c r="BF215" i="12"/>
  <c r="BF218" i="12"/>
  <c r="BF221" i="12"/>
  <c r="BF224" i="12"/>
  <c r="BF227" i="12"/>
  <c r="BF237" i="12"/>
  <c r="J92" i="11"/>
  <c r="BF133" i="11"/>
  <c r="BF135" i="11"/>
  <c r="BF141" i="11"/>
  <c r="BF144" i="11"/>
  <c r="BF145" i="11"/>
  <c r="BF146" i="11"/>
  <c r="BF148" i="11"/>
  <c r="BF150" i="11"/>
  <c r="BF155" i="11"/>
  <c r="BF158" i="11"/>
  <c r="BF159" i="11"/>
  <c r="BF165" i="11"/>
  <c r="BF175" i="11"/>
  <c r="BF184" i="11"/>
  <c r="BF185" i="11"/>
  <c r="BF193" i="11"/>
  <c r="BF196" i="11"/>
  <c r="BF197" i="11"/>
  <c r="BF198" i="11"/>
  <c r="BF202" i="11"/>
  <c r="BF206" i="11"/>
  <c r="J134" i="10"/>
  <c r="J100" i="10"/>
  <c r="BF139" i="11"/>
  <c r="BF149" i="11"/>
  <c r="BF152" i="11"/>
  <c r="BF160" i="11"/>
  <c r="BF162" i="11"/>
  <c r="BF167" i="11"/>
  <c r="BF168" i="11"/>
  <c r="BF174" i="11"/>
  <c r="BF190" i="11"/>
  <c r="BF199" i="11"/>
  <c r="BF201" i="11"/>
  <c r="BF205" i="11"/>
  <c r="BF207" i="11"/>
  <c r="BF212" i="11"/>
  <c r="J126" i="10"/>
  <c r="J98" i="10"/>
  <c r="J89" i="11"/>
  <c r="F126" i="11"/>
  <c r="BF138" i="11"/>
  <c r="BF143" i="11"/>
  <c r="BF157" i="11"/>
  <c r="BF166" i="11"/>
  <c r="BF170" i="11"/>
  <c r="BF180" i="11"/>
  <c r="BF183" i="11"/>
  <c r="BF194" i="11"/>
  <c r="BF200" i="11"/>
  <c r="BF210" i="11"/>
  <c r="BF211" i="11"/>
  <c r="E119" i="11"/>
  <c r="BF136" i="11"/>
  <c r="BF137" i="11"/>
  <c r="BF140" i="11"/>
  <c r="BF151" i="11"/>
  <c r="BF171" i="11"/>
  <c r="BF182" i="11"/>
  <c r="BF189" i="11"/>
  <c r="BF203" i="11"/>
  <c r="BF204" i="11"/>
  <c r="BF153" i="11"/>
  <c r="BF156" i="11"/>
  <c r="BF172" i="11"/>
  <c r="BF177" i="11"/>
  <c r="BF178" i="11"/>
  <c r="BF181" i="11"/>
  <c r="BF186" i="11"/>
  <c r="BF187" i="11"/>
  <c r="BF188" i="11"/>
  <c r="BF192" i="11"/>
  <c r="BF132" i="11"/>
  <c r="BF134" i="11"/>
  <c r="BF147" i="11"/>
  <c r="BF176" i="11"/>
  <c r="BF195" i="11"/>
  <c r="J130" i="9"/>
  <c r="J99" i="9" s="1"/>
  <c r="J89" i="10"/>
  <c r="BF139" i="10"/>
  <c r="BF145" i="10"/>
  <c r="BF146" i="10"/>
  <c r="BF151" i="10"/>
  <c r="BF164" i="10"/>
  <c r="BF165" i="10"/>
  <c r="BF167" i="10"/>
  <c r="BF173" i="10"/>
  <c r="BF182" i="10"/>
  <c r="BF190" i="10"/>
  <c r="J92" i="10"/>
  <c r="BF158" i="10"/>
  <c r="BF195" i="10"/>
  <c r="BF196" i="10"/>
  <c r="E85" i="10"/>
  <c r="F121" i="10"/>
  <c r="BF130" i="10"/>
  <c r="BF132" i="10"/>
  <c r="BF136" i="10"/>
  <c r="BF137" i="10"/>
  <c r="BF140" i="10"/>
  <c r="BF153" i="10"/>
  <c r="BF154" i="10"/>
  <c r="BF156" i="10"/>
  <c r="BF159" i="10"/>
  <c r="BF166" i="10"/>
  <c r="BF168" i="10"/>
  <c r="BF175" i="10"/>
  <c r="BF181" i="10"/>
  <c r="BF191" i="10"/>
  <c r="BF194" i="10"/>
  <c r="BF144" i="10"/>
  <c r="BF149" i="10"/>
  <c r="BF161" i="10"/>
  <c r="BF162" i="10"/>
  <c r="BF163" i="10"/>
  <c r="BF169" i="10"/>
  <c r="BF170" i="10"/>
  <c r="BF172" i="10"/>
  <c r="BF176" i="10"/>
  <c r="BF179" i="10"/>
  <c r="BF183" i="10"/>
  <c r="BF185" i="10"/>
  <c r="BF127" i="10"/>
  <c r="BF138" i="10"/>
  <c r="BF141" i="10"/>
  <c r="BF142" i="10"/>
  <c r="BF148" i="10"/>
  <c r="BF150" i="10"/>
  <c r="BF152" i="10"/>
  <c r="BF157" i="10"/>
  <c r="BF174" i="10"/>
  <c r="BF178" i="10"/>
  <c r="BF180" i="10"/>
  <c r="BF184" i="10"/>
  <c r="BF128" i="10"/>
  <c r="BF129" i="10"/>
  <c r="BF131" i="10"/>
  <c r="BF135" i="10"/>
  <c r="BF160" i="10"/>
  <c r="BF171" i="10"/>
  <c r="BF177" i="10"/>
  <c r="BF186" i="10"/>
  <c r="BF187" i="10"/>
  <c r="BF188" i="10"/>
  <c r="BF189" i="10"/>
  <c r="BF192" i="10"/>
  <c r="J89" i="9"/>
  <c r="F92" i="9"/>
  <c r="BF131" i="9"/>
  <c r="BF137" i="9"/>
  <c r="BF144" i="9"/>
  <c r="BF164" i="9"/>
  <c r="BF166" i="9"/>
  <c r="BF169" i="9"/>
  <c r="BF170" i="9"/>
  <c r="BF173" i="9"/>
  <c r="E113" i="9"/>
  <c r="F119" i="9"/>
  <c r="BF125" i="9"/>
  <c r="BF142" i="9"/>
  <c r="BF145" i="9"/>
  <c r="BF148" i="9"/>
  <c r="BF157" i="9"/>
  <c r="BF165" i="9"/>
  <c r="BF175" i="9"/>
  <c r="BF179" i="9"/>
  <c r="BF189" i="9"/>
  <c r="J91" i="9"/>
  <c r="J120" i="9"/>
  <c r="BF133" i="9"/>
  <c r="BF138" i="9"/>
  <c r="BF146" i="9"/>
  <c r="BF149" i="9"/>
  <c r="BF153" i="9"/>
  <c r="BF156" i="9"/>
  <c r="BF158" i="9"/>
  <c r="BF162" i="9"/>
  <c r="BF183" i="9"/>
  <c r="BF187" i="9"/>
  <c r="BF127" i="9"/>
  <c r="BF136" i="9"/>
  <c r="BF140" i="9"/>
  <c r="BF141" i="9"/>
  <c r="BF147" i="9"/>
  <c r="BF154" i="9"/>
  <c r="BF171" i="9"/>
  <c r="BF177" i="9"/>
  <c r="BF184" i="9"/>
  <c r="BF190" i="9"/>
  <c r="BF132" i="9"/>
  <c r="BF134" i="9"/>
  <c r="BF135" i="9"/>
  <c r="BF152" i="9"/>
  <c r="BF159" i="9"/>
  <c r="BF163" i="9"/>
  <c r="BF167" i="9"/>
  <c r="BF172" i="9"/>
  <c r="BF180" i="9"/>
  <c r="BF181" i="9"/>
  <c r="BF188" i="9"/>
  <c r="BF126" i="9"/>
  <c r="BF128" i="9"/>
  <c r="BF139" i="9"/>
  <c r="BF143" i="9"/>
  <c r="BF150" i="9"/>
  <c r="BF151" i="9"/>
  <c r="BF155" i="9"/>
  <c r="BF168" i="9"/>
  <c r="BF174" i="9"/>
  <c r="BF176" i="9"/>
  <c r="BF178" i="9"/>
  <c r="BF182" i="9"/>
  <c r="F117" i="8"/>
  <c r="BF126" i="8"/>
  <c r="BF127" i="8"/>
  <c r="BF129" i="8"/>
  <c r="BF142" i="8"/>
  <c r="BF145" i="8"/>
  <c r="BF146" i="8"/>
  <c r="BF152" i="8"/>
  <c r="BF155" i="8"/>
  <c r="E110" i="8"/>
  <c r="BF130" i="8"/>
  <c r="BF131" i="8"/>
  <c r="BF139" i="8"/>
  <c r="BF143" i="8"/>
  <c r="BF153" i="8"/>
  <c r="BF154" i="8"/>
  <c r="J89" i="8"/>
  <c r="J92" i="8"/>
  <c r="BF124" i="8"/>
  <c r="BF137" i="8"/>
  <c r="BF150" i="8"/>
  <c r="BF159" i="8"/>
  <c r="BF125" i="8"/>
  <c r="BF135" i="8"/>
  <c r="BF138" i="8"/>
  <c r="BF140" i="8"/>
  <c r="BF157" i="8"/>
  <c r="BF158" i="8"/>
  <c r="BF123" i="8"/>
  <c r="BF134" i="8"/>
  <c r="BF144" i="8"/>
  <c r="BF128" i="8"/>
  <c r="BF132" i="8"/>
  <c r="BF133" i="8"/>
  <c r="BF141" i="8"/>
  <c r="BF148" i="8"/>
  <c r="BF149" i="8"/>
  <c r="BF151" i="8"/>
  <c r="BF156" i="8"/>
  <c r="BF125" i="7"/>
  <c r="BF130" i="7"/>
  <c r="BF127" i="7"/>
  <c r="BF132" i="7"/>
  <c r="BF138" i="7"/>
  <c r="E85" i="7"/>
  <c r="J92" i="7"/>
  <c r="BF122" i="7"/>
  <c r="BF128" i="7"/>
  <c r="BF129" i="7"/>
  <c r="BF135" i="7"/>
  <c r="BF142" i="7"/>
  <c r="F92" i="7"/>
  <c r="J113" i="7"/>
  <c r="BF123" i="7"/>
  <c r="BF124" i="7"/>
  <c r="BF126" i="7"/>
  <c r="BF131" i="7"/>
  <c r="BF133" i="7"/>
  <c r="BF137" i="7"/>
  <c r="BF143" i="7"/>
  <c r="BF145" i="7"/>
  <c r="BF136" i="7"/>
  <c r="BF146" i="7"/>
  <c r="BF139" i="7"/>
  <c r="BF140" i="7"/>
  <c r="BF141" i="7"/>
  <c r="BF144" i="7"/>
  <c r="J92" i="6"/>
  <c r="BF123" i="6"/>
  <c r="BF121" i="6"/>
  <c r="BF125" i="6"/>
  <c r="BF126" i="6"/>
  <c r="BF136" i="6"/>
  <c r="BF132" i="6"/>
  <c r="BF139" i="6"/>
  <c r="E85" i="6"/>
  <c r="F115" i="6"/>
  <c r="BF138" i="6"/>
  <c r="BF140" i="6"/>
  <c r="BF124" i="6"/>
  <c r="BF127" i="6"/>
  <c r="BF128" i="6"/>
  <c r="BF130" i="6"/>
  <c r="BF131" i="6"/>
  <c r="BF134" i="6"/>
  <c r="BF137" i="6"/>
  <c r="J89" i="6"/>
  <c r="BF122" i="6"/>
  <c r="BF129" i="6"/>
  <c r="BF133" i="6"/>
  <c r="BF135" i="6"/>
  <c r="E118" i="5"/>
  <c r="F125" i="5"/>
  <c r="BF131" i="5"/>
  <c r="BF138" i="5"/>
  <c r="BF145" i="5"/>
  <c r="BF146" i="5"/>
  <c r="BF148" i="5"/>
  <c r="BF159" i="5"/>
  <c r="BF166" i="5"/>
  <c r="BF168" i="5"/>
  <c r="J91" i="5"/>
  <c r="BF133" i="5"/>
  <c r="BF141" i="5"/>
  <c r="BF142" i="5"/>
  <c r="BF164" i="5"/>
  <c r="BF167" i="5"/>
  <c r="BF178" i="5"/>
  <c r="BF186" i="5"/>
  <c r="BF192" i="5"/>
  <c r="BF194" i="5"/>
  <c r="BF199" i="5"/>
  <c r="BF214" i="5"/>
  <c r="BF221" i="5"/>
  <c r="BF224" i="5"/>
  <c r="BF244" i="5"/>
  <c r="BF250" i="5"/>
  <c r="BF253" i="5"/>
  <c r="BF259" i="5"/>
  <c r="BF264" i="5"/>
  <c r="BF267" i="5"/>
  <c r="BF268" i="5"/>
  <c r="BF269" i="5"/>
  <c r="F124" i="5"/>
  <c r="BF132" i="5"/>
  <c r="BF136" i="5"/>
  <c r="BF137" i="5"/>
  <c r="BF151" i="5"/>
  <c r="BF153" i="5"/>
  <c r="BF155" i="5"/>
  <c r="BF157" i="5"/>
  <c r="BF170" i="5"/>
  <c r="BF171" i="5"/>
  <c r="BF181" i="5"/>
  <c r="BF184" i="5"/>
  <c r="BF185" i="5"/>
  <c r="BF191" i="5"/>
  <c r="BF206" i="5"/>
  <c r="BF208" i="5"/>
  <c r="BF226" i="5"/>
  <c r="BF230" i="5"/>
  <c r="BF231" i="5"/>
  <c r="BF236" i="5"/>
  <c r="BF243" i="5"/>
  <c r="BF246" i="5"/>
  <c r="BF257" i="5"/>
  <c r="BF263" i="5"/>
  <c r="J125" i="5"/>
  <c r="BF135" i="5"/>
  <c r="BF147" i="5"/>
  <c r="BF149" i="5"/>
  <c r="BF156" i="5"/>
  <c r="BF161" i="5"/>
  <c r="BF173" i="5"/>
  <c r="BF177" i="5"/>
  <c r="BF183" i="5"/>
  <c r="BF187" i="5"/>
  <c r="BF198" i="5"/>
  <c r="BF201" i="5"/>
  <c r="BF203" i="5"/>
  <c r="BF212" i="5"/>
  <c r="BF216" i="5"/>
  <c r="BF218" i="5"/>
  <c r="BF227" i="5"/>
  <c r="BF229" i="5"/>
  <c r="BF232" i="5"/>
  <c r="BF234" i="5"/>
  <c r="BF238" i="5"/>
  <c r="BF240" i="5"/>
  <c r="BF242" i="5"/>
  <c r="BF245" i="5"/>
  <c r="BF248" i="5"/>
  <c r="BF251" i="5"/>
  <c r="BF254" i="5"/>
  <c r="BF256" i="5"/>
  <c r="BF258" i="5"/>
  <c r="BF262" i="5"/>
  <c r="BF265" i="5"/>
  <c r="BF270" i="5"/>
  <c r="BF134" i="5"/>
  <c r="BF158" i="5"/>
  <c r="BF163" i="5"/>
  <c r="BF169" i="5"/>
  <c r="BF179" i="5"/>
  <c r="BF182" i="5"/>
  <c r="BF188" i="5"/>
  <c r="BF193" i="5"/>
  <c r="BF195" i="5"/>
  <c r="BF196" i="5"/>
  <c r="BF197" i="5"/>
  <c r="BF200" i="5"/>
  <c r="BF202" i="5"/>
  <c r="BF207" i="5"/>
  <c r="BF209" i="5"/>
  <c r="BF213" i="5"/>
  <c r="BF215" i="5"/>
  <c r="BF217" i="5"/>
  <c r="BF223" i="5"/>
  <c r="BF225" i="5"/>
  <c r="BF228" i="5"/>
  <c r="BF233" i="5"/>
  <c r="BF235" i="5"/>
  <c r="BF237" i="5"/>
  <c r="BF241" i="5"/>
  <c r="BF252" i="5"/>
  <c r="BF255" i="5"/>
  <c r="BF260" i="5"/>
  <c r="BF261" i="5"/>
  <c r="J89" i="5"/>
  <c r="BF140" i="5"/>
  <c r="BF144" i="5"/>
  <c r="BF152" i="5"/>
  <c r="BF154" i="5"/>
  <c r="BF160" i="5"/>
  <c r="BF162" i="5"/>
  <c r="BF165" i="5"/>
  <c r="BF172" i="5"/>
  <c r="BF175" i="5"/>
  <c r="BF180" i="5"/>
  <c r="BF205" i="5"/>
  <c r="BF210" i="5"/>
  <c r="BF211" i="5"/>
  <c r="BF220" i="5"/>
  <c r="BF222" i="5"/>
  <c r="BF239" i="5"/>
  <c r="BF247" i="5"/>
  <c r="BF249" i="5"/>
  <c r="BF271" i="5"/>
  <c r="J122" i="4"/>
  <c r="F125" i="4"/>
  <c r="BF137" i="4"/>
  <c r="BF200" i="4"/>
  <c r="BF202" i="4"/>
  <c r="BF225" i="4"/>
  <c r="BF232" i="4"/>
  <c r="BF236" i="4"/>
  <c r="BF240" i="4"/>
  <c r="BF245" i="4"/>
  <c r="BF258" i="4"/>
  <c r="BF260" i="4"/>
  <c r="E118" i="4"/>
  <c r="J125" i="4"/>
  <c r="BF171" i="4"/>
  <c r="BF176" i="4"/>
  <c r="BF178" i="4"/>
  <c r="BF187" i="4"/>
  <c r="BF216" i="4"/>
  <c r="BF269" i="4"/>
  <c r="BF272" i="4"/>
  <c r="BF286" i="4"/>
  <c r="BF304" i="4"/>
  <c r="BF307" i="4"/>
  <c r="BF309" i="4"/>
  <c r="BF310" i="4"/>
  <c r="BF147" i="4"/>
  <c r="BF153" i="4"/>
  <c r="BF160" i="4"/>
  <c r="BF169" i="4"/>
  <c r="BF173" i="4"/>
  <c r="BF182" i="4"/>
  <c r="BF196" i="4"/>
  <c r="BF221" i="4"/>
  <c r="BF229" i="4"/>
  <c r="BF250" i="4"/>
  <c r="BF267" i="4"/>
  <c r="BF276" i="4"/>
  <c r="BF131" i="4"/>
  <c r="BF150" i="4"/>
  <c r="BF227" i="4"/>
  <c r="BF255" i="4"/>
  <c r="BF280" i="4"/>
  <c r="BF139" i="4"/>
  <c r="BF156" i="4"/>
  <c r="BF167" i="4"/>
  <c r="BF206" i="4"/>
  <c r="BF211" i="4"/>
  <c r="BF262" i="4"/>
  <c r="BF265" i="4"/>
  <c r="BF164" i="4"/>
  <c r="BF189" i="4"/>
  <c r="BF264" i="4"/>
  <c r="BF266" i="4"/>
  <c r="BF268" i="4"/>
  <c r="BF274" i="4"/>
  <c r="BF278" i="4"/>
  <c r="BF283" i="4"/>
  <c r="BF291" i="4"/>
  <c r="BF293" i="4"/>
  <c r="BF298" i="4"/>
  <c r="BF300" i="4"/>
  <c r="BF157" i="3"/>
  <c r="BF179" i="3"/>
  <c r="BF220" i="3"/>
  <c r="BF287" i="3"/>
  <c r="BF347" i="3"/>
  <c r="BF413" i="3"/>
  <c r="BF468" i="3"/>
  <c r="BF527" i="3"/>
  <c r="BF546" i="3"/>
  <c r="BF581" i="3"/>
  <c r="BF693" i="3"/>
  <c r="BF695" i="3"/>
  <c r="BF705" i="3"/>
  <c r="BF707" i="3"/>
  <c r="BF734" i="3"/>
  <c r="BF738" i="3"/>
  <c r="BF741" i="3"/>
  <c r="BF807" i="3"/>
  <c r="BF811" i="3"/>
  <c r="BF838" i="3"/>
  <c r="BF856" i="3"/>
  <c r="BF862" i="3"/>
  <c r="BF889" i="3"/>
  <c r="BF942" i="3"/>
  <c r="BF963" i="3"/>
  <c r="BF991" i="3"/>
  <c r="BF1002" i="3"/>
  <c r="J129" i="3"/>
  <c r="BF264" i="3"/>
  <c r="BF294" i="3"/>
  <c r="BF331" i="3"/>
  <c r="BF361" i="3"/>
  <c r="BF381" i="3"/>
  <c r="BF494" i="3"/>
  <c r="BF709" i="3"/>
  <c r="BF739" i="3"/>
  <c r="BF774" i="3"/>
  <c r="BF821" i="3"/>
  <c r="BF835" i="3"/>
  <c r="BF847" i="3"/>
  <c r="BF895" i="3"/>
  <c r="BF898" i="3"/>
  <c r="BF956" i="3"/>
  <c r="BF968" i="3"/>
  <c r="BF980" i="3"/>
  <c r="BF999" i="3"/>
  <c r="E125" i="3"/>
  <c r="F132" i="3"/>
  <c r="BF138" i="3"/>
  <c r="BF227" i="3"/>
  <c r="BF315" i="3"/>
  <c r="BF430" i="3"/>
  <c r="BF434" i="3"/>
  <c r="BF438" i="3"/>
  <c r="BF654" i="3"/>
  <c r="BF670" i="3"/>
  <c r="BF682" i="3"/>
  <c r="BF832" i="3"/>
  <c r="BF841" i="3"/>
  <c r="BF859" i="3"/>
  <c r="BF877" i="3"/>
  <c r="BF886" i="3"/>
  <c r="BF953" i="3"/>
  <c r="BF983" i="3"/>
  <c r="BF996" i="3"/>
  <c r="BF368" i="3"/>
  <c r="BF397" i="3"/>
  <c r="BF588" i="3"/>
  <c r="BF813" i="3"/>
  <c r="BF871" i="3"/>
  <c r="BF874" i="3"/>
  <c r="BF880" i="3"/>
  <c r="BF892" i="3"/>
  <c r="BF904" i="3"/>
  <c r="BF911" i="3"/>
  <c r="BF958" i="3"/>
  <c r="BF1015" i="3"/>
  <c r="BF1019" i="3"/>
  <c r="BF1020" i="3"/>
  <c r="BF198" i="3"/>
  <c r="BF201" i="3"/>
  <c r="BF270" i="3"/>
  <c r="BF501" i="3"/>
  <c r="BF634" i="3"/>
  <c r="BF730" i="3"/>
  <c r="BF731" i="3"/>
  <c r="BF735" i="3"/>
  <c r="BF744" i="3"/>
  <c r="BF764" i="3"/>
  <c r="BF772" i="3"/>
  <c r="BF827" i="3"/>
  <c r="BF844" i="3"/>
  <c r="BF883" i="3"/>
  <c r="BF907" i="3"/>
  <c r="BF966" i="3"/>
  <c r="BF1005" i="3"/>
  <c r="BF1008" i="3"/>
  <c r="BF176" i="3"/>
  <c r="BF224" i="3"/>
  <c r="BF230" i="3"/>
  <c r="BF247" i="3"/>
  <c r="BF267" i="3"/>
  <c r="BF354" i="3"/>
  <c r="BF442" i="3"/>
  <c r="BF530" i="3"/>
  <c r="BF562" i="3"/>
  <c r="BF567" i="3"/>
  <c r="BF584" i="3"/>
  <c r="BF611" i="3"/>
  <c r="BF658" i="3"/>
  <c r="BF786" i="3"/>
  <c r="BF803" i="3"/>
  <c r="BF830" i="3"/>
  <c r="BF850" i="3"/>
  <c r="BF853" i="3"/>
  <c r="BF865" i="3"/>
  <c r="BF868" i="3"/>
  <c r="BF901" i="3"/>
  <c r="BF939" i="3"/>
  <c r="J89" i="2"/>
  <c r="BF158" i="2"/>
  <c r="BF187" i="2"/>
  <c r="BF211" i="2"/>
  <c r="BF272" i="2"/>
  <c r="BF278" i="2"/>
  <c r="BF204" i="2"/>
  <c r="BF234" i="2"/>
  <c r="BF237" i="2"/>
  <c r="BF245" i="2"/>
  <c r="BF253" i="2"/>
  <c r="BF274" i="2"/>
  <c r="BF276" i="2"/>
  <c r="BF284" i="2"/>
  <c r="BF325" i="2"/>
  <c r="BF193" i="2"/>
  <c r="BF197" i="2"/>
  <c r="BF258" i="2"/>
  <c r="BF281" i="2"/>
  <c r="BF296" i="2"/>
  <c r="BF309" i="2"/>
  <c r="E85" i="2"/>
  <c r="F92" i="2"/>
  <c r="BF191" i="2"/>
  <c r="BF200" i="2"/>
  <c r="BF215" i="2"/>
  <c r="BF230" i="2"/>
  <c r="BF250" i="2"/>
  <c r="BF268" i="2"/>
  <c r="BF290" i="2"/>
  <c r="BF312" i="2"/>
  <c r="BF335" i="2"/>
  <c r="BF339" i="2"/>
  <c r="BF346" i="2"/>
  <c r="BF349" i="2"/>
  <c r="BF354" i="2"/>
  <c r="BF131" i="2"/>
  <c r="BF207" i="2"/>
  <c r="BF224" i="2"/>
  <c r="BF239" i="2"/>
  <c r="BF242" i="2"/>
  <c r="BF262" i="2"/>
  <c r="BF270" i="2"/>
  <c r="BF315" i="2"/>
  <c r="BF138" i="2"/>
  <c r="BF161" i="2"/>
  <c r="BF181" i="2"/>
  <c r="BF189" i="2"/>
  <c r="BF219" i="2"/>
  <c r="BF222" i="2"/>
  <c r="BF247" i="2"/>
  <c r="BF256" i="2"/>
  <c r="BF260" i="2"/>
  <c r="BF264" i="2"/>
  <c r="BF266" i="2"/>
  <c r="BF288" i="2"/>
  <c r="BF337" i="2"/>
  <c r="BF341" i="2"/>
  <c r="BF342" i="2"/>
  <c r="BF352" i="2"/>
  <c r="F37" i="2"/>
  <c r="BD95" i="1" s="1"/>
  <c r="F36" i="3"/>
  <c r="BC96" i="1" s="1"/>
  <c r="F36" i="5"/>
  <c r="BC98" i="1"/>
  <c r="F37" i="7"/>
  <c r="BD100" i="1"/>
  <c r="F35" i="8"/>
  <c r="BB101" i="1"/>
  <c r="J33" i="10"/>
  <c r="AV103" i="1"/>
  <c r="F35" i="11"/>
  <c r="BB104" i="1" s="1"/>
  <c r="F33" i="12"/>
  <c r="AZ105" i="1" s="1"/>
  <c r="J33" i="13"/>
  <c r="AV106" i="1"/>
  <c r="F35" i="14"/>
  <c r="BB107" i="1" s="1"/>
  <c r="F35" i="15"/>
  <c r="BB108" i="1" s="1"/>
  <c r="J33" i="16"/>
  <c r="AV109" i="1" s="1"/>
  <c r="F35" i="3"/>
  <c r="BB96" i="1" s="1"/>
  <c r="F33" i="6"/>
  <c r="AZ99" i="1"/>
  <c r="F35" i="6"/>
  <c r="BB99" i="1"/>
  <c r="F36" i="6"/>
  <c r="BC99" i="1"/>
  <c r="J33" i="6"/>
  <c r="AV99" i="1"/>
  <c r="F37" i="6"/>
  <c r="BD99" i="1" s="1"/>
  <c r="J33" i="7"/>
  <c r="AV100" i="1" s="1"/>
  <c r="F37" i="8"/>
  <c r="BD101" i="1" s="1"/>
  <c r="F36" i="9"/>
  <c r="BC102" i="1" s="1"/>
  <c r="J33" i="11"/>
  <c r="AV104" i="1" s="1"/>
  <c r="F37" i="12"/>
  <c r="BD105" i="1" s="1"/>
  <c r="F33" i="14"/>
  <c r="AZ107" i="1"/>
  <c r="J33" i="15"/>
  <c r="AV108" i="1" s="1"/>
  <c r="F36" i="16"/>
  <c r="BC109" i="1" s="1"/>
  <c r="F35" i="17"/>
  <c r="BB110" i="1"/>
  <c r="J33" i="2"/>
  <c r="AV95" i="1" s="1"/>
  <c r="F33" i="3"/>
  <c r="AZ96" i="1" s="1"/>
  <c r="F37" i="5"/>
  <c r="BD98" i="1"/>
  <c r="J33" i="8"/>
  <c r="AV101" i="1"/>
  <c r="F35" i="9"/>
  <c r="BB102" i="1"/>
  <c r="F36" i="10"/>
  <c r="BC103" i="1" s="1"/>
  <c r="F33" i="11"/>
  <c r="AZ104" i="1" s="1"/>
  <c r="F35" i="12"/>
  <c r="BB105" i="1" s="1"/>
  <c r="F35" i="13"/>
  <c r="BB106" i="1" s="1"/>
  <c r="F36" i="14"/>
  <c r="BC107" i="1" s="1"/>
  <c r="F37" i="15"/>
  <c r="BD108" i="1" s="1"/>
  <c r="F33" i="17"/>
  <c r="AZ110" i="1" s="1"/>
  <c r="F36" i="17"/>
  <c r="BC110" i="1" s="1"/>
  <c r="F35" i="2"/>
  <c r="BB95" i="1" s="1"/>
  <c r="F35" i="4"/>
  <c r="BB97" i="1" s="1"/>
  <c r="F37" i="4"/>
  <c r="BD97" i="1" s="1"/>
  <c r="J33" i="4"/>
  <c r="AV97" i="1" s="1"/>
  <c r="F33" i="4"/>
  <c r="AZ97" i="1"/>
  <c r="F36" i="4"/>
  <c r="BC97" i="1" s="1"/>
  <c r="F33" i="5"/>
  <c r="AZ98" i="1" s="1"/>
  <c r="F33" i="7"/>
  <c r="AZ100" i="1" s="1"/>
  <c r="F36" i="8"/>
  <c r="BC101" i="1"/>
  <c r="F33" i="9"/>
  <c r="AZ102" i="1" s="1"/>
  <c r="F37" i="10"/>
  <c r="BD103" i="1" s="1"/>
  <c r="J33" i="12"/>
  <c r="AV105" i="1" s="1"/>
  <c r="F36" i="13"/>
  <c r="BC106" i="1" s="1"/>
  <c r="F37" i="14"/>
  <c r="BD107" i="1" s="1"/>
  <c r="F33" i="16"/>
  <c r="AZ109" i="1" s="1"/>
  <c r="J33" i="17"/>
  <c r="AV110" i="1" s="1"/>
  <c r="F36" i="2"/>
  <c r="BC95" i="1" s="1"/>
  <c r="J33" i="3"/>
  <c r="AV96" i="1" s="1"/>
  <c r="J33" i="5"/>
  <c r="AV98" i="1"/>
  <c r="F36" i="7"/>
  <c r="BC100" i="1" s="1"/>
  <c r="J33" i="9"/>
  <c r="AV102" i="1" s="1"/>
  <c r="F33" i="10"/>
  <c r="AZ103" i="1" s="1"/>
  <c r="F37" i="11"/>
  <c r="BD104" i="1" s="1"/>
  <c r="F36" i="12"/>
  <c r="BC105" i="1" s="1"/>
  <c r="J33" i="14"/>
  <c r="AV107" i="1" s="1"/>
  <c r="F33" i="15"/>
  <c r="AZ108" i="1" s="1"/>
  <c r="F37" i="16"/>
  <c r="BD109" i="1" s="1"/>
  <c r="F33" i="2"/>
  <c r="AZ95" i="1" s="1"/>
  <c r="F37" i="3"/>
  <c r="BD96" i="1" s="1"/>
  <c r="F35" i="5"/>
  <c r="BB98" i="1" s="1"/>
  <c r="F35" i="7"/>
  <c r="BB100" i="1"/>
  <c r="F33" i="8"/>
  <c r="AZ101" i="1" s="1"/>
  <c r="F37" i="9"/>
  <c r="BD102" i="1" s="1"/>
  <c r="F35" i="10"/>
  <c r="BB103" i="1" s="1"/>
  <c r="F36" i="11"/>
  <c r="BC104" i="1" s="1"/>
  <c r="F33" i="13"/>
  <c r="AZ106" i="1" s="1"/>
  <c r="F37" i="13"/>
  <c r="BD106" i="1" s="1"/>
  <c r="F36" i="15"/>
  <c r="BC108" i="1"/>
  <c r="F35" i="16"/>
  <c r="BB109" i="1" s="1"/>
  <c r="F37" i="17"/>
  <c r="BD110" i="1" s="1"/>
  <c r="BK120" i="7" l="1"/>
  <c r="R216" i="16"/>
  <c r="BK216" i="16"/>
  <c r="J216" i="16" s="1"/>
  <c r="J104" i="16" s="1"/>
  <c r="P130" i="11"/>
  <c r="BK131" i="16"/>
  <c r="BK742" i="3"/>
  <c r="J742" i="3" s="1"/>
  <c r="J103" i="3" s="1"/>
  <c r="T123" i="17"/>
  <c r="BK136" i="3"/>
  <c r="BK129" i="4"/>
  <c r="T128" i="4"/>
  <c r="P163" i="11"/>
  <c r="R220" i="2"/>
  <c r="P131" i="16"/>
  <c r="J30" i="9"/>
  <c r="AG102" i="1" s="1"/>
  <c r="J96" i="9"/>
  <c r="P742" i="3"/>
  <c r="T189" i="5"/>
  <c r="R129" i="5"/>
  <c r="R128" i="2"/>
  <c r="T121" i="13"/>
  <c r="R129" i="4"/>
  <c r="R128" i="4"/>
  <c r="BK129" i="2"/>
  <c r="T136" i="3"/>
  <c r="T131" i="16"/>
  <c r="P121" i="13"/>
  <c r="AU106" i="1"/>
  <c r="R131" i="16"/>
  <c r="R130" i="16"/>
  <c r="R123" i="9"/>
  <c r="T742" i="3"/>
  <c r="R742" i="3"/>
  <c r="R135" i="3"/>
  <c r="P123" i="9"/>
  <c r="AU102" i="1" s="1"/>
  <c r="P120" i="7"/>
  <c r="P119" i="7" s="1"/>
  <c r="AU100" i="1" s="1"/>
  <c r="P129" i="11"/>
  <c r="AU104" i="1" s="1"/>
  <c r="P216" i="16"/>
  <c r="P130" i="16" s="1"/>
  <c r="AU109" i="1" s="1"/>
  <c r="T120" i="14"/>
  <c r="BK129" i="5"/>
  <c r="J129" i="5"/>
  <c r="J97" i="5" s="1"/>
  <c r="P133" i="10"/>
  <c r="P124" i="10"/>
  <c r="AU103" i="1"/>
  <c r="R133" i="10"/>
  <c r="R124" i="10"/>
  <c r="R189" i="5"/>
  <c r="P129" i="4"/>
  <c r="P128" i="4" s="1"/>
  <c r="AU97" i="1" s="1"/>
  <c r="P136" i="3"/>
  <c r="P189" i="5"/>
  <c r="P120" i="15"/>
  <c r="AU108" i="1"/>
  <c r="R121" i="13"/>
  <c r="BK121" i="13"/>
  <c r="J121" i="13"/>
  <c r="J96" i="13"/>
  <c r="R130" i="11"/>
  <c r="T123" i="9"/>
  <c r="T130" i="11"/>
  <c r="T216" i="16"/>
  <c r="R120" i="14"/>
  <c r="R121" i="8"/>
  <c r="R120" i="8" s="1"/>
  <c r="P220" i="2"/>
  <c r="P128" i="2"/>
  <c r="AU95" i="1"/>
  <c r="T120" i="15"/>
  <c r="P121" i="8"/>
  <c r="P120" i="8" s="1"/>
  <c r="AU101" i="1" s="1"/>
  <c r="T129" i="5"/>
  <c r="P120" i="14"/>
  <c r="AU107" i="1"/>
  <c r="T133" i="10"/>
  <c r="T124" i="10" s="1"/>
  <c r="T137" i="12"/>
  <c r="T128" i="12" s="1"/>
  <c r="R163" i="11"/>
  <c r="BK220" i="2"/>
  <c r="J220" i="2"/>
  <c r="J101" i="2"/>
  <c r="BK133" i="10"/>
  <c r="J133" i="10" s="1"/>
  <c r="J99" i="10" s="1"/>
  <c r="T220" i="2"/>
  <c r="T128" i="2" s="1"/>
  <c r="R137" i="12"/>
  <c r="R128" i="12" s="1"/>
  <c r="BK189" i="5"/>
  <c r="J189" i="5"/>
  <c r="J104" i="5"/>
  <c r="P129" i="5"/>
  <c r="P128" i="5" s="1"/>
  <c r="AU98" i="1" s="1"/>
  <c r="P137" i="12"/>
  <c r="P128" i="12"/>
  <c r="AU105" i="1"/>
  <c r="T163" i="11"/>
  <c r="BK137" i="12"/>
  <c r="BK120" i="14"/>
  <c r="J120" i="14"/>
  <c r="J96" i="14" s="1"/>
  <c r="BK120" i="15"/>
  <c r="J120" i="15" s="1"/>
  <c r="J30" i="15" s="1"/>
  <c r="AG108" i="1" s="1"/>
  <c r="BK123" i="17"/>
  <c r="J123" i="17" s="1"/>
  <c r="J96" i="17" s="1"/>
  <c r="BK163" i="11"/>
  <c r="J163" i="11" s="1"/>
  <c r="J102" i="11" s="1"/>
  <c r="J129" i="12"/>
  <c r="J97" i="12"/>
  <c r="BK129" i="11"/>
  <c r="J129" i="11"/>
  <c r="J96" i="11" s="1"/>
  <c r="J121" i="8"/>
  <c r="J97" i="8" s="1"/>
  <c r="AG99" i="1"/>
  <c r="J96" i="6"/>
  <c r="J34" i="4"/>
  <c r="AW97" i="1" s="1"/>
  <c r="AT97" i="1" s="1"/>
  <c r="J34" i="5"/>
  <c r="AW98" i="1" s="1"/>
  <c r="AT98" i="1" s="1"/>
  <c r="F34" i="10"/>
  <c r="BA103" i="1" s="1"/>
  <c r="F34" i="13"/>
  <c r="BA106" i="1" s="1"/>
  <c r="J34" i="15"/>
  <c r="AW108" i="1" s="1"/>
  <c r="AT108" i="1" s="1"/>
  <c r="BB94" i="1"/>
  <c r="AX94" i="1"/>
  <c r="BD94" i="1"/>
  <c r="W33" i="1" s="1"/>
  <c r="J34" i="2"/>
  <c r="AW95" i="1" s="1"/>
  <c r="AT95" i="1" s="1"/>
  <c r="J34" i="6"/>
  <c r="AW99" i="1"/>
  <c r="AT99" i="1"/>
  <c r="AN99" i="1"/>
  <c r="F34" i="7"/>
  <c r="BA100" i="1"/>
  <c r="J34" i="8"/>
  <c r="AW101" i="1" s="1"/>
  <c r="AT101" i="1" s="1"/>
  <c r="J34" i="9"/>
  <c r="AW102" i="1" s="1"/>
  <c r="AT102" i="1" s="1"/>
  <c r="J34" i="12"/>
  <c r="AW105" i="1" s="1"/>
  <c r="AT105" i="1" s="1"/>
  <c r="F34" i="17"/>
  <c r="BA110" i="1"/>
  <c r="F34" i="3"/>
  <c r="BA96" i="1" s="1"/>
  <c r="F34" i="11"/>
  <c r="BA104" i="1"/>
  <c r="F34" i="14"/>
  <c r="BA107" i="1"/>
  <c r="J34" i="16"/>
  <c r="AW109" i="1"/>
  <c r="AT109" i="1"/>
  <c r="F34" i="2"/>
  <c r="BA95" i="1"/>
  <c r="F34" i="6"/>
  <c r="BA99" i="1"/>
  <c r="J34" i="7"/>
  <c r="AW100" i="1"/>
  <c r="AT100" i="1"/>
  <c r="F34" i="8"/>
  <c r="BA101" i="1"/>
  <c r="J30" i="8"/>
  <c r="AG101" i="1"/>
  <c r="F34" i="9"/>
  <c r="BA102" i="1" s="1"/>
  <c r="F34" i="12"/>
  <c r="BA105" i="1" s="1"/>
  <c r="F34" i="16"/>
  <c r="BA109" i="1" s="1"/>
  <c r="F34" i="4"/>
  <c r="BA97" i="1" s="1"/>
  <c r="F34" i="5"/>
  <c r="BA98" i="1" s="1"/>
  <c r="J34" i="10"/>
  <c r="AW103" i="1" s="1"/>
  <c r="AT103" i="1" s="1"/>
  <c r="J34" i="13"/>
  <c r="AW106" i="1" s="1"/>
  <c r="AT106" i="1" s="1"/>
  <c r="F34" i="15"/>
  <c r="BA108" i="1"/>
  <c r="AZ94" i="1"/>
  <c r="AV94" i="1" s="1"/>
  <c r="AK29" i="1" s="1"/>
  <c r="BC94" i="1"/>
  <c r="W32" i="1"/>
  <c r="J34" i="3"/>
  <c r="AW96" i="1" s="1"/>
  <c r="AT96" i="1" s="1"/>
  <c r="J34" i="11"/>
  <c r="AW104" i="1"/>
  <c r="AT104" i="1"/>
  <c r="J34" i="14"/>
  <c r="AW107" i="1"/>
  <c r="AT107" i="1"/>
  <c r="J34" i="17"/>
  <c r="AW110" i="1"/>
  <c r="AT110" i="1"/>
  <c r="P135" i="3" l="1"/>
  <c r="AU96" i="1" s="1"/>
  <c r="AU94" i="1" s="1"/>
  <c r="T128" i="5"/>
  <c r="J120" i="7"/>
  <c r="J97" i="7" s="1"/>
  <c r="BK119" i="7"/>
  <c r="J119" i="7" s="1"/>
  <c r="J131" i="16"/>
  <c r="J97" i="16" s="1"/>
  <c r="BK130" i="16"/>
  <c r="J130" i="16" s="1"/>
  <c r="J96" i="16" s="1"/>
  <c r="J136" i="3"/>
  <c r="J97" i="3" s="1"/>
  <c r="BK135" i="3"/>
  <c r="J135" i="3" s="1"/>
  <c r="J96" i="3" s="1"/>
  <c r="J129" i="4"/>
  <c r="J97" i="4" s="1"/>
  <c r="BK128" i="4"/>
  <c r="J128" i="4" s="1"/>
  <c r="J30" i="4" s="1"/>
  <c r="AG97" i="1" s="1"/>
  <c r="BK128" i="12"/>
  <c r="J128" i="12" s="1"/>
  <c r="J96" i="12" s="1"/>
  <c r="J137" i="12"/>
  <c r="J100" i="12" s="1"/>
  <c r="AN102" i="1"/>
  <c r="AN108" i="1"/>
  <c r="T129" i="11"/>
  <c r="BK128" i="2"/>
  <c r="J128" i="2"/>
  <c r="J96" i="2"/>
  <c r="R129" i="11"/>
  <c r="T135" i="3"/>
  <c r="T130" i="16"/>
  <c r="R128" i="5"/>
  <c r="J129" i="2"/>
  <c r="J97" i="2"/>
  <c r="BK124" i="10"/>
  <c r="J124" i="10"/>
  <c r="J96" i="10"/>
  <c r="J96" i="15"/>
  <c r="BK128" i="5"/>
  <c r="J128" i="5"/>
  <c r="J30" i="5" s="1"/>
  <c r="AG98" i="1" s="1"/>
  <c r="J39" i="15"/>
  <c r="AN101" i="1"/>
  <c r="J39" i="9"/>
  <c r="J39" i="8"/>
  <c r="J39" i="6"/>
  <c r="AN97" i="1"/>
  <c r="J96" i="4"/>
  <c r="J39" i="4"/>
  <c r="J30" i="13"/>
  <c r="AG106" i="1"/>
  <c r="BA94" i="1"/>
  <c r="W30" i="1" s="1"/>
  <c r="J30" i="17"/>
  <c r="AG110" i="1" s="1"/>
  <c r="W29" i="1"/>
  <c r="J30" i="12"/>
  <c r="AG105" i="1"/>
  <c r="AN105" i="1"/>
  <c r="W31" i="1"/>
  <c r="J30" i="3"/>
  <c r="AG96" i="1"/>
  <c r="J30" i="14"/>
  <c r="AG107" i="1"/>
  <c r="J30" i="16"/>
  <c r="AG109" i="1"/>
  <c r="AN109" i="1"/>
  <c r="J30" i="11"/>
  <c r="AG104" i="1"/>
  <c r="AN104" i="1" s="1"/>
  <c r="AY94" i="1"/>
  <c r="J30" i="7" l="1"/>
  <c r="J96" i="7"/>
  <c r="J39" i="14"/>
  <c r="J39" i="17"/>
  <c r="J39" i="13"/>
  <c r="J39" i="5"/>
  <c r="J96" i="5"/>
  <c r="J39" i="16"/>
  <c r="J39" i="12"/>
  <c r="J39" i="11"/>
  <c r="J39" i="3"/>
  <c r="AN96" i="1"/>
  <c r="AN98" i="1"/>
  <c r="AN106" i="1"/>
  <c r="AN107" i="1"/>
  <c r="AN110" i="1"/>
  <c r="J30" i="2"/>
  <c r="AG95" i="1"/>
  <c r="J30" i="10"/>
  <c r="AG103" i="1"/>
  <c r="AN103" i="1" s="1"/>
  <c r="AW94" i="1"/>
  <c r="AK30" i="1"/>
  <c r="J39" i="7" l="1"/>
  <c r="AG100" i="1"/>
  <c r="AN100" i="1" s="1"/>
  <c r="J39" i="2"/>
  <c r="J39" i="10"/>
  <c r="AN95" i="1"/>
  <c r="AG94" i="1"/>
  <c r="AK26" i="1" s="1"/>
  <c r="AK35" i="1" s="1"/>
  <c r="AT94" i="1"/>
  <c r="AN94" i="1"/>
</calcChain>
</file>

<file path=xl/sharedStrings.xml><?xml version="1.0" encoding="utf-8"?>
<sst xmlns="http://schemas.openxmlformats.org/spreadsheetml/2006/main" count="26441" uniqueCount="3030">
  <si>
    <t>Export Komplet</t>
  </si>
  <si>
    <t/>
  </si>
  <si>
    <t>2.0</t>
  </si>
  <si>
    <t>ZAMOK</t>
  </si>
  <si>
    <t>False</t>
  </si>
  <si>
    <t>{a43220c1-0c43-4624-a5da-c6e7325b9dd4}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</si>
  <si>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</si>
  <si>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</si>
  <si>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</si>
  <si>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</si>
  <si>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</si>
  <si>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</si>
  <si>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</si>
  <si>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2026/101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</si>
  <si>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</si>
  <si>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</si>
  <si>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Obnova vybraných častí  NKP Kaštieľ,Múzeum vo Svätom Antone</t>
  </si>
  <si>
    <t>JKSO:</t>
  </si>
  <si>
    <t>ČS:</t>
  </si>
  <si>
    <t>Miesto:</t>
  </si>
  <si>
    <t xml:space="preserve"> </t>
  </si>
  <si>
    <t>Dátum:</t>
  </si>
  <si>
    <t>24. 7. 2026</t>
  </si>
  <si>
    <t>Objednávateľ:</t>
  </si>
  <si>
    <t>IČO:</t>
  </si>
  <si>
    <t xml:space="preserve">Múzeum vo Sv.Antone, Svätý Anton č. 291, 969 72 </t>
  </si>
  <si>
    <t>IČ DPH:</t>
  </si>
  <si>
    <t>Zhotoviteľ:</t>
  </si>
  <si>
    <t>Vyplň údaj</t>
  </si>
  <si>
    <t>Projektant:</t>
  </si>
  <si>
    <t xml:space="preserve">Ing.arch.Adriana Zorvanová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</si>
  <si>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</si>
  <si>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</si>
  <si>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</si>
  <si>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</si>
  <si>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</si>
  <si>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</si>
  <si>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</si>
  <si>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</si>
  <si>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</si>
  <si>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</si>
  <si>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</si>
  <si>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</si>
  <si>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</si>
  <si>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</si>
  <si>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</si>
  <si>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</si>
  <si>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</si>
  <si>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</si>
  <si>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</si>
  <si>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</si>
  <si>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</si>
  <si>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</si>
  <si>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</si>
  <si>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</si>
  <si>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</si>
  <si>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</si>
  <si>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</si>
  <si>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</si>
  <si>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</si>
  <si>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</si>
  <si>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</si>
  <si>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</si>
  <si>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</si>
  <si>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</si>
  <si>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</si>
  <si>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</si>
  <si>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</si>
  <si>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</si>
  <si>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</si>
  <si>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</si>
  <si>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</si>
  <si>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</si>
  <si>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</si>
  <si>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</si>
  <si>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</si>
  <si>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</si>
  <si>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</si>
  <si>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</si>
  <si>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2025/01</t>
  </si>
  <si>
    <t>SO-01 -  rekonštrukcia strechy</t>
  </si>
  <si>
    <t>STA</t>
  </si>
  <si>
    <t>1</t>
  </si>
  <si>
    <t>{e81ef1af-3ed7-4fce-9854-ad8583ca5632}</t>
  </si>
  <si>
    <t>2025/02</t>
  </si>
  <si>
    <t>SO-01 - obnova interierov severného a východného krídla</t>
  </si>
  <si>
    <t>{46e82cea-a80e-4c1e-8bb6-d35cac726472}</t>
  </si>
  <si>
    <t>2025/10</t>
  </si>
  <si>
    <t xml:space="preserve">SO-01 - sanácia vlhkosti exteriér </t>
  </si>
  <si>
    <t>{9a2003ad-1041-42d1-87c4-24fc0498d8e6}</t>
  </si>
  <si>
    <t>2025/11</t>
  </si>
  <si>
    <t xml:space="preserve">SO-01 - umelecko-remeselná obnova hodnotných prvkov kaštieľa </t>
  </si>
  <si>
    <t>{a70bc4c3-f7ef-40cb-9f7b-6859b39f86ef}</t>
  </si>
  <si>
    <t>2025/12</t>
  </si>
  <si>
    <t>SO-01 - umelecko-remeselná obnova a reštaurovanie okien na celom objekte kaštieľa</t>
  </si>
  <si>
    <t>{dd00fcc8-7b8c-4165-a667-676bb6a9936a}</t>
  </si>
  <si>
    <t>2025/13</t>
  </si>
  <si>
    <t>SO-01 - reštaurátorská rehabilitácia miestností 1.14, 1.15 v objekte Kaštieľa</t>
  </si>
  <si>
    <t>{bcdd91a8-fdd9-4b40-b7c3-420bc69dc00a}</t>
  </si>
  <si>
    <t>2025/16</t>
  </si>
  <si>
    <t>SO-01 - reštaurátorské práce dvoch fasádnych tympanónov na objekte kaštieľa</t>
  </si>
  <si>
    <t>{0bee512f-4f58-4f95-9ee2-6189b0e71ee3}</t>
  </si>
  <si>
    <t>2025/03</t>
  </si>
  <si>
    <t>SO-01 - elektroinštalácia</t>
  </si>
  <si>
    <t>{c2af8f97-6cc4-4c44-9caf-6a7a28acee5c}</t>
  </si>
  <si>
    <t>2025/04</t>
  </si>
  <si>
    <t>SO-01 - vzduchotechnika</t>
  </si>
  <si>
    <t>{d33e9c4d-ef52-4308-9a71-a05ad1f61cf1}</t>
  </si>
  <si>
    <t>2025/05</t>
  </si>
  <si>
    <t>SO-01 - zdravotechnika</t>
  </si>
  <si>
    <t>{318527cb-474c-472b-b1de-e32ca30a2d3c}</t>
  </si>
  <si>
    <t>2025/06</t>
  </si>
  <si>
    <t>SO-01 - vykurovanie</t>
  </si>
  <si>
    <t>{0dabd1be-d761-420e-ad03-d78da7152dbc}</t>
  </si>
  <si>
    <t>2025/07</t>
  </si>
  <si>
    <t>SO-01 - slaboprúdové rozvody  - CCTV</t>
  </si>
  <si>
    <t>{8946a953-e120-4a80-a70d-fc13635c0287}</t>
  </si>
  <si>
    <t>2025/08</t>
  </si>
  <si>
    <t>SO-01 - slaboprúdové rozvody - EZS</t>
  </si>
  <si>
    <t>{c05f76a9-f153-4d4b-9cee-ddf0aa9aebe8}</t>
  </si>
  <si>
    <t>2025/09</t>
  </si>
  <si>
    <t>SO-01 - slaboprúdové rozvody - SLP nosný materiál</t>
  </si>
  <si>
    <t>{7549844d-1cc0-432a-bedd-737250b5439d}</t>
  </si>
  <si>
    <t>2025/14</t>
  </si>
  <si>
    <t>SO-02- altán- novostavba</t>
  </si>
  <si>
    <t>{1bc9ff44-1031-44b3-8392-c3dd95cb513f}</t>
  </si>
  <si>
    <t>2025/15</t>
  </si>
  <si>
    <t>SO-02 - elektroinštalácia</t>
  </si>
  <si>
    <t>{83a235df-ce6a-488b-820a-3d6cbe1e6be0}</t>
  </si>
  <si>
    <t>KRYCÍ LIST ROZPOČTU</t>
  </si>
  <si>
    <t>Objekt:</t>
  </si>
  <si>
    <t>2025/01 - SO-01 -  rekonštrukcia strechy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</si>
  <si>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</si>
  <si>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</si>
  <si>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</si>
  <si>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</si>
  <si>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</si>
  <si>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</si>
  <si>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</si>
  <si>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</si>
  <si>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</si>
  <si>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</si>
  <si>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</si>
  <si>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</si>
  <si>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</si>
  <si>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</si>
  <si>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</si>
  <si>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783 - Nátery</t>
  </si>
  <si>
    <t>VRN - Dopravné náklady a zriadenie staveniska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</si>
  <si>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</si>
  <si>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</si>
  <si>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</si>
  <si>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</si>
  <si>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</si>
  <si>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</si>
  <si>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</si>
  <si>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</si>
  <si>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</si>
  <si>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</si>
  <si>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</si>
  <si>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</si>
  <si>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</si>
  <si>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</si>
  <si>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</si>
  <si>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</si>
  <si>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</si>
  <si>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</si>
  <si>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631591115.S</t>
  </si>
  <si>
    <t>Násyp pod podlahy, mazaniny a dlažby, vodorovný alebo v spáde s utlačením a urovnaním povrchu, z keramzitu</t>
  </si>
  <si>
    <t>m3</t>
  </si>
  <si>
    <t>4</t>
  </si>
  <si>
    <t>2</t>
  </si>
  <si>
    <t>-353348860</t>
  </si>
  <si>
    <t>VV</t>
  </si>
  <si>
    <t xml:space="preserve">"výmera z výkresu Pôdorys krovu- návrh zateplenia podlahy - navrhovaný stav  č.v. 5*predpokladaná hrúbka násypu" </t>
  </si>
  <si>
    <t>(2380+787)*0,15</t>
  </si>
  <si>
    <t>"výmera z výkresu Pôdorys krovu- návrh zateplenia podlahy - navrhovaný stav  č.v. 5* predpokladaná hrúbka násypu"</t>
  </si>
  <si>
    <t>163*0,15</t>
  </si>
  <si>
    <t>Súčet</t>
  </si>
  <si>
    <t>9</t>
  </si>
  <si>
    <t>Ostatné konštrukcie a práce-búranie</t>
  </si>
  <si>
    <t>941941031.S</t>
  </si>
  <si>
    <t>Montáž lešenia ľahkého pracovného radového s podlahami šírky od 0,80 do 1,00 m, výšky do 10 m</t>
  </si>
  <si>
    <t>m2</t>
  </si>
  <si>
    <t>1112959160</t>
  </si>
  <si>
    <t>"rezopohľad vonkajší na východné krídlo - navrhovaný stav = dĺžka fasády+odskok+1*priemerná výška"</t>
  </si>
  <si>
    <t>(83,64+6,3+6,8+1)*(4,76+5,18+5,46+9,72)/4</t>
  </si>
  <si>
    <t>"rezopohľad vonkajší na severné krídlo - navrhovaný stav = dĺžka fasády+1*priemerná výška+štítová stena"</t>
  </si>
  <si>
    <t>(70+1)*(10,55+11,29+14,22)/3+22,5*5,5/2</t>
  </si>
  <si>
    <t>"rezopohľad vonkajší na západné krídlo - navrhovaný stav= dĺžka fasády+1*priemerná výška"</t>
  </si>
  <si>
    <t>(84,18+1)*(14,75+14,88)/2</t>
  </si>
  <si>
    <t>"rezopohľad vonkajší na južné krídlo - navrhovaný stav= dĺžka fasády+1*priemerná výška"</t>
  </si>
  <si>
    <t>(69,4+1+(2,2*2))*(14,74+11,29+9,49+9,12+7,32+4,97)/6</t>
  </si>
  <si>
    <t>"rezopohľad dvorový na severné krídlo - navrhovaný stav= dĺžka fasády-1*priemerná výška+štítová stena"</t>
  </si>
  <si>
    <t>(41,23-1)*(9,62+9,83)/2+15,084*5,5/2</t>
  </si>
  <si>
    <t>"rezopohľad dvorový na západné krídlo - navrhovaný stav= dĺžka fasády*priemerná výška"</t>
  </si>
  <si>
    <t>(44,01)*(9,64)</t>
  </si>
  <si>
    <t>"rezopohľad dvorový na východné krídlo - navrhovaný stav= dĺžka fasády-1*priemerná výška"</t>
  </si>
  <si>
    <t>(43,98-1)*(9,61)</t>
  </si>
  <si>
    <t>"rezopohľad dvorový na južné krídlo - navrhovaný stav= dĺžka fasády*priemerná výška"</t>
  </si>
  <si>
    <t>(41,23)*(9,45)</t>
  </si>
  <si>
    <t xml:space="preserve">"vežička nad strechou" </t>
  </si>
  <si>
    <t>((4,8+1)*2+(5+1)*2)*8,32</t>
  </si>
  <si>
    <t>3</t>
  </si>
  <si>
    <t>941941191.S</t>
  </si>
  <si>
    <t>Príplatok za prvý a každý ďalší i začatý mesiac použitia lešenia ľahkého pracovného radového s podlahami šírky od 0,80 do 1,00 m, výšky do 10 m</t>
  </si>
  <si>
    <t>-1999868403</t>
  </si>
  <si>
    <t>"položka č.2*35mesiacov=predbežná potreba lešenia pri prácach na objekte"</t>
  </si>
  <si>
    <t>5356,759*35</t>
  </si>
  <si>
    <t>941941831.S</t>
  </si>
  <si>
    <t>Demontáž lešenia ľahkého pracovného radového s podlahami šírky nad 0,80 do 1,00 m, výšky do 10 m</t>
  </si>
  <si>
    <t>845364045</t>
  </si>
  <si>
    <t>5</t>
  </si>
  <si>
    <t>952901111.S</t>
  </si>
  <si>
    <t>Vyčistenie budov pri výške podlaží do 4 m</t>
  </si>
  <si>
    <t>770160736</t>
  </si>
  <si>
    <t xml:space="preserve">"výmera z výkresu Pôdorys krovu- návrh zateplenia podlahy - navrhovaný stav  č.v. 5" </t>
  </si>
  <si>
    <t>2380+787</t>
  </si>
  <si>
    <t>"výmera z výkresu Pôdorys krovu- návrh zateplenia podlahy - navrhovaný stav  č.v. 5"</t>
  </si>
  <si>
    <t>163</t>
  </si>
  <si>
    <t>979011201.S</t>
  </si>
  <si>
    <t>Plastový sklz na stavebnú sutinu výšky do 10 m</t>
  </si>
  <si>
    <t>m</t>
  </si>
  <si>
    <t>1643836509</t>
  </si>
  <si>
    <t>1*10</t>
  </si>
  <si>
    <t>7</t>
  </si>
  <si>
    <t>979011202.S</t>
  </si>
  <si>
    <t>Príplatok k cene za každý ďalší meter výšky</t>
  </si>
  <si>
    <t>667949574</t>
  </si>
  <si>
    <t>1*5</t>
  </si>
  <si>
    <t>8</t>
  </si>
  <si>
    <t>979011232.S</t>
  </si>
  <si>
    <t>Demontáž sklzu na stavebnú sutinu výšky do 20 m</t>
  </si>
  <si>
    <t>534044004</t>
  </si>
  <si>
    <t>10+5</t>
  </si>
  <si>
    <t>979081111.S</t>
  </si>
  <si>
    <t>Odvoz sutiny a vybúraných hmôt na skládku do 1 km</t>
  </si>
  <si>
    <t>t</t>
  </si>
  <si>
    <t>362674338</t>
  </si>
  <si>
    <t>P</t>
  </si>
  <si>
    <t>Poznámka k položke:_x000D_
"hmotnosť sute daná rozpočtovým programom"</t>
  </si>
  <si>
    <t>"hmotnosť sute daná rozpočtovým programom"</t>
  </si>
  <si>
    <t>1*199,752</t>
  </si>
  <si>
    <t>10</t>
  </si>
  <si>
    <t>979081121.S</t>
  </si>
  <si>
    <t>Odvoz sutiny a vybúraných hmôt na skládku za každý ďalší 1 km</t>
  </si>
  <si>
    <t>-442357454</t>
  </si>
  <si>
    <t>"hmotnosť sute daná rozpočtovým programom*5km"</t>
  </si>
  <si>
    <t>199,752*5</t>
  </si>
  <si>
    <t>11</t>
  </si>
  <si>
    <t>979082111.S</t>
  </si>
  <si>
    <t>Vnútrostavenisková doprava sutiny a vybúraných hmôt do 10 m</t>
  </si>
  <si>
    <t>1302724705</t>
  </si>
  <si>
    <t>12</t>
  </si>
  <si>
    <t>979082121.S</t>
  </si>
  <si>
    <t>Vnútrostavenisková doprava sutiny a vybúraných hmôt za každých ďalších 5 m</t>
  </si>
  <si>
    <t>-210027599</t>
  </si>
  <si>
    <t>"hmotnosť sute daná rozpočtovým programom*5m"</t>
  </si>
  <si>
    <t>13</t>
  </si>
  <si>
    <t>979087113.S</t>
  </si>
  <si>
    <t>Nakladanie na dopravný prostriedok pre vodorovnú dopravu vybúraných hmôt</t>
  </si>
  <si>
    <t>-2042171305</t>
  </si>
  <si>
    <t>14</t>
  </si>
  <si>
    <t>979089112.S</t>
  </si>
  <si>
    <t>Poplatok za skládku - drevo, sklo, plasty (17 02), ostatné</t>
  </si>
  <si>
    <t>689530232</t>
  </si>
  <si>
    <t>15</t>
  </si>
  <si>
    <t>R5</t>
  </si>
  <si>
    <t>Oprava omietky komínov nad strechou + náter</t>
  </si>
  <si>
    <t xml:space="preserve">sub </t>
  </si>
  <si>
    <t>1542608871</t>
  </si>
  <si>
    <t>Poznámka k položke:_x000D_
"predpokladaná cena súboru potrebného na opravu komínových častí presahujúcich strešnú rovinu"</t>
  </si>
  <si>
    <t>1*1</t>
  </si>
  <si>
    <t>99</t>
  </si>
  <si>
    <t>Presun hmôt HSV</t>
  </si>
  <si>
    <t>16</t>
  </si>
  <si>
    <t>999281111.S</t>
  </si>
  <si>
    <t>Presun hmôt pre opravy a údržbu objektov vrátane vonkajších plášťov výšky do 25 m</t>
  </si>
  <si>
    <t>-558709422</t>
  </si>
  <si>
    <t>PSV</t>
  </si>
  <si>
    <t>Práce a dodávky PSV</t>
  </si>
  <si>
    <t>713</t>
  </si>
  <si>
    <t>Izolácie tepelné</t>
  </si>
  <si>
    <t>17</t>
  </si>
  <si>
    <t>713000011.S</t>
  </si>
  <si>
    <t>Odstránenie tepelnej izolácie stropov kladenej voľne z vláknitých materiálov hr. nad 10 cm -0,00336t</t>
  </si>
  <si>
    <t>-526784210</t>
  </si>
  <si>
    <t>"výmera z výkresu Pôdorys krovu- návrh zateplenia podlahy - navrhovaný stav  č.v. 5" 2380</t>
  </si>
  <si>
    <t>18</t>
  </si>
  <si>
    <t>713111111.S</t>
  </si>
  <si>
    <t>Montáž tepelnej izolácie stropov minerálnou vlnou, vrchom kladenou voľne</t>
  </si>
  <si>
    <t>1127052327</t>
  </si>
  <si>
    <t xml:space="preserve">"výmera z výkresu Pôdorys krovu- návrh zateplenia podlahy - navrhovaný stav  č.v. 5 (2380x 2vstvy + 787*2vrstvy)" </t>
  </si>
  <si>
    <t>(2380*2+787*2)</t>
  </si>
  <si>
    <t>"výmera z výkresu Pôdorys krovu- návrh zateplenia podlahy - navrhovaný stav  č.v. 5* 2 vrstvy"</t>
  </si>
  <si>
    <t>163*2</t>
  </si>
  <si>
    <t>19</t>
  </si>
  <si>
    <t>M</t>
  </si>
  <si>
    <t>631440022700</t>
  </si>
  <si>
    <t>Doska NOBASIL PTS 80x600x1000 mm, čadičová minerálna izolácia pre ľahké aj ťažké plávajúce podlahy, KNAUF</t>
  </si>
  <si>
    <t>32</t>
  </si>
  <si>
    <t>1436074635</t>
  </si>
  <si>
    <t>Poznámka k položke:_x000D_
λD=0,036 W / m.K, hustota izolácie ρ=135 kg.m-3, podlahy</t>
  </si>
  <si>
    <t xml:space="preserve">"výmera z výkresu Pôdorys krovu- návrh zateplenia podlahy - navrhovaný stav  č.v. 5 (2380x 2vstvy + 787*2vrstvy)*koeficient 1,02" </t>
  </si>
  <si>
    <t>(2380*2+787*2)*1,02</t>
  </si>
  <si>
    <t>20</t>
  </si>
  <si>
    <t>631640001500R</t>
  </si>
  <si>
    <t xml:space="preserve">Knauf NATUROLL PRO hrúbka 100mm </t>
  </si>
  <si>
    <t>1422221983</t>
  </si>
  <si>
    <t>"výmera z výkresu Pôdorys krovu- návrh zateplenia podlahy - navrhovaný stav  č.v. 5* 2 vrstvy*koeficient 1,02"</t>
  </si>
  <si>
    <t>163*2*1,02</t>
  </si>
  <si>
    <t>21</t>
  </si>
  <si>
    <t>998713103.S</t>
  </si>
  <si>
    <t>Presun hmôt pre izolácie tepelné v objektoch výšky nad 12 m do 24 m</t>
  </si>
  <si>
    <t>-1257209581</t>
  </si>
  <si>
    <t>721</t>
  </si>
  <si>
    <t>Zdravotechnika - vnútorná kanalizácia</t>
  </si>
  <si>
    <t>22</t>
  </si>
  <si>
    <t>721242116.S</t>
  </si>
  <si>
    <t>Lapač strešných splavenín zo šedej liatiny DN 125</t>
  </si>
  <si>
    <t>ks</t>
  </si>
  <si>
    <t>1121967664</t>
  </si>
  <si>
    <t>"počet zvodových vyústení na vonkajšej strane kaštieľa"</t>
  </si>
  <si>
    <t>1*15</t>
  </si>
  <si>
    <t>721300942.S</t>
  </si>
  <si>
    <t>Prečistenie lapačov strešných splavenín</t>
  </si>
  <si>
    <t>1642209825</t>
  </si>
  <si>
    <t>"počet zvodových vyústení na vnútornej nádvorí kaštieľa"</t>
  </si>
  <si>
    <t>24</t>
  </si>
  <si>
    <t>998721103.S</t>
  </si>
  <si>
    <t>Presun hmôt pre vnútornú kanalizáciu v objektoch výšky nad 12 do 24 m</t>
  </si>
  <si>
    <t>1204567094</t>
  </si>
  <si>
    <t>762</t>
  </si>
  <si>
    <t>Konštrukcie tesárske</t>
  </si>
  <si>
    <t>25</t>
  </si>
  <si>
    <t>762081061.S</t>
  </si>
  <si>
    <t xml:space="preserve">Zvláštne výkony na stavenisku, viacstranné brúsenie reziva - lávka </t>
  </si>
  <si>
    <t>-297279039</t>
  </si>
  <si>
    <t>"dĺžka lávky * obvod/3*2 (len prístupné časti s mechanizmom)"</t>
  </si>
  <si>
    <t>(68,28+50,18+20,97+5,88+44,5+5,88+25,42+50,28+68,26+44,7+61,22)*(1,2*2+0,3*2+0,18*2)/3*2</t>
  </si>
  <si>
    <t>26</t>
  </si>
  <si>
    <t>762222141.S</t>
  </si>
  <si>
    <t>Montáž zábradlia rovného, osovej vzdialenosti stĺpikov do 1500 mm</t>
  </si>
  <si>
    <t>1447706049</t>
  </si>
  <si>
    <t>"predpoladané množstvo zábradlia okolo výstupu do podkrovia v okolí lávok"</t>
  </si>
  <si>
    <t>1*17,5</t>
  </si>
  <si>
    <t>27</t>
  </si>
  <si>
    <t>605470000500.S</t>
  </si>
  <si>
    <t>Hranoly drevené zo smreku, hobľované, masív, sušené 14±2%, triedy 3A STN 480055, bez defektov, hniloby, hrčí</t>
  </si>
  <si>
    <t>462258666</t>
  </si>
  <si>
    <t>"predpoladané množstvo zábradlia okolo výstupu do podkrovia v okolí lávok*prierez reziva*nadmiera"</t>
  </si>
  <si>
    <t>1*17,5*0,1*1,15</t>
  </si>
  <si>
    <t>28</t>
  </si>
  <si>
    <t>762331922.S</t>
  </si>
  <si>
    <t>Vyrezanie časti strešnej väzby prierezovej plochy reziva do 224 cm2, dĺžky krovového prvku do 5 m -0,01200 t</t>
  </si>
  <si>
    <t>-1233183808</t>
  </si>
  <si>
    <t>"Predpokladané množstvo" 500</t>
  </si>
  <si>
    <t>29</t>
  </si>
  <si>
    <t>762331931.S</t>
  </si>
  <si>
    <t>Vyrezanie časti strešnej väzby prierezovej plochy reziva do 288 cm2, dĺžky krovového prvku do 3 m -0,01600 t</t>
  </si>
  <si>
    <t>428131223</t>
  </si>
  <si>
    <t>30</t>
  </si>
  <si>
    <t>762331932.S</t>
  </si>
  <si>
    <t>Vyrezanie časti strešnej väzby prierezovej plochy reziva do 288 cm2, dĺžky krovového prvku do 5 m -0,01600 t</t>
  </si>
  <si>
    <t>-777354713</t>
  </si>
  <si>
    <t>"Predpokladané množstvo" 200</t>
  </si>
  <si>
    <t>31</t>
  </si>
  <si>
    <t>762331941.S</t>
  </si>
  <si>
    <t>Vyrezanie časti strešnej väzby prierezovej plochy reziva do 450 cm2, dĺžky krovového prvku do 3 m -0,02500 t</t>
  </si>
  <si>
    <t>-2095674734</t>
  </si>
  <si>
    <t>"Predpokladané množstvo" 100</t>
  </si>
  <si>
    <t>762332932.S</t>
  </si>
  <si>
    <t>Viazané konštrukcie krovov vyrezanie časti strešnej väzby doplnenie z hranolčekov plochy 120 - 224 cm2</t>
  </si>
  <si>
    <t>1302456430</t>
  </si>
  <si>
    <t>33</t>
  </si>
  <si>
    <t>762332933.S</t>
  </si>
  <si>
    <t>Viazané konštrukcie krovov vyrezanie časti strešnej väzby doplnenie z hranolčekov plochy 224 - 288 cm2</t>
  </si>
  <si>
    <t>-156058831</t>
  </si>
  <si>
    <t>"Predpokladané množstvo" 1000</t>
  </si>
  <si>
    <t>34</t>
  </si>
  <si>
    <t>762332934.S</t>
  </si>
  <si>
    <t>Viazané konštrukcie krovov vyrezanie časti strešnej väzby doplnenie z hranolčekov plochy 288 - 450 cm2</t>
  </si>
  <si>
    <t>-1347615727</t>
  </si>
  <si>
    <t>35</t>
  </si>
  <si>
    <t>605420000100</t>
  </si>
  <si>
    <t xml:space="preserve">Rezivo stavebné zo smreku - hranoly hranené, stredové rezivo + impregnácia </t>
  </si>
  <si>
    <t>1125805441</t>
  </si>
  <si>
    <t>"Predpokladané množstvo" 26</t>
  </si>
  <si>
    <t>36</t>
  </si>
  <si>
    <t>762341202.S</t>
  </si>
  <si>
    <t>Montáž latovania zložitých striech pre sklon do 60°</t>
  </si>
  <si>
    <t>699001880</t>
  </si>
  <si>
    <t>"výmera z výkresu Pôdorys krovu - navrhovaný stav  č.v. 4 * 5m" 5868*5</t>
  </si>
  <si>
    <t>37</t>
  </si>
  <si>
    <t>605480000800.S</t>
  </si>
  <si>
    <t>Hranolčeky zo smreku prierez 25-100 cm2 + impregnácia</t>
  </si>
  <si>
    <t>860540808</t>
  </si>
  <si>
    <t>"výmera z výkresu Pôdorys krovu - navrhovaný stav  č.v. 4 * 5m/m2*lata5*6" 5868*5*0,05*0,06</t>
  </si>
  <si>
    <t>38</t>
  </si>
  <si>
    <t>762342811.S</t>
  </si>
  <si>
    <t>Demontáž latovania striech so sklonom do 60° pri osovej vzdialenosti lát do 0,22 m, -0,00700 t</t>
  </si>
  <si>
    <t>-1888322579</t>
  </si>
  <si>
    <t>"výmera z výkresu Pôdorys krovu - navrhovaný stav  č.v. 4" 5868</t>
  </si>
  <si>
    <t>39</t>
  </si>
  <si>
    <t>762521104.S</t>
  </si>
  <si>
    <t>Položenie podláh nehobľovaných hrubých na zraz z dosiek a fošien</t>
  </si>
  <si>
    <t>821227579</t>
  </si>
  <si>
    <t>"predpokladané množstvo pe opravu/doplnenie lávky v podkroví"</t>
  </si>
  <si>
    <t>1*32</t>
  </si>
  <si>
    <t>40</t>
  </si>
  <si>
    <t>605110000100.S</t>
  </si>
  <si>
    <t>Dosky a fošne z mäkkého reziva neopracované neomietané akosť I + impregnácia</t>
  </si>
  <si>
    <t>1318137082</t>
  </si>
  <si>
    <t>"predpokladné množstvo pe opravu/doplnenie lávky v podkroví*hrúbka*nadmiera"</t>
  </si>
  <si>
    <t>1*32*0,05*1,15</t>
  </si>
  <si>
    <t>41</t>
  </si>
  <si>
    <t>762810014.S</t>
  </si>
  <si>
    <t>Záklop stropov z dosiek OSB  na zraz hr. dosky 18 mm</t>
  </si>
  <si>
    <t>1241084903</t>
  </si>
  <si>
    <t>42</t>
  </si>
  <si>
    <t>998762103.S</t>
  </si>
  <si>
    <t>Presun hmôt pre konštrukcie tesárske v objektoch výšky od 12 do 24 m</t>
  </si>
  <si>
    <t>-1694639297</t>
  </si>
  <si>
    <t>764</t>
  </si>
  <si>
    <t>Konštrukcie klampiarske</t>
  </si>
  <si>
    <t>43</t>
  </si>
  <si>
    <t>764248221.S</t>
  </si>
  <si>
    <t>Snehové lapače estvujúce kovové háky sa tvarovo vyspravia, poškodené prvky sa vymenia za nové kusy cca 20% hákov, vodorovný raster - guľatina Ø12mm - ťahaná v troch radoch sa vymení za novú rovnakého priemeru,</t>
  </si>
  <si>
    <t>1482418283</t>
  </si>
  <si>
    <t>"obvod vnútorného nádvoria strechy"</t>
  </si>
  <si>
    <t>43,1+11,73+12,4+42,96+14,4+0,27+13,1+0,274*2</t>
  </si>
  <si>
    <t>"obvod strechy z vonkajšej strany"</t>
  </si>
  <si>
    <t>73,54+25,4+6,76*2+4,98+4,14*2+5,29+6,3+22,55+6,6+79,79+24,5+24,64</t>
  </si>
  <si>
    <t>44</t>
  </si>
  <si>
    <t>764252922.S</t>
  </si>
  <si>
    <t>Oprava žľabov a odpadových rúr z medeného Cu plechu pododkvapové polkruhové so sklonom nad 45° rš 400 mm, priemerkruhových rúr 150mm</t>
  </si>
  <si>
    <t>1212039968</t>
  </si>
  <si>
    <t>"odpadové rúry"</t>
  </si>
  <si>
    <t>"rezopohľad dvorový na severné krídlo - navrhovaný stav"</t>
  </si>
  <si>
    <t>9,62+9,83+0,5*2</t>
  </si>
  <si>
    <t>"rezopohľad dvorový na západné krídlo - navrhovaný stav"</t>
  </si>
  <si>
    <t>9,64*2+0,5*2</t>
  </si>
  <si>
    <t>"rezopohľad dvorový na východné krídlo - navrhovaný stav"</t>
  </si>
  <si>
    <t>9,61*2+0,5*2</t>
  </si>
  <si>
    <t>"rezopohľad dvorový na južné krídlo - navrhovaný stav"</t>
  </si>
  <si>
    <t>9,45*4+0,5*4</t>
  </si>
  <si>
    <t>45</t>
  </si>
  <si>
    <t>764352429.S</t>
  </si>
  <si>
    <t>Žľaby z pozinkovaného farbeného PZf plechu, pododkvapové polkruhové r.š. 400 mm</t>
  </si>
  <si>
    <t>-1742596239</t>
  </si>
  <si>
    <t>46</t>
  </si>
  <si>
    <t>764352820.S</t>
  </si>
  <si>
    <t>Demontáž žľabov pododkvapových polkruhových so sklonom do 30st. rš 400 a 500 mm,  -0,00445t</t>
  </si>
  <si>
    <t>-135549989</t>
  </si>
  <si>
    <t>47</t>
  </si>
  <si>
    <t>764454455.S</t>
  </si>
  <si>
    <t>Zvodové rúry z pozinkovaného farbeného PZf plechu, kruhové priemer 150 mm</t>
  </si>
  <si>
    <t>-1710860400</t>
  </si>
  <si>
    <t>"rezopohľad vonkajší na východné krídlo - navrhovaný stav"</t>
  </si>
  <si>
    <t>4,76+5,18+5,46+9,72+0,8*4</t>
  </si>
  <si>
    <t>"rezopohľad vonkajší na severné krídlo - navrhovaný stav"</t>
  </si>
  <si>
    <t>10,55+11,29+14,22+0,8*3</t>
  </si>
  <si>
    <t>"rezopohľad vonkajší na západné krídlo - navrhovaný stav"</t>
  </si>
  <si>
    <t>14,75+14,88+0,8*2</t>
  </si>
  <si>
    <t>"rezopohľad vonkajší na južné krídlo - navrhovaný stav"</t>
  </si>
  <si>
    <t>14,74+11,29+9,49+9,12+7,32+4,97+0,8*6</t>
  </si>
  <si>
    <t>48</t>
  </si>
  <si>
    <t>764454803.S</t>
  </si>
  <si>
    <t>Demontáž odpadových rúr kruhových, s priemerom 150 mm,  -0,00356t</t>
  </si>
  <si>
    <t>1820311573</t>
  </si>
  <si>
    <t>49</t>
  </si>
  <si>
    <t>998764103.S</t>
  </si>
  <si>
    <t>Presun hmôt pre konštrukcie klampiarske v objektoch výšky nad 12 do 24 m</t>
  </si>
  <si>
    <t>1668577885</t>
  </si>
  <si>
    <t>765</t>
  </si>
  <si>
    <t>Konštrukcie - krytiny tvrdé</t>
  </si>
  <si>
    <t>50</t>
  </si>
  <si>
    <t>765361811.S</t>
  </si>
  <si>
    <t>Demontáž krytiny z drevených šindľov do 30 ks/m2, do sutiny, sklon strechy nad 45°, -0,022t</t>
  </si>
  <si>
    <t>632768059</t>
  </si>
  <si>
    <t>51</t>
  </si>
  <si>
    <t>765362054.S</t>
  </si>
  <si>
    <t>Zastrešenie z drevených šindľov š. 10 cm s dvojitým prekrytím striech zložitých, sklon nad 60° vrátane vikierov  Ručne štiepaný</t>
  </si>
  <si>
    <t>-129925770</t>
  </si>
  <si>
    <t>52</t>
  </si>
  <si>
    <t>998765103.S</t>
  </si>
  <si>
    <t>Presun hmôt pre tvrdé krytiny v objektoch výšky nad 12 do 24 m</t>
  </si>
  <si>
    <t>115888617</t>
  </si>
  <si>
    <t>53</t>
  </si>
  <si>
    <t>OR1</t>
  </si>
  <si>
    <t>Oprava drevenej  manzardovej rímsy</t>
  </si>
  <si>
    <t>1036956344</t>
  </si>
  <si>
    <t>"odvod manzadrovej rímsy pohľad z vonkajšej a dvorovej strany"</t>
  </si>
  <si>
    <t>68,91+48+64,84+44,74+68,9+47,98+20,67+25,56+7,45+3+3,7+2,98+3,46+1,62+27,67+19,71</t>
  </si>
  <si>
    <t>783</t>
  </si>
  <si>
    <t>Nátery</t>
  </si>
  <si>
    <t>54</t>
  </si>
  <si>
    <t>783711301.S</t>
  </si>
  <si>
    <t>Nátery tesárskych konštrukcií olejové napustením a 2x lakovaním lávka</t>
  </si>
  <si>
    <t>677551496</t>
  </si>
  <si>
    <t>"dĺžka lávky * obvod"</t>
  </si>
  <si>
    <t>(68,28+50,18+20,97+5,88+44,5+5,88+25,42+50,28+68,26+44,7+61,22)*(1,2*2+0,3*2+0,18*2)</t>
  </si>
  <si>
    <t>55</t>
  </si>
  <si>
    <t>783782404.S</t>
  </si>
  <si>
    <t>Nátery tesárskych konštrukcií, povrchová impregnácia proti drevokaznému hmyzu, hubám a plesniam, jednonásobná</t>
  </si>
  <si>
    <t>1353349723</t>
  </si>
  <si>
    <t>"Predpokladané množstvo" 1*2985,65</t>
  </si>
  <si>
    <t>VRN</t>
  </si>
  <si>
    <t>Dopravné náklady a zriadenie staveniska</t>
  </si>
  <si>
    <t>56</t>
  </si>
  <si>
    <t>000600011.S</t>
  </si>
  <si>
    <t xml:space="preserve">Zariadenie staveniska </t>
  </si>
  <si>
    <t>eur</t>
  </si>
  <si>
    <t>1024</t>
  </si>
  <si>
    <t>1915587932</t>
  </si>
  <si>
    <t>57</t>
  </si>
  <si>
    <t>000700011.S</t>
  </si>
  <si>
    <t>Dopravné náklady - mimostavenisková doprava objektivizácia dopravných nákladov materiálov</t>
  </si>
  <si>
    <t>2043532207</t>
  </si>
  <si>
    <t>2025/02 - SO-01 - obnova interierov severného a východného krídla</t>
  </si>
  <si>
    <t xml:space="preserve">    1 - Zemné práce</t>
  </si>
  <si>
    <t xml:space="preserve">    2 - Zakladanie</t>
  </si>
  <si>
    <t xml:space="preserve">    711 - Izolácie proti vode a vlhkosti</t>
  </si>
  <si>
    <t xml:space="preserve">    712 - Izolácie striech, povlakové krytiny</t>
  </si>
  <si>
    <t xml:space="preserve">    763 - Konštrukcie - drevostavby</t>
  </si>
  <si>
    <t xml:space="preserve">    766 - Konštrukcie stolárske</t>
  </si>
  <si>
    <t xml:space="preserve">    771 - Podlahy z dlaždíc</t>
  </si>
  <si>
    <t xml:space="preserve">    772 - Podlahy z prírodného a konglomerovaného kameňa</t>
  </si>
  <si>
    <t xml:space="preserve">    775 - Podlahy vlysové a parketové</t>
  </si>
  <si>
    <t xml:space="preserve">      Ostatné - Ostatné</t>
  </si>
  <si>
    <t xml:space="preserve">    784 - Maľby</t>
  </si>
  <si>
    <t>Zemné práce</t>
  </si>
  <si>
    <t>139711101.S</t>
  </si>
  <si>
    <t>Výkop v uzavretých priestoroch s naložením výkopu na dopravný prostriedok v hornine 1 až 4</t>
  </si>
  <si>
    <t>378374294</t>
  </si>
  <si>
    <t>"Skladba podlahy P1 - m.č."</t>
  </si>
  <si>
    <t>"(1.23a+1.23b+1.24+1.25+1.26+1.27+1.28+1.29)*hĺbka výkopu"</t>
  </si>
  <si>
    <t>(21,2+11,8+57,4+48,7+26+41,1+39,4+20,5)*0,2</t>
  </si>
  <si>
    <t>"Skladba podlahy P2 - m.č."</t>
  </si>
  <si>
    <t>"(1.38+1.39)*hĺbka výkopu"</t>
  </si>
  <si>
    <t>(5,7+24,9)*0,2</t>
  </si>
  <si>
    <t>"Skladba podlahy P2A - m.č."</t>
  </si>
  <si>
    <t>"(1.30+1.31a+1.31b+1.32+1.33+1.34+1.35+1.4+1.41+1.43)*hĺbka výkopu"</t>
  </si>
  <si>
    <t>(31,9+23,9+23,9+58+27,1+25+17,1+23,3+28,8+35)*0,2</t>
  </si>
  <si>
    <t>"Skladba podlahy P2B - m.č."</t>
  </si>
  <si>
    <t>"(1.42)*hĺbka výkopu"</t>
  </si>
  <si>
    <t>19,8*0,2</t>
  </si>
  <si>
    <t>"Skladba podlahy P3 - m.č."</t>
  </si>
  <si>
    <t>"(1.14+1.15+1.16+1.17+1.18)*hĺbka výkopu"</t>
  </si>
  <si>
    <t>(74,2+26,3+31,6+29,4+60)*0,2</t>
  </si>
  <si>
    <t>"Sanácia vlhkosti - pôdorys prízemia vých. kríd. č.v.3- trativod*šírka *výška výkopu"</t>
  </si>
  <si>
    <t>(38+0,898+4,42)*2*0,275*1</t>
  </si>
  <si>
    <t>162201211.S</t>
  </si>
  <si>
    <t>Vodorovné premiestnenie výkopku horniny tr. 1 až 4 stavebným fúrikom do 10 m v rovine alebo vo svahu do 1:5</t>
  </si>
  <si>
    <t>158663528</t>
  </si>
  <si>
    <t>162201219.S</t>
  </si>
  <si>
    <t>Príplatok za k.ď. 10m v rovine alebo vo svahu do 1:5 k vodorov. premiestneniu výkopku stavebným fúrikom horn. tr.1 až 4</t>
  </si>
  <si>
    <t>-1688186139</t>
  </si>
  <si>
    <t>"Príplatok k položke č.2*8"</t>
  </si>
  <si>
    <t>190,225*8</t>
  </si>
  <si>
    <t>162501102.S</t>
  </si>
  <si>
    <t>Vodorovné premiestnenie výkopku po spevnenej ceste z horniny tr.1-4 na vzdialenosť do 3000 m</t>
  </si>
  <si>
    <t>-1612458668</t>
  </si>
  <si>
    <t>162501105.S</t>
  </si>
  <si>
    <t>Vodorovné premiestnenie výkopku po spevnenej ceste z horniny tr.1-4, do , príplatok k cene za každých ďalšich a začatých 1000 m</t>
  </si>
  <si>
    <t>691918481</t>
  </si>
  <si>
    <t>"príplatok k položke č.4*3</t>
  </si>
  <si>
    <t>190,225*3</t>
  </si>
  <si>
    <t>171201202.S</t>
  </si>
  <si>
    <t>Uloženie sypaniny na skládky nad 100 do 1000 m3</t>
  </si>
  <si>
    <t>-139044889</t>
  </si>
  <si>
    <t>171209002.S</t>
  </si>
  <si>
    <t>Poplatok za skládku - zemina a kamenivo (17 05), ostatné</t>
  </si>
  <si>
    <t>1025321673</t>
  </si>
  <si>
    <t>"prepočetk položke č.6*keoficient 1,7"</t>
  </si>
  <si>
    <t>190,225*1,7</t>
  </si>
  <si>
    <t>Zakladanie</t>
  </si>
  <si>
    <t>212532211.S</t>
  </si>
  <si>
    <t xml:space="preserve">Lôžko pre trativod z kameniva hrubého drveného </t>
  </si>
  <si>
    <t>-996458991</t>
  </si>
  <si>
    <t>"Sanácia vlhkosti - pôdorys prízemia vých. kríd. č.v.3-trativod*šírka zásypu + výška zásypu"</t>
  </si>
  <si>
    <t>(38+0,898+4,42)*0,3*1,2</t>
  </si>
  <si>
    <t>212755115.S</t>
  </si>
  <si>
    <t>Trativod z drenážnych rúrok bez lôžka, vnútorného priem. rúrok 130 mm</t>
  </si>
  <si>
    <t>55090368</t>
  </si>
  <si>
    <t>"Sanácia vlhkosti - pôdorys prízemia vých. kríd. č.v.3</t>
  </si>
  <si>
    <t>(38+0,898+4,42)*2</t>
  </si>
  <si>
    <t>271533001.S</t>
  </si>
  <si>
    <t>Násyp pod základové konštrukcie so zhutnením z  kameniva hrubého drveného fr. 32 - 63 mm</t>
  </si>
  <si>
    <t>-1144212494</t>
  </si>
  <si>
    <t>"(1.23a+1.23b+1.24+1.25+1.26+1.27+1.28+1.29)*výška"</t>
  </si>
  <si>
    <t>(21,2+11,8+57,4+48,7+26+41,1+39,4+20,5)*0,1</t>
  </si>
  <si>
    <t>"(1.38+1.39)*výška"</t>
  </si>
  <si>
    <t>(5,7+24,9)*0,1</t>
  </si>
  <si>
    <t>"(1.30+1.31a+1.31b+1.32+1.33+1.34+1.35+1.4+1.41+1.43)*výška"</t>
  </si>
  <si>
    <t>(31,9+23,9+23,9+58+27,1+25+17,1+23,3+28,8+35)*0,1</t>
  </si>
  <si>
    <t>"(1.42)*výška"</t>
  </si>
  <si>
    <t>19,8*0,1</t>
  </si>
  <si>
    <t>"(1.14+1.15+1.16+1.17+1.18)*výška"</t>
  </si>
  <si>
    <t>(74,2+26,3+31,6+29,4+60)*0,1</t>
  </si>
  <si>
    <t>273321411.S</t>
  </si>
  <si>
    <t>Betón základových dosiek, železový (bez výstuže), tr. C 25/30</t>
  </si>
  <si>
    <t>936803403</t>
  </si>
  <si>
    <t>273351217.S</t>
  </si>
  <si>
    <t>Debnenie stien základových dosiek, zhotovenie-tradičné</t>
  </si>
  <si>
    <t>1121188400</t>
  </si>
  <si>
    <t>"predbežné množstvo šalovania dosiek v rámci betonáží podláh"</t>
  </si>
  <si>
    <t>1*39,55</t>
  </si>
  <si>
    <t>273351218.S</t>
  </si>
  <si>
    <t>Debnenie stien základových dosiek, odstránenie-tradičné</t>
  </si>
  <si>
    <t>-1924388330</t>
  </si>
  <si>
    <t>273362442.S</t>
  </si>
  <si>
    <t>Výstuž základových dosiek zo zvár. sietí KARI, priemer drôtu 8/8 mm, veľkosť oka 150x150 mm</t>
  </si>
  <si>
    <t>-44089130</t>
  </si>
  <si>
    <t>"(1.23a+1.23b+1.24+1.25+1.26+1.27+1.28+1.29)"</t>
  </si>
  <si>
    <t>(21,2+11,8+57,4+48,7+26+41,1+39,4+20,5)</t>
  </si>
  <si>
    <t>"(1.38+1.39)"</t>
  </si>
  <si>
    <t>(5,7+24,9)</t>
  </si>
  <si>
    <t>"(1.30+1.31a+1.31b+1.32+1.33+1.34+1.35+1.4+1.41+1.43)"</t>
  </si>
  <si>
    <t>(31,9+23,9+23,9+58+27,1+25+17,1+23,3+28,8+35)</t>
  </si>
  <si>
    <t>"(1.42)"</t>
  </si>
  <si>
    <t>19,8</t>
  </si>
  <si>
    <t>"(1.14+1.15+1.16+1.17+1.18)"</t>
  </si>
  <si>
    <t>(74,2+26,3+31,6+29,4+60)</t>
  </si>
  <si>
    <t>289472214.S</t>
  </si>
  <si>
    <t>Jednovrstv. hĺbkové škárovanie z lomového kameňa nad 30mm stredného Thermopal SR 24</t>
  </si>
  <si>
    <t>927323065</t>
  </si>
  <si>
    <t>"Sanácia vlhkosti Detail C klenby =  plocha * koeficient klenby"</t>
  </si>
  <si>
    <t>"1.30" 31,9*1,73</t>
  </si>
  <si>
    <t>"1.31a+1.31b" (23,9+23,9)*1,73</t>
  </si>
  <si>
    <t>"1.32" 58*1,73</t>
  </si>
  <si>
    <t>"1.33" 27,1*1,73</t>
  </si>
  <si>
    <t>S1</t>
  </si>
  <si>
    <t xml:space="preserve">Montáž a dodávka ESCO - FLUAT  neutralizácia soli </t>
  </si>
  <si>
    <t>718361545</t>
  </si>
  <si>
    <t>"Sanácia vlhkosti Detail B steny =  Obvod * výška - Otvory + výklenky"</t>
  </si>
  <si>
    <t>"1.30" (7,73*2)*2+(3,65*2)*4,09-(1,5+1,5+1)*2+1,48*2*3</t>
  </si>
  <si>
    <t>"1.31a+1.31b" (5,68*2)*2+(4,2*2)*3,58-(1,5+1,5)*2+0,6*2*2</t>
  </si>
  <si>
    <t>"1.32" (13,37+14)*2+(4,2*2)*3,06-(1,5+1,5)*2+0,25*2*2</t>
  </si>
  <si>
    <t>"1.33" (6,13*2)*2+(4,2*2)*3,33-(1,5+1)*2+0,77*2*2</t>
  </si>
  <si>
    <t>"Sanácia vlhkosti Detail D steny + stropy=  podl. plocha * koeficient klemby + Obvod * výška - Otvory + výklenky"</t>
  </si>
  <si>
    <t>"m.č.1.23a"21,2*1,73+(8,46+2,5)*2*1,8-(1,5+2,5+1)*2+0,54*2*2</t>
  </si>
  <si>
    <t>"m.č.1.23b"11,8*1,73+(5,7+1,8)*2*1,8-(1,5+2,5+1+1)*2+0,88*2*2</t>
  </si>
  <si>
    <t>"m.č.1.34"25*1,3+(7+3,46)*2*3,52-(0,9)*2+1,8*0,6*4</t>
  </si>
  <si>
    <t>"m.č.1.35"17,1*1,3+(5,45+3,46)*2*3,52-(1,2)*2+1,4*2*3,52+1,8*0,6*4</t>
  </si>
  <si>
    <t>"m.č.1.40"23,3*1,3+(6,58+3,38)*2*3,8-(1,77+1)*2+(1*4)*2+1,8*0,6*4</t>
  </si>
  <si>
    <t>"m.č.1.41"28,8*1,3+(6,85+4,2)*2*3,72-(1*4)*2,2+0,5*2*2,2-0,6*0,6+1,8*0,6*4</t>
  </si>
  <si>
    <t>"m.č.1.42"19,8*1,3+(5,29+3,74)*2*2,22-(0,9)*2+0,625*2*2-0,6*0,6*2+1*0,6*4</t>
  </si>
  <si>
    <t>"m.č.1.43"35*3+(5,11+6,85)*2*1,5-(0,9)*2-1,25*0,8+0,625*2*1,25-0,6*0,6+0,2*2*2</t>
  </si>
  <si>
    <t>289902111.S</t>
  </si>
  <si>
    <t>Otlčenie alebo osekanie vrstiev omietok L stien,  -0,06300t</t>
  </si>
  <si>
    <t>-320198641</t>
  </si>
  <si>
    <t>"Sanácia vlhkosti Detail D steny= Obvod * výška - Otvory + výklenky"</t>
  </si>
  <si>
    <t>"m.č.1.23a"(8,46+2,5)*2*1,8-(1,5+2,5+1)*2+0,54*2*2</t>
  </si>
  <si>
    <t>"m.č.1.23b"(5,7+1,8)*2*1,8-(1,5+2,5+1+1)*2+0,88*2*2</t>
  </si>
  <si>
    <t>"m.č.1.34"(7+3,46)*2*3,52-(0,9)*2+1,8*0,6*4</t>
  </si>
  <si>
    <t>"m.č.1.35"(5,45+3,46)*2*3,52-(1,2)*2+1,4*2*3,52+1,8*0,6*4</t>
  </si>
  <si>
    <t>"m.č.1.40"(6,58+3,38)*2*3,8-(1,77+1)*2+(1*4)*2+1,8*0,6*4</t>
  </si>
  <si>
    <t>"m.č.1.41"(6,85+4,2)*2*3,72-(1*4)*2,2+0,5*2*2,2-0,6*0,6+1,8*0,6*4</t>
  </si>
  <si>
    <t>"m.č.1.42"(5,29+3,74)*2*2,22-(0,9)*2+0,625*2*2-0,6*0,6*2+1*0,6*4</t>
  </si>
  <si>
    <t>"m.č.1.43"(5,11+6,85)*2*1,5-(0,9)*2-1,25*0,8+0,625*2*1,25-0,6*0,6+0,2*2*2</t>
  </si>
  <si>
    <t>289902211.S</t>
  </si>
  <si>
    <t>Otlčenie alebo osekanie vrstiev omietok stropov a   klenieb  -0,06300t</t>
  </si>
  <si>
    <t>1718018300</t>
  </si>
  <si>
    <t>"Sanácia vlhkosti Detail D stropy=  podl. plocha * koeficient klemby"</t>
  </si>
  <si>
    <t>"m.č.1.23a"21,2*1,73</t>
  </si>
  <si>
    <t>"m.č.1.23b"11,8*1,73</t>
  </si>
  <si>
    <t>"m.č.1.34"25*1,3</t>
  </si>
  <si>
    <t>"m.č.1.35"17,1*1,3</t>
  </si>
  <si>
    <t>"m.č.1.40"23,3*1,3</t>
  </si>
  <si>
    <t>"m.č.1.41"28,8*1,3</t>
  </si>
  <si>
    <t>"m.č.1.42"19,8*1,3</t>
  </si>
  <si>
    <t>"m.č.1.43"35*3</t>
  </si>
  <si>
    <t>S2</t>
  </si>
  <si>
    <t xml:space="preserve">Montáž a dodávka  ASOCRE-HS-FLEX </t>
  </si>
  <si>
    <t xml:space="preserve">m2 </t>
  </si>
  <si>
    <t>1226378231</t>
  </si>
  <si>
    <t>S3</t>
  </si>
  <si>
    <t xml:space="preserve">Montáž a dodávka  vodonepriepustnej malty ASOCRET-M30 </t>
  </si>
  <si>
    <t>2081785738</t>
  </si>
  <si>
    <t>S4</t>
  </si>
  <si>
    <t>Montáž a dodávka hydroizolácia proti netlakovej vode: AQUFIN-1K +  AQUAFIN-RB400</t>
  </si>
  <si>
    <t>1668708956</t>
  </si>
  <si>
    <t>S5</t>
  </si>
  <si>
    <t xml:space="preserve">Vytvorenie fabiónu z ASOCRE-HS-FLEX +  ASOCRET-M30 </t>
  </si>
  <si>
    <t>-1108570319</t>
  </si>
  <si>
    <t>"Sanácia Detail B = Obvod"</t>
  </si>
  <si>
    <t>"m.č. 1.30  odvod - dvere/otvory+výklenky"</t>
  </si>
  <si>
    <t>7,73*2+3,36*2-1,5-0,96-1,5+1,8*2</t>
  </si>
  <si>
    <t>"m.č. 1.31a  odvod - dvere/otvory+výklenky"</t>
  </si>
  <si>
    <t>5,68*2+2,66*2-1,5*2-0,8</t>
  </si>
  <si>
    <t>"m.č. 1.31b  odvod - dvere/otvory+výklenky"</t>
  </si>
  <si>
    <t>5,68+1,42+1,57+5+0,65*2-0,8</t>
  </si>
  <si>
    <t>"m.č. 1.32  odvod - dvere/otvory+výklenky"</t>
  </si>
  <si>
    <t>13,37*2+4,14*2-1,5*2+0,4*2+0,7+0,35</t>
  </si>
  <si>
    <t>"m.č. 1.33  odvod - dvere/otvory+výklenky"</t>
  </si>
  <si>
    <t>6,13*2+4,14*2-1,5-1+0,915*2+0,78*2</t>
  </si>
  <si>
    <t>S6</t>
  </si>
  <si>
    <t>Montáž a dodávka  podkladný špric THERMOPAL-SP</t>
  </si>
  <si>
    <t>455858068</t>
  </si>
  <si>
    <t>S7</t>
  </si>
  <si>
    <t>Montáž a dodávka podkladná omietka THERMOPAL-GP11</t>
  </si>
  <si>
    <t>922637648</t>
  </si>
  <si>
    <t>S8</t>
  </si>
  <si>
    <t>Montáž a dodávka hydrofóbna sanačná omietka THERMOPAL-ULTRA-white +  sklotextilná výstužná mriežka s veľkosťou ôk 10 × 10 mm</t>
  </si>
  <si>
    <t>845458247</t>
  </si>
  <si>
    <t>611421311.S</t>
  </si>
  <si>
    <t>Oprava vnútorných vápenných omietok stropov železobetónových rovných tvárnicových a klenieb, opravovaná plocha nad 10 do 30 % hrubých</t>
  </si>
  <si>
    <t>-2031334488</t>
  </si>
  <si>
    <t>"miestnosť  m2 * koeficient klenieb"</t>
  </si>
  <si>
    <t>"1.16 + 1.17+1.18+1.24 až 1.29+1.36 až1.39"</t>
  </si>
  <si>
    <t>(31,6+29,4+60+57,4+48,7+26+41,1+39,4+20,5+56,5+12+5,7+24,9)*1,32</t>
  </si>
  <si>
    <t>611460124.S</t>
  </si>
  <si>
    <t>Príprava vnútorného podkladu stropov penetráciou pod omietky a nátery</t>
  </si>
  <si>
    <t>-979234275</t>
  </si>
  <si>
    <t>611462752</t>
  </si>
  <si>
    <t>Vnútorná omietka stropov (glet), ručné nanášanie, hr. 3 mm</t>
  </si>
  <si>
    <t>88033418</t>
  </si>
  <si>
    <t>612421311.S</t>
  </si>
  <si>
    <t>Oprava vnútorných vápenných omietok stien, v množstve opravenej plochy nad 10 do 30 % hrubých</t>
  </si>
  <si>
    <t>1456502437</t>
  </si>
  <si>
    <t>"m.č. 1.16 - obvod - dvere/otvory+výklenky"</t>
  </si>
  <si>
    <t>(3,96+7,29)*2*4-(0,9+1,12+1)*2+2*3,4+0,95*2*2</t>
  </si>
  <si>
    <t>"m.č. 1.17 - obvod - dvere/otvory+výklenky"</t>
  </si>
  <si>
    <t>(3,87+7,9)*2*4-(0,95+1,12)*2+2*3,4</t>
  </si>
  <si>
    <t>"m.č. 1.18 - obvod - dvere/otvory+výklenky"</t>
  </si>
  <si>
    <t>(7,51+7,29)*2*4-(0,95+1,38)*2+2*2*3,4+0,75*2*2+0,66*2*2+0,3*2*2</t>
  </si>
  <si>
    <t>"m.č. 1.24 - obvod - dvere/otvory+výklenky"</t>
  </si>
  <si>
    <t>(7,92+7,08+1,6+0,6)*2*3,7-(1,15+1,1)*2+2*2*3+2*2+2*2</t>
  </si>
  <si>
    <t>"m.č. 1.25 - obvod - dvere/otvory+výklenky"</t>
  </si>
  <si>
    <t>(6,53+6,92+0,6)*2*3,7-(1,15+0,9)*2+2*2*3</t>
  </si>
  <si>
    <t>"m.č. 1.26 - obvod - dvere/otvory+výklenky"</t>
  </si>
  <si>
    <t>(6,92+3,41)*2*3,7-(1,1+0,9)*2+2*1*3+0,7*2*2</t>
  </si>
  <si>
    <t>"m.č. 1.27 - obvod - dvere/otvory+výklenky"</t>
  </si>
  <si>
    <t>(6,92+5,64)*2*3,59-(1,1+1,1)*2+2*2*3+0,5*2*2</t>
  </si>
  <si>
    <t>"m.č. 1.28 - obvod - dvere/otvory+výklenky"</t>
  </si>
  <si>
    <t>(6,92+5,22)*2*3,48-(1,1+0,9+1)*2+2*2*3+0,75*2*2</t>
  </si>
  <si>
    <t>"m.č. 1.29 - obvod - dvere/otvory+výklenky"</t>
  </si>
  <si>
    <t>(6,92+8,23+0,53)*2*3,56-(0,9+0,9+1)*2+2*2*3+0,75*2*2</t>
  </si>
  <si>
    <t>"m.č. 1.38 - obvod - dvere/otvory+výklenky"</t>
  </si>
  <si>
    <t>(2,845+1,8)*2*3,73-(0,84)*2+0,2*4*2</t>
  </si>
  <si>
    <t>"m.č. 1.39  obvod - dvere/otvory+výklenky"</t>
  </si>
  <si>
    <t>(8,775*2+1,88*2+3,71*2+3,45*2+0,32*4+0,2*2+0,74*2)*3,73-(1,8+1,2+1,77+0,84+0,9*2+1,9*2)*2</t>
  </si>
  <si>
    <t>"Okná EXTERIéR" (1,25*1,9*16)*-1</t>
  </si>
  <si>
    <t>"Dvere EXTERIéR" (1,05*2,47+1,07*2,47)*-1</t>
  </si>
  <si>
    <t>612460124.S</t>
  </si>
  <si>
    <t>Príprava vnútorného podkladu stien penetráciou pod omietky a nátery</t>
  </si>
  <si>
    <t>-811292840</t>
  </si>
  <si>
    <t>612460152.S</t>
  </si>
  <si>
    <t>Polokrycí špric hr. 20mm</t>
  </si>
  <si>
    <t>-1161901559</t>
  </si>
  <si>
    <t>612462752</t>
  </si>
  <si>
    <t>Vnútorná  omietka stien  (glet), ručné nanášanie, hr. 3 mm</t>
  </si>
  <si>
    <t>-331724809</t>
  </si>
  <si>
    <t>612902002.S</t>
  </si>
  <si>
    <t xml:space="preserve">Brúsenie vnútorných omietok - stien a stropov </t>
  </si>
  <si>
    <t>-881286083</t>
  </si>
  <si>
    <t>"súčet položiek stien (položka č.29) a stropov (položka č.26)"</t>
  </si>
  <si>
    <t>598,224+1089,372</t>
  </si>
  <si>
    <t>622466123</t>
  </si>
  <si>
    <t>Príprava  podkladu  BAUMIT, základný náter SanovaPrimer</t>
  </si>
  <si>
    <t>-2039171511</t>
  </si>
  <si>
    <t>622491408</t>
  </si>
  <si>
    <t>Náter silikátový BAUMIT SanovaColor, dvojnásobný</t>
  </si>
  <si>
    <t>750702832</t>
  </si>
  <si>
    <t>632452219.S</t>
  </si>
  <si>
    <t>Cementový poter, pevnosti v tlaku 20 MPa, hr. 50 mm</t>
  </si>
  <si>
    <t>1649916395</t>
  </si>
  <si>
    <t>632452220.S</t>
  </si>
  <si>
    <t>Cementový poter, pevnosti v tlaku 20 MPa, hr. 55 mm</t>
  </si>
  <si>
    <t>2034516151</t>
  </si>
  <si>
    <t>R55</t>
  </si>
  <si>
    <t>Dodávka Wiltec rampa pre invalidné vozíky dvojitá skladacia 183cm 270kg, mobilná rampa ako rampa pre invalidné vozíky, hliníková kufrová rampa</t>
  </si>
  <si>
    <t xml:space="preserve">ks </t>
  </si>
  <si>
    <t>356404887</t>
  </si>
  <si>
    <t>"súborová položka pre m.č.1.14"</t>
  </si>
  <si>
    <t>1*2</t>
  </si>
  <si>
    <t>R56</t>
  </si>
  <si>
    <t xml:space="preserve">Montáž a dodávka madla na stenu </t>
  </si>
  <si>
    <t>1260816910</t>
  </si>
  <si>
    <t>"súborová položka pre m.č.1.01"</t>
  </si>
  <si>
    <t>941955002.S</t>
  </si>
  <si>
    <t>Lešenie ľahké pracovné pomocné s výškou lešeňovej podlahy nad 1,20 do 1,90 m</t>
  </si>
  <si>
    <t>-376757679</t>
  </si>
  <si>
    <t>"Skladba podlahy P1b - m.č."</t>
  </si>
  <si>
    <t>"(1.36)"</t>
  </si>
  <si>
    <t>56,5</t>
  </si>
  <si>
    <t>"Skladba podlahy P4 - m.č."</t>
  </si>
  <si>
    <t>"(1.01+12)"</t>
  </si>
  <si>
    <t>77,1+12</t>
  </si>
  <si>
    <t>-1514034858</t>
  </si>
  <si>
    <t>961043111.S</t>
  </si>
  <si>
    <t>Búranie základov alebo vybúranie otvorov plochy nad 4 m2 z betónu prostého alebo preloženého kameňom,  -2,20000t</t>
  </si>
  <si>
    <t>-1351215937</t>
  </si>
  <si>
    <t>"(1.23a+1.23b+1.24+1.25+1.26+1.27+1.28+1.29)*Predbežná hrúbka"</t>
  </si>
  <si>
    <t>(21,2+11,8+57,4+48,7+26+41,1+39,4+20,5)*0,125</t>
  </si>
  <si>
    <t>"(1.38+1.39)*Predbežná hrúbka"</t>
  </si>
  <si>
    <t>(5,7+24,9)*0,125</t>
  </si>
  <si>
    <t>"Skladba podlahy P2A - m.č.*Predbežná hrúbka"</t>
  </si>
  <si>
    <t>"(1.30+1.31a+1.31b+1.32+1.33+1.34+1.35+1.4+1.41+1.43)*Predbežná hrúbka"</t>
  </si>
  <si>
    <t>(31,9+23,9+23,9+58+27,1+25+17,1+23,3+28,8+35)*0,125</t>
  </si>
  <si>
    <t>"(1.42)*Predbežná hrúbka"</t>
  </si>
  <si>
    <t>19,8*0,125</t>
  </si>
  <si>
    <t>"(1.14+1.15+1.16+1.17+1.18)*Predbežná hrúbka"</t>
  </si>
  <si>
    <t>(74,2+26,3+31,6+29,4+60)*0,125</t>
  </si>
  <si>
    <t>"(1.01+12)*Predbežná hrúbka"</t>
  </si>
  <si>
    <t>(77,1+12)*0,125</t>
  </si>
  <si>
    <t>965081812.S</t>
  </si>
  <si>
    <t>Búranie dlažieb, z kamen., cement., terazzových, čadičových alebo keramických, hr. nad 10 mm,  -0,06500t</t>
  </si>
  <si>
    <t>735650279</t>
  </si>
  <si>
    <t>968061112.S</t>
  </si>
  <si>
    <t>Vyvesenie dreveného okenného krídla do suti plochy do 1,5 m2, -0,01200t</t>
  </si>
  <si>
    <t>-2028100661</t>
  </si>
  <si>
    <t>"m.č. 1.30" 8</t>
  </si>
  <si>
    <t>"m.č. 1.31b" 1</t>
  </si>
  <si>
    <t>"m.č. 1.32" 1</t>
  </si>
  <si>
    <t>"m.č. 1.33" 1</t>
  </si>
  <si>
    <t>"m.č. 1.34" 1</t>
  </si>
  <si>
    <t>"m.č. 1.35" 2</t>
  </si>
  <si>
    <t>"m.č. 1.40" 1</t>
  </si>
  <si>
    <t>"m.č. 1.41" 2</t>
  </si>
  <si>
    <t>"m.č. 1.42" 1</t>
  </si>
  <si>
    <t>"m.č. 1.43" 1</t>
  </si>
  <si>
    <t>968061115.S</t>
  </si>
  <si>
    <t>Demontáž okien drevených, 1 bm obvodu - 0,008t</t>
  </si>
  <si>
    <t>444543747</t>
  </si>
  <si>
    <t>"m.č. 1.30" 1,3*2+1,915*2</t>
  </si>
  <si>
    <t>"m.č. 1.31b" 0,46*2+0,76*2</t>
  </si>
  <si>
    <t>"m.č. 1.32" 0,72*2+0,52*2</t>
  </si>
  <si>
    <t>"m.č. 1.33" 0,6*2+0,74*2</t>
  </si>
  <si>
    <t>"m.č. 1.34" 0,8*2+0,86*2</t>
  </si>
  <si>
    <t>"m.č. 1.35" 0,76*2+0,8*2</t>
  </si>
  <si>
    <t>"m.č. 1.40" 1,25*2+0,51*2</t>
  </si>
  <si>
    <t>"m.č. 1.41" 0,6*4+0,64*4</t>
  </si>
  <si>
    <t>"m.č. 1.42" 0,6*2+0,53*2</t>
  </si>
  <si>
    <t>"m.č. 1.43" 1,25*2+0,8*2</t>
  </si>
  <si>
    <t>968061125.S</t>
  </si>
  <si>
    <t>Vyvesenie dreveného dverného krídla do suti plochy do 2 m2, -0,02400t</t>
  </si>
  <si>
    <t>1372312688</t>
  </si>
  <si>
    <t>"m.č. 1.18" 2</t>
  </si>
  <si>
    <t>"m.č. 1.30" 2</t>
  </si>
  <si>
    <t>"m.č. 1.31a" 2</t>
  </si>
  <si>
    <t>"m.č. 1.32" 2</t>
  </si>
  <si>
    <t>"m.č. 1.36" 3</t>
  </si>
  <si>
    <t>"m.č. 1.23b" 2</t>
  </si>
  <si>
    <t>"m.č. 1.28" 2</t>
  </si>
  <si>
    <t>968062455.S</t>
  </si>
  <si>
    <t>Vybúranie drevených dverových zárubní plochy do 2 m2,  -0,08800t</t>
  </si>
  <si>
    <t>-766475172</t>
  </si>
  <si>
    <t>"m.č. 34" 1,97*0,9</t>
  </si>
  <si>
    <t>968062456.S</t>
  </si>
  <si>
    <t>Vybúranie drevených dverových zárubní plochy nad 2 m2,  -0,06700t</t>
  </si>
  <si>
    <t>-1832597900</t>
  </si>
  <si>
    <t>"m.č. 1.18" 1,4*2</t>
  </si>
  <si>
    <t>"m.č. 1.30" 1,5*2*2</t>
  </si>
  <si>
    <t>"m.č. 1.31a" 1,5*2</t>
  </si>
  <si>
    <t>"m.č. 1.32" 1,5*2</t>
  </si>
  <si>
    <t>"m.č. 1.36" 1,25*2,43</t>
  </si>
  <si>
    <t>"m.č. 1.23b" 1,38*2,65</t>
  </si>
  <si>
    <t>"m.č. 1.35" 1,3*2</t>
  </si>
  <si>
    <t>"m.č. 1.28" 1,1*1,95</t>
  </si>
  <si>
    <t>968072455.S</t>
  </si>
  <si>
    <t>Vybúranie kovových dverových zárubní plochy do 2 m2,  -0,07600t</t>
  </si>
  <si>
    <t>-299040279</t>
  </si>
  <si>
    <t>"m.č. 1.36" 1,97*0,8</t>
  </si>
  <si>
    <t>971024681.S</t>
  </si>
  <si>
    <t>Vybúranie otvorov v murive kamennom alebo zmiešanom plochy do 4 m2 hr. do 900 mm,  -2,30000t</t>
  </si>
  <si>
    <t>543108159</t>
  </si>
  <si>
    <t>"m.č. 1.30" 1,1*1,3*0,85</t>
  </si>
  <si>
    <t>978023251.S</t>
  </si>
  <si>
    <t>Vysekanie, vyškriabanie a vyčistenie škár muriva kamenného z lomového kameňa,  -0,01400t</t>
  </si>
  <si>
    <t>-324806869</t>
  </si>
  <si>
    <t>-1195560068</t>
  </si>
  <si>
    <t>645558034</t>
  </si>
  <si>
    <t>"Položka č. 52*koeficient"</t>
  </si>
  <si>
    <t>374,37*5</t>
  </si>
  <si>
    <t>1272669398</t>
  </si>
  <si>
    <t>-1312751260</t>
  </si>
  <si>
    <t>374,37*15</t>
  </si>
  <si>
    <t>1570059332</t>
  </si>
  <si>
    <t>979089012.S</t>
  </si>
  <si>
    <t>Poplatok za skládku - betón, tehly, dlaždice, obkladačky a keramika  (17 01), ostatné</t>
  </si>
  <si>
    <t>2060290815</t>
  </si>
  <si>
    <t>58</t>
  </si>
  <si>
    <t>797445049</t>
  </si>
  <si>
    <t>711</t>
  </si>
  <si>
    <t>Izolácie proti vode a vlhkosti</t>
  </si>
  <si>
    <t>59</t>
  </si>
  <si>
    <t>711113131</t>
  </si>
  <si>
    <t>Izolácie proti zemnej vlhkosti a povrchovej vode AQUAFIN 1K hr. 2 mm na ploche vodorovnej</t>
  </si>
  <si>
    <t>923002865</t>
  </si>
  <si>
    <t>60</t>
  </si>
  <si>
    <t>711113131.S</t>
  </si>
  <si>
    <t>Izolácie proti radónu Aquafin RB 400 na ploche vodorovnej</t>
  </si>
  <si>
    <t>1916327855</t>
  </si>
  <si>
    <t>61</t>
  </si>
  <si>
    <t>998711103.S</t>
  </si>
  <si>
    <t>Presun hmôt pre izoláciu proti vode v objektoch výšky nad 12 do 60 m</t>
  </si>
  <si>
    <t>1304749524</t>
  </si>
  <si>
    <t>712</t>
  </si>
  <si>
    <t>Izolácie striech, povlakové krytiny</t>
  </si>
  <si>
    <t>62</t>
  </si>
  <si>
    <t>712300831.S</t>
  </si>
  <si>
    <t>Odstránenie povlakovej krytiny  jednovrstvovej</t>
  </si>
  <si>
    <t>-1248417085</t>
  </si>
  <si>
    <t>"(1.30+1.31a+1.31b+1.32+1.33)"</t>
  </si>
  <si>
    <t>(31,9+23,9+23,9+58+27,1)</t>
  </si>
  <si>
    <t>63</t>
  </si>
  <si>
    <t>713121121.S</t>
  </si>
  <si>
    <t>Montáž tepelnej izolácie podláh minerálnou vlnou, kladená voľne v dvoch vrstvách</t>
  </si>
  <si>
    <t>-1696156706</t>
  </si>
  <si>
    <t>64</t>
  </si>
  <si>
    <t>631440021900</t>
  </si>
  <si>
    <t>Doska NOBASIL PTE 40x600x1000 mm, čadičová minerálna izolácia pre ťažké plávajúce podlahy, KNAUF</t>
  </si>
  <si>
    <t>70754571</t>
  </si>
  <si>
    <t>Poznámka k položke:_x000D_
λD=0,036 W / m.K, hustota izolácie ρ=125 kg.m-3, podlahy</t>
  </si>
  <si>
    <t>"Materiál k položke č.63*koeficient 1,1"</t>
  </si>
  <si>
    <t>832*1,1</t>
  </si>
  <si>
    <t>65</t>
  </si>
  <si>
    <t>631440021800</t>
  </si>
  <si>
    <t>Doska NOBASIL PTE 30x600x1000 mm, čadičová minerálna izolácia pre ťažké plávajúce podlahy, KNAUF</t>
  </si>
  <si>
    <t>-295922240</t>
  </si>
  <si>
    <t>66</t>
  </si>
  <si>
    <t>-1619633318</t>
  </si>
  <si>
    <t>67</t>
  </si>
  <si>
    <t>762521811.S</t>
  </si>
  <si>
    <t>Demontáž podláh bez vankúšov z dosiek hr. do 32 mm, -0,01600 t</t>
  </si>
  <si>
    <t>1319152453</t>
  </si>
  <si>
    <t>68</t>
  </si>
  <si>
    <t>762522811.S</t>
  </si>
  <si>
    <t>Demontáž podláh s vankúšmi z dosiek hr. do 32 mm, -0,01800 t</t>
  </si>
  <si>
    <t>-780514870</t>
  </si>
  <si>
    <t>763</t>
  </si>
  <si>
    <t>Konštrukcie - drevostavby</t>
  </si>
  <si>
    <t>69</t>
  </si>
  <si>
    <t>763115120.S</t>
  </si>
  <si>
    <t>Priečka SDK hr. 100 mm, kca CW+UW 75, jednoducho opláštená doskou štandardnou A 12,5 mm</t>
  </si>
  <si>
    <t>-1159123105</t>
  </si>
  <si>
    <t>"priečka medzi miestnosťami 1.31a/1.31b, dĺžka * výška - dvere"</t>
  </si>
  <si>
    <t>5,7*3,6-2*0,8</t>
  </si>
  <si>
    <t>70</t>
  </si>
  <si>
    <t>998763303.S</t>
  </si>
  <si>
    <t>Presun hmôt pre sadrokartónové konštrukcie v objektoch výšky od 7 do 24 m</t>
  </si>
  <si>
    <t>-1457003309</t>
  </si>
  <si>
    <t>766</t>
  </si>
  <si>
    <t>Konštrukcie stolárske</t>
  </si>
  <si>
    <t>71</t>
  </si>
  <si>
    <t>766662205.S</t>
  </si>
  <si>
    <t xml:space="preserve">Montáž a dodávka dverí a zárubne  Dn1/P </t>
  </si>
  <si>
    <t>1422253717</t>
  </si>
  <si>
    <t>,,Výpis stolárskych výrobkov č.v.17"</t>
  </si>
  <si>
    <t>72</t>
  </si>
  <si>
    <t>D1</t>
  </si>
  <si>
    <t xml:space="preserve">Montáž a dodávka zárubne Dn2/Z </t>
  </si>
  <si>
    <t>1029559415</t>
  </si>
  <si>
    <t>73</t>
  </si>
  <si>
    <t>D2</t>
  </si>
  <si>
    <t>Montáž a dodávka dverí a zárubne Dn3/Ľ+P</t>
  </si>
  <si>
    <t>1952998837</t>
  </si>
  <si>
    <t>74</t>
  </si>
  <si>
    <t>D3</t>
  </si>
  <si>
    <t>Montáž a dodávka dverí a zárubne Dn4/Ľ+P</t>
  </si>
  <si>
    <t>1750254998</t>
  </si>
  <si>
    <t>75</t>
  </si>
  <si>
    <t>D4</t>
  </si>
  <si>
    <t>Montáž a dodávka dverí a zárubne Dn5/P</t>
  </si>
  <si>
    <t>-1760871454</t>
  </si>
  <si>
    <t>76</t>
  </si>
  <si>
    <t>D5</t>
  </si>
  <si>
    <t>Montáž a dodávka dverí a zárubne Dn6/Ľ+P</t>
  </si>
  <si>
    <t>1467734178</t>
  </si>
  <si>
    <t>77</t>
  </si>
  <si>
    <t>D6</t>
  </si>
  <si>
    <t>Oprava dverí a zárubne  Dn7/P</t>
  </si>
  <si>
    <t>1435651614</t>
  </si>
  <si>
    <t>78</t>
  </si>
  <si>
    <t>D7</t>
  </si>
  <si>
    <t>Oprava  zárubne a dodávka nových dverí Dn8/P</t>
  </si>
  <si>
    <t>-1062808385</t>
  </si>
  <si>
    <t>79</t>
  </si>
  <si>
    <t>D8</t>
  </si>
  <si>
    <t xml:space="preserve">Montáž a dodávka dverí a zárubne Dn9/P </t>
  </si>
  <si>
    <t>-247662371</t>
  </si>
  <si>
    <t>80</t>
  </si>
  <si>
    <t>D9</t>
  </si>
  <si>
    <t>Montáž a dodávka dverí a zárubne Dn10/P</t>
  </si>
  <si>
    <t>718262561</t>
  </si>
  <si>
    <t>81</t>
  </si>
  <si>
    <t>D10</t>
  </si>
  <si>
    <t xml:space="preserve">Montáž a dodávka dverí a zárubne Dn11/Ľ+P </t>
  </si>
  <si>
    <t>1312428097</t>
  </si>
  <si>
    <t>82</t>
  </si>
  <si>
    <t>D11</t>
  </si>
  <si>
    <t xml:space="preserve">Montáž a dodávka dverí a zárubne Dn12/Ľ+P </t>
  </si>
  <si>
    <t>487823962</t>
  </si>
  <si>
    <t>83</t>
  </si>
  <si>
    <t>D12</t>
  </si>
  <si>
    <t xml:space="preserve">Montáž a dodávka dverí a zárubne Dn13/Ľ+P </t>
  </si>
  <si>
    <t>-762378331</t>
  </si>
  <si>
    <t>84</t>
  </si>
  <si>
    <t>D13</t>
  </si>
  <si>
    <t>Montáž a dodávka dverí a zárubne Dn14/P+Ľ</t>
  </si>
  <si>
    <t>-1335442743</t>
  </si>
  <si>
    <t>85</t>
  </si>
  <si>
    <t>D14</t>
  </si>
  <si>
    <t xml:space="preserve">Oprava dverí a zárubne Dn15/Ľ+P </t>
  </si>
  <si>
    <t>-248394953</t>
  </si>
  <si>
    <t>86</t>
  </si>
  <si>
    <t>O1</t>
  </si>
  <si>
    <t xml:space="preserve">Montáž a dodávka okna o1 </t>
  </si>
  <si>
    <t>-379231674</t>
  </si>
  <si>
    <t>87</t>
  </si>
  <si>
    <t>O2</t>
  </si>
  <si>
    <t xml:space="preserve">Montáž a dodávka okna o2 </t>
  </si>
  <si>
    <t>613422243</t>
  </si>
  <si>
    <t>88</t>
  </si>
  <si>
    <t>O3</t>
  </si>
  <si>
    <t xml:space="preserve">Montáž a dodávka okna o3 </t>
  </si>
  <si>
    <t>1804971865</t>
  </si>
  <si>
    <t>89</t>
  </si>
  <si>
    <t>O4</t>
  </si>
  <si>
    <t xml:space="preserve">Montáž a dodávka okna o4 </t>
  </si>
  <si>
    <t>1256097795</t>
  </si>
  <si>
    <t>90</t>
  </si>
  <si>
    <t>O5</t>
  </si>
  <si>
    <t xml:space="preserve">Montáž a dodávka okna o5 </t>
  </si>
  <si>
    <t>1518843496</t>
  </si>
  <si>
    <t>91</t>
  </si>
  <si>
    <t>O6</t>
  </si>
  <si>
    <t xml:space="preserve">Montáž a dodávka okna o6 </t>
  </si>
  <si>
    <t>444101923</t>
  </si>
  <si>
    <t>92</t>
  </si>
  <si>
    <t>O7</t>
  </si>
  <si>
    <t>Montáž a dodávka okna o7</t>
  </si>
  <si>
    <t>-1609295682</t>
  </si>
  <si>
    <t>93</t>
  </si>
  <si>
    <t>O8</t>
  </si>
  <si>
    <t>Montáž a dodávka okna o8</t>
  </si>
  <si>
    <t>1105818829</t>
  </si>
  <si>
    <t>94</t>
  </si>
  <si>
    <t>O9</t>
  </si>
  <si>
    <t>Montáž a dodávka okna o9</t>
  </si>
  <si>
    <t>-350230028</t>
  </si>
  <si>
    <t>95</t>
  </si>
  <si>
    <t>O10</t>
  </si>
  <si>
    <t>Montáž a dodávka okna o10</t>
  </si>
  <si>
    <t>2115655928</t>
  </si>
  <si>
    <t>96</t>
  </si>
  <si>
    <t>O11</t>
  </si>
  <si>
    <t>Montáž a dodávka okna o11</t>
  </si>
  <si>
    <t>-373526299</t>
  </si>
  <si>
    <t>771</t>
  </si>
  <si>
    <t>Podlahy z dlaždíc</t>
  </si>
  <si>
    <t>97</t>
  </si>
  <si>
    <t>771415004.S</t>
  </si>
  <si>
    <t xml:space="preserve">Montáž soklíkov z obkladačiek do tmelu </t>
  </si>
  <si>
    <t>-774248440</t>
  </si>
  <si>
    <t>"m.č. 1.34  odvod - dvere/otvory+výklenky"</t>
  </si>
  <si>
    <t>7*2+3,46*2-0,9</t>
  </si>
  <si>
    <t>"m.č. 1.35  odvod - dvere/otvory+výklenky"</t>
  </si>
  <si>
    <t>5,43*2+3,46*2-0,9-1,2+1,46*2</t>
  </si>
  <si>
    <t>"m.č. 1.38  odvod - dvere/otvory+výklenky"</t>
  </si>
  <si>
    <t>3,365*2+1,8*2-0,84+0,2*2</t>
  </si>
  <si>
    <t>"m.č. 1.39  odvod - dvere/otvory+výklenky"</t>
  </si>
  <si>
    <t>8,775*2+1,88*23,71*2+3,45*2-1,8-1,2-1,77-0,84-0,9*2-1,9*2+0,32*4+0,2*2+0,74*2</t>
  </si>
  <si>
    <t>"m.č. 1.40  odvod - dvere/otvory+výklenky"</t>
  </si>
  <si>
    <t>6,58*2+3,38*2-1,77-1,06</t>
  </si>
  <si>
    <t>"m.č. 1.41  odvod - dvere/otvory+výklenky"</t>
  </si>
  <si>
    <t>6,85*2+4,2*2-1,06+0,5*2+1*2</t>
  </si>
  <si>
    <t>"m.č. 1.42  odvod - dvere/otvory+výklenky"</t>
  </si>
  <si>
    <t>5,29*2+3,74*2-0,9+0,625*2</t>
  </si>
  <si>
    <t>"m.č. 1.43  odvod - dvere/otvory+výklenky"</t>
  </si>
  <si>
    <t>5,11*2+6,85*2-0,9+0,57*2</t>
  </si>
  <si>
    <t>98</t>
  </si>
  <si>
    <t>597640006300.S</t>
  </si>
  <si>
    <t>Sokel keramický</t>
  </si>
  <si>
    <t>1158852428</t>
  </si>
  <si>
    <t>"Materliá k položke č 97*koeficient množstva=prepočet na ks/m"</t>
  </si>
  <si>
    <t>341,93*3,5</t>
  </si>
  <si>
    <t>771576109.S</t>
  </si>
  <si>
    <t xml:space="preserve">Montáž podláh z dlaždíc keramických do tmelu flexibilného </t>
  </si>
  <si>
    <t>-16831089</t>
  </si>
  <si>
    <t>100</t>
  </si>
  <si>
    <t>597740001000.S</t>
  </si>
  <si>
    <t>Dlaždice keramické s protišmykovým povrchom,</t>
  </si>
  <si>
    <t>-1757158035</t>
  </si>
  <si>
    <t>"Materiál k položke č.99*koeficient 1.05"</t>
  </si>
  <si>
    <t>344,4*1.05</t>
  </si>
  <si>
    <t>101</t>
  </si>
  <si>
    <t>998771103.S</t>
  </si>
  <si>
    <t>Presun hmôt pre podlahy z dlaždíc v objektoch výšky nad 12 do 24 m</t>
  </si>
  <si>
    <t>1009394983</t>
  </si>
  <si>
    <t>772</t>
  </si>
  <si>
    <t>Podlahy z prírodného a konglomerovaného kameňa</t>
  </si>
  <si>
    <t>102</t>
  </si>
  <si>
    <t>772501140.S</t>
  </si>
  <si>
    <t>Kladenie dlažby z kameňa z pravouhlých dosiek alebo dlaždíc hr. do 30 mm</t>
  </si>
  <si>
    <t>797387425</t>
  </si>
  <si>
    <t>103</t>
  </si>
  <si>
    <t>583840011000.S</t>
  </si>
  <si>
    <t>Kamenná neretifikovaná dlažba 450x600x20mm</t>
  </si>
  <si>
    <t>810348354</t>
  </si>
  <si>
    <t>"Materiál k položke č.102 * koeficient 1.05"</t>
  </si>
  <si>
    <t>266,1*1,05</t>
  </si>
  <si>
    <t>104</t>
  </si>
  <si>
    <t>998772103.S</t>
  </si>
  <si>
    <t>Presun hmôt pre kamennú dlažbu v objektoch výšky nad 12 do 60 m</t>
  </si>
  <si>
    <t>-584635132</t>
  </si>
  <si>
    <t>775</t>
  </si>
  <si>
    <t>Podlahy vlysové a parketové</t>
  </si>
  <si>
    <t>105</t>
  </si>
  <si>
    <t>775413130.S</t>
  </si>
  <si>
    <t>Montáž podlahových soklíkov alebo líšt obvodových lepením</t>
  </si>
  <si>
    <t>-1840505180</t>
  </si>
  <si>
    <t>"m.č. 1.14 - odvod - dvere/otvory+výklenky"</t>
  </si>
  <si>
    <t>10*2+7,29*2-0,9*2+2*3+0,95*2</t>
  </si>
  <si>
    <t>"m.č. 1.15 - odvod - dvere/otvory+výklenky"</t>
  </si>
  <si>
    <t>3,28*2+7,29*2-0,9*2+0,6*2</t>
  </si>
  <si>
    <t>"m.č. 1.16 - odvod - dvere/otvory+výklenky"</t>
  </si>
  <si>
    <t>3,96*2+7,29*2-0,9-1,12-1+2+0,95*2</t>
  </si>
  <si>
    <t>"m.č. 1.17 - odvod - dvere/otvory+výklenky"</t>
  </si>
  <si>
    <t>3,87*2+7,9*2-0,95-1,12+2</t>
  </si>
  <si>
    <t>"m.č. 1.18 - odvod - dvere/otvory+výklenky"</t>
  </si>
  <si>
    <t>7,51*2+7,29*2-0,95-1,38+2*2+0,75*2+0,66*2+0,3*2</t>
  </si>
  <si>
    <t>106</t>
  </si>
  <si>
    <t>611990003200</t>
  </si>
  <si>
    <t xml:space="preserve">Lišta soklová drevená , vxšxl 60x20x2600, dub </t>
  </si>
  <si>
    <t>-616864456</t>
  </si>
  <si>
    <t>"materiál k položke č.105+koeficent"</t>
  </si>
  <si>
    <t>142,76*1,05</t>
  </si>
  <si>
    <t>107</t>
  </si>
  <si>
    <t>775521800.S</t>
  </si>
  <si>
    <t>Demontáž drevených podláh vlysových, mozaikových, parketových, pribíjaných, vrátane líšt -0,0150t</t>
  </si>
  <si>
    <t>1552967504</t>
  </si>
  <si>
    <t>108</t>
  </si>
  <si>
    <t>775530070.S</t>
  </si>
  <si>
    <t>Montáž podlahy z laminátových a drevených parkiet, šírka do 190 mm, lepením</t>
  </si>
  <si>
    <t>1284520360</t>
  </si>
  <si>
    <t>109</t>
  </si>
  <si>
    <t>611980002170.S</t>
  </si>
  <si>
    <t>Parkety veľkoplošné drevené, hrúbka 14 mm</t>
  </si>
  <si>
    <t>-1444200708</t>
  </si>
  <si>
    <t>"Materiál k položke č.108*koeficient 1.05"</t>
  </si>
  <si>
    <t>221,5*1,05</t>
  </si>
  <si>
    <t>110</t>
  </si>
  <si>
    <t>998775103.S</t>
  </si>
  <si>
    <t>Presun hmôt pre podlahy vlysové a parketové v objektoch výšky nad 12 do 24 m</t>
  </si>
  <si>
    <t>-90345214</t>
  </si>
  <si>
    <t>Ostatné</t>
  </si>
  <si>
    <t>784</t>
  </si>
  <si>
    <t>Maľby</t>
  </si>
  <si>
    <t>111</t>
  </si>
  <si>
    <t>784410030.S</t>
  </si>
  <si>
    <t>Oblepenie soklov, stykov, okrajov a iných zariadení, výšky miestnosti do 3,80 m</t>
  </si>
  <si>
    <t>-1292642312</t>
  </si>
  <si>
    <t>"Predbežné množstvo"</t>
  </si>
  <si>
    <t>1*5652,3</t>
  </si>
  <si>
    <t>112</t>
  </si>
  <si>
    <t>784411301.S</t>
  </si>
  <si>
    <t>Pačokovanie vápenným mliekom jednonásobné jemnozrnných podkladov výšky do 3,80 m</t>
  </si>
  <si>
    <t>-1002079972</t>
  </si>
  <si>
    <t>113</t>
  </si>
  <si>
    <t>784418011.S</t>
  </si>
  <si>
    <t>Zakrývanie otvorov, podláh a zariadení fóliou v miestnostiach alebo na schodisku</t>
  </si>
  <si>
    <t>-272203264</t>
  </si>
  <si>
    <t>"(Výkaz podláh Spolu m2 + okná + dvere)*koeficient straty a zariadení"</t>
  </si>
  <si>
    <t>"výkaz podláh" 997,6*1,7</t>
  </si>
  <si>
    <t>"Okná" (1,25*1,9*16+1,21*1,9+0,41*0,76+0,52*0,72+0,46*0,78+0,6*0,74+0,8*2+0,8*0,76+1,2*0,51+0,64*2+0,6+0,53+1,2*0,51+0,5*2)*1,7</t>
  </si>
  <si>
    <t xml:space="preserve">"Dvere*2strany" </t>
  </si>
  <si>
    <t>(2,93*1,06+2*1,5+1,5*2*3+1*2+2*1,4+1,8*1,1+2*1+2*0,8+2*0,9+1,24*2,13+2,4*1,1+2,65*1,3+1,9*1,2+2*0,9+1,05*2,47+0,9*2,47+1,04*1,88+1,2*2)*2*1,7</t>
  </si>
  <si>
    <t>114</t>
  </si>
  <si>
    <t>784422271.S</t>
  </si>
  <si>
    <t>Maľby vápenné základné dvojnásobné, ručne nanášané na jemnozrnný podklad výšky do 3,80 m</t>
  </si>
  <si>
    <t>-636811768</t>
  </si>
  <si>
    <t>115</t>
  </si>
  <si>
    <t>1862387154</t>
  </si>
  <si>
    <t>116</t>
  </si>
  <si>
    <t>979639184</t>
  </si>
  <si>
    <t xml:space="preserve">2025/10 - SO-01 - sanácia vlhkosti exteriér </t>
  </si>
  <si>
    <t xml:space="preserve">    1 - ZEMNE PRÁCE</t>
  </si>
  <si>
    <t xml:space="preserve">    4 - Vodorovné konštrukcie</t>
  </si>
  <si>
    <t xml:space="preserve">    5 - Komunikácie</t>
  </si>
  <si>
    <t xml:space="preserve">    8 - Rúrové vedenie</t>
  </si>
  <si>
    <t xml:space="preserve">VRN - Dopravné náklady a zriadenie staveniska </t>
  </si>
  <si>
    <t>ZEMNE PRÁCE</t>
  </si>
  <si>
    <t>131201101.S</t>
  </si>
  <si>
    <t>Výkop nezapaženej jamy v hornine 3, do 100 m3</t>
  </si>
  <si>
    <t>-1725079008</t>
  </si>
  <si>
    <t xml:space="preserve">"Revízna šachta" (1*1*1)*2 </t>
  </si>
  <si>
    <t>"Nové trasovanie dažďových zvodov" (0,8*0,9*0,9)*7</t>
  </si>
  <si>
    <t>"Vsakovacia jama" 2*2*2,5</t>
  </si>
  <si>
    <t>"Drenážna studňa výkop od spodnej hrany rigolu zo vsakovacích boxov" (1*1*2)*4</t>
  </si>
  <si>
    <t>131201109.S</t>
  </si>
  <si>
    <t>Hĺbenie nezapažených jám a zárezov. Príplatok za lepivosť horniny 3</t>
  </si>
  <si>
    <t>406677819</t>
  </si>
  <si>
    <t>14,536*0,3</t>
  </si>
  <si>
    <t>132201102.S</t>
  </si>
  <si>
    <t>Výkop ryhy do šírky 600 mm v horn.3 nad 100 m3</t>
  </si>
  <si>
    <t>867399187</t>
  </si>
  <si>
    <t xml:space="preserve">"Drenážny rigol zo vsakovacích boxov" 8*80,55  </t>
  </si>
  <si>
    <t>"Drenážny výkop A" 3*15</t>
  </si>
  <si>
    <t>"Drenážny výkop B"2,1*5,77</t>
  </si>
  <si>
    <t>"Drenážny výkop C" 2.2*20,465</t>
  </si>
  <si>
    <t>"Napojenie do vsakovacej jamy" 8,6*1*4</t>
  </si>
  <si>
    <t>"Dažďová kanalizácia" 68,3*0,8*0,5</t>
  </si>
  <si>
    <t>132201109.S</t>
  </si>
  <si>
    <t>Príplatok k cene za lepivosť pri hĺbení rýh šírky do 600 mm zapažených i nezapažených s urovnaním dna v hornine 3</t>
  </si>
  <si>
    <t>-1456904502</t>
  </si>
  <si>
    <t>808,26*0,3</t>
  </si>
  <si>
    <t>132211111.S</t>
  </si>
  <si>
    <t>Hĺbenie rýh šírky do 600 mm v  hornine tr.3 nesúdržných - ručným náradím</t>
  </si>
  <si>
    <t>-821013896</t>
  </si>
  <si>
    <t>808,26*0,05</t>
  </si>
  <si>
    <t>132211119.S</t>
  </si>
  <si>
    <t>Príplatok za lepivosť pri hĺbení rýh š do 600 mm ručným náradím v hornine tr. 3</t>
  </si>
  <si>
    <t>-1564655727</t>
  </si>
  <si>
    <t>40,416*0,3</t>
  </si>
  <si>
    <t>151101103.S</t>
  </si>
  <si>
    <t>Paženie a rozopretie stien rýh pre podzemné vedenie, príložné do 8 m</t>
  </si>
  <si>
    <t>-672802438</t>
  </si>
  <si>
    <t xml:space="preserve">"Drenážny rigol zo vsakovacích boxov" (80,55*4,16)*2  </t>
  </si>
  <si>
    <t>"Drenážny výkop A" 15*3</t>
  </si>
  <si>
    <t>151101113.S</t>
  </si>
  <si>
    <t>Odstránenie paženia rýh pre podzemné vedenie, príložné hĺbky do 8 m</t>
  </si>
  <si>
    <t>-77315709</t>
  </si>
  <si>
    <t>162201102.S</t>
  </si>
  <si>
    <t>Vodorovné premiestnenie výkopku z horniny 1-4 nad 20-50m</t>
  </si>
  <si>
    <t>743069795</t>
  </si>
  <si>
    <t>"Jama + ryha strojný výkop + ryha ručný výkop" 24,536+808,26+40,413</t>
  </si>
  <si>
    <t>-1187372484</t>
  </si>
  <si>
    <t>"Výkopy mínus zabudované materiály a zásypy" 873,209-434,97-47,175-57,556-179,387-23,138-6,138-14,545</t>
  </si>
  <si>
    <t>530305585</t>
  </si>
  <si>
    <t>110,3*7</t>
  </si>
  <si>
    <t>2057874662</t>
  </si>
  <si>
    <t>1*110,3</t>
  </si>
  <si>
    <t>637667577</t>
  </si>
  <si>
    <t>110,3*1,65</t>
  </si>
  <si>
    <t>174101001.S</t>
  </si>
  <si>
    <t xml:space="preserve">Zásyp sypaninou so zhutnením jám, šachiet, rýh, zárezov alebo okolo objektov </t>
  </si>
  <si>
    <t>822010763</t>
  </si>
  <si>
    <t xml:space="preserve">"Drenážny rigol zo vsakovacích boxov" 5,4*80,55  </t>
  </si>
  <si>
    <t>175101102.S</t>
  </si>
  <si>
    <t>Obsyp potrubia sypaninou z vhodných hornín 1 až 4 s prehodením sypaniny</t>
  </si>
  <si>
    <t>1150038597</t>
  </si>
  <si>
    <t>"Dažďová kanalizácia" 68,3*0,5*0,5</t>
  </si>
  <si>
    <t>"Napojenie do vsakovacej jamy" 8,6*1*3,5</t>
  </si>
  <si>
    <t>175101202.S</t>
  </si>
  <si>
    <t>Obsyp objektov sypaninou z vhodných hornín 1 až 4 s prehodením sypaniny</t>
  </si>
  <si>
    <t>853566523</t>
  </si>
  <si>
    <t>"Drenážny výkop B"1,5*5,77</t>
  </si>
  <si>
    <t>"Drenážny výkop C" 1,4*20,465</t>
  </si>
  <si>
    <t>"Drenážny výkop A" 1,35*15</t>
  </si>
  <si>
    <t>581280000200.S</t>
  </si>
  <si>
    <t>Bentonit mletý Sabenil 450</t>
  </si>
  <si>
    <t>1682953129</t>
  </si>
  <si>
    <t>211521141.S</t>
  </si>
  <si>
    <t xml:space="preserve">Výplň odvodňovacieho rebra alebo trativodu do rýh kamenivom hrubým drveným </t>
  </si>
  <si>
    <t>459443315</t>
  </si>
  <si>
    <t xml:space="preserve">"Drenážny rigol zo vsakovacích boxov" 1,86*80,55  </t>
  </si>
  <si>
    <t>"Drenážny výkop A" 0,8*15</t>
  </si>
  <si>
    <t>"Drenážny výkop B"0,3*5,77</t>
  </si>
  <si>
    <t>"Drenážny výkop C" 0,285*20,465</t>
  </si>
  <si>
    <t>211971110.S</t>
  </si>
  <si>
    <t>Zhotovenie opláštenia výplne z geotextílie, v ryhe alebo v záreze so stenami šikmými o skl. do 1:2,5</t>
  </si>
  <si>
    <t>-481286876</t>
  </si>
  <si>
    <t xml:space="preserve">"Drenážny rigol zo vsakovacích boxov" 2,4*80,55  </t>
  </si>
  <si>
    <t>"Drenážny výkop A" 3,3*15</t>
  </si>
  <si>
    <t>693110004500.S</t>
  </si>
  <si>
    <t>Geotextília polypropylénová netkaná 300 g/m2</t>
  </si>
  <si>
    <t>1787176815</t>
  </si>
  <si>
    <t>242,82*1,02 'Prepočítané koeficientom množstva</t>
  </si>
  <si>
    <t>212312111.S</t>
  </si>
  <si>
    <t xml:space="preserve">Lôžko pre trativod z betónu prostého ručná betonáž spádovaný </t>
  </si>
  <si>
    <t>-1989478953</t>
  </si>
  <si>
    <t xml:space="preserve">"Drenážny rigol zo vsakovacích boxov" 0,25*80,55  </t>
  </si>
  <si>
    <t>"Drenážny výkop A" 0,2*15</t>
  </si>
  <si>
    <t>212755244.S</t>
  </si>
  <si>
    <t>Trativod z drenážnych rúrok bez lôžka, vnútorného priem. rúrok 100 mm</t>
  </si>
  <si>
    <t>1884763921</t>
  </si>
  <si>
    <t>"Drenážny výkop A" (4*15)+28</t>
  </si>
  <si>
    <t>"Drenážny výkop C" (1*20,46) + 5,2</t>
  </si>
  <si>
    <t>"Drenážny výkop B"(1*5,77) + 5,3</t>
  </si>
  <si>
    <t>271533021.S</t>
  </si>
  <si>
    <t>Násyp pod základové konštrukcie so zhutnením z  kameniva hrubého drveného fr. 8 - 16 mm</t>
  </si>
  <si>
    <t>-90787167</t>
  </si>
  <si>
    <t>"Drenážny výkop A" 0,15*15</t>
  </si>
  <si>
    <t>"Drenážny výkop C" 0,19*20,465</t>
  </si>
  <si>
    <t>Vodorovné konštrukcie</t>
  </si>
  <si>
    <t>451572121.S</t>
  </si>
  <si>
    <t>Lôžko pod potrubie, stoky a drobné objekty, v otvorenom výkope z kameniva drobného ťaženého 0-2 mm</t>
  </si>
  <si>
    <t>-1038228763</t>
  </si>
  <si>
    <t>"Dažďová kanalizácia" 68,3*0,3*0,5</t>
  </si>
  <si>
    <t>"Napojenie do vsakovacej jamy" 8,6*1*0,5</t>
  </si>
  <si>
    <t>Komunikácie</t>
  </si>
  <si>
    <t>591111111.S</t>
  </si>
  <si>
    <t>Kladenie dlažby z kociek veľkých do lôžka z kameniva ťaženého</t>
  </si>
  <si>
    <t>-1473491512</t>
  </si>
  <si>
    <t>(6,35+15)*1</t>
  </si>
  <si>
    <t>14,05*1,8</t>
  </si>
  <si>
    <t>583810000600.S</t>
  </si>
  <si>
    <t>Dlažobná kocka - andezit, rozmer 80-100 mm</t>
  </si>
  <si>
    <t>-577490796</t>
  </si>
  <si>
    <t>46,64*1,01 'Prepočítané koeficientom množstva</t>
  </si>
  <si>
    <t>596911141.S</t>
  </si>
  <si>
    <t>Kladenie betónovej zámkovej dlažby komunikácií pre peších hr. 60 mm pre peších do 50 m2 so zriadením lôžka z kameniva hr. 30 mm</t>
  </si>
  <si>
    <t>817402730</t>
  </si>
  <si>
    <t>1*25,5</t>
  </si>
  <si>
    <t>592460007500.S</t>
  </si>
  <si>
    <t>Dlažba betónová bezškárová, rozmer 200x165x60 mm, prírodná</t>
  </si>
  <si>
    <t>-1576507287</t>
  </si>
  <si>
    <t>25,5*1,02 'Prepočítané koeficientom množstva</t>
  </si>
  <si>
    <t>611460233.S</t>
  </si>
  <si>
    <t>Vnútorná omietka stien cementová hrubá, hr. 20 mm sokel</t>
  </si>
  <si>
    <t>-488761517</t>
  </si>
  <si>
    <t>(15*0,5) *2</t>
  </si>
  <si>
    <t>(12,6*1) *2</t>
  </si>
  <si>
    <t>622491310.S</t>
  </si>
  <si>
    <t>Fasádny náter silikátový, dvojnásobný sokel</t>
  </si>
  <si>
    <t>558771806</t>
  </si>
  <si>
    <t>15*0,5</t>
  </si>
  <si>
    <t>12,6*1</t>
  </si>
  <si>
    <t>639991015.S</t>
  </si>
  <si>
    <t>Stratené debnenie a izolácia proti vlhkosti a radónu z HDPE tvaroviek výšky 150 mm</t>
  </si>
  <si>
    <t>650297951</t>
  </si>
  <si>
    <t>"Drenážny výkop A" 2,5*15</t>
  </si>
  <si>
    <t>"Drenážny výkop C" 1,5*20,46</t>
  </si>
  <si>
    <t>R1</t>
  </si>
  <si>
    <t xml:space="preserve">Montáž a dodávka kari sieť 50x50mm hr 2mm kotvená v rozpone 800mm </t>
  </si>
  <si>
    <t>653840223</t>
  </si>
  <si>
    <t>Rúrové vedenie</t>
  </si>
  <si>
    <t>871354206.S</t>
  </si>
  <si>
    <t>Potrubie kanalizačné hladké plnostenné PP SN 10 DN 200</t>
  </si>
  <si>
    <t>-377398397</t>
  </si>
  <si>
    <t>"Dažďová kanalizácia" 68,3</t>
  </si>
  <si>
    <t>"Napojenie drenáže z budovy " 1*4,615</t>
  </si>
  <si>
    <t>"Nové trasovanie dažďových zvodov"7*2,1</t>
  </si>
  <si>
    <t>871374210.S</t>
  </si>
  <si>
    <t>Potrubie kanalizačné hladké plnostenné PP SN 10 DN 300</t>
  </si>
  <si>
    <t>867175590</t>
  </si>
  <si>
    <t>"Napojenie do vsakovacej jamy" 9</t>
  </si>
  <si>
    <t>871394212.S</t>
  </si>
  <si>
    <t xml:space="preserve">Potrubie kanalizačné hladké plnostenné PP SN 10 DN 400 rozpílené na polovicu </t>
  </si>
  <si>
    <t>-1754200245</t>
  </si>
  <si>
    <t>"Kanalizačná rúra rozpílená po dĺžke na polovicu výkres číslo 6" 85,55*0,5</t>
  </si>
  <si>
    <t>894810000.S</t>
  </si>
  <si>
    <t>Montáž a dodávka drenážna studňa s poklopom DN 400mm preroforovaná Dĺžka 6 m</t>
  </si>
  <si>
    <t>-2097238132</t>
  </si>
  <si>
    <t>1*4</t>
  </si>
  <si>
    <t>894810006.S</t>
  </si>
  <si>
    <t>Montáž PP revíznej kanalizačnej šachty priemeru 600 mm do výšky šachty 2 m s plastovým poklopom</t>
  </si>
  <si>
    <t>1626696735</t>
  </si>
  <si>
    <t>286610036300.S</t>
  </si>
  <si>
    <t>Šachtové dno prietočné DN 250x0°-60°, ku kanalizačnej revíznej šachte 600 mm, PP</t>
  </si>
  <si>
    <t>1332317791</t>
  </si>
  <si>
    <t>286610045100.S</t>
  </si>
  <si>
    <t>Vlnovcová šachtová rúra s hrdlom kanalizačná 600 mm, dĺžka 3,65 m, PP</t>
  </si>
  <si>
    <t>-575843825</t>
  </si>
  <si>
    <t>286620001100.S</t>
  </si>
  <si>
    <t>Plastový poklop tr. zaťaženia A15, 600 mm na šachtové rúry</t>
  </si>
  <si>
    <t>-300072260</t>
  </si>
  <si>
    <t>286620001200.S</t>
  </si>
  <si>
    <t>Tesnenie z PVC k plastovému poklopu tr. zaťaženia A15, 600 mm</t>
  </si>
  <si>
    <t>-1574467231</t>
  </si>
  <si>
    <t>286710035900.S</t>
  </si>
  <si>
    <t>Gumové tesnenie šachtovej rúry 600 mm ku kanalizačnej revíznej šachte 600 mm</t>
  </si>
  <si>
    <t>162667914</t>
  </si>
  <si>
    <t>895970000.S</t>
  </si>
  <si>
    <t>Montáž vsakovacieho bloku neinšpekčného 1000x500x390 mm vrátane geotextílie</t>
  </si>
  <si>
    <t>1832075568</t>
  </si>
  <si>
    <t xml:space="preserve">"Drenážny rigol zo vsakovacích boxov"(1,287*80,55)  </t>
  </si>
  <si>
    <t>286650001212.S</t>
  </si>
  <si>
    <t>Vsakovací blok 1000x500x390 mm, pre vsakovanie dažďovej vody</t>
  </si>
  <si>
    <t>1627378609</t>
  </si>
  <si>
    <t>140,204519745623*5 'Prepočítané koeficientom množstva</t>
  </si>
  <si>
    <t>R4</t>
  </si>
  <si>
    <t>Odstránenie jestvujúcej dažďovej kanalizácie z odvetrávacieho kanála</t>
  </si>
  <si>
    <t>-1597879815</t>
  </si>
  <si>
    <t>959941113.S</t>
  </si>
  <si>
    <t>Kotevná šrouba 10mm d 200 do chemickej  kotvy 2x podložka +2 x matica M10 do betónu, ŽB, kameňa, s vyvŕtaním otvoru M10/90/190 mm</t>
  </si>
  <si>
    <t>281688545</t>
  </si>
  <si>
    <t>27,6/0,8</t>
  </si>
  <si>
    <t>R2</t>
  </si>
  <si>
    <t xml:space="preserve">Vytmelenie spojov kmenných blokov vodeodolnou maltou ASOCRET-M30 + AQUAFIN-RB400 </t>
  </si>
  <si>
    <t>-812183781</t>
  </si>
  <si>
    <t>66,9*1,3</t>
  </si>
  <si>
    <t>R3</t>
  </si>
  <si>
    <t xml:space="preserve">Montáž a dodávka nasávací otvor D 150 nerez </t>
  </si>
  <si>
    <t>-219243866</t>
  </si>
  <si>
    <t>365171790</t>
  </si>
  <si>
    <t>711131102.S</t>
  </si>
  <si>
    <t>Zhotovenie geotextílie alebo tkaniny na plochu vodorovnú</t>
  </si>
  <si>
    <t>-1677823496</t>
  </si>
  <si>
    <t>"Drenážny výkop A" 1,65*15</t>
  </si>
  <si>
    <t>"Drenážny výkop C" 2*20,46</t>
  </si>
  <si>
    <t>"Drenážny výkop B"2*5,77</t>
  </si>
  <si>
    <t>-1195894758</t>
  </si>
  <si>
    <t>77,21*1,15 'Prepočítané koeficientom množstva</t>
  </si>
  <si>
    <t>711132107.S</t>
  </si>
  <si>
    <t>Zhotovenie izolácie proti zemnej vlhkosti nopovou fóliou položenou voľne na ploche zvislej</t>
  </si>
  <si>
    <t>434052880</t>
  </si>
  <si>
    <t>"Drenážny výkop A" 3,2*15</t>
  </si>
  <si>
    <t>"Drenážny výkop C" 2,2*20,46</t>
  </si>
  <si>
    <t>"Drenážny výkop B"2,2*5,77</t>
  </si>
  <si>
    <t>283230002700.S</t>
  </si>
  <si>
    <t>Nopová HDPE fólia hrúbky 0,5 mm, výška nopu 8 mm, proti zemnej vlhkosti s radónovou ochranou, pre spodnú stavbu</t>
  </si>
  <si>
    <t>-1804936046</t>
  </si>
  <si>
    <t>105,706*1,15 'Prepočítané koeficientom množstva</t>
  </si>
  <si>
    <t>711470170</t>
  </si>
  <si>
    <t>Zhotovenie izolácie proti tlakovej vodeDelta PT  - zvislá profilovaná fólia na sanáciu stien a soklov</t>
  </si>
  <si>
    <t>1616532864</t>
  </si>
  <si>
    <t>283230002500</t>
  </si>
  <si>
    <t>Profilovaná fólia HDPE DELTA-PT, rozmer 20x2 m, výška nopov 8 mm, pevnosť 70 kN/m2, s omietacou mriežkou, pre spodnú stavbu, DORKEN</t>
  </si>
  <si>
    <t>-2085793063</t>
  </si>
  <si>
    <t>Poznámka k položke:_x000D_
Profilovaná fólia s natavenou nosnou mriežkou. Vhodná na sanáciu vlhkých vnútorných stien, vytvára vzduchovú medzeru na odvetranie vlhkosti. Pevnosť v tlaku 70 kN/m2.</t>
  </si>
  <si>
    <t>20,1*1,15</t>
  </si>
  <si>
    <t>-1492511865</t>
  </si>
  <si>
    <t xml:space="preserve">Dopravné náklady a zriadenie staveniska </t>
  </si>
  <si>
    <t>1102358223</t>
  </si>
  <si>
    <t>556017</t>
  </si>
  <si>
    <t xml:space="preserve">2025/11 - SO-01 - umelecko-remeselná obnova hodnotných prvkov kaštieľa </t>
  </si>
  <si>
    <t>D1 - Umelecko-remeselné práce - EXTERIÉR</t>
  </si>
  <si>
    <t xml:space="preserve">    D2 - Východné krídlo kaštieľa – exteriér</t>
  </si>
  <si>
    <t xml:space="preserve">    D3 - Severné krídlo kaštieľa – exteriér</t>
  </si>
  <si>
    <t xml:space="preserve">    D4 - Západné krídlo kaštieľa – exteriér</t>
  </si>
  <si>
    <t xml:space="preserve">    D5 - Južné krídlo kaštieľa – exteriér</t>
  </si>
  <si>
    <t xml:space="preserve">    D6 - Nádvorie kaštieľa – exteriér</t>
  </si>
  <si>
    <t xml:space="preserve">    D7 - Fasády kaštieľa a kaplnky – exteriér</t>
  </si>
  <si>
    <t>D8 - Umelecko-remeselné práce - INTERIÉR</t>
  </si>
  <si>
    <t xml:space="preserve">    D9 - Interiéri kaštieľa – severné krídlo</t>
  </si>
  <si>
    <t xml:space="preserve">    D10 - Interiéri kaštieľa – východné krídlo</t>
  </si>
  <si>
    <t xml:space="preserve">    D11 - Interiéri kaštieľa – západné krídlo</t>
  </si>
  <si>
    <t xml:space="preserve">    D12 - Interiéri kaštieľa – južné krídlo</t>
  </si>
  <si>
    <t>Umelecko-remeselné práce - EXTERIÉR</t>
  </si>
  <si>
    <t>Východné krídlo kaštieľa – exteriér</t>
  </si>
  <si>
    <t>Pol111</t>
  </si>
  <si>
    <t>rovná kovaná okenná mreža M1; výška 223 cm, šírka 128 cm</t>
  </si>
  <si>
    <t>Pol112</t>
  </si>
  <si>
    <t>historické košovito vyklenuté kované okenné mreže M2 až M12; výška 232 - 234  cm, šírka 141,5 - 144 cm, najväčšia hĺbka: 57 cm</t>
  </si>
  <si>
    <t>Pol113</t>
  </si>
  <si>
    <t>pravouhlé vyklenuté kované okenné mreže M13, M14, M15, M17; výška 234 - 236 cm, šírka 141 - 142 cm, hĺbka 19,5 cm</t>
  </si>
  <si>
    <t>Pol114</t>
  </si>
  <si>
    <t>historická dverná kovaná mreža M16; výška 322 cm, šírka 137,5 cm, hĺbka: 5 cm</t>
  </si>
  <si>
    <t>Pol115</t>
  </si>
  <si>
    <t>novodobá kovová mreža odvetrávaného priestoru M18; výška 147 cm, šírka 78 cm, hĺbka: 3 cm</t>
  </si>
  <si>
    <t>Pol116</t>
  </si>
  <si>
    <t>pravouhlá kovaná prevliekaná okenná mreža M19; výška 181 cm, šírka 126 cm, hĺbka: 16 cm</t>
  </si>
  <si>
    <t>Pol117</t>
  </si>
  <si>
    <t>kovové vetracie dvierka  VD1 – VD5</t>
  </si>
  <si>
    <t>Pol118</t>
  </si>
  <si>
    <t>kovové zábradlie balkóna KZ1; výška 99 cm, dĺžka 458 cm</t>
  </si>
  <si>
    <t>Severné krídlo kaštieľa – exteriér</t>
  </si>
  <si>
    <t>Pol119</t>
  </si>
  <si>
    <t>pravouhlé vyklenuté kované okenné mreže M20  - M35; výška 202 - 209 cm, šírka 136 - 141 cm, hĺbka 19 - 21 cm</t>
  </si>
  <si>
    <t>Pol120</t>
  </si>
  <si>
    <t>vstupná drevená polkruhová brána  B1; výška 415 cm, šírka 334 cm, hĺbka 30 cm</t>
  </si>
  <si>
    <t>Pol121</t>
  </si>
  <si>
    <t>kovová lucerna nad vstupnou bránou KL1</t>
  </si>
  <si>
    <t>Západné krídlo kaštieľa – exteriér</t>
  </si>
  <si>
    <t>Pol122</t>
  </si>
  <si>
    <t>vstupný dverný kamenný portál  KPE1; výška 274 cm, šírka 302 cm</t>
  </si>
  <si>
    <t>Pol123</t>
  </si>
  <si>
    <t>vstupný dverný kamenný portál s horným poloblúkom KPE2; výška 412 cm, šírka 243 cm</t>
  </si>
  <si>
    <t>Pol124</t>
  </si>
  <si>
    <t>vstupný dverný kamenný portál s horným poloblúkom KPE3; výška 408 cm, šírka 234 cm</t>
  </si>
  <si>
    <t>Pol125</t>
  </si>
  <si>
    <t>vstupný dverný kamenný portál s horným poloblúkom KPE4; výška 424 cm, šírka 235 cm</t>
  </si>
  <si>
    <t>Pol126</t>
  </si>
  <si>
    <t>rovná kovaná okenná mreža  M36  - M48; výška 175 cm, šírka 126 - 135 cm, hĺbka 3 cm</t>
  </si>
  <si>
    <t>Pol127</t>
  </si>
  <si>
    <t>drevené žalúziové okenice DŽ1 – DŽ19; výška 224 cm, šírka 134 cm, hĺbka 8 cm</t>
  </si>
  <si>
    <t>Južné krídlo kaštieľa – exteriér</t>
  </si>
  <si>
    <t>Pol128</t>
  </si>
  <si>
    <t>pravouhlé novodobé okenné mreže M49 – M50; výška 93-94 cm, šírka 62-61 cm, hĺbka 3,5 cm</t>
  </si>
  <si>
    <t>Pol129</t>
  </si>
  <si>
    <t>pravouhlo vyklenutá vyhliadková prevliekaná kovaná okenná mreža M51; výška 202 cm, šírka 136 cm, hĺbka 17 cm</t>
  </si>
  <si>
    <t>Pol130</t>
  </si>
  <si>
    <t>rovná kovaná prevliekaná okenná mreža M52; výška 178 cm, šírka 127 cm, hĺbka 17 cm</t>
  </si>
  <si>
    <t>Pol131</t>
  </si>
  <si>
    <t>rovná malá kovová okenná mreža M53; výška cca 125 cm, šírka cca 90 cm</t>
  </si>
  <si>
    <t>Pol132</t>
  </si>
  <si>
    <t>rovná kovaná okenná mreža M54, M55; výška cca 205 cm, šírka cca 136 cm, hĺbka 19-20 cm</t>
  </si>
  <si>
    <t>Pol133</t>
  </si>
  <si>
    <t>rovná prevliekaná kovaná okenná mreža M56; výška cca 120 cm, šírka 100 cm</t>
  </si>
  <si>
    <t>Pol134</t>
  </si>
  <si>
    <t>rovná kovaná okenná mreža M57; výška 222 cm, šírka 127 cm</t>
  </si>
  <si>
    <t>Pol135</t>
  </si>
  <si>
    <t>kovové mreže okien kaplnky a sakristie  - rovná kovaná okenná mreža M58; výška 260 cm, šírka 128 cm</t>
  </si>
  <si>
    <t>Pol136</t>
  </si>
  <si>
    <t>kovové mreže okien kaplnky a sakristie - rovná kovaná okenná mreža M59; výška 254 cm, šírka 127 cm</t>
  </si>
  <si>
    <t>Pol137</t>
  </si>
  <si>
    <t>kovové mreže okien kaplnky a sakristie - rovná kovaná okenná mreža M60; výška 190 cm, šírka 127 cm</t>
  </si>
  <si>
    <t>Pol138</t>
  </si>
  <si>
    <t>kovové mreže okien kaplnky a sakristie - kruhová okenná mreža M61 a M63; priemer 128 cm</t>
  </si>
  <si>
    <t>Pol139</t>
  </si>
  <si>
    <t>kovové mreže okien kaplnky a sakristie -elipsovitá okenná mreža M62; max. výška cca 90 cm, max. šírka 128 cm</t>
  </si>
  <si>
    <t>Pol140</t>
  </si>
  <si>
    <t>kovové mreže okien kaplnky a sakristie - rovná kovaná okenná mreža  M64 a M65; výška 222 cm, šírka 127 cm</t>
  </si>
  <si>
    <t>Pol141</t>
  </si>
  <si>
    <t>rovná malá kovová prevliekaná okenná mreža M66; výška cca 90 cm, šírka cca 140 cm</t>
  </si>
  <si>
    <t>Pol142</t>
  </si>
  <si>
    <t>rovná kovaná prevliekaná okenná mreža M67; výška 162 cm, šírka 102 cm</t>
  </si>
  <si>
    <t>Pol143</t>
  </si>
  <si>
    <t>novodobá rovná malá okenná mreža M68; výška 38 cm, šírka 101 cm</t>
  </si>
  <si>
    <t>Pol144</t>
  </si>
  <si>
    <t>novodobá rovná malá okenná mreža M69; výška 40 cm, šírka 99 cm</t>
  </si>
  <si>
    <t>Pol145</t>
  </si>
  <si>
    <t>rovná kovaná prevliekaná okenná mreža M70; výška 55 cm, šírka 95 cm, hrúbka 8 cm</t>
  </si>
  <si>
    <t>Pol146</t>
  </si>
  <si>
    <t>rovná kovaná okenná mreža M71; výška 85 cm, šírka 126 cm</t>
  </si>
  <si>
    <t>Pol147</t>
  </si>
  <si>
    <t>rovná kovaná okenná mreža M72; výška 222 cm, šírka 100 cm</t>
  </si>
  <si>
    <t>Pol148</t>
  </si>
  <si>
    <t>rovná kovaná okenná mreža  M73; výška 222 cm, šírka 127 cm</t>
  </si>
  <si>
    <t>Pol149</t>
  </si>
  <si>
    <t>rovná nitovaná okenná mreža M74; výška 223 cm, šírka 128 cm</t>
  </si>
  <si>
    <t>Pol150</t>
  </si>
  <si>
    <t>Drevené žalúziové okenice DŽ20 až DŽ24; výška 224 cm, šírka 134 cm, hĺbka 8 cm</t>
  </si>
  <si>
    <t>Nádvorie kaštieľa – exteriér</t>
  </si>
  <si>
    <t>Pol151</t>
  </si>
  <si>
    <t>Drevené žalúziové okenice veže kaplnky DŽ25 až DŽ28; výška 224 cm, šírka 134 cm, hĺbka 8 cm</t>
  </si>
  <si>
    <t>Fasády kaštieľa a kaplnky – exteriér</t>
  </si>
  <si>
    <t>Pol152</t>
  </si>
  <si>
    <t>Kamenné architektonické články - okenné šambrány  s profilovanou podokennou rímsou KŠP</t>
  </si>
  <si>
    <t>Pol153</t>
  </si>
  <si>
    <t>Kamenné architektonické články - okenné šambrány hladké  KŠH</t>
  </si>
  <si>
    <t>Pol154</t>
  </si>
  <si>
    <t>Kamenné architektonické články - kordónové rímsy  KKR</t>
  </si>
  <si>
    <t>Pol155</t>
  </si>
  <si>
    <t>Kamenné architektonické články - okopníky dverných portálov každý v páre KO1 – KO3</t>
  </si>
  <si>
    <t>súb</t>
  </si>
  <si>
    <t>Pol156</t>
  </si>
  <si>
    <t>Omietkové vrstvy a štukové prvky fasády kaštieľa F - pásová rustika, podokenné štukové zrkadlá, lizény hladké plochy - celoplošné očistenie náterových vrstiev; odstránenie degradovaných vrstiev omietok, petrifikácia</t>
  </si>
  <si>
    <t>Pol157</t>
  </si>
  <si>
    <t>Omietkové vrstvy a štukové prvky fasády kaštieľa F - pásová rustika, podokenné štukové zrkadlá, lizény hladké plochy - doplnenie vápennej jadrovej omietky; doplnenie chýbajúcej a poškodenej profilácie štukových prvkov</t>
  </si>
  <si>
    <t>Pol158</t>
  </si>
  <si>
    <t>Omietkové vrstvy a štukové prvky fasády kaštieľa F - pásová rustika, podokenné štukové zrkadlá, lizény hladké plochy - celoplošné omietnutie jemnou vápennou omietkou</t>
  </si>
  <si>
    <t>Pol159</t>
  </si>
  <si>
    <t>Omietkové vrstvy a štukové prvky fasády kaštieľa F - pásová rustika, podokenné štukové zrkadlá, lizény hladké plochy - celoplošný záverečný farebný vápenný náter</t>
  </si>
  <si>
    <t>Pol160</t>
  </si>
  <si>
    <t>Omietkové vrstvy a štukové prvky fasády F - korunná viacnásobne profilovaná rímsa - očistenie náterových vrstiev, spevnenie, domodelovanie chýbajúcej profilácie, celoplošné scelenie jemnou vápennou omietkou, záverečný farebný vápenný náter</t>
  </si>
  <si>
    <t>Pol161</t>
  </si>
  <si>
    <t>Omietkové vrstvy a štukové prvky fasády F - korunná jednoducho profilovaná rímsa - očistenie náterových vrstiev, spevnenie, domodelovanie chýbajúcej profilácie, celoplošné scelenie jemnou vápennou omietkou, záverečný farebný vápenný náter</t>
  </si>
  <si>
    <t>Pol162</t>
  </si>
  <si>
    <t>Omietkové vrstvy a štukové prvky fasády VEŽE KAPLNKY - hladké plochy - celoplošné očistenie náterových vrstiev; odstránenie degradovaných vrstiev omietok, doplnenie vápennej jadrovej omietky, celoplošné scelenie jemnou vápennou omietkou, záverečný farebný</t>
  </si>
  <si>
    <t>Pol163</t>
  </si>
  <si>
    <t>Omietkové vrstvy a štukové prvky fasády VEŽE KAPLNKY - korunná a kordónová viacnásobne profilovaná rímsa veže kaplnky - očistenie náterových vrstiev, spevnenie, domodelovanie chýbajúcej profilácie, celoplošné scelenie jemnou vápennou omietkou, záverečný f</t>
  </si>
  <si>
    <t>Umelecko-remeselné práce - INTERIÉR</t>
  </si>
  <si>
    <t>Interiéri kaštieľa – severné krídlo</t>
  </si>
  <si>
    <t>Pol164</t>
  </si>
  <si>
    <t>Drevené komínové dvierka DKD1; výška 109,5 cm, šírka 67,5 cm</t>
  </si>
  <si>
    <t>Pol165</t>
  </si>
  <si>
    <t>kamenný dverný portál KPI 1; výška 241 cm, šírka 158 cm, hĺbka 23,5 cm</t>
  </si>
  <si>
    <t>Pol166</t>
  </si>
  <si>
    <t>kamenný dverný portál KPI 2;  výška 250 cm, šírka 151 cm</t>
  </si>
  <si>
    <t>Pol167</t>
  </si>
  <si>
    <t>kamenné komínové ostenie KPI 3; výška 127 cm, šírka 95 cm</t>
  </si>
  <si>
    <t>Pol168</t>
  </si>
  <si>
    <t>kamenný dverný portál KPI 4; výška 232 cm, šírka 159 cm, hĺbka 23 cm</t>
  </si>
  <si>
    <t>Pol169</t>
  </si>
  <si>
    <t>drevené vstupné 1-krídlové dvere so širokou zárubňou do expozície D1; výška 211 cm, šírka 122 cm, hĺbka zárubne 73 cm</t>
  </si>
  <si>
    <t>118</t>
  </si>
  <si>
    <t>Pol170</t>
  </si>
  <si>
    <t>drevená zárubňa DZ1; výška 206 cm, šírka 123 cm, hrúbka 22,5 cm</t>
  </si>
  <si>
    <t>120</t>
  </si>
  <si>
    <t>Pol171</t>
  </si>
  <si>
    <t>drevená zárubňa DZ2; výška 202 cm, šírka 112 cm, hrúbka 20,5 cm</t>
  </si>
  <si>
    <t>122</t>
  </si>
  <si>
    <t>Pol172</t>
  </si>
  <si>
    <t>drevená zárubňa DZ3; výška 208 cm, šírka 131 cm, hrúbka 25 cm</t>
  </si>
  <si>
    <t>124</t>
  </si>
  <si>
    <t>Pol173</t>
  </si>
  <si>
    <t>drevená zárubňa DZ4; výška 222 cm, šírka 140 cm, hrúbka 24,5 cm</t>
  </si>
  <si>
    <t>126</t>
  </si>
  <si>
    <t>Pol174</t>
  </si>
  <si>
    <t>drevená zárubňa DZ5; výška 205,5 cm, šírka 121,5 cm, hrúbka 21,5 cm</t>
  </si>
  <si>
    <t>128</t>
  </si>
  <si>
    <t>Pol175</t>
  </si>
  <si>
    <t>drevené 2-krídlové presklené dvere s horným oblúkom D2; výška 253 cm, šírka 242 cm, hrúbka 11 cm</t>
  </si>
  <si>
    <t>130</t>
  </si>
  <si>
    <t>Pol176</t>
  </si>
  <si>
    <t>drevené 1-krídlové dvere D3; výška 216 cm, šírka 119 cm, hĺbka zárubne 26 cm</t>
  </si>
  <si>
    <t>132</t>
  </si>
  <si>
    <t>Interiéri kaštieľa – východné krídlo</t>
  </si>
  <si>
    <t>Pol177</t>
  </si>
  <si>
    <t>kamenné komínové ostenie KPI 5; výška 133 cm, šírka 96,5 cm</t>
  </si>
  <si>
    <t>134</t>
  </si>
  <si>
    <t>Pol178</t>
  </si>
  <si>
    <t>kamenný dverný portál KPI 6; výška 259 cm, šírka 158 cm, hĺbka 24 cm</t>
  </si>
  <si>
    <t>136</t>
  </si>
  <si>
    <t>Pol179</t>
  </si>
  <si>
    <t>kamenný dverný portál KPI 7; výška 230 cm, šírka 113 cm, hĺbka 20 cm</t>
  </si>
  <si>
    <t>138</t>
  </si>
  <si>
    <t>Pol180</t>
  </si>
  <si>
    <t>Kamenné články v interiéri - kamenné historické schodisko KSCH1; 3 schodiská (dĺ. 1240 cm, šírka 184-190 cm) spojené 2 kamennými podestami (130 x 198 cm; 157 x 187 cm)</t>
  </si>
  <si>
    <t>140</t>
  </si>
  <si>
    <t>Pol181</t>
  </si>
  <si>
    <t>kamenný okenný portál KPI 8; výška 181 cm, šírka 137 cm, hĺbka 21 cm</t>
  </si>
  <si>
    <t>142</t>
  </si>
  <si>
    <t>Pol182</t>
  </si>
  <si>
    <t>kovové komínové dvierka KKD1; výška 117 cm, šírka 70 cm</t>
  </si>
  <si>
    <t>144</t>
  </si>
  <si>
    <t>Pol183</t>
  </si>
  <si>
    <t>kovová prevliekaná okenná mreža M75; výška 47 cm, šírka 87 cm</t>
  </si>
  <si>
    <t>146</t>
  </si>
  <si>
    <t>Pol184</t>
  </si>
  <si>
    <t>drevené dvere nádvoria so samostatným nadsvetlíkom DF1; dvere - výška 206 cm, šírka 109 cm; svetlík - výška 33 cm, šírka 109 cm</t>
  </si>
  <si>
    <t>148</t>
  </si>
  <si>
    <t>Pol185</t>
  </si>
  <si>
    <t>drevené dvere nádvoria s nadsvetlíkom DF2; výška 258 cm, šírka 120 cm, hĺbka zárubne 92 cm</t>
  </si>
  <si>
    <t>150</t>
  </si>
  <si>
    <t>Pol186</t>
  </si>
  <si>
    <t>drevené 1-krídlové dvere v kamennom portáli D4; výška 216 cm, šírka 117 cm</t>
  </si>
  <si>
    <t>152</t>
  </si>
  <si>
    <t>Pol187</t>
  </si>
  <si>
    <t>veľké drevené presklené dvere D5; výška 390 cm, šírka 188 cm</t>
  </si>
  <si>
    <t>154</t>
  </si>
  <si>
    <t>Pol188</t>
  </si>
  <si>
    <t>veľké drevené presklené dvere s veľkým nadsvetlíkom D6</t>
  </si>
  <si>
    <t>156</t>
  </si>
  <si>
    <t>Pol189</t>
  </si>
  <si>
    <t>drevené dvere s drevenou zárubňou D7; výška 210 cm, šírka 120 cm, hĺbka 23 cm</t>
  </si>
  <si>
    <t>158</t>
  </si>
  <si>
    <t>Pol190</t>
  </si>
  <si>
    <t>drevené dvere s drevenou zárubňou D8; výška 211 cm, šírka 106,5 cm, hĺbka zárubne 23 cm</t>
  </si>
  <si>
    <t>160</t>
  </si>
  <si>
    <t>Interiéri kaštieľa – západné krídlo</t>
  </si>
  <si>
    <t>Pol191</t>
  </si>
  <si>
    <t>drevené 1-krídlové dvere s drevenou zárubňou v kamennom portáli D9; výška 231 cm, šírka 131,5 cm, hĺbka 25 cm</t>
  </si>
  <si>
    <t>162</t>
  </si>
  <si>
    <t>Pol192</t>
  </si>
  <si>
    <t>drevené 1-krídlové dvere s drevenou profilovanou zárubňou D10, D14, D18, D19, D21; výška 220-239 cm, šírka 118-145 cm</t>
  </si>
  <si>
    <t>164</t>
  </si>
  <si>
    <t>Pol193</t>
  </si>
  <si>
    <t>drevené 1-krídlové dvere s jednoduchou zárubňou v kamennom portáli D11; výška 220 cm, šírka 111,5 cm, hĺbka 24,5 cm</t>
  </si>
  <si>
    <t>166</t>
  </si>
  <si>
    <t>Pol194</t>
  </si>
  <si>
    <t>drevené 2-krídlové dvere a drevená zárubňa v kamennom portáli D12; dvere: výška 228,5 cm, šírka 128 cm; vnútorná zárubňa: výška 234,5 cm, šírka 118 cm, hĺbka 23,5 cm</t>
  </si>
  <si>
    <t>168</t>
  </si>
  <si>
    <t>Pol195</t>
  </si>
  <si>
    <t>drevené dvojité 4-krídlové dvere v kamennom portáli D 13; vonkajšie dvere: výška 211 cm, šírka 118 cm;vnútorné dvere: výška 230 cm, šírka 126 cm</t>
  </si>
  <si>
    <t>170</t>
  </si>
  <si>
    <t>Pol196</t>
  </si>
  <si>
    <t>drevené 2-krídlové dvere v kamennom portáli D15; výška 216 cm, šírka 113 cm</t>
  </si>
  <si>
    <t>172</t>
  </si>
  <si>
    <t>Pol197</t>
  </si>
  <si>
    <t>drevené 1-krídlové dvere v kamennom portáli D16, 17, D20, D22, D25; výška 199-222 cm, šírka 108-117 cm</t>
  </si>
  <si>
    <t>174</t>
  </si>
  <si>
    <t>Pol198</t>
  </si>
  <si>
    <t>drevené 2-krídlové presklené dvere s poloblúkovým nadsvetlíkom D23; výška 317 cm, šírka 218,5 cm, hĺbka 10 cm</t>
  </si>
  <si>
    <t>176</t>
  </si>
  <si>
    <t>Pol199</t>
  </si>
  <si>
    <t>drevené 2-krídlové presklené dvere s poloblúkovým nadsvetlíkom D24; výška 375,5 cm, šírka 209,5 cm, hĺbka 10 cm</t>
  </si>
  <si>
    <t>178</t>
  </si>
  <si>
    <t>Pol200</t>
  </si>
  <si>
    <t>drevené historické 1-krídlové dvere s fládrovním dverí a zárubne so širokou profilovanou zárubňou v historickej expozícii D26 až D32  ; výška 233-245 cm, šírka 144-146 cm, šírka zárubne 92-99 cm</t>
  </si>
  <si>
    <t>180</t>
  </si>
  <si>
    <t>Pol201</t>
  </si>
  <si>
    <t>drevené historické 1-krídlové dvere s fládrovnou zárubňou so širokou profilovanou zárubňou v historickej expozícii D33; výška 245,5 cm, šírka 144 cm, šírka zárubne 97,5 cm</t>
  </si>
  <si>
    <t>182</t>
  </si>
  <si>
    <t>Pol202</t>
  </si>
  <si>
    <t>drevené historické 2-krídlové dvere so širokou profilovanou zárubňou v historickej expozícii D34; výška 298 cm, šírka 190,5 cm, šírka zárubne 94 cm</t>
  </si>
  <si>
    <t>184</t>
  </si>
  <si>
    <t>Pol203</t>
  </si>
  <si>
    <t>drevené historické 1-krídlové dvere s fládrovaním obojstranne profilovanou a fládrovanou zárubňou D35 až D40; výška 232-237 cm, šírka 142-144 cm, šírka zárubne 30-44 cm</t>
  </si>
  <si>
    <t>186</t>
  </si>
  <si>
    <t>Pol204</t>
  </si>
  <si>
    <t>drevená profilovaná zárubňa s fládrovaním DZ6; výška 233 cm, šírka 142 cm, šírka zárubne 30 cm</t>
  </si>
  <si>
    <t>188</t>
  </si>
  <si>
    <t>Pol205</t>
  </si>
  <si>
    <t>novodobá drevená jednoduchá zárubňa DZ7 - výroba historickej repliky zárubne vrátane fládrovania; výška 233 cm, šírka 143,5 cm, šírka zárubne 24,5 cm</t>
  </si>
  <si>
    <t>190</t>
  </si>
  <si>
    <t>Pol206</t>
  </si>
  <si>
    <t>drevené 1-krídlové dvere so profilovanou zárubňou  D41; výška 217  cm, šírka 108 cm</t>
  </si>
  <si>
    <t>192</t>
  </si>
  <si>
    <t>Pol207</t>
  </si>
  <si>
    <t>drevené 1-krídlové dvere s jednoduchou hladkou zárubňou D42; výška 185 cm, šírka 112 cm</t>
  </si>
  <si>
    <t>194</t>
  </si>
  <si>
    <t>Pol208</t>
  </si>
  <si>
    <t>drevené 1-krídlové dvere s jednoduchou hladkou zárubňou v kamennom portáli D43; výška 207 cm, šírka 112 cm</t>
  </si>
  <si>
    <t>196</t>
  </si>
  <si>
    <t>Pol209</t>
  </si>
  <si>
    <t>drevené 1-krídlové dvere v kamennom portáli D44; výška 192 cm, šírka 132 cm, hrúbka 5 cm</t>
  </si>
  <si>
    <t>198</t>
  </si>
  <si>
    <t>Pol210</t>
  </si>
  <si>
    <t>drevené komínové dvierka jednoduché DKD2 až DKD4; výška 114 - 115 cm, šírka 70 cm</t>
  </si>
  <si>
    <t>200</t>
  </si>
  <si>
    <t>Pol211</t>
  </si>
  <si>
    <t>drevené komínové barokové dvierka  DKD5 až DKD11; výška 114 - 117 cm, šírka 69 - 71 cm</t>
  </si>
  <si>
    <t>202</t>
  </si>
  <si>
    <t>Pol212</t>
  </si>
  <si>
    <t>kovové komínové dvierka KKD2; výška 68 cm, šírka 53,5 cm, hrúbka 6 cm</t>
  </si>
  <si>
    <t>204</t>
  </si>
  <si>
    <t>Pol213</t>
  </si>
  <si>
    <t>kamenné komínové ostenie bez povrchovej úpravy KPI  9 až KPI 11; výška 125 - 129 cm, šírka 92 cm, hĺbka 18 - 21</t>
  </si>
  <si>
    <t>206</t>
  </si>
  <si>
    <t>Pol214</t>
  </si>
  <si>
    <t>kamenné komínové ostenie pod omietkovou úpravou KPI  12 až KPI  18; výška 128 - 133 cm, šírka 91 - 92 cm</t>
  </si>
  <si>
    <t>208</t>
  </si>
  <si>
    <t>Pol215</t>
  </si>
  <si>
    <t>kamenný dverný portál  KPI  19, KPI 20, KPI 22 až KPI 27; výška 246 cm, šírka 159 cm, hrúbka 21 cm</t>
  </si>
  <si>
    <t>210</t>
  </si>
  <si>
    <t>Pol216</t>
  </si>
  <si>
    <t>kamenný dverný portál s nadsvetlíkom KPI 21; výška 316,5 cm, šírka 157 cm, hĺbka 27 cm</t>
  </si>
  <si>
    <t>212</t>
  </si>
  <si>
    <t>Pol217</t>
  </si>
  <si>
    <t>kamenný dverný portál KPI 28; výška 214 cm, šírka 113 cm, hĺbka 31 cm</t>
  </si>
  <si>
    <t>214</t>
  </si>
  <si>
    <t>Pol218</t>
  </si>
  <si>
    <t>kamenný dverný portál KPI 29; výška 209 cm, šírka 159 cm, hrúbka 21 cm</t>
  </si>
  <si>
    <t>216</t>
  </si>
  <si>
    <t>Pol219</t>
  </si>
  <si>
    <t>kamenný dverný portál KPI 30; výška 231 cm, šírka 20 cm – ľavá stojka, dĺžka  142 cm - prah</t>
  </si>
  <si>
    <t>218</t>
  </si>
  <si>
    <t>Pol220</t>
  </si>
  <si>
    <t>kamenný dverný portál KPI 31;  výška 209 cm, šírka 159 cm, hrúbka 21 cm</t>
  </si>
  <si>
    <t>220</t>
  </si>
  <si>
    <t>Pol221</t>
  </si>
  <si>
    <t>kamenný dverný portál KPI 32; výška 217 cm, šírka 170 cm</t>
  </si>
  <si>
    <t>222</t>
  </si>
  <si>
    <t>Pol222</t>
  </si>
  <si>
    <t>pôvodná historická kamenná dlažba chodby m. č. 2.45 KP1</t>
  </si>
  <si>
    <t>224</t>
  </si>
  <si>
    <t>Pol223</t>
  </si>
  <si>
    <t>Drevené podlahy DP1 - parketová dubová podlaha spájaná v tvare tzv. rybia kosť; m. č. 2.46 – Lujzin salón, m. č. 2.49 – Filipova spálňa</t>
  </si>
  <si>
    <t>226</t>
  </si>
  <si>
    <t>Pol224</t>
  </si>
  <si>
    <t>Drevené podlahy DP2 - smreková dosková podlaha; m. č. 2.47 – Filipova pracovňa a m. č. 2.48 - prezliekareň</t>
  </si>
  <si>
    <t>228</t>
  </si>
  <si>
    <t>Pol225</t>
  </si>
  <si>
    <t>Drevené podlahy DP3 - zmiešaný typ: parkety, malé kazetové šikmé štvorce; m. č. 2.50 – denný červený salón</t>
  </si>
  <si>
    <t>230</t>
  </si>
  <si>
    <t>Pol226</t>
  </si>
  <si>
    <t>Drevené podlahy DP4 - drevené kazety; m. č. 2.51 – tirolská poľovnícka jedáleň</t>
  </si>
  <si>
    <t>232</t>
  </si>
  <si>
    <t>117</t>
  </si>
  <si>
    <t>Pol227</t>
  </si>
  <si>
    <t>Drevené podlahy DP5 - dubové parkety; m. č. 2.52 – Biedermaier salón a m. č. 2.53 – hosťovská izba</t>
  </si>
  <si>
    <t>234</t>
  </si>
  <si>
    <t>Pol228</t>
  </si>
  <si>
    <t>Drevené podlahy DP6 - drevené kazety; m. č. 2.54 – dámsky čajový salón</t>
  </si>
  <si>
    <t>236</t>
  </si>
  <si>
    <t>119</t>
  </si>
  <si>
    <t>Pol229</t>
  </si>
  <si>
    <t>historické kamenné schodisko s tehlovými podestami KSCH2 - 2 schodiská (dĺžka 964 cm, šírka 144 cm) spojené 2 tehlovými podestami (140 x 130 cm; 130 x 130 cm) s jedným medzischodiskom</t>
  </si>
  <si>
    <t>238</t>
  </si>
  <si>
    <t>Pol230</t>
  </si>
  <si>
    <t>novodobé kamenné schodisko s kamennými podestami KSCH3; 4 schodiská (dĺžka 1372 cm, šírka 127-135 cm) spojené 4 kamennými podestami  (317 x 150 cm; 253 x 387 cm; 146,5 x 318 cm; 321 x 209 cm)</t>
  </si>
  <si>
    <t>240</t>
  </si>
  <si>
    <t>121</t>
  </si>
  <si>
    <t>Pol231</t>
  </si>
  <si>
    <t>pôvodné dubové schodisko s tehlovou výplňou medzi stupňami DSCH1; dĺžka 750 cm, šírka 110 cm, hĺbka schodu 30 cm</t>
  </si>
  <si>
    <t>242</t>
  </si>
  <si>
    <t>Pol232</t>
  </si>
  <si>
    <t>omietky v expozíciách OM1 - opravy omietok stropov vrát. záverečnej povrchovej úpravy; m. č. 2.53 – hosťovská izba, m. č. 2.54 – dámsky čajový salón</t>
  </si>
  <si>
    <t>244</t>
  </si>
  <si>
    <t>123</t>
  </si>
  <si>
    <t>Pol233</t>
  </si>
  <si>
    <t>omietky v expozíciách OM1 - opravy omietok stien vrát. záverečnej povrchovej úpravy m. č. 2.53 – hosťovská izba, m. č. 2.54 – dámsky čajový salón</t>
  </si>
  <si>
    <t>246</t>
  </si>
  <si>
    <t>Pol234</t>
  </si>
  <si>
    <t>omietky v expozíciách OM1 - obnova profilácie štukovej profilovanej rímsy vrát. záverečnej povrchovej úpravy v m. č. 2.53 – hosťovská izba</t>
  </si>
  <si>
    <t>248</t>
  </si>
  <si>
    <t>125</t>
  </si>
  <si>
    <t>Pol235</t>
  </si>
  <si>
    <t>omietky chodby OM2 - kompletná obnova omietok a štukových prvkov stropov vrát. záverečnej povrchovej úpravy; m. č. 2.45 chodba</t>
  </si>
  <si>
    <t>250</t>
  </si>
  <si>
    <t>Pol236</t>
  </si>
  <si>
    <t>omietky chodby OM2 - kompletná obnova omietok stien vrát. záverečnej povrchovej úpravy; m. č. 2.45 chodba</t>
  </si>
  <si>
    <t>252</t>
  </si>
  <si>
    <t>Interiéri kaštieľa – južné krídlo</t>
  </si>
  <si>
    <t>127</t>
  </si>
  <si>
    <t>Pol237</t>
  </si>
  <si>
    <t>drevená 2-krídlová poloblúková brána D45; najvyššia výška 299 cm, šírka 291 cm, hrúbka 9 cm</t>
  </si>
  <si>
    <t>254</t>
  </si>
  <si>
    <t>Pol238</t>
  </si>
  <si>
    <t>drevené 1-krídlové dvere s oknom v nadsvetlíku a mrežou D46; výška 210 cm, šírka 117 cm</t>
  </si>
  <si>
    <t>256</t>
  </si>
  <si>
    <t>129</t>
  </si>
  <si>
    <t>Pol239</t>
  </si>
  <si>
    <t>drevené 1-krídlové dvere s drevenou zárubňou D47; výška 190 cm, šírka 108 cm, hĺbka zárubne 20 cm</t>
  </si>
  <si>
    <t>258</t>
  </si>
  <si>
    <t>Pol240</t>
  </si>
  <si>
    <t>drevené 1-krídlové dvere so zárubňou D48; výška 216 cm, šírka 137 cm, hĺbka zárubne 22 cm</t>
  </si>
  <si>
    <t>260</t>
  </si>
  <si>
    <t>131</t>
  </si>
  <si>
    <t>Pol241</t>
  </si>
  <si>
    <t>kamenný dverný portál s nadsvetlíkom KPI 33; výška 328 cm, šírka 158 cm, hrúbka 23 cm</t>
  </si>
  <si>
    <t>262</t>
  </si>
  <si>
    <t>2025/12 - SO-01 - umelecko-remeselná obnova a reštaurovanie okien na celom objekte kaštieľa</t>
  </si>
  <si>
    <t>766621265.S</t>
  </si>
  <si>
    <t>Okno 001- 012, 043 – 045</t>
  </si>
  <si>
    <t>1615679208</t>
  </si>
  <si>
    <t>O01</t>
  </si>
  <si>
    <t>Okno 013-037</t>
  </si>
  <si>
    <t>338502176</t>
  </si>
  <si>
    <t>O02</t>
  </si>
  <si>
    <t>Okno 038-042</t>
  </si>
  <si>
    <t>836646907</t>
  </si>
  <si>
    <t>O03</t>
  </si>
  <si>
    <t>Okno 046-077</t>
  </si>
  <si>
    <t>1669460625</t>
  </si>
  <si>
    <t>O04</t>
  </si>
  <si>
    <t>Okno 078-093</t>
  </si>
  <si>
    <t>218175391</t>
  </si>
  <si>
    <t>O05</t>
  </si>
  <si>
    <t>Okno 094-112</t>
  </si>
  <si>
    <t>-803900773</t>
  </si>
  <si>
    <t>O06</t>
  </si>
  <si>
    <t>Okno 113-114,118,122-123,175,178,179-187 157-159,176,160-174</t>
  </si>
  <si>
    <t>2099433200</t>
  </si>
  <si>
    <t>O07</t>
  </si>
  <si>
    <t>Okno 115,116,117</t>
  </si>
  <si>
    <t>-486834340</t>
  </si>
  <si>
    <t>O08</t>
  </si>
  <si>
    <t>Okno 119</t>
  </si>
  <si>
    <t>-1389580961</t>
  </si>
  <si>
    <t>O09</t>
  </si>
  <si>
    <t xml:space="preserve">Okno 120-121 </t>
  </si>
  <si>
    <t>579960929</t>
  </si>
  <si>
    <t xml:space="preserve">Okno 124-126,134-136 </t>
  </si>
  <si>
    <t>1697850563</t>
  </si>
  <si>
    <t>Okno 127-133, 137,156</t>
  </si>
  <si>
    <t>-74126305</t>
  </si>
  <si>
    <t>O12</t>
  </si>
  <si>
    <t>Okno 188</t>
  </si>
  <si>
    <t>-1991645127</t>
  </si>
  <si>
    <t>O13</t>
  </si>
  <si>
    <t>Okno 190</t>
  </si>
  <si>
    <t>-1340901129</t>
  </si>
  <si>
    <t>O14</t>
  </si>
  <si>
    <t>Okno 191</t>
  </si>
  <si>
    <t>1227600891</t>
  </si>
  <si>
    <t>O15</t>
  </si>
  <si>
    <t>Okno 192-204</t>
  </si>
  <si>
    <t>-1555958598</t>
  </si>
  <si>
    <t>O16</t>
  </si>
  <si>
    <t>Okno 177</t>
  </si>
  <si>
    <t>-255192044</t>
  </si>
  <si>
    <t>O17</t>
  </si>
  <si>
    <t>Okno 189</t>
  </si>
  <si>
    <t>-2010039531</t>
  </si>
  <si>
    <t>O18</t>
  </si>
  <si>
    <t>Okenice vonkajšie</t>
  </si>
  <si>
    <t>-1362835048</t>
  </si>
  <si>
    <t xml:space="preserve">Opatrenia pri prácach pre ochranu omietok a expozície </t>
  </si>
  <si>
    <t>1445043129</t>
  </si>
  <si>
    <t>2025/13 - SO-01 - reštaurátorská rehabilitácia miestností 1.14, 1.15 v objekte Kaštieľa</t>
  </si>
  <si>
    <t>HSV - HSV</t>
  </si>
  <si>
    <t xml:space="preserve">    R1 - Kompletné reštaurovanie miestnosti 1.15 klenba – 33,4 m2 steny – 63 m2</t>
  </si>
  <si>
    <t xml:space="preserve">    R2 - Kompletné reštaurovanie miestnosti 1.14 Celková výmera: 44,5 m2</t>
  </si>
  <si>
    <t>Kompletné reštaurovanie miestnosti 1.15 klenba – 33,4 m2 steny – 63 m2</t>
  </si>
  <si>
    <t>Vstupná fotografická, prípadne grafická dokumentácia</t>
  </si>
  <si>
    <t>sub</t>
  </si>
  <si>
    <t>-1746128161</t>
  </si>
  <si>
    <t>Plošný odkryv – odstránenie všetkých náterových(prípadne tenkých omietkových lokálnych vrstiev) až na vrstvu č. 4</t>
  </si>
  <si>
    <t>1719274411</t>
  </si>
  <si>
    <t>Súčasne pri odstraňovaní sekundárnych vrstiev je súčasne potrebné povrchové spevnenie uvoľňujúcej sa originálnej vrstvy – vrstva č. 4 (Axilát AC 2802)</t>
  </si>
  <si>
    <t>1721830867</t>
  </si>
  <si>
    <t>V miestach uvoľnenia podkladových vrstiev je potrebné hĺbkové  spevnenie pomocou injektáže (Calx Nova)</t>
  </si>
  <si>
    <t>352765520</t>
  </si>
  <si>
    <t>Kompletné dočistenie povrchov obnaženej originálnej vrstvy</t>
  </si>
  <si>
    <t>-1354256853</t>
  </si>
  <si>
    <t>V prípade absentujúcich omietok – doplnenie týchto častí vápennou omietkou s prispôsobením povrchovej štruktúry k originálu</t>
  </si>
  <si>
    <t>350124037</t>
  </si>
  <si>
    <t>Vychádzajúc z výsledkov sanačného programu, v prípade nutnosti budú aplikované sanačné omietky spĺňajúce normu WTA soklová časť</t>
  </si>
  <si>
    <t>-1860349076</t>
  </si>
  <si>
    <t>Celoplošný fixačný nástrek na zjednotenie savosti (Axilát AC 2802)</t>
  </si>
  <si>
    <t>1058661393</t>
  </si>
  <si>
    <t>Aplikácia podkladovej farebnosti</t>
  </si>
  <si>
    <t>-229731082</t>
  </si>
  <si>
    <t>Farebná retuš – reverzibilnými farbami V menších úbytkoch retuš napodobivá, Pri absentujúcich väčších celkoch retuš rekonštrukčná</t>
  </si>
  <si>
    <t>-797941965</t>
  </si>
  <si>
    <t>Záverečná povrchová petrifikácia (Steinfestiger OH)</t>
  </si>
  <si>
    <t>-1572328291</t>
  </si>
  <si>
    <t>Spracovanie priebežnej a záverečnej reštaurátorskej dokumentácie</t>
  </si>
  <si>
    <t>799302234</t>
  </si>
  <si>
    <t>Kompletné reštaurovanie miestnosti 1.14 Celková výmera: 44,5 m2</t>
  </si>
  <si>
    <t>-1447405279</t>
  </si>
  <si>
    <t>Plošný odkryv – odstránenie všetkých náterových (prípadne tenkých omietkových lokálnych vrstiev) až na vrstvu č. 4</t>
  </si>
  <si>
    <t>847767603</t>
  </si>
  <si>
    <t>1226912953</t>
  </si>
  <si>
    <t>1718827135</t>
  </si>
  <si>
    <t>-1015015262</t>
  </si>
  <si>
    <t>868891300</t>
  </si>
  <si>
    <t>-1129822037</t>
  </si>
  <si>
    <t>894907882</t>
  </si>
  <si>
    <t>-2069471645</t>
  </si>
  <si>
    <t>Farebná retuš – reverzibilnými farbami v menších úbytkoch retuš napodobivá, pri absentujúcich väčších celkoch retuš rekonštrukčná</t>
  </si>
  <si>
    <t>841314097</t>
  </si>
  <si>
    <t>126824308</t>
  </si>
  <si>
    <t>312878724</t>
  </si>
  <si>
    <t>2025/16 - SO-01 - reštaurátorské práce dvoch fasádnych tympanónov na objekte kaštieľa</t>
  </si>
  <si>
    <t xml:space="preserve">    D1 - Vonkajší tympanón nad hlavným vstupom (cca 49 m2)</t>
  </si>
  <si>
    <t xml:space="preserve">    D2 - Reštaurovanie kovových hodín – ciferník</t>
  </si>
  <si>
    <t xml:space="preserve">    D3 - Vnútorný tympanón zo strany nádvoria (cca 26 m2)</t>
  </si>
  <si>
    <t>Vonkajší tympanón nad hlavným vstupom (cca 49 m2)</t>
  </si>
  <si>
    <t>1.1</t>
  </si>
  <si>
    <t>Počiatočná fotografická a grafická dokumentácia</t>
  </si>
  <si>
    <t>2070156339</t>
  </si>
  <si>
    <t>2.1</t>
  </si>
  <si>
    <t>Odstránenie depozitu a povrchových nečistôt</t>
  </si>
  <si>
    <t>-1121422959</t>
  </si>
  <si>
    <t>3.1</t>
  </si>
  <si>
    <t>Hĺbkové záchranné upevňovanie</t>
  </si>
  <si>
    <t>886534415</t>
  </si>
  <si>
    <t>4.1</t>
  </si>
  <si>
    <t>Povrchové upevňovanie</t>
  </si>
  <si>
    <t>409370327</t>
  </si>
  <si>
    <t>5.1</t>
  </si>
  <si>
    <t>Odstránenie nevhodných sekundárnych plomb až na pevný podklad</t>
  </si>
  <si>
    <t>1635426153</t>
  </si>
  <si>
    <t>6.1</t>
  </si>
  <si>
    <t>V miestach odstránených omietok vyškárovanie a vyčistenie muriva</t>
  </si>
  <si>
    <t>-1557725083</t>
  </si>
  <si>
    <t>7.1</t>
  </si>
  <si>
    <t>Niekoľkonásobné spevňovacie nástreky</t>
  </si>
  <si>
    <t>-89833152</t>
  </si>
  <si>
    <t>8.1</t>
  </si>
  <si>
    <t>Doplnenie chýbajúcich omietkových vrstiev (Špric, Grobputz, Feinputz)</t>
  </si>
  <si>
    <t>-315512945</t>
  </si>
  <si>
    <t>9.1</t>
  </si>
  <si>
    <t>Aplikácia farebného neutrálneho podkladu</t>
  </si>
  <si>
    <t>996270956</t>
  </si>
  <si>
    <t>10.1</t>
  </si>
  <si>
    <t>Farebná sceľovacia retuš</t>
  </si>
  <si>
    <t>-1385197107</t>
  </si>
  <si>
    <t>11.1</t>
  </si>
  <si>
    <t>Záverečný ochranný nástrek</t>
  </si>
  <si>
    <t>-1944487423</t>
  </si>
  <si>
    <t>12.1</t>
  </si>
  <si>
    <t>Kompletná reštaurátorská dokumentácia</t>
  </si>
  <si>
    <t>-961266131</t>
  </si>
  <si>
    <t>13.1</t>
  </si>
  <si>
    <t>Montáž, prenájom a demontáž lešenia</t>
  </si>
  <si>
    <t>1963842225</t>
  </si>
  <si>
    <t>Reštaurovanie kovových hodín – ciferník</t>
  </si>
  <si>
    <t>14.1</t>
  </si>
  <si>
    <t>1286629522</t>
  </si>
  <si>
    <t>15.1</t>
  </si>
  <si>
    <t>873393979</t>
  </si>
  <si>
    <t>16.1</t>
  </si>
  <si>
    <t>Odstránenie korózie z povrchov – mechanicky</t>
  </si>
  <si>
    <t>582144281</t>
  </si>
  <si>
    <t>17.1</t>
  </si>
  <si>
    <t>Aplikácia antikorózneho náteru</t>
  </si>
  <si>
    <t>-129506149</t>
  </si>
  <si>
    <t>18.1</t>
  </si>
  <si>
    <t>Aplikácia plátových protéz v miestach perforácii spôsobených koróziou (rozsah po očistení) Nové pláty budú kotvené spôsobom nitovania.</t>
  </si>
  <si>
    <t>1348821630</t>
  </si>
  <si>
    <t>19.1</t>
  </si>
  <si>
    <t>Nanesenie matného základného náteru - alkyd uretanovým náterom</t>
  </si>
  <si>
    <t>1265037882</t>
  </si>
  <si>
    <t>20.1</t>
  </si>
  <si>
    <t>Aplikácia povrchového čierneho matného náteru</t>
  </si>
  <si>
    <t>2049675087</t>
  </si>
  <si>
    <t>21.1</t>
  </si>
  <si>
    <t>Rekonštrukcia číselného ciferníka a vymedzovacích kruhov</t>
  </si>
  <si>
    <t>-1199560161</t>
  </si>
  <si>
    <t>22.1</t>
  </si>
  <si>
    <t>V prípade nálezu vyzlátenie kovových ručičiek</t>
  </si>
  <si>
    <t>1489536838</t>
  </si>
  <si>
    <t>23.1</t>
  </si>
  <si>
    <t>1459100536</t>
  </si>
  <si>
    <t>Vnútorný tympanón zo strany nádvoria (cca 26 m2)</t>
  </si>
  <si>
    <t>24.1</t>
  </si>
  <si>
    <t>-2055223210</t>
  </si>
  <si>
    <t>1384308622</t>
  </si>
  <si>
    <t>-1417026345</t>
  </si>
  <si>
    <t>607976266</t>
  </si>
  <si>
    <t>-818353621</t>
  </si>
  <si>
    <t>-2081834513</t>
  </si>
  <si>
    <t>Doplnenie chýbajúcich omietkových vrstiev - plombovanie</t>
  </si>
  <si>
    <t>-1602529941</t>
  </si>
  <si>
    <t>648765970</t>
  </si>
  <si>
    <t>-1191111827</t>
  </si>
  <si>
    <t>515017409</t>
  </si>
  <si>
    <t>-1826728013</t>
  </si>
  <si>
    <t>1427205803</t>
  </si>
  <si>
    <t>2025/03 - SO-01 - elektroinštalácia</t>
  </si>
  <si>
    <t>D1 - Rozvádzače</t>
  </si>
  <si>
    <t>D2 - Celkom Rozvádzače – práce a dodávky:</t>
  </si>
  <si>
    <t>D3 - Hrubá montáž</t>
  </si>
  <si>
    <t>D4 - Celkom Hrubá montáž  – práce a dodávky:</t>
  </si>
  <si>
    <t>D5 - Kompletáž</t>
  </si>
  <si>
    <t>D6 - Celkom Kompletáž – práce a dodávky:</t>
  </si>
  <si>
    <t>D7 - Výmena skorodovaných svoriek</t>
  </si>
  <si>
    <t>Rozvádzače</t>
  </si>
  <si>
    <t>Pol1</t>
  </si>
  <si>
    <t>Rozvádzač RT podľa schémy na výkrese č. 04</t>
  </si>
  <si>
    <t>Pol2</t>
  </si>
  <si>
    <t>Rozvádzač RPE podľa schémy na výkrese č. 03</t>
  </si>
  <si>
    <t>Pol3</t>
  </si>
  <si>
    <t>Doplnenie do rozvádzača Rx podľa schémy na výkrese č. 05</t>
  </si>
  <si>
    <t>Pol4</t>
  </si>
  <si>
    <t>Doplnenie do rozvádzača RNN podľa schémy na výkrese č. 07</t>
  </si>
  <si>
    <t>Celkom Rozvádzače – práce a dodávky:</t>
  </si>
  <si>
    <t>Hrubá montáž</t>
  </si>
  <si>
    <t>Pol5</t>
  </si>
  <si>
    <t>Krabica KP 68</t>
  </si>
  <si>
    <t>Pol6</t>
  </si>
  <si>
    <t>Vodič medený CYA 6   žltozelený</t>
  </si>
  <si>
    <t>Pol7</t>
  </si>
  <si>
    <t>Vodič medený CYA 16   žltozelený</t>
  </si>
  <si>
    <t>Pol8</t>
  </si>
  <si>
    <t>Kábel silový medený CYKY-J 3x1,5</t>
  </si>
  <si>
    <t>Pol9</t>
  </si>
  <si>
    <t>Kábel silový medený CYKY-O 3x1,5</t>
  </si>
  <si>
    <t>Pol10</t>
  </si>
  <si>
    <t>Kábel silový medený CYKY-J 5x1,5</t>
  </si>
  <si>
    <t>Pol11</t>
  </si>
  <si>
    <t>Kábel silový medený CYKY-J 3x2,5</t>
  </si>
  <si>
    <t>Pol12</t>
  </si>
  <si>
    <t>Kábel silový medený CYKY-J 5x6</t>
  </si>
  <si>
    <t>Pol13</t>
  </si>
  <si>
    <t>Kábel silový medený CYKY-J 5x16</t>
  </si>
  <si>
    <t>Pol14</t>
  </si>
  <si>
    <t>Kábel silový medený AYKY-J 4x95</t>
  </si>
  <si>
    <t>Pol15</t>
  </si>
  <si>
    <t>Káblová príchytka kovová</t>
  </si>
  <si>
    <t>Pol16</t>
  </si>
  <si>
    <t>Káblová príchytka plastová</t>
  </si>
  <si>
    <t>Pol17</t>
  </si>
  <si>
    <t>Natrelovací klinec 17mm</t>
  </si>
  <si>
    <t>Pol18</t>
  </si>
  <si>
    <t>Natrelovací klinec 22mm</t>
  </si>
  <si>
    <t>Pol19</t>
  </si>
  <si>
    <t>Chránička FXP 20</t>
  </si>
  <si>
    <t>Pol20</t>
  </si>
  <si>
    <t>Chránička FXP 32</t>
  </si>
  <si>
    <t>Pol21</t>
  </si>
  <si>
    <t>Vyfrézovanie drážky 20x20mm</t>
  </si>
  <si>
    <t>Pol22</t>
  </si>
  <si>
    <t>Vyfrézovanie drážky 40x20mm</t>
  </si>
  <si>
    <t>Pol23</t>
  </si>
  <si>
    <t>Vykruženie lôžka pre škatuľu KP68</t>
  </si>
  <si>
    <t>Pol24</t>
  </si>
  <si>
    <t>Prieraz 20x200mm</t>
  </si>
  <si>
    <t>Pol25</t>
  </si>
  <si>
    <t>Prieraz 30x250mm</t>
  </si>
  <si>
    <t>Pol26</t>
  </si>
  <si>
    <t>Vysekanie otvore pre rozvádzač</t>
  </si>
  <si>
    <t>Pol27</t>
  </si>
  <si>
    <t>Demontáž existujúcich prístrojov a rozvádzača</t>
  </si>
  <si>
    <t>hod</t>
  </si>
  <si>
    <t>Pol28</t>
  </si>
  <si>
    <t>Zmetenie sute po sekaní do vedier</t>
  </si>
  <si>
    <t>kpl</t>
  </si>
  <si>
    <t>Pol29</t>
  </si>
  <si>
    <t>Znesenie sute na určené miesto v tesnej blízkosti stavby</t>
  </si>
  <si>
    <t>Pol30</t>
  </si>
  <si>
    <t>Podružný materiál a podružná práca</t>
  </si>
  <si>
    <t>Pol31</t>
  </si>
  <si>
    <t>Murárske výpomoci</t>
  </si>
  <si>
    <t>Pol32</t>
  </si>
  <si>
    <t>Doprava materiálu a pracovníkov</t>
  </si>
  <si>
    <t>Pol33</t>
  </si>
  <si>
    <t>Sádra</t>
  </si>
  <si>
    <t>kg</t>
  </si>
  <si>
    <t>Celkom Hrubá montáž  – práce a dodávky:</t>
  </si>
  <si>
    <t>Kompletáž</t>
  </si>
  <si>
    <t>Pol34</t>
  </si>
  <si>
    <t>Jednopólový vypínač vypínač IP 20 (komplet)</t>
  </si>
  <si>
    <t>Pol35</t>
  </si>
  <si>
    <t>Striedavý vypínač IP 20 (komplet)</t>
  </si>
  <si>
    <t>Pol36</t>
  </si>
  <si>
    <t>Krížový vypínač IP 20 (komplet)</t>
  </si>
  <si>
    <t>Pol37</t>
  </si>
  <si>
    <t>Zásuvka biela - jednonásobná 240V/16A, IP20 (komplet)</t>
  </si>
  <si>
    <t>Pol38</t>
  </si>
  <si>
    <t>A - LED svietidlo Lina45, 19.8W, 3000K, 1141x47x69</t>
  </si>
  <si>
    <t>Pol39</t>
  </si>
  <si>
    <t>B - LED svietidlo Rundo 24, 29.2W, 140l/W, 4000K, priemr 630</t>
  </si>
  <si>
    <t>Pol40</t>
  </si>
  <si>
    <t>B1 - LED svietidlo Rundo 24, 29.7W, 140l/W, 4000K, priemr 410</t>
  </si>
  <si>
    <t>Pol41</t>
  </si>
  <si>
    <t>C - Nástenné LED svietidlo, 12W, 950lm, IP20</t>
  </si>
  <si>
    <t>Pol42</t>
  </si>
  <si>
    <t>Svorka Bernard s pásikom</t>
  </si>
  <si>
    <t>Pol43</t>
  </si>
  <si>
    <t>Svorka WAGO  2X1,5</t>
  </si>
  <si>
    <t>Pol44</t>
  </si>
  <si>
    <t>Svorka WAGO  3X1,5</t>
  </si>
  <si>
    <t>Pol45</t>
  </si>
  <si>
    <t>Svorka WAGO  4X1,5</t>
  </si>
  <si>
    <t>Pol46</t>
  </si>
  <si>
    <t>Svorka WAGO  5X1,5</t>
  </si>
  <si>
    <t>Pol47</t>
  </si>
  <si>
    <t>Zapojenia vodiča do 1,5mm2</t>
  </si>
  <si>
    <t>Pol48</t>
  </si>
  <si>
    <t>Zapojenia vodiča do 2,5mm2</t>
  </si>
  <si>
    <t>Pol49</t>
  </si>
  <si>
    <t>Zapojenia vodiča do 6mm2</t>
  </si>
  <si>
    <t>Pol50</t>
  </si>
  <si>
    <t>Zapojenia vodiča do 95mm3</t>
  </si>
  <si>
    <t>Pol51</t>
  </si>
  <si>
    <t>Štítok označovací popisný</t>
  </si>
  <si>
    <t>Pol52</t>
  </si>
  <si>
    <t>Pripojenie rekuperačnej jednotky</t>
  </si>
  <si>
    <t>Pol53</t>
  </si>
  <si>
    <t>Projekt skutočného vyhotovenia</t>
  </si>
  <si>
    <t>Pol54</t>
  </si>
  <si>
    <t>Pol55</t>
  </si>
  <si>
    <t>Pol56</t>
  </si>
  <si>
    <t>Revízie elektro, certifikáty, vyhlásenia o zhode</t>
  </si>
  <si>
    <t>Celkom Kompletáž – práce a dodávky:</t>
  </si>
  <si>
    <t>Výmena skorodovaných svoriek</t>
  </si>
  <si>
    <t>Pol57</t>
  </si>
  <si>
    <t>Svorka SS</t>
  </si>
  <si>
    <t>Pol58</t>
  </si>
  <si>
    <t>Svorka SO</t>
  </si>
  <si>
    <t>Pol59</t>
  </si>
  <si>
    <t>Pol60</t>
  </si>
  <si>
    <t>Prenájom plošiny do výšky 15m</t>
  </si>
  <si>
    <t>2025/04 - SO-01 - vzduchotechnika</t>
  </si>
  <si>
    <t xml:space="preserve">    VZT-stroj - Vzduchotechnická strojovňa</t>
  </si>
  <si>
    <t xml:space="preserve">    767 - Konštrukcie doplnkové kovové</t>
  </si>
  <si>
    <t xml:space="preserve">    769 - Montáže vzduchotechnických zariadení</t>
  </si>
  <si>
    <t xml:space="preserve">    N01 - Nepomenovaný diel</t>
  </si>
  <si>
    <t>971011211.S</t>
  </si>
  <si>
    <t>Vybúranie výplne otvoru v sten. prefabrik. dielc. z ľahkých betónov plochy do 0,25 m2,  -0,01300t</t>
  </si>
  <si>
    <t>971036015.S</t>
  </si>
  <si>
    <t>Jadrové vrty diamantovými korunkami do D 160 mm do stien - murivo tehlové -0,00032t</t>
  </si>
  <si>
    <t>cm</t>
  </si>
  <si>
    <t>971036019.S</t>
  </si>
  <si>
    <t>Jadrové vrty diamantovými korunkami do D 225 mm do stien - murivo tehlové -0,00064t</t>
  </si>
  <si>
    <t>Poplatok za skládku - betón, tehly, dlaždice (17 01) ostatné</t>
  </si>
  <si>
    <t>VZT-stroj</t>
  </si>
  <si>
    <t>Vzduchotechnická strojovňa</t>
  </si>
  <si>
    <t>769052018.S</t>
  </si>
  <si>
    <t>Montáž rekuperačnej jednotky na stenu prietok 600 m3/h</t>
  </si>
  <si>
    <t>Z026466</t>
  </si>
  <si>
    <t>Vitovent 300-W, Typ H32S A600 (L)</t>
  </si>
  <si>
    <t>769052012.S</t>
  </si>
  <si>
    <t>Montáž rekuperačnej jednotky na stenu prietok 325 m3/h</t>
  </si>
  <si>
    <t>Z019040</t>
  </si>
  <si>
    <t>Vitovent 300-W, Typ H32S C325 (R)</t>
  </si>
  <si>
    <t>769025066.S</t>
  </si>
  <si>
    <t>Montáž tlmiča hluku pre kruhové potrubie priemeru 160-250 mm</t>
  </si>
  <si>
    <t>429760008800.S</t>
  </si>
  <si>
    <t>Tlmič hluku pre kruhové potrubie, priemer/dĺžka 200/600 mm</t>
  </si>
  <si>
    <t>429760008600.S</t>
  </si>
  <si>
    <t>Tlmič hluku pre kruhové potrubie, priemer/dĺžka 160/600 mm</t>
  </si>
  <si>
    <t>998769210.S</t>
  </si>
  <si>
    <t>Presun hmôt pre montáž vzduchotechnických zariadení v stavbe (objekte)</t>
  </si>
  <si>
    <t>%</t>
  </si>
  <si>
    <t>713483020.S</t>
  </si>
  <si>
    <t>Montáž technickej izolácie samolepiacej rohože hr. 20 mm na potrubia s tvarovanou plochou</t>
  </si>
  <si>
    <t>283750014400.S</t>
  </si>
  <si>
    <t>Doska kaučuková so samolepkou hrúbka 15 mm</t>
  </si>
  <si>
    <t>998713101.S</t>
  </si>
  <si>
    <t>Presun hmôt pre izolácie tepelné v objektoch výšky do 6 m</t>
  </si>
  <si>
    <t>767</t>
  </si>
  <si>
    <t>Konštrukcie doplnkové kovové</t>
  </si>
  <si>
    <t>767871539.S</t>
  </si>
  <si>
    <t>Montáž objímky pre montáž potrubia do steny alebo stropu D 120-128 mm</t>
  </si>
  <si>
    <t>286710008400.S</t>
  </si>
  <si>
    <t>Potrubná objímka pozinkovaná, rozsah upínania D 120-128 mm, M8/M10, EPDM izolant</t>
  </si>
  <si>
    <t>767871548.S</t>
  </si>
  <si>
    <t>Montáž objímky pre montáž potrubia do steny alebo stropu D 149-161 mm</t>
  </si>
  <si>
    <t>286710008700.S</t>
  </si>
  <si>
    <t>Potrubná objímka pozinkovaná, rozsah upínania D 149-161 mm, M8/M10, EPDM izolant</t>
  </si>
  <si>
    <t>767871557.S</t>
  </si>
  <si>
    <t>Montáž objímky pre montáž potrubia do steny alebo stropu D 192-204 mm</t>
  </si>
  <si>
    <t>286710009000.S</t>
  </si>
  <si>
    <t>Potrubná objímka pozinkovaná, rozsah upínania D 192-204 mm, M8/M10, EPDM izolant</t>
  </si>
  <si>
    <t>998767101.S</t>
  </si>
  <si>
    <t>Presun hmôt pre kovové stavebné doplnkové konštrukcie v objektoch výšky do 6 m</t>
  </si>
  <si>
    <t>769</t>
  </si>
  <si>
    <t>Montáže vzduchotechnických zariadení</t>
  </si>
  <si>
    <t>7690210013.S</t>
  </si>
  <si>
    <t>Montáž plstového potrubia DN 125, farba RAL 9002</t>
  </si>
  <si>
    <t>VZT_POT-125</t>
  </si>
  <si>
    <t>Plastové potrubie DN125, farba RAL 9002</t>
  </si>
  <si>
    <t>7690210016.S</t>
  </si>
  <si>
    <t>Montáž plastového potrubia DN 150, farba RAL 9002</t>
  </si>
  <si>
    <t>VZT_POT-150</t>
  </si>
  <si>
    <t>Plastové potrubie DN150, farba RAL 9002</t>
  </si>
  <si>
    <t>7690210019.S</t>
  </si>
  <si>
    <t>Montáž plastového potrubia DN 200, farba RAL9002</t>
  </si>
  <si>
    <t>VZT_POT-200</t>
  </si>
  <si>
    <t>Plastové potrubie DN200, farba RAL 9002</t>
  </si>
  <si>
    <t>769021006.S</t>
  </si>
  <si>
    <t>Montáž EPP potrubia DN 160-180</t>
  </si>
  <si>
    <t>429810000500.S</t>
  </si>
  <si>
    <t>Potrubie kruhové EPP DN 160, dĺžka 1000 mm</t>
  </si>
  <si>
    <t>769021009.S</t>
  </si>
  <si>
    <t>Montáž EPP potrubia DN 200-225</t>
  </si>
  <si>
    <t>429810000700.S</t>
  </si>
  <si>
    <t>Potrubie kruhové EPP DN 200, dĺžka 1000 mm</t>
  </si>
  <si>
    <t>7690213119.S</t>
  </si>
  <si>
    <t>Montáž kolena 90° na plastové potrubie DN 80-150</t>
  </si>
  <si>
    <t>VZT_KOL90-125</t>
  </si>
  <si>
    <t>Plastové koleno 90°DN125, RAL 9002</t>
  </si>
  <si>
    <t>VZT-KOL90-150</t>
  </si>
  <si>
    <t>Plastové koleno 90°DN150, RAL 9002</t>
  </si>
  <si>
    <t>7690213212.S</t>
  </si>
  <si>
    <t>Montáž kolena 90° na plastové potrubie DN 160-250</t>
  </si>
  <si>
    <t>VZT_KOL90-200</t>
  </si>
  <si>
    <t>Plastové koleno 90°DN200, RAL 9002</t>
  </si>
  <si>
    <t>769021322.S</t>
  </si>
  <si>
    <t>Montáž kolena 90° na EPP potrubie DN 160-250</t>
  </si>
  <si>
    <t>429850008100.S</t>
  </si>
  <si>
    <t>Koleno 90˚ DN 160 pre kruhové EPP potrubie</t>
  </si>
  <si>
    <t>429850008300.S</t>
  </si>
  <si>
    <t>Koleno 90˚ DN 200 pre kruhové EPP potrubie</t>
  </si>
  <si>
    <t>7690213314.S</t>
  </si>
  <si>
    <t>Montáž spojky na plastové potrubie DN 80-150</t>
  </si>
  <si>
    <t>VZT_SPOJ-125</t>
  </si>
  <si>
    <t>Spojka plastová DN125, farba RAL 9002</t>
  </si>
  <si>
    <t>VZT_SPOJ-150</t>
  </si>
  <si>
    <t>Spojka plastová DN150, farba RAL 9002</t>
  </si>
  <si>
    <t>7690213317.S</t>
  </si>
  <si>
    <t>Montáž spojky na plastové potrubie DN 160-250</t>
  </si>
  <si>
    <t>VZT_SPOJ-200</t>
  </si>
  <si>
    <t>Spojka plastová DN200, farba RAL 9002</t>
  </si>
  <si>
    <t>7690213419.S</t>
  </si>
  <si>
    <t>Montáž záslepu na plastové potrubie DN 80-150</t>
  </si>
  <si>
    <t>429850015300.S</t>
  </si>
  <si>
    <t>Záslepka DN 125 pre kruhové plastové potrubie, farba RAL 9002</t>
  </si>
  <si>
    <t>769021496.S</t>
  </si>
  <si>
    <t>Montáž výfukovej hlavice kruhovej do priemeru 230 mm</t>
  </si>
  <si>
    <t>429720011400.S</t>
  </si>
  <si>
    <t>Hlavica výfuková kruhová so sitom DN 160</t>
  </si>
  <si>
    <t>429720011600.S</t>
  </si>
  <si>
    <t>Hlavica výfuková kruhová so sitom DN 200</t>
  </si>
  <si>
    <t>769021514.S</t>
  </si>
  <si>
    <t>Montáž nasávacej hlavice kruhovej priemeru 160-230 mm</t>
  </si>
  <si>
    <t>429720020300.S</t>
  </si>
  <si>
    <t>Hlavica nasávacia kruhová bez príruby DN 160</t>
  </si>
  <si>
    <t>429720020500.S</t>
  </si>
  <si>
    <t>Hlavica nasávacia kruhová bez príruby DN 200</t>
  </si>
  <si>
    <t>LK-70-C-125</t>
  </si>
  <si>
    <t>Montáž a dodávka výustky kruhovej LK-70-C DN125, dlžka 500 mm, farba RAL 9002</t>
  </si>
  <si>
    <t>LK-70-C-150</t>
  </si>
  <si>
    <t>Montáž a dodávka výustky kruhovej LK-70-C DN150, dlžka 500 mm, farba RAL 9002</t>
  </si>
  <si>
    <t>LK-70-C-200</t>
  </si>
  <si>
    <t>Montáž a dodávka výustky kruhovej LK-70-C DN200, dlžka 500 mm, farba RAL 9002</t>
  </si>
  <si>
    <t>VZT_RED-125/150</t>
  </si>
  <si>
    <t>Montáž a dodávka redukcie plastovej DN125/150, farba RAL 9002</t>
  </si>
  <si>
    <t>VZT_RED-150/200</t>
  </si>
  <si>
    <t>Montáž a dodávka redukcie plastovej 150/200, farba RAL 9002</t>
  </si>
  <si>
    <t>998769201.S</t>
  </si>
  <si>
    <t>Presun hmôt pre montáž vzduchotechnických zariadení v stavbe (objekte) výšky do 7 m</t>
  </si>
  <si>
    <t>N01</t>
  </si>
  <si>
    <t>Nepomenovaný diel</t>
  </si>
  <si>
    <t>001000035</t>
  </si>
  <si>
    <t>Dokončovacie práce a nešpecifikované práce</t>
  </si>
  <si>
    <t>262144</t>
  </si>
  <si>
    <t>VZT-005</t>
  </si>
  <si>
    <t>Výkopy a zásypy potrubie v zemi</t>
  </si>
  <si>
    <t>WD-1</t>
  </si>
  <si>
    <t>Spustenie systému</t>
  </si>
  <si>
    <t>2025/05 - SO-01 - zdravotechnika</t>
  </si>
  <si>
    <t xml:space="preserve">    722 - Zdravotechnika - vnútorný vodovod</t>
  </si>
  <si>
    <t xml:space="preserve">    725 - Zdravotechnika - zariaďovacie predmety</t>
  </si>
  <si>
    <t xml:space="preserve">    734 - Ústredné kúrenie - armatúry</t>
  </si>
  <si>
    <t>N00 - Nepomenované práce</t>
  </si>
  <si>
    <t>162501122.S</t>
  </si>
  <si>
    <t>Vodorovné premiestnenie výkopku po spevnenej ceste z horniny tr.1-4, nad 100 do 1000 m3 na vzdialenosť do 3000 m</t>
  </si>
  <si>
    <t>Poplatok za skládku - zemina a kamenivo (17 05) ostatné</t>
  </si>
  <si>
    <t>174101002.S</t>
  </si>
  <si>
    <t>Zásyp sypaninou so zhutnením jám, šachiet, rýh, zárezov alebo okolo objektov nad 100 do 1000 m3</t>
  </si>
  <si>
    <t>175101101.S</t>
  </si>
  <si>
    <t>Obsyp potrubia sypaninou z vhodných hornín 1 až 4 bez prehodenia sypaniny</t>
  </si>
  <si>
    <t>451572111.S</t>
  </si>
  <si>
    <t>Lôžko pod potrubie, stoky a drobné objekty, v otvorenom výkope z kameniva drobného ťaženého 0-4 mm</t>
  </si>
  <si>
    <t>583310000600.S</t>
  </si>
  <si>
    <t>Kamenivo ťažené drobné frakcia 0-4 mm</t>
  </si>
  <si>
    <t>871171456.S</t>
  </si>
  <si>
    <t>Potrubie vodovodné z PE 100 SDR17/PN10 zvárané natupo D 26</t>
  </si>
  <si>
    <t>230203562.S</t>
  </si>
  <si>
    <t>Montáž prechodka PE/oceľ PE 100 SDR11 D 26/DN20 mm</t>
  </si>
  <si>
    <t>286220031000.S</t>
  </si>
  <si>
    <t>Prechodka PE/oceľ PE 100 SDR 11 D/DN 26/20</t>
  </si>
  <si>
    <t>871265500.S</t>
  </si>
  <si>
    <t>Potrubie kanalizačné PVC-U gravitačné hladké viacvrstvové SN 4 DN 100</t>
  </si>
  <si>
    <t>871315506.S</t>
  </si>
  <si>
    <t>Potrubie kanalizačné PVC-U gravitačné hladké viacvrstvové SN 4 DN 150</t>
  </si>
  <si>
    <t>871355509.S</t>
  </si>
  <si>
    <t>Potrubie kanalizačné PVC-U gravitačné hladké viacvrstvové SN 4 DN 200</t>
  </si>
  <si>
    <t>286610036100.S</t>
  </si>
  <si>
    <t>Šachtové dno prietočné DN 160x0°-60°, ku kanalizačnej revíznej šachte 600 mm, PP</t>
  </si>
  <si>
    <t>971046005.S</t>
  </si>
  <si>
    <t>Jadrové vrty diamantovými korunkami do D 60 mm do stien - betónových, obkladov -0,00006t</t>
  </si>
  <si>
    <t>971046018.S</t>
  </si>
  <si>
    <t>Jadrové vrty diamantovými korunkami do D 200 mm do stien - betónových, obkladov -0,00069t</t>
  </si>
  <si>
    <t>974031142.S</t>
  </si>
  <si>
    <t>Vysekanie rýh v akomkoľvek murive tehlovom na akúkoľvek maltu do hĺbky 70 mm a š. do 70 mm,  -0,00900t</t>
  </si>
  <si>
    <t>998011002.S</t>
  </si>
  <si>
    <t>Presun hmôt pre budovy (801, 803, 812), zvislá konštr. z tehál, tvárnic, z kovu výšky do 12 m</t>
  </si>
  <si>
    <t>713482111.S</t>
  </si>
  <si>
    <t>Montáž trubíc z PE, hr.do 10 mm,vnút.priemer do 38 mm</t>
  </si>
  <si>
    <t>283310001300.S</t>
  </si>
  <si>
    <t>Izolačná PE trubica dxhr. 22x9 mm, nadrezaná, na izolovanie rozvodov vody, kúrenia, zdravotechniky</t>
  </si>
  <si>
    <t>283310001500.S</t>
  </si>
  <si>
    <t>Izolačná PE trubica dxhr. 28x9 mm, nadrezaná, na izolovanie rozvodov vody, kúrenia, zdravotechniky</t>
  </si>
  <si>
    <t>998713102.S</t>
  </si>
  <si>
    <t>Presun hmôt pre izolácie tepelné v objektoch výšky nad 6 m do 12 m</t>
  </si>
  <si>
    <t>721171580</t>
  </si>
  <si>
    <t>Potrubie z rúr GEBERIT SILENT - PP prípojné Dxt 50x2,0 mm</t>
  </si>
  <si>
    <t>721173203.S</t>
  </si>
  <si>
    <t>Potrubie z PVC - U odpadné pripájacie D 32 mm</t>
  </si>
  <si>
    <t>998721102.S</t>
  </si>
  <si>
    <t>Presun hmôt pre vnútornú kanalizáciu v objektoch výšky nad 6 do 12 m</t>
  </si>
  <si>
    <t>722</t>
  </si>
  <si>
    <t>Zdravotechnika - vnútorný vodovod</t>
  </si>
  <si>
    <t>722171312</t>
  </si>
  <si>
    <t>Plasthliníkové potrubie z viacvrstvových rúr PE Geberit Mepla v tyčiach spájané lisovaním dxt 20x2,5 mm</t>
  </si>
  <si>
    <t>722173157.S</t>
  </si>
  <si>
    <t>Montáž plasthliníkového prechodu pre vodu lisovaním D 20 mm</t>
  </si>
  <si>
    <t>286220023400.S</t>
  </si>
  <si>
    <t>Prechod lisovací pre plasthliníkové potrubia D 20x1/2"</t>
  </si>
  <si>
    <t>722290226.S</t>
  </si>
  <si>
    <t>Tlaková skúška vodovodného potrubia závitového do DN 50</t>
  </si>
  <si>
    <t>998722102.S</t>
  </si>
  <si>
    <t>Presun hmôt pre vnútorný vodovod v objektoch výšky nad 6 do 12 m</t>
  </si>
  <si>
    <t>725</t>
  </si>
  <si>
    <t>Zdravotechnika - zariaďovacie predmety</t>
  </si>
  <si>
    <t>725319121.S</t>
  </si>
  <si>
    <t>Montáž kuchynských drezov jednoduchých, ostatných typov hranatých, bez výtokových armatúr</t>
  </si>
  <si>
    <t>552310000200.S</t>
  </si>
  <si>
    <t>Kuchynský drez nerezový na zapustenie do dosky 340x400 mm</t>
  </si>
  <si>
    <t>725819401.S</t>
  </si>
  <si>
    <t>Montáž ventilu rohového s pripojovacou rúrkou G 1/2</t>
  </si>
  <si>
    <t>551110020100.S</t>
  </si>
  <si>
    <t>Guľový ventil rohový, 1/2" - 3/8", s filtrom, chrómovaná mosadz</t>
  </si>
  <si>
    <t>725829601.S</t>
  </si>
  <si>
    <t>Montáž batérie umývadlovej a drezovej stojankovej, pákovej alebo klasickej s mechanickým ovládaním</t>
  </si>
  <si>
    <t>551450000600.S</t>
  </si>
  <si>
    <t>Batéria drezová stojanková páková</t>
  </si>
  <si>
    <t>551620005600.S</t>
  </si>
  <si>
    <t>Zápachová uzávierka - sifón pre umývadlá DN 50</t>
  </si>
  <si>
    <t>725869380.S</t>
  </si>
  <si>
    <t>Montáž zápachovej uzávierky pre zariaďovacie predmety, ostatných typov do D 32 mm</t>
  </si>
  <si>
    <t>551620027100</t>
  </si>
  <si>
    <t>Vtokový lievik HL21, DN 32, (0,17 l/s), s protizápachovým uzáverom, vetranie a klimatizácia, PP</t>
  </si>
  <si>
    <t>ZV</t>
  </si>
  <si>
    <t>Montáž a dodávka záhradného stlpika s ventilom</t>
  </si>
  <si>
    <t>998725101.S</t>
  </si>
  <si>
    <t>Presun hmôt pre zariaďovacie predmety v objektoch výšky do 6 m</t>
  </si>
  <si>
    <t>734</t>
  </si>
  <si>
    <t>Ústredné kúrenie - armatúry</t>
  </si>
  <si>
    <t>734240000.S</t>
  </si>
  <si>
    <t>Montáž spätnej klapky závitovej G 1/2</t>
  </si>
  <si>
    <t>551190000800.S</t>
  </si>
  <si>
    <t>Spätná klapka vodorovná závitová 1/2", PN 10, pre vodu, mosadz</t>
  </si>
  <si>
    <t>734315000.S</t>
  </si>
  <si>
    <t>Montáž oceľového guľového kohúta na horúcu vodu obojstranne závitového DN 15</t>
  </si>
  <si>
    <t>551210044600.S</t>
  </si>
  <si>
    <t>Guľový ventil 1/2”, páčka chróm</t>
  </si>
  <si>
    <t>734315005.S</t>
  </si>
  <si>
    <t>Montáž oceľového guľového kohúta na horúcu vodu obojstranne závitového DN 20</t>
  </si>
  <si>
    <t>551240001800.S</t>
  </si>
  <si>
    <t>Guľový kohút DN 20 obojstranne závitový na horúcu vodu, PN 40, vnútorný závit, oceľový</t>
  </si>
  <si>
    <t>722221170.S</t>
  </si>
  <si>
    <t>Montáž poistného ventilu závitového pre vodu G 1/2</t>
  </si>
  <si>
    <t>551210021100.S</t>
  </si>
  <si>
    <t>Ventil poistný pre kúrenie 1/2”, PN 6, mosadz</t>
  </si>
  <si>
    <t>734209114.S</t>
  </si>
  <si>
    <t>Montáž závitovej armatúry s 2 závitmi G 3/4</t>
  </si>
  <si>
    <t>7315966</t>
  </si>
  <si>
    <t>filter DM so spätným preplachom DN20</t>
  </si>
  <si>
    <t>551290014200</t>
  </si>
  <si>
    <t>Prietočná armatúra Flowjet 3/4" s guľovým kohútom, príslušenstvo k expanzným nádobám Refix DD, REFLEX</t>
  </si>
  <si>
    <t>732331000.S</t>
  </si>
  <si>
    <t>Montáž expanznej nádoby tlak do 6 bar s membránou 8 l</t>
  </si>
  <si>
    <t>484630006000.S</t>
  </si>
  <si>
    <t>Nádoba expanzná s membránou, objem 8 l, 3/1,5 bar, 6/1,5 bar</t>
  </si>
  <si>
    <t>734424140.S</t>
  </si>
  <si>
    <t>Montáž tlakomera - manometra radiálneho priemer 63 mm</t>
  </si>
  <si>
    <t>388430003900.S</t>
  </si>
  <si>
    <t>Manometer radiálny d 63 mm, pripojenie 1/4" spodné, 0-16 bar</t>
  </si>
  <si>
    <t>998734101.S</t>
  </si>
  <si>
    <t>Presun hmôt pre armatúry v objektoch výšky do 6 m</t>
  </si>
  <si>
    <t>N00</t>
  </si>
  <si>
    <t>Nepomenované práce</t>
  </si>
  <si>
    <t>WD-001</t>
  </si>
  <si>
    <t>Dopojenie rozvodu vody na existujúcu vodomernú šachtu a existujúcu vodáreň</t>
  </si>
  <si>
    <t>WD-002</t>
  </si>
  <si>
    <t>Dopojenie kanalizácie na existujúcu kanalizáciu</t>
  </si>
  <si>
    <t>2025/06 - SO-01 - vykurovanie</t>
  </si>
  <si>
    <t>N00 - Technická miestnosť</t>
  </si>
  <si>
    <t xml:space="preserve">    731 - Ústredné kúrenie - kotolne</t>
  </si>
  <si>
    <t xml:space="preserve">    733 - Ústredné kúrenie - rozvodné potrubie</t>
  </si>
  <si>
    <t xml:space="preserve">    735 - Ústredné kúrenie - vykurovacie telesá</t>
  </si>
  <si>
    <t>M - Práce a dodávky M</t>
  </si>
  <si>
    <t xml:space="preserve">    95-M - Revízie</t>
  </si>
  <si>
    <t>971036020.S</t>
  </si>
  <si>
    <t>Jadrové vrty diamantovými korunkami do D 250 mm do stien - murivo tehlové -0,00079t</t>
  </si>
  <si>
    <t>974029144.S</t>
  </si>
  <si>
    <t>Vysekanie rýh v murive kamennom do hĺbky 70 mm a š. do 150 mm,  -0,02400t</t>
  </si>
  <si>
    <t>Technická miestnosť</t>
  </si>
  <si>
    <t>713482121.S</t>
  </si>
  <si>
    <t>Montáž trubíc z PE, hr.15-20 mm,vnút.priemer do 38 mm</t>
  </si>
  <si>
    <t>283310004600.S</t>
  </si>
  <si>
    <t>Izolačná PE trubica dxhr. 18x20 mm, nadrezaná, na izolovanie rozvodov vody, kúrenia, zdravotechniky</t>
  </si>
  <si>
    <t>283310004700.S</t>
  </si>
  <si>
    <t>Izolačná PE trubica dxhr. 22x20 mm, nadrezaná, na izolovanie rozvodov vody, kúrenia, zdravotechniky</t>
  </si>
  <si>
    <t>283310004800.S</t>
  </si>
  <si>
    <t>Izolačná PE trubica dxhr. 28x20 mm, nadrezaná, na izolovanie rozvodov vody, kúrenia, zdravotechniky</t>
  </si>
  <si>
    <t>713482131.S</t>
  </si>
  <si>
    <t>Montáž trubíc z PE, hr.30 mm,vnút.priemer do 38 mm</t>
  </si>
  <si>
    <t>283310006400.S</t>
  </si>
  <si>
    <t>Izolačná PE trubica dxhr. 35x30 mm, rozrezaná, na izolovanie rozvodov vody, kúrenia, zdravotechniky</t>
  </si>
  <si>
    <t>713482132.S</t>
  </si>
  <si>
    <t>Montáž trubíc z PE, hr.30 mm,vnút.priemer 39-70 mm</t>
  </si>
  <si>
    <t>283310006500.S</t>
  </si>
  <si>
    <t>Izolačná PE trubica dxhr. 42x30 mm, rozrezaná, na izolovanie rozvodov vody, kúrenia, zdravotechniky</t>
  </si>
  <si>
    <t>283310006700.S</t>
  </si>
  <si>
    <t>Izolačná PE trubica dxhr. 54x30 mm, rozrezaná, na izolovanie rozvodov vody, kúrenia, zdravotechniky</t>
  </si>
  <si>
    <t>731</t>
  </si>
  <si>
    <t>Ústredné kúrenie - kotolne</t>
  </si>
  <si>
    <t>WD_UK-0001</t>
  </si>
  <si>
    <t>Montáž tepelného čerpadla Carrier 61AQ 050P na betónový základ pomocou hydraulickej ruky</t>
  </si>
  <si>
    <t>WD_UK-0002</t>
  </si>
  <si>
    <t>Tepelné čerpadlo Carrier 61AQ 050P</t>
  </si>
  <si>
    <t>WD-UK-0003</t>
  </si>
  <si>
    <t>Doprava tepelného čerpadla na stavbu</t>
  </si>
  <si>
    <t>732429113.S</t>
  </si>
  <si>
    <t>Montáž čerpadla (do potrubia) obehového špirálového DN 50</t>
  </si>
  <si>
    <t>súb.</t>
  </si>
  <si>
    <t>97924255</t>
  </si>
  <si>
    <t>MAGNA3 32-60 180 1x230V 50Hz PN10</t>
  </si>
  <si>
    <t>732331054.S</t>
  </si>
  <si>
    <t>Montáž expanznej nádoby tlak 6 barov s membránou 200 l</t>
  </si>
  <si>
    <t>484630006900.S</t>
  </si>
  <si>
    <t>Nádoba expanzná s membránou, objem 200 l, 6 bar</t>
  </si>
  <si>
    <t>732331983.S</t>
  </si>
  <si>
    <t>Montáž medzikusu na pripojenie expanznej nádoby 1"</t>
  </si>
  <si>
    <t>197730031890.S</t>
  </si>
  <si>
    <t>Medzikus na pripojenie expanznej nádoby na umožnenie overenia tlaku plynu v nádobe 1"</t>
  </si>
  <si>
    <t>731251006.S</t>
  </si>
  <si>
    <t>Montáž kotla oceľového elektrického 19-25 kW</t>
  </si>
  <si>
    <t>Z020842</t>
  </si>
  <si>
    <t>Vitotron 100, VLN3 24kW</t>
  </si>
  <si>
    <t>731370040.S</t>
  </si>
  <si>
    <t>Montáž hydraulického vyrovnávača dynamických tlakov - anuloidu prírubového, prietok 8 m3/h, DN50</t>
  </si>
  <si>
    <t>484810008993</t>
  </si>
  <si>
    <t>Anuloid HVDT 120/80 2"-AG LS, vrátane tepelnej izolácie, prietok do 8 m3/h, G 2", prevádzkový tlak do 4 bar, REFLEX</t>
  </si>
  <si>
    <t>WD_UK-0013</t>
  </si>
  <si>
    <t>nástenná konzola výhybky Q100</t>
  </si>
  <si>
    <t>732230012.S</t>
  </si>
  <si>
    <t>Montáž akumulačnej nádoby vykurovacej vody bez výmenníka s izoláciou objem nad 900 do 1100 l</t>
  </si>
  <si>
    <t>Z028041</t>
  </si>
  <si>
    <t>Vitocell 050-HC EC-PRO Typ SH1000HA</t>
  </si>
  <si>
    <t>WD_UK-0014</t>
  </si>
  <si>
    <t>Montáž rozdelovača a zberača DN40</t>
  </si>
  <si>
    <t>WD_UK-0005</t>
  </si>
  <si>
    <t>Rodzelovač DN40 - 2-cestný + montáž</t>
  </si>
  <si>
    <t>WD_UK-0006</t>
  </si>
  <si>
    <t>Stenová konzola pre rozdelovač + montáž</t>
  </si>
  <si>
    <t>731291060.S</t>
  </si>
  <si>
    <t>Montáž rýchlomontážnej sady s 3-cestným zmiešavačom DN 20</t>
  </si>
  <si>
    <t>484810005800</t>
  </si>
  <si>
    <t>Rýchlomontážna sada so zmiešavačom M 32, DN 20, typ čerpadla Alpha 2 60, VIESSMANN</t>
  </si>
  <si>
    <t>sada</t>
  </si>
  <si>
    <t>731291080.S</t>
  </si>
  <si>
    <t>Montáž rýchlomontážnej sady s 3-cestným zmiešavačom DN 32</t>
  </si>
  <si>
    <t>484810006000</t>
  </si>
  <si>
    <t>Rýchlomontážna sada so zmiešavačom M 32, DN 32 s čerpadlom Magna 3  32-60, VIESSMANN</t>
  </si>
  <si>
    <t>WD_UK-0007</t>
  </si>
  <si>
    <t>Príložný snímač teploty</t>
  </si>
  <si>
    <t>7568917</t>
  </si>
  <si>
    <t>servomotor SR10, 24 V, 0-10 V výstup</t>
  </si>
  <si>
    <t>7415056</t>
  </si>
  <si>
    <t>konektor č. 20 pre čerpadlo (3 ks.)</t>
  </si>
  <si>
    <t>7415057</t>
  </si>
  <si>
    <t>konektor č. 52 pre motor zmiešavača</t>
  </si>
  <si>
    <t>WD_UK-0012</t>
  </si>
  <si>
    <t>Montáž regulácie Vitotronic na stenu</t>
  </si>
  <si>
    <t>Z009463</t>
  </si>
  <si>
    <t>Vitotronic 200-H HK3B</t>
  </si>
  <si>
    <t>WD_UK-0011</t>
  </si>
  <si>
    <t>Úpravňa vody Aquaset 500-N + montáž</t>
  </si>
  <si>
    <t>WD_UK-0015</t>
  </si>
  <si>
    <t>Regeneračná soľ 25 kg</t>
  </si>
  <si>
    <t>WD_UK-0016</t>
  </si>
  <si>
    <t>Uvedenie tepelného čerpadla a technickej miesntosti do prevádzky</t>
  </si>
  <si>
    <t>998731101.S</t>
  </si>
  <si>
    <t>Presun hmôt pre kotolne umiestnené vo výške (hĺbke) do 6 m</t>
  </si>
  <si>
    <t>733</t>
  </si>
  <si>
    <t>Ústredné kúrenie - rozvodné potrubie</t>
  </si>
  <si>
    <t>733121112.S</t>
  </si>
  <si>
    <t>Potrubie z rúrok hladkých bezšvových nízkotlakových priemer 28/2,6</t>
  </si>
  <si>
    <t>733121118.S</t>
  </si>
  <si>
    <t>Potrubie z rúrok hladkých bezšvových nízkotlakových priemer 57/2,9</t>
  </si>
  <si>
    <t>733166160.S</t>
  </si>
  <si>
    <t>Plasthliníkové potrubie v tyčiach pre vykurovanie spájané lisovaním d 40 mm</t>
  </si>
  <si>
    <t>733166170.S</t>
  </si>
  <si>
    <t>Plasthliníkové potrubie v kotúčoch pre vykurovanie spájané lisovaním d 16 mm</t>
  </si>
  <si>
    <t>733166174.S</t>
  </si>
  <si>
    <t>Plasthliníkové potrubie v kotúčoch pre vykurovanie spájané lisovaním d 20 mm</t>
  </si>
  <si>
    <t>733166178.S</t>
  </si>
  <si>
    <t>Plasthliníkové potrubie v kotúčoch pre vykurovanie spájané lisovaním d 32 mm</t>
  </si>
  <si>
    <t>WD_P-0001</t>
  </si>
  <si>
    <t>Dodávka a montáž potrubie UPONOR Ecoflex Thermo Twin 2x63x5,8 mm</t>
  </si>
  <si>
    <t>WD_p-0002</t>
  </si>
  <si>
    <t>Uponor predizolovaný systém set gumovej koncovky o63</t>
  </si>
  <si>
    <t>230230121.S</t>
  </si>
  <si>
    <t>Príprava na tlakovú skúšku vzduchom a vodou do 0,6 MPa</t>
  </si>
  <si>
    <t>úsek</t>
  </si>
  <si>
    <t>733191301.S</t>
  </si>
  <si>
    <t>Tlaková skúška plastového potrubia do 32 mm</t>
  </si>
  <si>
    <t>733191302.S</t>
  </si>
  <si>
    <t>Tlaková skúška plastového potrubia nad 32 do 63 mm</t>
  </si>
  <si>
    <t>998733101.S</t>
  </si>
  <si>
    <t>Presun hmôt pre rozvody potrubia v objektoch výšky do 6 m</t>
  </si>
  <si>
    <t>ZK05478</t>
  </si>
  <si>
    <t>plniaca sada 3/4"</t>
  </si>
  <si>
    <t>422710001200</t>
  </si>
  <si>
    <t>Doplňovacie zariadenie automatické Fillcontrol Plus, 10 bar/70°C, REFLEX</t>
  </si>
  <si>
    <t>734209101.S</t>
  </si>
  <si>
    <t>Montáž závitovej armatúry s 1 závitom do G 1/2</t>
  </si>
  <si>
    <t>MR63016BB</t>
  </si>
  <si>
    <t>Manometer axiálny - spodné napojenie  1/4"M; D63; 0-16bar, IVAR.MR 63</t>
  </si>
  <si>
    <t>734209118.S</t>
  </si>
  <si>
    <t>Montáž závitovej armatúry s 2 závitmi G 2</t>
  </si>
  <si>
    <t>CIM74AOT050</t>
  </si>
  <si>
    <t>Filter závitový s magnetom - 2"FF, IVAR.CIM 74A</t>
  </si>
  <si>
    <t>734213250.S</t>
  </si>
  <si>
    <t>Montáž ventilu odvzdušňovacieho závitového automatického G 1/2</t>
  </si>
  <si>
    <t>551210009500.S</t>
  </si>
  <si>
    <t>Ventil odvzdušňovací automatický, 1/2"</t>
  </si>
  <si>
    <t>734224009.S</t>
  </si>
  <si>
    <t>Montáž guľového kohúta závitového G 3/4</t>
  </si>
  <si>
    <t>551210044700.S</t>
  </si>
  <si>
    <t>Guľový ventil 3/4”, páčka chróm</t>
  </si>
  <si>
    <t>734224015.S</t>
  </si>
  <si>
    <t>Montáž guľového kohúta závitového G 5/4</t>
  </si>
  <si>
    <t>551210044900.S</t>
  </si>
  <si>
    <t>Guľový ventil 1 1/4”, páčka chróm</t>
  </si>
  <si>
    <t>734224021.S</t>
  </si>
  <si>
    <t>Montáž guľového kohúta závitového G 2</t>
  </si>
  <si>
    <t>551210045100.S</t>
  </si>
  <si>
    <t>Guľový ventil 2”, páčka chróm</t>
  </si>
  <si>
    <t>998734103.S</t>
  </si>
  <si>
    <t>Presun hmôt pre armatúry v objektoch výšky nad 6 do 24 m</t>
  </si>
  <si>
    <t>735</t>
  </si>
  <si>
    <t>Ústredné kúrenie - vykurovacie telesá</t>
  </si>
  <si>
    <t>735154040.S</t>
  </si>
  <si>
    <t>Montáž vykurovacieho telesa panelového jednoradového 600 mm/ dĺžky 400-600 mm</t>
  </si>
  <si>
    <t>WD_VK001</t>
  </si>
  <si>
    <t>Vykurovacie teleso elektrické IQ Line Touch ALM 570/410 mm, 600 W</t>
  </si>
  <si>
    <t>735154042.S</t>
  </si>
  <si>
    <t>Montáž vykurovacieho telesa panelového jednoradového 600 mm/ dĺžky 1000-1200 mm</t>
  </si>
  <si>
    <t>484530013500.S</t>
  </si>
  <si>
    <t>Teleso vykurovacie doskové jednoradové oceľové, vxlxhĺ 600x1000x63 mm, pripojenie pravé spodné</t>
  </si>
  <si>
    <t>734223255.S</t>
  </si>
  <si>
    <t>Montáž armatúr pre spodné pripojenie vykurovacích telies priamych</t>
  </si>
  <si>
    <t>551290010700</t>
  </si>
  <si>
    <t>M-ventil rohový EK x 1/2", M-RO 02, termostatická a regulačná armatúra s prednastavením, niklovaná mosadz, IVAR</t>
  </si>
  <si>
    <t>734223208.S</t>
  </si>
  <si>
    <t>Montáž termostatickej hlavice kvapalinovej jednoduchej</t>
  </si>
  <si>
    <t>551280002000.S</t>
  </si>
  <si>
    <t>Termostatická hlavica kvapalinová jednoduchá rozsah regulácie + 6,5 až +28° C, plast</t>
  </si>
  <si>
    <t>735191910.S</t>
  </si>
  <si>
    <t>Napustenie vody do vykurovacieho systému vrátane potrubia o v. pl. vykurovacích telies</t>
  </si>
  <si>
    <t>735311206.S</t>
  </si>
  <si>
    <t>Podlahové kúrenie so systémovou doskou z PS fólie s výstupkami, s kročajovou izoláciou hr. 30 mm, potrubie 16x2,0 rozteč 150 mm</t>
  </si>
  <si>
    <t>735311570.S</t>
  </si>
  <si>
    <t>Montáž zostavy rozdeľovač / zberač na stenu typ 8 cestný</t>
  </si>
  <si>
    <t>484650036000.S</t>
  </si>
  <si>
    <t>Rozdeľovač s prietokomermi z ušľachtilej ocele, šxvxhĺ 496x341x89 mm, 8 vykurovacích okruhov, ušľachtilá oceľ</t>
  </si>
  <si>
    <t>735311580.S</t>
  </si>
  <si>
    <t>Montáž zostavy rozdeľovač / zberač na stenu typ 9 cestný</t>
  </si>
  <si>
    <t>484650036100.S</t>
  </si>
  <si>
    <t>Rozdeľovač s prietokomermi z ušľachtilej ocele, šxvxhĺ 546x341x89 mm, 9 vykurovacích okruhov, ušľachtilá oceľ</t>
  </si>
  <si>
    <t>735311590.S</t>
  </si>
  <si>
    <t>Montáž zostavy rozdeľovač / zberač na stenu typ 10 cestný</t>
  </si>
  <si>
    <t>484650036200.S</t>
  </si>
  <si>
    <t>Rozdeľovač s prietokomermi z ušľachtilej ocele, šxvxhĺ 596x341x89 mm, 10 vykurovacích okruhov, ušľachtilá oceľ</t>
  </si>
  <si>
    <t>735311610.S</t>
  </si>
  <si>
    <t>Montáž zostavy rozdeľovač / zberač na stenu typ 11 cestný</t>
  </si>
  <si>
    <t>484650036300.S</t>
  </si>
  <si>
    <t>Rozdeľovač s prietokomermi z ušľachtilej ocele, šxvxhĺ 646x341x89 mm, 11 vykurovacích okruhov, ušľachtilá oceľ</t>
  </si>
  <si>
    <t>735311622.S</t>
  </si>
  <si>
    <t>Montáž zostavy rozdeľovač / zberač na stenu typ 13 cestný</t>
  </si>
  <si>
    <t>484650036500.S</t>
  </si>
  <si>
    <t>Rozdeľovač s prietokomermi z ušľachtilej ocele, šxvxhĺ 746x341x89 mm, 13 vykurovacích okruhov, ušľachtilá oceľ</t>
  </si>
  <si>
    <t>551240011900.S</t>
  </si>
  <si>
    <t>Set guľových kohútov 1“ (2 ks priame) na pripojenie k rozdeľovaču</t>
  </si>
  <si>
    <t>735311780.S</t>
  </si>
  <si>
    <t>Montáž skrinky rozdeľovača pod omietku 13-15 okruhov</t>
  </si>
  <si>
    <t>484650041900.S</t>
  </si>
  <si>
    <t>Skrinka rozdelovača pre montáž pod omietku, 13 -15 okruhov, šxvxhĺ 1150x715-895x110-150 mm, oceľový plech</t>
  </si>
  <si>
    <t>998735101.S</t>
  </si>
  <si>
    <t>Presun hmôt pre vykurovacie telesá v objektoch výšky do 6 m</t>
  </si>
  <si>
    <t>Práce a dodávky M</t>
  </si>
  <si>
    <t>WD-2</t>
  </si>
  <si>
    <t>Napustenie systému</t>
  </si>
  <si>
    <t>95-M</t>
  </si>
  <si>
    <t>Revízie</t>
  </si>
  <si>
    <t>950201001.S</t>
  </si>
  <si>
    <t>Prevádzková revízia tlakových nádob stabilných o obsahu do 0, 2 m3</t>
  </si>
  <si>
    <t>2025/07 - SO-01 - slaboprúdové rozvody  - CCTV</t>
  </si>
  <si>
    <t xml:space="preserve">D1 - </t>
  </si>
  <si>
    <t>D2 - Technológia</t>
  </si>
  <si>
    <t>D3 - Montážne práce</t>
  </si>
  <si>
    <t>D4 - Inštalačný materiál</t>
  </si>
  <si>
    <t>D5 - Inštalačné práce</t>
  </si>
  <si>
    <t>Technológia</t>
  </si>
  <si>
    <t>NVR608H-128-XI</t>
  </si>
  <si>
    <t>IP sieťový rekordér 128-kanálový, záznam / živý obraz / prehrávanie v 4K, OS Linux, procesor Intel, podporované formáty Smart H.265+ / Smart H264+ / H.264 / H.265 / MJPEG, záznam max. do 1280 Mbps, maximálne rozlíšenie 32 Mpx na kameru, alarm I/O 16/8, 8x</t>
  </si>
  <si>
    <t>WD43PURZ</t>
  </si>
  <si>
    <t>Pevný disk 4TB navrhnutý špeciálne pre bezpečnostné kamerové systémy (DVR, NVR) a ich prevádzku 24/7, 3.5", SATA III, maximálna rýchlosť prenosu 180 MB/s, cache 256 MB</t>
  </si>
  <si>
    <t>CS4226-24ET-375</t>
  </si>
  <si>
    <t>PoE switch, 26 portový FE cloud managed PoE switch, 24x 10/100 Mbps + 2x 10/100/1000 Mbps uplink + 2x 1000 Mbps SFP, 24x PoE (IEEE802.3af/ IEEE802.3at/ Hi-PoE/IEEE802.3bt), celkovo na všetky porty max. 375 W, manažment, podpora STP/RSTP, PoE watchdog, och</t>
  </si>
  <si>
    <t>GSFP-850-MMF</t>
  </si>
  <si>
    <t>SFP modul 1G, 850nm, 550m, Multi-mode, LC</t>
  </si>
  <si>
    <t>IPC-UDW3459TM-S-IL-0</t>
  </si>
  <si>
    <t xml:space="preserve">4 Mpx IP kamera s rozlíšením 2688 x 1520 px., 1/2.9" CMOS, Objektív 2,8 mm, Snímkovanie: 2688 x 1520 px @ 1-20 fps, 2560 x 1440 px @ 1-25/30 fps, 0,006 lx @ F1.6 (Color, 30 IRE), Uhol záberu H: 95°, V: 52°, D: 114°, Funkcie pre kompenzáciu komplikovaných </t>
  </si>
  <si>
    <t>PFA130-E</t>
  </si>
  <si>
    <t>Montážna podložka pod kameru</t>
  </si>
  <si>
    <t>SMTL1500RMI3UC</t>
  </si>
  <si>
    <t>Záložný zdroj APC Smart-UPS, Line Interactive, 1500VA, Lítium-iónová, Rackmount 3U, 230V, 6x IEC C13 zásuviek, SmartConnect Port+SmartSlot, Short Depth, AVR, LCD</t>
  </si>
  <si>
    <t>HP Z2 Mini G1i</t>
  </si>
  <si>
    <t>Pracovná stanica (počítač) s Procesor: Intel® Core Ultra 7 265, Pamäť: 32 GB DDR5, Pevný disk: 1 TB M.2 SSD Gen4, Grafická karta: NVIDIA RTX A1000/8GB, LAN, 2× USB-C, 4× USB 3.2, 2× DisplayPort, 4× mini DisplayPort, klávesnica, myš, Windows 11 Pro + 4ks A</t>
  </si>
  <si>
    <t>DSS Express 8</t>
  </si>
  <si>
    <t>DHI-DSSExpress8-Care-License/Per year - Licencia pre DSS Express 8. Licencia na 1 rok, umožňujúca update/aktualizáciu DSS Express 8. Licencia pre 1 kanál (video, dvere), alebo zariadenie (VDP, alarm).</t>
  </si>
  <si>
    <t>HP 324pf</t>
  </si>
  <si>
    <t>HP Series 3 Pro monitor, Uhlopriečka displeja: 60,5 cm (23,8"), Úprava panela: IPS, matný, antireflexný, Edge-lit podsvietenie, Flicker Free, Rozlíšenie: 1 920 × 1 080 (Full HD), Zobrazovací uhol: 178° horizontálne, 178° vertikálne, Jas: 250 nits (cd/m2),</t>
  </si>
  <si>
    <t>SP-MM-541</t>
  </si>
  <si>
    <t>Stolný držiak Speaka Professional SP-MM-541 pre štyri monitory, čierny, naklápací, otočný, výškovo nastaviteľný,  Vhodné pre displeje: 43,2 cm (17") - 88,9 cm (35"),  Max. nosnosť 15 kg. Kĺbové rameno pre štyri monitory v robustnom prevedení, Ťažká oceľov</t>
  </si>
  <si>
    <t>RW1266</t>
  </si>
  <si>
    <t>12U nástenný (RAL 9004) uzamykateľná racková skriňa (zložená) pre 19” zariadenia s rozmermi 600x636x600mm (Š x V x H) a montážnou hĺbkou 447mm. Nosnosť 70kg, materiál oceľ SPCC, nosná časť hrúbky 1.5mm, boky a dvierka hrúbky 1.2mm, predné dvere z tvrdenéh</t>
  </si>
  <si>
    <t>ZRS2768</t>
  </si>
  <si>
    <t>27U stojanový (RAL 9004) uzamykateľná racková skriňa (zložená) pre 19” zariadenia s rozmermi 600x1388x800mm (Š x V x H) a montážnou hĺbkou 560mm. Nosnosť 1000kg, materiál oceľ  SPCC, nosná časť hrúbky 1.5mm, boky a dvierka hrúbky 1.2mm, predné dvere z tvr</t>
  </si>
  <si>
    <t>Montážne práce</t>
  </si>
  <si>
    <t>Pol61</t>
  </si>
  <si>
    <t>Montáž, zapojenie a konfigurácia záznamového zariadenia</t>
  </si>
  <si>
    <t>Pol62</t>
  </si>
  <si>
    <t>Montáž, zapojenie a konfigurácia switch-u + SFP modulu</t>
  </si>
  <si>
    <t>Pol63</t>
  </si>
  <si>
    <t>Montáž a zapojenie pevného disku</t>
  </si>
  <si>
    <t>Pol64</t>
  </si>
  <si>
    <t>Montáž, zapojenie a konfigurácia kamery</t>
  </si>
  <si>
    <t>Pol65</t>
  </si>
  <si>
    <t>Montáž podložky pod kameru</t>
  </si>
  <si>
    <t>Pol66</t>
  </si>
  <si>
    <t>Montáž, zapojenie a konfigurácia záložného zdroja UPS</t>
  </si>
  <si>
    <t>Pol67</t>
  </si>
  <si>
    <t>Montáž, zapojenie a konfigurácia pracovnej stanice vrátane DSS</t>
  </si>
  <si>
    <t>Pol68</t>
  </si>
  <si>
    <t>Montáž a zapojenie monitora</t>
  </si>
  <si>
    <t>Pol69</t>
  </si>
  <si>
    <t>Montáž držiaka monitora</t>
  </si>
  <si>
    <t>Pol70</t>
  </si>
  <si>
    <t>Montáž dátového rozvádzača</t>
  </si>
  <si>
    <t>Pol71</t>
  </si>
  <si>
    <t>Spustenie do trvalej prevádzky, konfigurácia a zaučenie obsluhy</t>
  </si>
  <si>
    <t>Inštalačný materiál</t>
  </si>
  <si>
    <t>Pol72</t>
  </si>
  <si>
    <t>Kábel dátový pevný FTP cat.5e LSOH AWG24</t>
  </si>
  <si>
    <t>Pol73</t>
  </si>
  <si>
    <t>Ohybná rúrka SUPER MONOFLEX 1216E L50D, 16mm, 750N, s drôtom</t>
  </si>
  <si>
    <t>Pol74</t>
  </si>
  <si>
    <t>Páska montážna 1470124 12x1mm dierovaná bal (10m)</t>
  </si>
  <si>
    <t>bal</t>
  </si>
  <si>
    <t>Pol75</t>
  </si>
  <si>
    <t>Sádra štukatérska 5kg sivá</t>
  </si>
  <si>
    <t>Pol76</t>
  </si>
  <si>
    <t>Optický kábel CLT 12xOM3, 50/125µm Dca</t>
  </si>
  <si>
    <t>Pol77</t>
  </si>
  <si>
    <t>Optická vaňa s výsuvnou policou uzatvárateľná klapkami 1U BK</t>
  </si>
  <si>
    <t>Pol78</t>
  </si>
  <si>
    <t>Čelo optickej vane 1U pre 12 SC duplex BK</t>
  </si>
  <si>
    <t>Pol79</t>
  </si>
  <si>
    <t>Optický adaptér SC multimode OM4 duplexný</t>
  </si>
  <si>
    <t>Pol80</t>
  </si>
  <si>
    <t>Optický Pigtail 50/125 SCupc MM OM4 1,5m</t>
  </si>
  <si>
    <t>Pol81</t>
  </si>
  <si>
    <t>Ochrana zvaru  2.2 x 60mm</t>
  </si>
  <si>
    <t>Pol82</t>
  </si>
  <si>
    <t>Patch kabel 50/125 SCupc/SCupc MM OM3 2m</t>
  </si>
  <si>
    <t>Pol83</t>
  </si>
  <si>
    <t>Konektor RJ45 STP Cat.5e dátový tienený</t>
  </si>
  <si>
    <t>Pol84</t>
  </si>
  <si>
    <t>Patch panel RP-F24V5 24 portov / FTP / Cat5e , Predná montáž 19" x 1U x 110 mm</t>
  </si>
  <si>
    <t>Pol85</t>
  </si>
  <si>
    <t>Pevná polica 485x350 do skrine RACK typu RW/RWA</t>
  </si>
  <si>
    <t>Pol86</t>
  </si>
  <si>
    <t>Napájacia lišta v 1U prevedení s ôsmimi zásuvkami typu E, podsvieteným vypínačom, 3500 W. Robustný hliníkový kryt a jednoduchá montáž do 19” racku</t>
  </si>
  <si>
    <t>Inštalačné práce</t>
  </si>
  <si>
    <t>Pol87</t>
  </si>
  <si>
    <t>Uloženie kábla FTP a FO do chráničky</t>
  </si>
  <si>
    <t>Pol88</t>
  </si>
  <si>
    <t>Vyznačenie trasy vedenia</t>
  </si>
  <si>
    <t>Pol89</t>
  </si>
  <si>
    <t>Uloženie chráničky Ø16</t>
  </si>
  <si>
    <t>Pol90</t>
  </si>
  <si>
    <t>Uchytenie montážnej pásky</t>
  </si>
  <si>
    <t>Pol91</t>
  </si>
  <si>
    <t>Vybúranie lôžka do steny na osadenie chráničky Ø16</t>
  </si>
  <si>
    <t>Pol92</t>
  </si>
  <si>
    <t>Prestup stenou na vonkajšiu kameru</t>
  </si>
  <si>
    <t>Pol93</t>
  </si>
  <si>
    <t>Ukončenie kábla FTP v dátovom rozvádzači, konektore, keystone</t>
  </si>
  <si>
    <t>Pol94</t>
  </si>
  <si>
    <t>Vyviazanie a príprava kábla v RD</t>
  </si>
  <si>
    <t>Pol95</t>
  </si>
  <si>
    <t>Montáž patch panela</t>
  </si>
  <si>
    <t>Pol96</t>
  </si>
  <si>
    <t>Zváranie FO vlákna, príprava kábla</t>
  </si>
  <si>
    <t>Pol97</t>
  </si>
  <si>
    <t>Certifikačné meranie TP kábla s protokolom</t>
  </si>
  <si>
    <t>Pol98</t>
  </si>
  <si>
    <t>Certifikačné meranie FO kábla s protokolom</t>
  </si>
  <si>
    <t>Pol99</t>
  </si>
  <si>
    <t>Montáž police do racku</t>
  </si>
  <si>
    <t>Pol100</t>
  </si>
  <si>
    <t>Montáž napájacej lišty do racku</t>
  </si>
  <si>
    <t>PIM (Podružný materiál) 2,6%</t>
  </si>
  <si>
    <t>1223339986</t>
  </si>
  <si>
    <t>PPV (Pomocné a podružné výkony) 3%</t>
  </si>
  <si>
    <t>913415883</t>
  </si>
  <si>
    <t>Mimostavenicková doprava 1,5%</t>
  </si>
  <si>
    <t>585362536</t>
  </si>
  <si>
    <t>Východisková revízia a OP a OS EZ 2%</t>
  </si>
  <si>
    <t>845613050</t>
  </si>
  <si>
    <t>PD skutočného vyhotovenia 3%</t>
  </si>
  <si>
    <t>-917713978</t>
  </si>
  <si>
    <t>2025/08 - SO-01 - slaboprúdové rozvody - EZS</t>
  </si>
  <si>
    <t>D1 - Technológia</t>
  </si>
  <si>
    <t>D2 - Montážne práce</t>
  </si>
  <si>
    <t>D3 - Inštalačný materiál</t>
  </si>
  <si>
    <t>D4 - Inštalačné práce</t>
  </si>
  <si>
    <t>INT-E</t>
  </si>
  <si>
    <t>Rozširovací expandér 8 vstupov pre ústredne INTEGRA</t>
  </si>
  <si>
    <t>APS-412</t>
  </si>
  <si>
    <t>Pulzný zálohovaný spínaný napájací zdroj 12V/4A</t>
  </si>
  <si>
    <t>OMI-3</t>
  </si>
  <si>
    <t>Skrinka kovová s transformátorom TRZ50VA/16V/18V/20V - IP43, miesto na akumulátor: 17Ah/12V, sabotážne zabezpečenie, EN50131 stupeň 3</t>
  </si>
  <si>
    <t>INT-FI</t>
  </si>
  <si>
    <t>Optický prevodník zberníc LCD klávesníc a expandérov INTEGRA , multimod , dosah2km</t>
  </si>
  <si>
    <t>AWO453</t>
  </si>
  <si>
    <t>Skrinka na optický prevodník zberníc</t>
  </si>
  <si>
    <t>SLIM-DUAL-PRO</t>
  </si>
  <si>
    <t>Duálny PIR+MW+ANT detektor pohybu, 2EOL: 2 x 1,1kΩ / 2 x 4,7kΩ / 2 x 5,6kΩ, dosah 10-20m</t>
  </si>
  <si>
    <t>CSB GP1272</t>
  </si>
  <si>
    <t>12V/7,2Ah - záložný, bezúdržbový, VRLA, uzatvorený akumulátor</t>
  </si>
  <si>
    <t>Pol101</t>
  </si>
  <si>
    <t>Montáž, zapojenie a konfigurácia rozširovacieho modulu</t>
  </si>
  <si>
    <t>Pol102</t>
  </si>
  <si>
    <t>Montáž, zapojenie zálohovaného zdroja</t>
  </si>
  <si>
    <t>Pol103</t>
  </si>
  <si>
    <t>Montáž, zapojenie záložného akumulátora</t>
  </si>
  <si>
    <t>Pol104</t>
  </si>
  <si>
    <t>Montáž, zapojenie a konfigurácia pohybového detektora</t>
  </si>
  <si>
    <t>Pol105</t>
  </si>
  <si>
    <t>Úprava a konfigurácia SW GUAR-X</t>
  </si>
  <si>
    <t>Pol106</t>
  </si>
  <si>
    <t>Pol107</t>
  </si>
  <si>
    <t>Uloženie kábla FTP do chráničky</t>
  </si>
  <si>
    <t>Pol108</t>
  </si>
  <si>
    <t>Prestup stenou Ø20</t>
  </si>
  <si>
    <t>1217043637</t>
  </si>
  <si>
    <t>1929847687</t>
  </si>
  <si>
    <t>-847978004</t>
  </si>
  <si>
    <t>-1507684770</t>
  </si>
  <si>
    <t>-538467092</t>
  </si>
  <si>
    <t>2025/09 - SO-01 - slaboprúdové rozvody - SLP nosný materiál</t>
  </si>
  <si>
    <t>D2 - Inštalačný materiál</t>
  </si>
  <si>
    <t>D3 - Inštalačné práce</t>
  </si>
  <si>
    <t>NKZI 50X62X0.70_S</t>
  </si>
  <si>
    <t>Žľab káblový NKZI 50x62mm 2,1m perforovaný so spojkou zinkovaný</t>
  </si>
  <si>
    <t>V 62_S</t>
  </si>
  <si>
    <t>Kryt žľabu V 62 S 62mm 2m kovový zinkovaný</t>
  </si>
  <si>
    <t>NO 90X50X62_S</t>
  </si>
  <si>
    <t>Koleno žľabu NO 90X50X62 S kovové zinkované</t>
  </si>
  <si>
    <t>NVO 90X62 S</t>
  </si>
  <si>
    <t>Kryt kolena NVO 90X62 S 62mm kovový zinkovaný</t>
  </si>
  <si>
    <t>NO 45X50X62_S</t>
  </si>
  <si>
    <t>Koleno žľabu NO 45X50X62 S kovové zinkované</t>
  </si>
  <si>
    <t>NVO 45X62 S</t>
  </si>
  <si>
    <t>Kryt kolena NVO 45X62 S 62mm kovový zinkovaný</t>
  </si>
  <si>
    <t>KSV_GMT</t>
  </si>
  <si>
    <t>Svorka žľabu KSV GMT spojovacia</t>
  </si>
  <si>
    <t>VU GMT</t>
  </si>
  <si>
    <t>Spona krytu VU GMT kovová</t>
  </si>
  <si>
    <t>NPS 62_ZNCR</t>
  </si>
  <si>
    <t>Nosník žľabu NPS 62 ZNCR 82mm kovový</t>
  </si>
  <si>
    <t>NSM 6X10_ZNCR</t>
  </si>
  <si>
    <t>Skrutka s maticou NSM 6X10 ZNCR ku žľabu vratová</t>
  </si>
  <si>
    <t>Spax vruty do dreva</t>
  </si>
  <si>
    <t>Skrutka do dreva 8x50 mm T-STAR plus nerezová ocel A2</t>
  </si>
  <si>
    <t>NCH_XX</t>
  </si>
  <si>
    <t>Chránič hrán NCH 1-2mm na ochranu plechu</t>
  </si>
  <si>
    <t>NS 50_S</t>
  </si>
  <si>
    <t>Spojka žľabu NS 50 S kovová zinkovaná</t>
  </si>
  <si>
    <t>Pol109</t>
  </si>
  <si>
    <t>Inštalácia nosníka žľabu</t>
  </si>
  <si>
    <t>Pol110</t>
  </si>
  <si>
    <t>Inštalácia káblového žľabu, komplet</t>
  </si>
  <si>
    <t>-1400480437</t>
  </si>
  <si>
    <t>1553151891</t>
  </si>
  <si>
    <t>1239564370</t>
  </si>
  <si>
    <t>1675024799</t>
  </si>
  <si>
    <t>2025/14 - SO-02- altán- novostavba</t>
  </si>
  <si>
    <t>1567538399</t>
  </si>
  <si>
    <t>94*0,14</t>
  </si>
  <si>
    <t>-1234036747</t>
  </si>
  <si>
    <t>13,16*0,3</t>
  </si>
  <si>
    <t>132201101.S</t>
  </si>
  <si>
    <t>Výkop ryhy do šírky 600 mm v horn.3 do 100 m3</t>
  </si>
  <si>
    <t>60829619</t>
  </si>
  <si>
    <t>"Schodiskové konštrukcie"(2,45+2,45+5,8)*0,25*0,75</t>
  </si>
  <si>
    <t>"Schodiskové konštrukcie" (5,98+5,98+9,2)*1*0,2</t>
  </si>
  <si>
    <t xml:space="preserve">"Trativod" 3*1*0,6 </t>
  </si>
  <si>
    <t>"Základové pásy" (7,16+7,16+7,16+4,96+4,96+1,7+1,7+4,3)*1*0,5</t>
  </si>
  <si>
    <t>-1814275812</t>
  </si>
  <si>
    <t>27,588*0,3</t>
  </si>
  <si>
    <t>1839135832</t>
  </si>
  <si>
    <t>27,588*0,05</t>
  </si>
  <si>
    <t>735930847</t>
  </si>
  <si>
    <t>1,379*0,3</t>
  </si>
  <si>
    <t>Vodorovné premiestnenie výkopku po spevnenej ceste z horniny tr.1-4, do 100 m3 na vzdialenosť do 3000 m</t>
  </si>
  <si>
    <t>-1062919797</t>
  </si>
  <si>
    <t>13,16+27,588+2,483</t>
  </si>
  <si>
    <t>Vodorovné premiestnenie výkopku po spevnenej ceste z horniny tr.1-4, do 100 m3, príplatok k cene za každých ďalšich a začatých 1000 m</t>
  </si>
  <si>
    <t>-1324273359</t>
  </si>
  <si>
    <t>43,231*6</t>
  </si>
  <si>
    <t>277944290</t>
  </si>
  <si>
    <t>43,231*1,65</t>
  </si>
  <si>
    <t>211521121.S</t>
  </si>
  <si>
    <t>Výplň odvodňovacieho rebra alebo trativodu do rýh kamenivom hrubým drveným frakcie 16-32 mm</t>
  </si>
  <si>
    <t>623623216</t>
  </si>
  <si>
    <t>1848771601</t>
  </si>
  <si>
    <t>"Trativod" (1+1+0,6+0,6)*3</t>
  </si>
  <si>
    <t>-1619828283</t>
  </si>
  <si>
    <t>9,6*1,02 'Prepočítané koeficientom množstva</t>
  </si>
  <si>
    <t>212756251.S</t>
  </si>
  <si>
    <t>Montáž trativodu z drenážnych rúr PVC, bez lôžka, SN 8, DN 300</t>
  </si>
  <si>
    <t>108106692</t>
  </si>
  <si>
    <t>1*3</t>
  </si>
  <si>
    <t>286120013400.S</t>
  </si>
  <si>
    <t>Plnostenná drenážna PVC rúra DN 300, SN 8, perforovaná</t>
  </si>
  <si>
    <t>-1861892008</t>
  </si>
  <si>
    <t>465140551</t>
  </si>
  <si>
    <t>"Základové pásy" (7,16+7,16+7,16+4,96+4,96+1,7+1,7+4,3)*0,1*0,5</t>
  </si>
  <si>
    <t>"Základová doska" 42,8*0,1</t>
  </si>
  <si>
    <t>-941528408</t>
  </si>
  <si>
    <t>42,8*0,1</t>
  </si>
  <si>
    <t>2067942774</t>
  </si>
  <si>
    <t>(7,16+4,96+4,96+1,43+1,7+4,3+1,7+1,43) * 0,4</t>
  </si>
  <si>
    <t>-286487253</t>
  </si>
  <si>
    <t>-300340232</t>
  </si>
  <si>
    <t>42,8*1</t>
  </si>
  <si>
    <t>273362525.S</t>
  </si>
  <si>
    <t>Dodatočné vystužovanie betónových konštrukcií betonárskou oceľovou chemickou injektážnou kotvou VME, D 25 mm -0.00003t</t>
  </si>
  <si>
    <t>236470764</t>
  </si>
  <si>
    <t>1*1386</t>
  </si>
  <si>
    <t>589510003100.S</t>
  </si>
  <si>
    <t>Výstuž do betónu z ocele 10 505 (B500) D 25 mm</t>
  </si>
  <si>
    <t>756762975</t>
  </si>
  <si>
    <t>274321411.S</t>
  </si>
  <si>
    <t>Betón základových pásov, železový (bez výstuže), tr. C 25/30</t>
  </si>
  <si>
    <t>1006924438</t>
  </si>
  <si>
    <t>"Základové pásy" (7,16+7,16+7,16+4,96+4,96+1,7+1,7+4,3)*0,9*0,5</t>
  </si>
  <si>
    <t>274351217.S</t>
  </si>
  <si>
    <t>Debnenie stien základových pásov, zhotovenie-tradičné</t>
  </si>
  <si>
    <t>225643636</t>
  </si>
  <si>
    <t>(7,16+4,96+4,96+1,43+1,7+4,3+1,7+1,43) * 0,6</t>
  </si>
  <si>
    <t>274351218.S</t>
  </si>
  <si>
    <t>Debnenie stien základových pásov, odstránenie-tradičné</t>
  </si>
  <si>
    <t>1020157893</t>
  </si>
  <si>
    <t>430321414.S</t>
  </si>
  <si>
    <t xml:space="preserve">Schodiskové konštrukcie, betón železový tr. C 25/30 + povrchová úprava </t>
  </si>
  <si>
    <t>-249422641</t>
  </si>
  <si>
    <t>"Schodiskové konštrukcie"(2,45+2,45+5,8)*0,4*0,75</t>
  </si>
  <si>
    <t>"Schodiskové konštrukcie" (5,98+5,98+9,2)*1*0,4</t>
  </si>
  <si>
    <t>"Schodiskové konštrukcie"(2,45+2,45+5,8)*0,3*0,16</t>
  </si>
  <si>
    <t>"Schodiskové konštrukcie" (5,98+5,98+9,2)*0,42*0,16</t>
  </si>
  <si>
    <t>434351141.S</t>
  </si>
  <si>
    <t>Debnenie stupňov na podstupňovej doske alebo na teréne pôdorysne priamočiarych zhotovenie</t>
  </si>
  <si>
    <t>-1430805269</t>
  </si>
  <si>
    <t>"Schodiskové konštrukcie"(2,45+2,45+5,8)*0,5</t>
  </si>
  <si>
    <t>"Schodiskové konštrukcie"(2,45+2,45+5,8)*0,16</t>
  </si>
  <si>
    <t>"Schodiskové konštrukcie" (5,98+5,98+9,2)*0,5</t>
  </si>
  <si>
    <t>"Schodiskové konštrukcie" (5,98+5,98+9,2)*0,16</t>
  </si>
  <si>
    <t>434351142.S</t>
  </si>
  <si>
    <t>Debnenie stupňov na podstupňovej doske alebo na teréne pôdorysne priamočiarych odstránenie</t>
  </si>
  <si>
    <t>-95631066</t>
  </si>
  <si>
    <t>622462752</t>
  </si>
  <si>
    <t>Vonkajšia sanačná omietka stien BAUMIT NHL SuperFino (glet), ručné nanášanie, hr. 3 mm</t>
  </si>
  <si>
    <t>-90815469</t>
  </si>
  <si>
    <t>(6,518*2,35)*4</t>
  </si>
  <si>
    <t>622481119.S</t>
  </si>
  <si>
    <t>Potiahnutie vonkajších stien sklotextilnou mriežkou s celoplošným prilepením</t>
  </si>
  <si>
    <t>-808237698</t>
  </si>
  <si>
    <t>622481121.S</t>
  </si>
  <si>
    <t>Potiahnutie vonkajších  stien a stropov pletivom TAHOKOV referenčný výrobok Pefora KRÍŽIK 12 - 19 na drevenú konštrukciu +  kované voluty viď. PD  16ks</t>
  </si>
  <si>
    <t>1564431514</t>
  </si>
  <si>
    <t>28,543*1</t>
  </si>
  <si>
    <t>Výroba a montáž brány z pletiva TAHOKOV referenčný výrobok Pefora KRÍŽIK 12 - 19 na drevenú konštrukciu</t>
  </si>
  <si>
    <t>445575571</t>
  </si>
  <si>
    <t>2,65*1</t>
  </si>
  <si>
    <t>941955003.S</t>
  </si>
  <si>
    <t>Lešenie ľahké pracovné pomocné s výškou lešeňovej podlahy nad 1,90 do 2,50 m</t>
  </si>
  <si>
    <t>1982707278</t>
  </si>
  <si>
    <t>-1209914444</t>
  </si>
  <si>
    <t>762083130.S</t>
  </si>
  <si>
    <t xml:space="preserve">Zvláštne výkony na stavenisku, profilovania záhlavia trámov nad 160 cm2 do 320 cm2 Stĺpy viď PD </t>
  </si>
  <si>
    <t>236647597</t>
  </si>
  <si>
    <t>1*14</t>
  </si>
  <si>
    <t>762341004.S</t>
  </si>
  <si>
    <t>Montáž debnenia jednoduchých striech, na krokvy a kontralaty z dosiek na zraz</t>
  </si>
  <si>
    <t>-682882458</t>
  </si>
  <si>
    <t>605460002500.S</t>
  </si>
  <si>
    <t>Dosky hobľované zo smreku 170x30 mm, sušené 14±2%, triedy 3A STN 480055, bez defektov, hniloby, hrčí</t>
  </si>
  <si>
    <t>290796467</t>
  </si>
  <si>
    <t>762341253.S</t>
  </si>
  <si>
    <t>Montáž kontralát pre sklon nad 35°</t>
  </si>
  <si>
    <t>1083465578</t>
  </si>
  <si>
    <t>"Výkres číslo 4 kontralata " 1*210</t>
  </si>
  <si>
    <t>"Výkres číslo 4 latovanie" 1*123</t>
  </si>
  <si>
    <t>-1723251092</t>
  </si>
  <si>
    <t>(333*0,04*0,04)</t>
  </si>
  <si>
    <t>0,533*1,2 'Prepočítané koeficientom množstva</t>
  </si>
  <si>
    <t>762712120.S</t>
  </si>
  <si>
    <t>Montáž priestorových viazaných konštrukcií z reziva hraneného prierezovej plochy 120 - 224 cm2</t>
  </si>
  <si>
    <t>974167499</t>
  </si>
  <si>
    <t xml:space="preserve">"Výkres čislo 4" 211,5*1 </t>
  </si>
  <si>
    <t>762712130.S</t>
  </si>
  <si>
    <t>Montáž priestorových viazaných konštrukcií z reziva hraneného prierezovej plochy 224 - 288 cm2</t>
  </si>
  <si>
    <t>-76204637</t>
  </si>
  <si>
    <t>"Výkres čislo 4" 41*1</t>
  </si>
  <si>
    <t>605470000300.S</t>
  </si>
  <si>
    <t>Hranoly drevené zo smreku 4x hobľované, masív, sušené 14±2%, s opracovanými spojmi, triedy 3A STN 480055, bez defektov Pozn. - všetky prvky budú mať zrazené hrany .... 15-20 mm viď pohľady + impregnácia</t>
  </si>
  <si>
    <t>1478300568</t>
  </si>
  <si>
    <t>5,042*1,1 'Prepočítané koeficientom množstva</t>
  </si>
  <si>
    <t>762795000.S</t>
  </si>
  <si>
    <t xml:space="preserve">Spojovacie prostriedky </t>
  </si>
  <si>
    <t>-419368092</t>
  </si>
  <si>
    <t>998762102.S</t>
  </si>
  <si>
    <t>Presun hmôt pre konštrukcie tesárske v objektoch výšky do 12 m</t>
  </si>
  <si>
    <t>1029264059</t>
  </si>
  <si>
    <t xml:space="preserve">Montáž a dodávka detail ukončenia vešadla - diamantový rez </t>
  </si>
  <si>
    <t>752912941</t>
  </si>
  <si>
    <t>5*1</t>
  </si>
  <si>
    <t>763115123</t>
  </si>
  <si>
    <t>Priečka SDK Rigips hr. 100 mm jednoducho opláštená doskami RigiStabil (DFRIEH2)  12,5 mm, CW 75</t>
  </si>
  <si>
    <t>453993123</t>
  </si>
  <si>
    <t>(6,518*2,35)*2</t>
  </si>
  <si>
    <t>998763301.S</t>
  </si>
  <si>
    <t>Presun hmôt pre sadrokartónové konštrukcie v objektoch výšky do 7 m</t>
  </si>
  <si>
    <t>-837802805</t>
  </si>
  <si>
    <t>764352427.S</t>
  </si>
  <si>
    <t>Žľaby z pozinkovaného farbeného PZf plechu, pododkvapové polkruhové r.š. 330 mm</t>
  </si>
  <si>
    <t>-933884663</t>
  </si>
  <si>
    <t>1*7,6</t>
  </si>
  <si>
    <t>764454454.S</t>
  </si>
  <si>
    <t>Zvodové rúry z pozinkovaného farbeného PZf plechu, kruhové priemer 120 mm</t>
  </si>
  <si>
    <t>-751426745</t>
  </si>
  <si>
    <t>998764101.S</t>
  </si>
  <si>
    <t>Presun hmôt pre konštrukcie klampiarske v objektoch výšky do 6 m</t>
  </si>
  <si>
    <t>1737778634</t>
  </si>
  <si>
    <t>Zastrešenie z drevených šindľov š. 10 cm s dvojitým prekrytím striech zložitých, sklon nad 60°  Ručne štiepaný</t>
  </si>
  <si>
    <t>-911257065</t>
  </si>
  <si>
    <t>"Výkres číslo 3" 57*1</t>
  </si>
  <si>
    <t>998765101.S</t>
  </si>
  <si>
    <t>Presun hmôt pre tvrdé krytiny v objektoch výšky do 6 m</t>
  </si>
  <si>
    <t>815732658</t>
  </si>
  <si>
    <t>-2037328774</t>
  </si>
  <si>
    <t>Kamenná nerektifikovaná dlažba 45x60cm</t>
  </si>
  <si>
    <t>2061485126</t>
  </si>
  <si>
    <t>42,8*1,1 'Prepočítané koeficientom množstva</t>
  </si>
  <si>
    <t>998772101.S</t>
  </si>
  <si>
    <t>Presun hmôt pre kamennú dlažbu v objektoch výšky do 6 m</t>
  </si>
  <si>
    <t>1390584069</t>
  </si>
  <si>
    <t xml:space="preserve">Nátery tesárskych konštrukcií olejové napustením a 2x lakovaním </t>
  </si>
  <si>
    <t>-1544124418</t>
  </si>
  <si>
    <t>1*192,46</t>
  </si>
  <si>
    <t>-532458977</t>
  </si>
  <si>
    <t xml:space="preserve">"Náter hobľovaných dosiek"  1*54,34 </t>
  </si>
  <si>
    <t>2025/15 - SO-02 - elektroinštalácia</t>
  </si>
  <si>
    <t>D7 - Bleskozvod</t>
  </si>
  <si>
    <t>Pol242</t>
  </si>
  <si>
    <t>Rozvádzač RAL podľa schémy na výkrese č. 03</t>
  </si>
  <si>
    <t>Pol243</t>
  </si>
  <si>
    <t>Pol244</t>
  </si>
  <si>
    <t>Pol245</t>
  </si>
  <si>
    <t>Pol246</t>
  </si>
  <si>
    <t>Striedavý vypínač IP 44 (povrchový)</t>
  </si>
  <si>
    <t>Pol247</t>
  </si>
  <si>
    <t>Sériovo-striedavý vypánač IP44 (povrchový)</t>
  </si>
  <si>
    <t>Pol248</t>
  </si>
  <si>
    <t>Zásuvka biela - jednonásobná 240V/16A, IP44 (povrchová)</t>
  </si>
  <si>
    <t>Pol249</t>
  </si>
  <si>
    <t>CEMVIN podložka pod prístroje</t>
  </si>
  <si>
    <t>Pol250</t>
  </si>
  <si>
    <t>E - Svietidlo Lucide Aruba + LED žiarovka E27</t>
  </si>
  <si>
    <t>Pol251</t>
  </si>
  <si>
    <t>D- LED svietidlo Lucande, 11W, 2700K, IP65</t>
  </si>
  <si>
    <t>Pol252</t>
  </si>
  <si>
    <t>Pol253</t>
  </si>
  <si>
    <t>Pol254</t>
  </si>
  <si>
    <t>Pol255</t>
  </si>
  <si>
    <t>Bleskozvod</t>
  </si>
  <si>
    <t>Pol256</t>
  </si>
  <si>
    <t>HVI Light plus vodič (napr. kat. č. 819600)</t>
  </si>
  <si>
    <t>Pol257</t>
  </si>
  <si>
    <t>Podpera na zvislú stenu (napr. kat. č. 275252)</t>
  </si>
  <si>
    <t>Pol258</t>
  </si>
  <si>
    <t>Zemná liatinová krabica (napr. kat. č. 549000)</t>
  </si>
  <si>
    <t>Pol259</t>
  </si>
  <si>
    <t>Svorka SZ (napr. kat. č. 459200)</t>
  </si>
  <si>
    <t>Pol260</t>
  </si>
  <si>
    <t>Číslo zvodu (napr. kat. č. 490110)</t>
  </si>
  <si>
    <t>Pol261</t>
  </si>
  <si>
    <t>Svorka SR03 zemná</t>
  </si>
  <si>
    <t>Pol262</t>
  </si>
  <si>
    <t>Svorka SR02 zemná</t>
  </si>
  <si>
    <t>Pol263</t>
  </si>
  <si>
    <t>Pás FeZn 30x4</t>
  </si>
  <si>
    <t>Pol264</t>
  </si>
  <si>
    <t>AlMgSi 8mm (vyrovanie potenciálov)</t>
  </si>
  <si>
    <t>Pol265</t>
  </si>
  <si>
    <t>Kaliber FeZn10mm</t>
  </si>
  <si>
    <t>Pol266</t>
  </si>
  <si>
    <t>Podpůrná trubka s vnitřním připojením a pružinovou PA svorkou. (napr. kat. č. 105688)</t>
  </si>
  <si>
    <t>Pol267</t>
  </si>
  <si>
    <t>Úchyt na stenu (napr. kat. č. 105345)</t>
  </si>
  <si>
    <t>Pol268</t>
  </si>
  <si>
    <t>Sada pripojovacích členov + motážny materiál vodič HVI Light plus  (napr. kat. č. 819645)</t>
  </si>
  <si>
    <t>Pol269</t>
  </si>
  <si>
    <t>Ekvipotenciálna prípojnica</t>
  </si>
  <si>
    <t>Pol270</t>
  </si>
  <si>
    <t>Pol271</t>
  </si>
  <si>
    <t>Pol272</t>
  </si>
  <si>
    <t>Revízia bleskozvodu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</si>
</sst>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4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4" fillId="4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166" fontId="31" fillId="0" borderId="0" xfId="0" applyNumberFormat="1" applyFont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4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4" fillId="0" borderId="22" xfId="0" applyFont="1" applyBorder="1" applyAlignment="1">
      <alignment horizontal="center" vertical="center"/>
    </xf>
    <xf numFmtId="49" fontId="24" fillId="0" borderId="22" xfId="0" applyNumberFormat="1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 wrapText="1"/>
    </xf>
    <xf numFmtId="167" fontId="24" fillId="0" borderId="22" xfId="0" applyNumberFormat="1" applyFont="1" applyBorder="1" applyAlignment="1">
      <alignment vertical="center"/>
    </xf>
    <xf numFmtId="4" fontId="24" fillId="2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8" fillId="0" borderId="22" xfId="0" applyFont="1" applyBorder="1" applyAlignment="1">
      <alignment horizontal="center" vertical="center"/>
    </xf>
    <xf numFmtId="49" fontId="38" fillId="0" borderId="22" xfId="0" applyNumberFormat="1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167" fontId="38" fillId="0" borderId="22" xfId="0" applyNumberFormat="1" applyFont="1" applyBorder="1" applyAlignment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4" fillId="2" borderId="22" xfId="0" applyNumberFormat="1" applyFont="1" applyFill="1" applyBorder="1" applyAlignment="1" applyProtection="1">
      <alignment vertical="center"/>
      <protection locked="0"/>
    </xf>
    <xf numFmtId="0" fontId="24" fillId="4" borderId="6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4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4" fillId="4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4" fillId="4" borderId="8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2"/>
  <sheetViews>
    <sheetView showGridLines="0" tabSelected="1" workbookViewId="0"/>
  </sheetViews>
  <sheetFormatPr baseColWidth="10" defaultRowHeight="16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 ht="1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7" customHeight="1"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7"/>
      <c r="BD2" s="207"/>
      <c r="BE2" s="207"/>
      <c r="BS2" s="16" t="s">
        <v>6</v>
      </c>
      <c r="BT2" s="16" t="s">
        <v>7</v>
      </c>
    </row>
    <row r="3" spans="1:74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>
      <c r="B5" s="19"/>
      <c r="D5" s="23" t="s">
        <v>12</v>
      </c>
      <c r="K5" s="206" t="s">
        <v>13</v>
      </c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R5" s="19"/>
      <c r="BE5" s="203" t="s">
        <v>14</v>
      </c>
      <c r="BS5" s="16" t="s">
        <v>6</v>
      </c>
    </row>
    <row r="6" spans="1:74" ht="37" customHeight="1">
      <c r="B6" s="19"/>
      <c r="D6" s="25" t="s">
        <v>15</v>
      </c>
      <c r="K6" s="208" t="s">
        <v>16</v>
      </c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R6" s="19"/>
      <c r="BE6" s="204"/>
      <c r="BS6" s="16" t="s">
        <v>6</v>
      </c>
    </row>
    <row r="7" spans="1:74" ht="12" customHeight="1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04"/>
      <c r="BS7" s="16" t="s">
        <v>6</v>
      </c>
    </row>
    <row r="8" spans="1:74" ht="12" customHeight="1">
      <c r="B8" s="19"/>
      <c r="D8" s="26" t="s">
        <v>19</v>
      </c>
      <c r="K8" s="24" t="s">
        <v>20</v>
      </c>
      <c r="AK8" s="26" t="s">
        <v>21</v>
      </c>
      <c r="AN8" s="27" t="s">
        <v>22</v>
      </c>
      <c r="AR8" s="19"/>
      <c r="BE8" s="204"/>
      <c r="BS8" s="16" t="s">
        <v>6</v>
      </c>
    </row>
    <row r="9" spans="1:74" ht="14.5" customHeight="1">
      <c r="B9" s="19"/>
      <c r="AR9" s="19"/>
      <c r="BE9" s="204"/>
      <c r="BS9" s="16" t="s">
        <v>6</v>
      </c>
    </row>
    <row r="10" spans="1:74" ht="12" customHeight="1">
      <c r="B10" s="19"/>
      <c r="D10" s="26" t="s">
        <v>23</v>
      </c>
      <c r="AK10" s="26" t="s">
        <v>24</v>
      </c>
      <c r="AN10" s="24" t="s">
        <v>1</v>
      </c>
      <c r="AR10" s="19"/>
      <c r="BE10" s="204"/>
      <c r="BS10" s="16" t="s">
        <v>6</v>
      </c>
    </row>
    <row r="11" spans="1:74" ht="18.5" customHeight="1">
      <c r="B11" s="19"/>
      <c r="E11" s="24" t="s">
        <v>25</v>
      </c>
      <c r="AK11" s="26" t="s">
        <v>26</v>
      </c>
      <c r="AN11" s="24" t="s">
        <v>1</v>
      </c>
      <c r="AR11" s="19"/>
      <c r="BE11" s="204"/>
      <c r="BS11" s="16" t="s">
        <v>6</v>
      </c>
    </row>
    <row r="12" spans="1:74" ht="7" customHeight="1">
      <c r="B12" s="19"/>
      <c r="AR12" s="19"/>
      <c r="BE12" s="204"/>
      <c r="BS12" s="16" t="s">
        <v>6</v>
      </c>
    </row>
    <row r="13" spans="1:74" ht="12" customHeight="1">
      <c r="B13" s="19"/>
      <c r="D13" s="26" t="s">
        <v>27</v>
      </c>
      <c r="AK13" s="26" t="s">
        <v>24</v>
      </c>
      <c r="AN13" s="28" t="s">
        <v>28</v>
      </c>
      <c r="AR13" s="19"/>
      <c r="BE13" s="204"/>
      <c r="BS13" s="16" t="s">
        <v>6</v>
      </c>
    </row>
    <row r="14" spans="1:74" ht="13">
      <c r="B14" s="19"/>
      <c r="E14" s="209" t="s">
        <v>28</v>
      </c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6" t="s">
        <v>26</v>
      </c>
      <c r="AN14" s="28" t="s">
        <v>28</v>
      </c>
      <c r="AR14" s="19"/>
      <c r="BE14" s="204"/>
      <c r="BS14" s="16" t="s">
        <v>6</v>
      </c>
    </row>
    <row r="15" spans="1:74" ht="7" customHeight="1">
      <c r="B15" s="19"/>
      <c r="AR15" s="19"/>
      <c r="BE15" s="204"/>
      <c r="BS15" s="16" t="s">
        <v>4</v>
      </c>
    </row>
    <row r="16" spans="1:74" ht="12" customHeight="1">
      <c r="B16" s="19"/>
      <c r="D16" s="26" t="s">
        <v>29</v>
      </c>
      <c r="AK16" s="26" t="s">
        <v>24</v>
      </c>
      <c r="AN16" s="24" t="s">
        <v>1</v>
      </c>
      <c r="AR16" s="19"/>
      <c r="BE16" s="204"/>
      <c r="BS16" s="16" t="s">
        <v>4</v>
      </c>
    </row>
    <row r="17" spans="2:71" ht="18.5" customHeight="1">
      <c r="B17" s="19"/>
      <c r="E17" s="24" t="s">
        <v>30</v>
      </c>
      <c r="AK17" s="26" t="s">
        <v>26</v>
      </c>
      <c r="AN17" s="24" t="s">
        <v>1</v>
      </c>
      <c r="AR17" s="19"/>
      <c r="BE17" s="204"/>
      <c r="BS17" s="16" t="s">
        <v>31</v>
      </c>
    </row>
    <row r="18" spans="2:71" ht="7" customHeight="1">
      <c r="B18" s="19"/>
      <c r="AR18" s="19"/>
      <c r="BE18" s="204"/>
      <c r="BS18" s="16" t="s">
        <v>6</v>
      </c>
    </row>
    <row r="19" spans="2:71" ht="12" customHeight="1">
      <c r="B19" s="19"/>
      <c r="D19" s="26" t="s">
        <v>32</v>
      </c>
      <c r="AK19" s="26" t="s">
        <v>24</v>
      </c>
      <c r="AN19" s="24" t="s">
        <v>1</v>
      </c>
      <c r="AR19" s="19"/>
      <c r="BE19" s="204"/>
      <c r="BS19" s="16" t="s">
        <v>6</v>
      </c>
    </row>
    <row r="20" spans="2:71" ht="18.5" customHeight="1">
      <c r="B20" s="19"/>
      <c r="E20" s="24" t="s">
        <v>20</v>
      </c>
      <c r="AK20" s="26" t="s">
        <v>26</v>
      </c>
      <c r="AN20" s="24" t="s">
        <v>1</v>
      </c>
      <c r="AR20" s="19"/>
      <c r="BE20" s="204"/>
      <c r="BS20" s="16" t="s">
        <v>31</v>
      </c>
    </row>
    <row r="21" spans="2:71" ht="7" customHeight="1">
      <c r="B21" s="19"/>
      <c r="AR21" s="19"/>
      <c r="BE21" s="204"/>
    </row>
    <row r="22" spans="2:71" ht="12" customHeight="1">
      <c r="B22" s="19"/>
      <c r="D22" s="26" t="s">
        <v>33</v>
      </c>
      <c r="AR22" s="19"/>
      <c r="BE22" s="204"/>
    </row>
    <row r="23" spans="2:71" ht="16.5" customHeight="1">
      <c r="B23" s="19"/>
      <c r="E23" s="211" t="s">
        <v>1</v>
      </c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R23" s="19"/>
      <c r="BE23" s="204"/>
    </row>
    <row r="24" spans="2:71" ht="7" customHeight="1">
      <c r="B24" s="19"/>
      <c r="AR24" s="19"/>
      <c r="BE24" s="204"/>
    </row>
    <row r="25" spans="2:71" ht="7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4"/>
    </row>
    <row r="26" spans="2:71" s="1" customFormat="1" ht="26" customHeight="1">
      <c r="B26" s="31"/>
      <c r="D26" s="32" t="s">
        <v>34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2">
        <f>ROUND(AG94,2)</f>
        <v>0</v>
      </c>
      <c r="AL26" s="213"/>
      <c r="AM26" s="213"/>
      <c r="AN26" s="213"/>
      <c r="AO26" s="213"/>
      <c r="AR26" s="31"/>
      <c r="BE26" s="204"/>
    </row>
    <row r="27" spans="2:71" s="1" customFormat="1" ht="7" customHeight="1">
      <c r="B27" s="31"/>
      <c r="AR27" s="31"/>
      <c r="BE27" s="204"/>
    </row>
    <row r="28" spans="2:71" s="1" customFormat="1" ht="13">
      <c r="B28" s="31"/>
      <c r="L28" s="214" t="s">
        <v>35</v>
      </c>
      <c r="M28" s="214"/>
      <c r="N28" s="214"/>
      <c r="O28" s="214"/>
      <c r="P28" s="214"/>
      <c r="W28" s="214" t="s">
        <v>36</v>
      </c>
      <c r="X28" s="214"/>
      <c r="Y28" s="214"/>
      <c r="Z28" s="214"/>
      <c r="AA28" s="214"/>
      <c r="AB28" s="214"/>
      <c r="AC28" s="214"/>
      <c r="AD28" s="214"/>
      <c r="AE28" s="214"/>
      <c r="AK28" s="214" t="s">
        <v>37</v>
      </c>
      <c r="AL28" s="214"/>
      <c r="AM28" s="214"/>
      <c r="AN28" s="214"/>
      <c r="AO28" s="214"/>
      <c r="AR28" s="31"/>
      <c r="BE28" s="204"/>
    </row>
    <row r="29" spans="2:71" s="2" customFormat="1" ht="14.5" customHeight="1">
      <c r="B29" s="35"/>
      <c r="D29" s="26" t="s">
        <v>38</v>
      </c>
      <c r="F29" s="36" t="s">
        <v>39</v>
      </c>
      <c r="L29" s="217">
        <v>0.23</v>
      </c>
      <c r="M29" s="216"/>
      <c r="N29" s="216"/>
      <c r="O29" s="216"/>
      <c r="P29" s="216"/>
      <c r="Q29" s="37"/>
      <c r="R29" s="37"/>
      <c r="S29" s="37"/>
      <c r="T29" s="37"/>
      <c r="U29" s="37"/>
      <c r="V29" s="37"/>
      <c r="W29" s="215">
        <f>ROUND(AZ94, 2)</f>
        <v>0</v>
      </c>
      <c r="X29" s="216"/>
      <c r="Y29" s="216"/>
      <c r="Z29" s="216"/>
      <c r="AA29" s="216"/>
      <c r="AB29" s="216"/>
      <c r="AC29" s="216"/>
      <c r="AD29" s="216"/>
      <c r="AE29" s="216"/>
      <c r="AF29" s="37"/>
      <c r="AG29" s="37"/>
      <c r="AH29" s="37"/>
      <c r="AI29" s="37"/>
      <c r="AJ29" s="37"/>
      <c r="AK29" s="215">
        <f>ROUND(AV94, 2)</f>
        <v>0</v>
      </c>
      <c r="AL29" s="216"/>
      <c r="AM29" s="216"/>
      <c r="AN29" s="216"/>
      <c r="AO29" s="216"/>
      <c r="AP29" s="37"/>
      <c r="AQ29" s="37"/>
      <c r="AR29" s="38"/>
      <c r="AS29" s="37"/>
      <c r="AT29" s="37"/>
      <c r="AU29" s="37"/>
      <c r="AV29" s="37"/>
      <c r="AW29" s="37"/>
      <c r="AX29" s="37"/>
      <c r="AY29" s="37"/>
      <c r="AZ29" s="37"/>
      <c r="BE29" s="205"/>
    </row>
    <row r="30" spans="2:71" s="2" customFormat="1" ht="14.5" customHeight="1">
      <c r="B30" s="35"/>
      <c r="F30" s="36" t="s">
        <v>40</v>
      </c>
      <c r="L30" s="220">
        <v>0.23</v>
      </c>
      <c r="M30" s="219"/>
      <c r="N30" s="219"/>
      <c r="O30" s="219"/>
      <c r="P30" s="219"/>
      <c r="W30" s="218">
        <f>ROUND(BA94, 2)</f>
        <v>0</v>
      </c>
      <c r="X30" s="219"/>
      <c r="Y30" s="219"/>
      <c r="Z30" s="219"/>
      <c r="AA30" s="219"/>
      <c r="AB30" s="219"/>
      <c r="AC30" s="219"/>
      <c r="AD30" s="219"/>
      <c r="AE30" s="219"/>
      <c r="AK30" s="218">
        <f>ROUND(AW94, 2)</f>
        <v>0</v>
      </c>
      <c r="AL30" s="219"/>
      <c r="AM30" s="219"/>
      <c r="AN30" s="219"/>
      <c r="AO30" s="219"/>
      <c r="AR30" s="35"/>
      <c r="BE30" s="205"/>
    </row>
    <row r="31" spans="2:71" s="2" customFormat="1" ht="14.5" hidden="1" customHeight="1">
      <c r="B31" s="35"/>
      <c r="F31" s="26" t="s">
        <v>41</v>
      </c>
      <c r="L31" s="220">
        <v>0.23</v>
      </c>
      <c r="M31" s="219"/>
      <c r="N31" s="219"/>
      <c r="O31" s="219"/>
      <c r="P31" s="219"/>
      <c r="W31" s="218">
        <f>ROUND(BB94, 2)</f>
        <v>0</v>
      </c>
      <c r="X31" s="219"/>
      <c r="Y31" s="219"/>
      <c r="Z31" s="219"/>
      <c r="AA31" s="219"/>
      <c r="AB31" s="219"/>
      <c r="AC31" s="219"/>
      <c r="AD31" s="219"/>
      <c r="AE31" s="219"/>
      <c r="AK31" s="218">
        <v>0</v>
      </c>
      <c r="AL31" s="219"/>
      <c r="AM31" s="219"/>
      <c r="AN31" s="219"/>
      <c r="AO31" s="219"/>
      <c r="AR31" s="35"/>
      <c r="BE31" s="205"/>
    </row>
    <row r="32" spans="2:71" s="2" customFormat="1" ht="14.5" hidden="1" customHeight="1">
      <c r="B32" s="35"/>
      <c r="F32" s="26" t="s">
        <v>42</v>
      </c>
      <c r="L32" s="220">
        <v>0.23</v>
      </c>
      <c r="M32" s="219"/>
      <c r="N32" s="219"/>
      <c r="O32" s="219"/>
      <c r="P32" s="219"/>
      <c r="W32" s="218">
        <f>ROUND(BC94, 2)</f>
        <v>0</v>
      </c>
      <c r="X32" s="219"/>
      <c r="Y32" s="219"/>
      <c r="Z32" s="219"/>
      <c r="AA32" s="219"/>
      <c r="AB32" s="219"/>
      <c r="AC32" s="219"/>
      <c r="AD32" s="219"/>
      <c r="AE32" s="219"/>
      <c r="AK32" s="218">
        <v>0</v>
      </c>
      <c r="AL32" s="219"/>
      <c r="AM32" s="219"/>
      <c r="AN32" s="219"/>
      <c r="AO32" s="219"/>
      <c r="AR32" s="35"/>
      <c r="BE32" s="205"/>
    </row>
    <row r="33" spans="2:57" s="2" customFormat="1" ht="14.5" hidden="1" customHeight="1">
      <c r="B33" s="35"/>
      <c r="F33" s="36" t="s">
        <v>43</v>
      </c>
      <c r="L33" s="217">
        <v>0</v>
      </c>
      <c r="M33" s="216"/>
      <c r="N33" s="216"/>
      <c r="O33" s="216"/>
      <c r="P33" s="216"/>
      <c r="Q33" s="37"/>
      <c r="R33" s="37"/>
      <c r="S33" s="37"/>
      <c r="T33" s="37"/>
      <c r="U33" s="37"/>
      <c r="V33" s="37"/>
      <c r="W33" s="215">
        <f>ROUND(BD94, 2)</f>
        <v>0</v>
      </c>
      <c r="X33" s="216"/>
      <c r="Y33" s="216"/>
      <c r="Z33" s="216"/>
      <c r="AA33" s="216"/>
      <c r="AB33" s="216"/>
      <c r="AC33" s="216"/>
      <c r="AD33" s="216"/>
      <c r="AE33" s="216"/>
      <c r="AF33" s="37"/>
      <c r="AG33" s="37"/>
      <c r="AH33" s="37"/>
      <c r="AI33" s="37"/>
      <c r="AJ33" s="37"/>
      <c r="AK33" s="215">
        <v>0</v>
      </c>
      <c r="AL33" s="216"/>
      <c r="AM33" s="216"/>
      <c r="AN33" s="216"/>
      <c r="AO33" s="216"/>
      <c r="AP33" s="37"/>
      <c r="AQ33" s="37"/>
      <c r="AR33" s="38"/>
      <c r="AS33" s="37"/>
      <c r="AT33" s="37"/>
      <c r="AU33" s="37"/>
      <c r="AV33" s="37"/>
      <c r="AW33" s="37"/>
      <c r="AX33" s="37"/>
      <c r="AY33" s="37"/>
      <c r="AZ33" s="37"/>
      <c r="BE33" s="205"/>
    </row>
    <row r="34" spans="2:57" s="1" customFormat="1" ht="7" customHeight="1">
      <c r="B34" s="31"/>
      <c r="AR34" s="31"/>
      <c r="BE34" s="204"/>
    </row>
    <row r="35" spans="2:57" s="1" customFormat="1" ht="26" customHeight="1">
      <c r="B35" s="31"/>
      <c r="C35" s="39"/>
      <c r="D35" s="40" t="s">
        <v>44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45</v>
      </c>
      <c r="U35" s="41"/>
      <c r="V35" s="41"/>
      <c r="W35" s="41"/>
      <c r="X35" s="224" t="s">
        <v>46</v>
      </c>
      <c r="Y35" s="222"/>
      <c r="Z35" s="222"/>
      <c r="AA35" s="222"/>
      <c r="AB35" s="222"/>
      <c r="AC35" s="41"/>
      <c r="AD35" s="41"/>
      <c r="AE35" s="41"/>
      <c r="AF35" s="41"/>
      <c r="AG35" s="41"/>
      <c r="AH35" s="41"/>
      <c r="AI35" s="41"/>
      <c r="AJ35" s="41"/>
      <c r="AK35" s="221">
        <f>SUM(AK26:AK33)</f>
        <v>0</v>
      </c>
      <c r="AL35" s="222"/>
      <c r="AM35" s="222"/>
      <c r="AN35" s="222"/>
      <c r="AO35" s="223"/>
      <c r="AP35" s="39"/>
      <c r="AQ35" s="39"/>
      <c r="AR35" s="31"/>
    </row>
    <row r="36" spans="2:57" s="1" customFormat="1" ht="7" customHeight="1">
      <c r="B36" s="31"/>
      <c r="AR36" s="31"/>
    </row>
    <row r="37" spans="2:57" s="1" customFormat="1" ht="14.5" customHeight="1">
      <c r="B37" s="31"/>
      <c r="AR37" s="31"/>
    </row>
    <row r="38" spans="2:57" ht="14.5" customHeight="1">
      <c r="B38" s="19"/>
      <c r="AR38" s="19"/>
    </row>
    <row r="39" spans="2:57" ht="14.5" customHeight="1">
      <c r="B39" s="19"/>
      <c r="AR39" s="19"/>
    </row>
    <row r="40" spans="2:57" ht="14.5" customHeight="1">
      <c r="B40" s="19"/>
      <c r="AR40" s="19"/>
    </row>
    <row r="41" spans="2:57" ht="14.5" customHeight="1">
      <c r="B41" s="19"/>
      <c r="AR41" s="19"/>
    </row>
    <row r="42" spans="2:57" ht="14.5" customHeight="1">
      <c r="B42" s="19"/>
      <c r="AR42" s="19"/>
    </row>
    <row r="43" spans="2:57" ht="14.5" customHeight="1">
      <c r="B43" s="19"/>
      <c r="AR43" s="19"/>
    </row>
    <row r="44" spans="2:57" ht="14.5" customHeight="1">
      <c r="B44" s="19"/>
      <c r="AR44" s="19"/>
    </row>
    <row r="45" spans="2:57" ht="14.5" customHeight="1">
      <c r="B45" s="19"/>
      <c r="AR45" s="19"/>
    </row>
    <row r="46" spans="2:57" ht="14.5" customHeight="1">
      <c r="B46" s="19"/>
      <c r="AR46" s="19"/>
    </row>
    <row r="47" spans="2:57" ht="14.5" customHeight="1">
      <c r="B47" s="19"/>
      <c r="AR47" s="19"/>
    </row>
    <row r="48" spans="2:57" ht="14.5" customHeight="1">
      <c r="B48" s="19"/>
      <c r="AR48" s="19"/>
    </row>
    <row r="49" spans="2:44" s="1" customFormat="1" ht="14.5" customHeight="1">
      <c r="B49" s="31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31"/>
    </row>
    <row r="50" spans="2:44" ht="11">
      <c r="B50" s="19"/>
      <c r="AR50" s="19"/>
    </row>
    <row r="51" spans="2:44" ht="11">
      <c r="B51" s="19"/>
      <c r="AR51" s="19"/>
    </row>
    <row r="52" spans="2:44" ht="11">
      <c r="B52" s="19"/>
      <c r="AR52" s="19"/>
    </row>
    <row r="53" spans="2:44" ht="11">
      <c r="B53" s="19"/>
      <c r="AR53" s="19"/>
    </row>
    <row r="54" spans="2:44" ht="11">
      <c r="B54" s="19"/>
      <c r="AR54" s="19"/>
    </row>
    <row r="55" spans="2:44" ht="11">
      <c r="B55" s="19"/>
      <c r="AR55" s="19"/>
    </row>
    <row r="56" spans="2:44" ht="11">
      <c r="B56" s="19"/>
      <c r="AR56" s="19"/>
    </row>
    <row r="57" spans="2:44" ht="11">
      <c r="B57" s="19"/>
      <c r="AR57" s="19"/>
    </row>
    <row r="58" spans="2:44" ht="11">
      <c r="B58" s="19"/>
      <c r="AR58" s="19"/>
    </row>
    <row r="59" spans="2:44" ht="11">
      <c r="B59" s="19"/>
      <c r="AR59" s="19"/>
    </row>
    <row r="60" spans="2:44" s="1" customFormat="1" ht="13">
      <c r="B60" s="31"/>
      <c r="D60" s="45" t="s">
        <v>49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5" t="s">
        <v>50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5" t="s">
        <v>49</v>
      </c>
      <c r="AI60" s="33"/>
      <c r="AJ60" s="33"/>
      <c r="AK60" s="33"/>
      <c r="AL60" s="33"/>
      <c r="AM60" s="45" t="s">
        <v>50</v>
      </c>
      <c r="AN60" s="33"/>
      <c r="AO60" s="33"/>
      <c r="AR60" s="31"/>
    </row>
    <row r="61" spans="2:44" ht="11">
      <c r="B61" s="19"/>
      <c r="AR61" s="19"/>
    </row>
    <row r="62" spans="2:44" ht="11">
      <c r="B62" s="19"/>
      <c r="AR62" s="19"/>
    </row>
    <row r="63" spans="2:44" ht="11">
      <c r="B63" s="19"/>
      <c r="AR63" s="19"/>
    </row>
    <row r="64" spans="2:44" s="1" customFormat="1" ht="13">
      <c r="B64" s="31"/>
      <c r="D64" s="43" t="s">
        <v>51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3" t="s">
        <v>52</v>
      </c>
      <c r="AI64" s="44"/>
      <c r="AJ64" s="44"/>
      <c r="AK64" s="44"/>
      <c r="AL64" s="44"/>
      <c r="AM64" s="44"/>
      <c r="AN64" s="44"/>
      <c r="AO64" s="44"/>
      <c r="AR64" s="31"/>
    </row>
    <row r="65" spans="2:44" ht="11">
      <c r="B65" s="19"/>
      <c r="AR65" s="19"/>
    </row>
    <row r="66" spans="2:44" ht="11">
      <c r="B66" s="19"/>
      <c r="AR66" s="19"/>
    </row>
    <row r="67" spans="2:44" ht="11">
      <c r="B67" s="19"/>
      <c r="AR67" s="19"/>
    </row>
    <row r="68" spans="2:44" ht="11">
      <c r="B68" s="19"/>
      <c r="AR68" s="19"/>
    </row>
    <row r="69" spans="2:44" ht="11">
      <c r="B69" s="19"/>
      <c r="AR69" s="19"/>
    </row>
    <row r="70" spans="2:44" ht="11">
      <c r="B70" s="19"/>
      <c r="AR70" s="19"/>
    </row>
    <row r="71" spans="2:44" ht="11">
      <c r="B71" s="19"/>
      <c r="AR71" s="19"/>
    </row>
    <row r="72" spans="2:44" ht="11">
      <c r="B72" s="19"/>
      <c r="AR72" s="19"/>
    </row>
    <row r="73" spans="2:44" ht="11">
      <c r="B73" s="19"/>
      <c r="AR73" s="19"/>
    </row>
    <row r="74" spans="2:44" ht="11">
      <c r="B74" s="19"/>
      <c r="AR74" s="19"/>
    </row>
    <row r="75" spans="2:44" s="1" customFormat="1" ht="13">
      <c r="B75" s="31"/>
      <c r="D75" s="45" t="s">
        <v>49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5" t="s">
        <v>50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5" t="s">
        <v>49</v>
      </c>
      <c r="AI75" s="33"/>
      <c r="AJ75" s="33"/>
      <c r="AK75" s="33"/>
      <c r="AL75" s="33"/>
      <c r="AM75" s="45" t="s">
        <v>50</v>
      </c>
      <c r="AN75" s="33"/>
      <c r="AO75" s="33"/>
      <c r="AR75" s="31"/>
    </row>
    <row r="76" spans="2:44" s="1" customFormat="1" ht="11">
      <c r="B76" s="31"/>
      <c r="AR76" s="31"/>
    </row>
    <row r="77" spans="2:44" s="1" customFormat="1" ht="7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1"/>
    </row>
    <row r="81" spans="1:91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1"/>
    </row>
    <row r="82" spans="1:91" s="1" customFormat="1" ht="25" customHeight="1">
      <c r="B82" s="31"/>
      <c r="C82" s="20" t="s">
        <v>53</v>
      </c>
      <c r="AR82" s="31"/>
    </row>
    <row r="83" spans="1:91" s="1" customFormat="1" ht="7" customHeight="1">
      <c r="B83" s="31"/>
      <c r="AR83" s="31"/>
    </row>
    <row r="84" spans="1:91" s="3" customFormat="1" ht="12" customHeight="1">
      <c r="B84" s="50"/>
      <c r="C84" s="26" t="s">
        <v>12</v>
      </c>
      <c r="L84" s="3" t="str">
        <f>K5</f>
        <v>2026/101</v>
      </c>
      <c r="AR84" s="50"/>
    </row>
    <row r="85" spans="1:91" s="4" customFormat="1" ht="37" customHeight="1">
      <c r="B85" s="51"/>
      <c r="C85" s="52" t="s">
        <v>15</v>
      </c>
      <c r="L85" s="200" t="str">
        <f>K6</f>
        <v>Obnova vybraných častí  NKP Kaštieľ,Múzeum vo Svätom Antone</v>
      </c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  <c r="AM85" s="201"/>
      <c r="AN85" s="201"/>
      <c r="AO85" s="201"/>
      <c r="AR85" s="51"/>
    </row>
    <row r="86" spans="1:91" s="1" customFormat="1" ht="7" customHeight="1">
      <c r="B86" s="31"/>
      <c r="AR86" s="31"/>
    </row>
    <row r="87" spans="1:91" s="1" customFormat="1" ht="12" customHeight="1">
      <c r="B87" s="31"/>
      <c r="C87" s="26" t="s">
        <v>19</v>
      </c>
      <c r="L87" s="53" t="str">
        <f>IF(K8="","",K8)</f>
        <v xml:space="preserve"> </v>
      </c>
      <c r="AI87" s="26" t="s">
        <v>21</v>
      </c>
      <c r="AM87" s="228" t="str">
        <f>IF(AN8= "","",AN8)</f>
        <v>24. 7. 2026</v>
      </c>
      <c r="AN87" s="228"/>
      <c r="AR87" s="31"/>
    </row>
    <row r="88" spans="1:91" s="1" customFormat="1" ht="7" customHeight="1">
      <c r="B88" s="31"/>
      <c r="AR88" s="31"/>
    </row>
    <row r="89" spans="1:91" s="1" customFormat="1" ht="15.25" customHeight="1">
      <c r="B89" s="31"/>
      <c r="C89" s="26" t="s">
        <v>23</v>
      </c>
      <c r="L89" s="3" t="str">
        <f>IF(E11= "","",E11)</f>
        <v xml:space="preserve">Múzeum vo Sv.Antone, Svätý Anton č. 291, 969 72 </v>
      </c>
      <c r="AI89" s="26" t="s">
        <v>29</v>
      </c>
      <c r="AM89" s="229" t="str">
        <f>IF(E17="","",E17)</f>
        <v xml:space="preserve">Ing.arch.Adriana Zorvanová </v>
      </c>
      <c r="AN89" s="230"/>
      <c r="AO89" s="230"/>
      <c r="AP89" s="230"/>
      <c r="AR89" s="31"/>
      <c r="AS89" s="232" t="s">
        <v>54</v>
      </c>
      <c r="AT89" s="233"/>
      <c r="AU89" s="55"/>
      <c r="AV89" s="55"/>
      <c r="AW89" s="55"/>
      <c r="AX89" s="55"/>
      <c r="AY89" s="55"/>
      <c r="AZ89" s="55"/>
      <c r="BA89" s="55"/>
      <c r="BB89" s="55"/>
      <c r="BC89" s="55"/>
      <c r="BD89" s="56"/>
    </row>
    <row r="90" spans="1:91" s="1" customFormat="1" ht="15.25" customHeight="1">
      <c r="B90" s="31"/>
      <c r="C90" s="26" t="s">
        <v>27</v>
      </c>
      <c r="L90" s="3" t="str">
        <f>IF(E14= "Vyplň údaj","",E14)</f>
        <v/>
      </c>
      <c r="AI90" s="26" t="s">
        <v>32</v>
      </c>
      <c r="AM90" s="229" t="str">
        <f>IF(E20="","",E20)</f>
        <v xml:space="preserve"> </v>
      </c>
      <c r="AN90" s="230"/>
      <c r="AO90" s="230"/>
      <c r="AP90" s="230"/>
      <c r="AR90" s="31"/>
      <c r="AS90" s="234"/>
      <c r="AT90" s="235"/>
      <c r="BD90" s="58"/>
    </row>
    <row r="91" spans="1:91" s="1" customFormat="1" ht="10.75" customHeight="1">
      <c r="B91" s="31"/>
      <c r="AR91" s="31"/>
      <c r="AS91" s="234"/>
      <c r="AT91" s="235"/>
      <c r="BD91" s="58"/>
    </row>
    <row r="92" spans="1:91" s="1" customFormat="1" ht="29.25" customHeight="1">
      <c r="B92" s="31"/>
      <c r="C92" s="196" t="s">
        <v>55</v>
      </c>
      <c r="D92" s="197"/>
      <c r="E92" s="197"/>
      <c r="F92" s="197"/>
      <c r="G92" s="197"/>
      <c r="H92" s="59"/>
      <c r="I92" s="199" t="s">
        <v>56</v>
      </c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227" t="s">
        <v>57</v>
      </c>
      <c r="AH92" s="197"/>
      <c r="AI92" s="197"/>
      <c r="AJ92" s="197"/>
      <c r="AK92" s="197"/>
      <c r="AL92" s="197"/>
      <c r="AM92" s="197"/>
      <c r="AN92" s="199" t="s">
        <v>58</v>
      </c>
      <c r="AO92" s="197"/>
      <c r="AP92" s="231"/>
      <c r="AQ92" s="60" t="s">
        <v>59</v>
      </c>
      <c r="AR92" s="31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</row>
    <row r="93" spans="1:91" s="1" customFormat="1" ht="10.75" customHeight="1">
      <c r="B93" s="31"/>
      <c r="AR93" s="31"/>
      <c r="AS93" s="64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6"/>
    </row>
    <row r="94" spans="1:91" s="5" customFormat="1" ht="32.5" customHeight="1">
      <c r="B94" s="65"/>
      <c r="C94" s="66" t="s">
        <v>72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2">
        <f>ROUND(SUM(AG95:AG110),2)</f>
        <v>0</v>
      </c>
      <c r="AH94" s="202"/>
      <c r="AI94" s="202"/>
      <c r="AJ94" s="202"/>
      <c r="AK94" s="202"/>
      <c r="AL94" s="202"/>
      <c r="AM94" s="202"/>
      <c r="AN94" s="236">
        <f t="shared" ref="AN94:AN110" si="0">SUM(AG94,AT94)</f>
        <v>0</v>
      </c>
      <c r="AO94" s="236"/>
      <c r="AP94" s="236"/>
      <c r="AQ94" s="69" t="s">
        <v>1</v>
      </c>
      <c r="AR94" s="65"/>
      <c r="AS94" s="70">
        <f>ROUND(SUM(AS95:AS110),2)</f>
        <v>0</v>
      </c>
      <c r="AT94" s="71">
        <f t="shared" ref="AT94:AT110" si="1">ROUND(SUM(AV94:AW94),2)</f>
        <v>0</v>
      </c>
      <c r="AU94" s="72">
        <f>ROUND(SUM(AU95:AU110),5)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ROUND(SUM(AZ95:AZ110),2)</f>
        <v>0</v>
      </c>
      <c r="BA94" s="71">
        <f>ROUND(SUM(BA95:BA110),2)</f>
        <v>0</v>
      </c>
      <c r="BB94" s="71">
        <f>ROUND(SUM(BB95:BB110),2)</f>
        <v>0</v>
      </c>
      <c r="BC94" s="71">
        <f>ROUND(SUM(BC95:BC110),2)</f>
        <v>0</v>
      </c>
      <c r="BD94" s="73">
        <f>ROUND(SUM(BD95:BD110),2)</f>
        <v>0</v>
      </c>
      <c r="BS94" s="74" t="s">
        <v>73</v>
      </c>
      <c r="BT94" s="74" t="s">
        <v>74</v>
      </c>
      <c r="BU94" s="75" t="s">
        <v>75</v>
      </c>
      <c r="BV94" s="74" t="s">
        <v>76</v>
      </c>
      <c r="BW94" s="74" t="s">
        <v>5</v>
      </c>
      <c r="BX94" s="74" t="s">
        <v>77</v>
      </c>
      <c r="CL94" s="74" t="s">
        <v>1</v>
      </c>
    </row>
    <row r="95" spans="1:91" s="6" customFormat="1" ht="16.5" customHeight="1">
      <c r="A95" s="76" t="s">
        <v>78</v>
      </c>
      <c r="B95" s="77"/>
      <c r="C95" s="78"/>
      <c r="D95" s="198" t="s">
        <v>79</v>
      </c>
      <c r="E95" s="198"/>
      <c r="F95" s="198"/>
      <c r="G95" s="198"/>
      <c r="H95" s="198"/>
      <c r="I95" s="79"/>
      <c r="J95" s="198" t="s">
        <v>80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225">
        <f>'2025-01 - SO-01 -  rekonš...'!J30</f>
        <v>0</v>
      </c>
      <c r="AH95" s="226"/>
      <c r="AI95" s="226"/>
      <c r="AJ95" s="226"/>
      <c r="AK95" s="226"/>
      <c r="AL95" s="226"/>
      <c r="AM95" s="226"/>
      <c r="AN95" s="225">
        <f t="shared" si="0"/>
        <v>0</v>
      </c>
      <c r="AO95" s="226"/>
      <c r="AP95" s="226"/>
      <c r="AQ95" s="80" t="s">
        <v>81</v>
      </c>
      <c r="AR95" s="77"/>
      <c r="AS95" s="81">
        <v>0</v>
      </c>
      <c r="AT95" s="82">
        <f t="shared" si="1"/>
        <v>0</v>
      </c>
      <c r="AU95" s="83">
        <f>'2025-01 - SO-01 -  rekonš...'!P128</f>
        <v>0</v>
      </c>
      <c r="AV95" s="82">
        <f>'2025-01 - SO-01 -  rekonš...'!J33</f>
        <v>0</v>
      </c>
      <c r="AW95" s="82">
        <f>'2025-01 - SO-01 -  rekonš...'!J34</f>
        <v>0</v>
      </c>
      <c r="AX95" s="82">
        <f>'2025-01 - SO-01 -  rekonš...'!J35</f>
        <v>0</v>
      </c>
      <c r="AY95" s="82">
        <f>'2025-01 - SO-01 -  rekonš...'!J36</f>
        <v>0</v>
      </c>
      <c r="AZ95" s="82">
        <f>'2025-01 - SO-01 -  rekonš...'!F33</f>
        <v>0</v>
      </c>
      <c r="BA95" s="82">
        <f>'2025-01 - SO-01 -  rekonš...'!F34</f>
        <v>0</v>
      </c>
      <c r="BB95" s="82">
        <f>'2025-01 - SO-01 -  rekonš...'!F35</f>
        <v>0</v>
      </c>
      <c r="BC95" s="82">
        <f>'2025-01 - SO-01 -  rekonš...'!F36</f>
        <v>0</v>
      </c>
      <c r="BD95" s="84">
        <f>'2025-01 - SO-01 -  rekonš...'!F37</f>
        <v>0</v>
      </c>
      <c r="BT95" s="85" t="s">
        <v>82</v>
      </c>
      <c r="BV95" s="85" t="s">
        <v>76</v>
      </c>
      <c r="BW95" s="85" t="s">
        <v>83</v>
      </c>
      <c r="BX95" s="85" t="s">
        <v>5</v>
      </c>
      <c r="CL95" s="85" t="s">
        <v>1</v>
      </c>
      <c r="CM95" s="85" t="s">
        <v>74</v>
      </c>
    </row>
    <row r="96" spans="1:91" s="6" customFormat="1" ht="24.75" customHeight="1">
      <c r="A96" s="76" t="s">
        <v>78</v>
      </c>
      <c r="B96" s="77"/>
      <c r="C96" s="78"/>
      <c r="D96" s="198" t="s">
        <v>84</v>
      </c>
      <c r="E96" s="198"/>
      <c r="F96" s="198"/>
      <c r="G96" s="198"/>
      <c r="H96" s="198"/>
      <c r="I96" s="79"/>
      <c r="J96" s="198" t="s">
        <v>85</v>
      </c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225">
        <f>'2025-02 - SO-01 - obnova ...'!J30</f>
        <v>0</v>
      </c>
      <c r="AH96" s="226"/>
      <c r="AI96" s="226"/>
      <c r="AJ96" s="226"/>
      <c r="AK96" s="226"/>
      <c r="AL96" s="226"/>
      <c r="AM96" s="226"/>
      <c r="AN96" s="225">
        <f t="shared" si="0"/>
        <v>0</v>
      </c>
      <c r="AO96" s="226"/>
      <c r="AP96" s="226"/>
      <c r="AQ96" s="80" t="s">
        <v>81</v>
      </c>
      <c r="AR96" s="77"/>
      <c r="AS96" s="81">
        <v>0</v>
      </c>
      <c r="AT96" s="82">
        <f t="shared" si="1"/>
        <v>0</v>
      </c>
      <c r="AU96" s="83">
        <f>'2025-02 - SO-01 - obnova ...'!P135</f>
        <v>0</v>
      </c>
      <c r="AV96" s="82">
        <f>'2025-02 - SO-01 - obnova ...'!J33</f>
        <v>0</v>
      </c>
      <c r="AW96" s="82">
        <f>'2025-02 - SO-01 - obnova ...'!J34</f>
        <v>0</v>
      </c>
      <c r="AX96" s="82">
        <f>'2025-02 - SO-01 - obnova ...'!J35</f>
        <v>0</v>
      </c>
      <c r="AY96" s="82">
        <f>'2025-02 - SO-01 - obnova ...'!J36</f>
        <v>0</v>
      </c>
      <c r="AZ96" s="82">
        <f>'2025-02 - SO-01 - obnova ...'!F33</f>
        <v>0</v>
      </c>
      <c r="BA96" s="82">
        <f>'2025-02 - SO-01 - obnova ...'!F34</f>
        <v>0</v>
      </c>
      <c r="BB96" s="82">
        <f>'2025-02 - SO-01 - obnova ...'!F35</f>
        <v>0</v>
      </c>
      <c r="BC96" s="82">
        <f>'2025-02 - SO-01 - obnova ...'!F36</f>
        <v>0</v>
      </c>
      <c r="BD96" s="84">
        <f>'2025-02 - SO-01 - obnova ...'!F37</f>
        <v>0</v>
      </c>
      <c r="BT96" s="85" t="s">
        <v>82</v>
      </c>
      <c r="BV96" s="85" t="s">
        <v>76</v>
      </c>
      <c r="BW96" s="85" t="s">
        <v>86</v>
      </c>
      <c r="BX96" s="85" t="s">
        <v>5</v>
      </c>
      <c r="CL96" s="85" t="s">
        <v>1</v>
      </c>
      <c r="CM96" s="85" t="s">
        <v>74</v>
      </c>
    </row>
    <row r="97" spans="1:91" s="6" customFormat="1" ht="16.5" customHeight="1">
      <c r="A97" s="76" t="s">
        <v>78</v>
      </c>
      <c r="B97" s="77"/>
      <c r="C97" s="78"/>
      <c r="D97" s="198" t="s">
        <v>87</v>
      </c>
      <c r="E97" s="198"/>
      <c r="F97" s="198"/>
      <c r="G97" s="198"/>
      <c r="H97" s="198"/>
      <c r="I97" s="79"/>
      <c r="J97" s="198" t="s">
        <v>88</v>
      </c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225">
        <f>'2025-10 - SO-01 - sanácia...'!J30</f>
        <v>0</v>
      </c>
      <c r="AH97" s="226"/>
      <c r="AI97" s="226"/>
      <c r="AJ97" s="226"/>
      <c r="AK97" s="226"/>
      <c r="AL97" s="226"/>
      <c r="AM97" s="226"/>
      <c r="AN97" s="225">
        <f t="shared" si="0"/>
        <v>0</v>
      </c>
      <c r="AO97" s="226"/>
      <c r="AP97" s="226"/>
      <c r="AQ97" s="80" t="s">
        <v>81</v>
      </c>
      <c r="AR97" s="77"/>
      <c r="AS97" s="81">
        <v>0</v>
      </c>
      <c r="AT97" s="82">
        <f t="shared" si="1"/>
        <v>0</v>
      </c>
      <c r="AU97" s="83">
        <f>'2025-10 - SO-01 - sanácia...'!P128</f>
        <v>0</v>
      </c>
      <c r="AV97" s="82">
        <f>'2025-10 - SO-01 - sanácia...'!J33</f>
        <v>0</v>
      </c>
      <c r="AW97" s="82">
        <f>'2025-10 - SO-01 - sanácia...'!J34</f>
        <v>0</v>
      </c>
      <c r="AX97" s="82">
        <f>'2025-10 - SO-01 - sanácia...'!J35</f>
        <v>0</v>
      </c>
      <c r="AY97" s="82">
        <f>'2025-10 - SO-01 - sanácia...'!J36</f>
        <v>0</v>
      </c>
      <c r="AZ97" s="82">
        <f>'2025-10 - SO-01 - sanácia...'!F33</f>
        <v>0</v>
      </c>
      <c r="BA97" s="82">
        <f>'2025-10 - SO-01 - sanácia...'!F34</f>
        <v>0</v>
      </c>
      <c r="BB97" s="82">
        <f>'2025-10 - SO-01 - sanácia...'!F35</f>
        <v>0</v>
      </c>
      <c r="BC97" s="82">
        <f>'2025-10 - SO-01 - sanácia...'!F36</f>
        <v>0</v>
      </c>
      <c r="BD97" s="84">
        <f>'2025-10 - SO-01 - sanácia...'!F37</f>
        <v>0</v>
      </c>
      <c r="BT97" s="85" t="s">
        <v>82</v>
      </c>
      <c r="BV97" s="85" t="s">
        <v>76</v>
      </c>
      <c r="BW97" s="85" t="s">
        <v>89</v>
      </c>
      <c r="BX97" s="85" t="s">
        <v>5</v>
      </c>
      <c r="CL97" s="85" t="s">
        <v>1</v>
      </c>
      <c r="CM97" s="85" t="s">
        <v>74</v>
      </c>
    </row>
    <row r="98" spans="1:91" s="6" customFormat="1" ht="24.75" customHeight="1">
      <c r="A98" s="76" t="s">
        <v>78</v>
      </c>
      <c r="B98" s="77"/>
      <c r="C98" s="78"/>
      <c r="D98" s="198" t="s">
        <v>90</v>
      </c>
      <c r="E98" s="198"/>
      <c r="F98" s="198"/>
      <c r="G98" s="198"/>
      <c r="H98" s="198"/>
      <c r="I98" s="79"/>
      <c r="J98" s="198" t="s">
        <v>91</v>
      </c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  <c r="AF98" s="198"/>
      <c r="AG98" s="225">
        <f>'2025-11 - SO-01 - umeleck...'!J30</f>
        <v>0</v>
      </c>
      <c r="AH98" s="226"/>
      <c r="AI98" s="226"/>
      <c r="AJ98" s="226"/>
      <c r="AK98" s="226"/>
      <c r="AL98" s="226"/>
      <c r="AM98" s="226"/>
      <c r="AN98" s="225">
        <f t="shared" si="0"/>
        <v>0</v>
      </c>
      <c r="AO98" s="226"/>
      <c r="AP98" s="226"/>
      <c r="AQ98" s="80" t="s">
        <v>81</v>
      </c>
      <c r="AR98" s="77"/>
      <c r="AS98" s="81">
        <v>0</v>
      </c>
      <c r="AT98" s="82">
        <f t="shared" si="1"/>
        <v>0</v>
      </c>
      <c r="AU98" s="83">
        <f>'2025-11 - SO-01 - umeleck...'!P128</f>
        <v>0</v>
      </c>
      <c r="AV98" s="82">
        <f>'2025-11 - SO-01 - umeleck...'!J33</f>
        <v>0</v>
      </c>
      <c r="AW98" s="82">
        <f>'2025-11 - SO-01 - umeleck...'!J34</f>
        <v>0</v>
      </c>
      <c r="AX98" s="82">
        <f>'2025-11 - SO-01 - umeleck...'!J35</f>
        <v>0</v>
      </c>
      <c r="AY98" s="82">
        <f>'2025-11 - SO-01 - umeleck...'!J36</f>
        <v>0</v>
      </c>
      <c r="AZ98" s="82">
        <f>'2025-11 - SO-01 - umeleck...'!F33</f>
        <v>0</v>
      </c>
      <c r="BA98" s="82">
        <f>'2025-11 - SO-01 - umeleck...'!F34</f>
        <v>0</v>
      </c>
      <c r="BB98" s="82">
        <f>'2025-11 - SO-01 - umeleck...'!F35</f>
        <v>0</v>
      </c>
      <c r="BC98" s="82">
        <f>'2025-11 - SO-01 - umeleck...'!F36</f>
        <v>0</v>
      </c>
      <c r="BD98" s="84">
        <f>'2025-11 - SO-01 - umeleck...'!F37</f>
        <v>0</v>
      </c>
      <c r="BT98" s="85" t="s">
        <v>82</v>
      </c>
      <c r="BV98" s="85" t="s">
        <v>76</v>
      </c>
      <c r="BW98" s="85" t="s">
        <v>92</v>
      </c>
      <c r="BX98" s="85" t="s">
        <v>5</v>
      </c>
      <c r="CL98" s="85" t="s">
        <v>1</v>
      </c>
      <c r="CM98" s="85" t="s">
        <v>74</v>
      </c>
    </row>
    <row r="99" spans="1:91" s="6" customFormat="1" ht="37.5" customHeight="1">
      <c r="A99" s="76" t="s">
        <v>78</v>
      </c>
      <c r="B99" s="77"/>
      <c r="C99" s="78"/>
      <c r="D99" s="198" t="s">
        <v>93</v>
      </c>
      <c r="E99" s="198"/>
      <c r="F99" s="198"/>
      <c r="G99" s="198"/>
      <c r="H99" s="198"/>
      <c r="I99" s="79"/>
      <c r="J99" s="198" t="s">
        <v>94</v>
      </c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225">
        <f>'2025-12 - SO-01 - umeleck...'!J30</f>
        <v>0</v>
      </c>
      <c r="AH99" s="226"/>
      <c r="AI99" s="226"/>
      <c r="AJ99" s="226"/>
      <c r="AK99" s="226"/>
      <c r="AL99" s="226"/>
      <c r="AM99" s="226"/>
      <c r="AN99" s="225">
        <f t="shared" si="0"/>
        <v>0</v>
      </c>
      <c r="AO99" s="226"/>
      <c r="AP99" s="226"/>
      <c r="AQ99" s="80" t="s">
        <v>81</v>
      </c>
      <c r="AR99" s="77"/>
      <c r="AS99" s="81">
        <v>0</v>
      </c>
      <c r="AT99" s="82">
        <f t="shared" si="1"/>
        <v>0</v>
      </c>
      <c r="AU99" s="83">
        <f>'2025-12 - SO-01 - umeleck...'!P118</f>
        <v>0</v>
      </c>
      <c r="AV99" s="82">
        <f>'2025-12 - SO-01 - umeleck...'!J33</f>
        <v>0</v>
      </c>
      <c r="AW99" s="82">
        <f>'2025-12 - SO-01 - umeleck...'!J34</f>
        <v>0</v>
      </c>
      <c r="AX99" s="82">
        <f>'2025-12 - SO-01 - umeleck...'!J35</f>
        <v>0</v>
      </c>
      <c r="AY99" s="82">
        <f>'2025-12 - SO-01 - umeleck...'!J36</f>
        <v>0</v>
      </c>
      <c r="AZ99" s="82">
        <f>'2025-12 - SO-01 - umeleck...'!F33</f>
        <v>0</v>
      </c>
      <c r="BA99" s="82">
        <f>'2025-12 - SO-01 - umeleck...'!F34</f>
        <v>0</v>
      </c>
      <c r="BB99" s="82">
        <f>'2025-12 - SO-01 - umeleck...'!F35</f>
        <v>0</v>
      </c>
      <c r="BC99" s="82">
        <f>'2025-12 - SO-01 - umeleck...'!F36</f>
        <v>0</v>
      </c>
      <c r="BD99" s="84">
        <f>'2025-12 - SO-01 - umeleck...'!F37</f>
        <v>0</v>
      </c>
      <c r="BT99" s="85" t="s">
        <v>82</v>
      </c>
      <c r="BV99" s="85" t="s">
        <v>76</v>
      </c>
      <c r="BW99" s="85" t="s">
        <v>95</v>
      </c>
      <c r="BX99" s="85" t="s">
        <v>5</v>
      </c>
      <c r="CL99" s="85" t="s">
        <v>1</v>
      </c>
      <c r="CM99" s="85" t="s">
        <v>74</v>
      </c>
    </row>
    <row r="100" spans="1:91" s="6" customFormat="1" ht="24.75" customHeight="1">
      <c r="A100" s="76" t="s">
        <v>78</v>
      </c>
      <c r="B100" s="77"/>
      <c r="C100" s="78"/>
      <c r="D100" s="198" t="s">
        <v>96</v>
      </c>
      <c r="E100" s="198"/>
      <c r="F100" s="198"/>
      <c r="G100" s="198"/>
      <c r="H100" s="198"/>
      <c r="I100" s="79"/>
      <c r="J100" s="198" t="s">
        <v>97</v>
      </c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  <c r="AF100" s="198"/>
      <c r="AG100" s="225">
        <f>'2025-13 - SO-01 - reštaur...'!J30</f>
        <v>0</v>
      </c>
      <c r="AH100" s="226"/>
      <c r="AI100" s="226"/>
      <c r="AJ100" s="226"/>
      <c r="AK100" s="226"/>
      <c r="AL100" s="226"/>
      <c r="AM100" s="226"/>
      <c r="AN100" s="225">
        <f t="shared" si="0"/>
        <v>0</v>
      </c>
      <c r="AO100" s="226"/>
      <c r="AP100" s="226"/>
      <c r="AQ100" s="80" t="s">
        <v>81</v>
      </c>
      <c r="AR100" s="77"/>
      <c r="AS100" s="81">
        <v>0</v>
      </c>
      <c r="AT100" s="82">
        <f t="shared" si="1"/>
        <v>0</v>
      </c>
      <c r="AU100" s="83">
        <f>'2025-13 - SO-01 - reštaur...'!P119</f>
        <v>0</v>
      </c>
      <c r="AV100" s="82">
        <f>'2025-13 - SO-01 - reštaur...'!J33</f>
        <v>0</v>
      </c>
      <c r="AW100" s="82">
        <f>'2025-13 - SO-01 - reštaur...'!J34</f>
        <v>0</v>
      </c>
      <c r="AX100" s="82">
        <f>'2025-13 - SO-01 - reštaur...'!J35</f>
        <v>0</v>
      </c>
      <c r="AY100" s="82">
        <f>'2025-13 - SO-01 - reštaur...'!J36</f>
        <v>0</v>
      </c>
      <c r="AZ100" s="82">
        <f>'2025-13 - SO-01 - reštaur...'!F33</f>
        <v>0</v>
      </c>
      <c r="BA100" s="82">
        <f>'2025-13 - SO-01 - reštaur...'!F34</f>
        <v>0</v>
      </c>
      <c r="BB100" s="82">
        <f>'2025-13 - SO-01 - reštaur...'!F35</f>
        <v>0</v>
      </c>
      <c r="BC100" s="82">
        <f>'2025-13 - SO-01 - reštaur...'!F36</f>
        <v>0</v>
      </c>
      <c r="BD100" s="84">
        <f>'2025-13 - SO-01 - reštaur...'!F37</f>
        <v>0</v>
      </c>
      <c r="BT100" s="85" t="s">
        <v>82</v>
      </c>
      <c r="BV100" s="85" t="s">
        <v>76</v>
      </c>
      <c r="BW100" s="85" t="s">
        <v>98</v>
      </c>
      <c r="BX100" s="85" t="s">
        <v>5</v>
      </c>
      <c r="CL100" s="85" t="s">
        <v>1</v>
      </c>
      <c r="CM100" s="85" t="s">
        <v>74</v>
      </c>
    </row>
    <row r="101" spans="1:91" s="6" customFormat="1" ht="37.5" customHeight="1">
      <c r="A101" s="76" t="s">
        <v>78</v>
      </c>
      <c r="B101" s="77"/>
      <c r="C101" s="78"/>
      <c r="D101" s="198" t="s">
        <v>99</v>
      </c>
      <c r="E101" s="198"/>
      <c r="F101" s="198"/>
      <c r="G101" s="198"/>
      <c r="H101" s="198"/>
      <c r="I101" s="79"/>
      <c r="J101" s="198" t="s">
        <v>100</v>
      </c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198"/>
      <c r="AF101" s="198"/>
      <c r="AG101" s="225">
        <f>'2025-16 - SO-01 - reštaur...'!J30</f>
        <v>0</v>
      </c>
      <c r="AH101" s="226"/>
      <c r="AI101" s="226"/>
      <c r="AJ101" s="226"/>
      <c r="AK101" s="226"/>
      <c r="AL101" s="226"/>
      <c r="AM101" s="226"/>
      <c r="AN101" s="225">
        <f t="shared" si="0"/>
        <v>0</v>
      </c>
      <c r="AO101" s="226"/>
      <c r="AP101" s="226"/>
      <c r="AQ101" s="80" t="s">
        <v>81</v>
      </c>
      <c r="AR101" s="77"/>
      <c r="AS101" s="81">
        <v>0</v>
      </c>
      <c r="AT101" s="82">
        <f t="shared" si="1"/>
        <v>0</v>
      </c>
      <c r="AU101" s="83">
        <f>'2025-16 - SO-01 - reštaur...'!P120</f>
        <v>0</v>
      </c>
      <c r="AV101" s="82">
        <f>'2025-16 - SO-01 - reštaur...'!J33</f>
        <v>0</v>
      </c>
      <c r="AW101" s="82">
        <f>'2025-16 - SO-01 - reštaur...'!J34</f>
        <v>0</v>
      </c>
      <c r="AX101" s="82">
        <f>'2025-16 - SO-01 - reštaur...'!J35</f>
        <v>0</v>
      </c>
      <c r="AY101" s="82">
        <f>'2025-16 - SO-01 - reštaur...'!J36</f>
        <v>0</v>
      </c>
      <c r="AZ101" s="82">
        <f>'2025-16 - SO-01 - reštaur...'!F33</f>
        <v>0</v>
      </c>
      <c r="BA101" s="82">
        <f>'2025-16 - SO-01 - reštaur...'!F34</f>
        <v>0</v>
      </c>
      <c r="BB101" s="82">
        <f>'2025-16 - SO-01 - reštaur...'!F35</f>
        <v>0</v>
      </c>
      <c r="BC101" s="82">
        <f>'2025-16 - SO-01 - reštaur...'!F36</f>
        <v>0</v>
      </c>
      <c r="BD101" s="84">
        <f>'2025-16 - SO-01 - reštaur...'!F37</f>
        <v>0</v>
      </c>
      <c r="BT101" s="85" t="s">
        <v>82</v>
      </c>
      <c r="BV101" s="85" t="s">
        <v>76</v>
      </c>
      <c r="BW101" s="85" t="s">
        <v>101</v>
      </c>
      <c r="BX101" s="85" t="s">
        <v>5</v>
      </c>
      <c r="CL101" s="85" t="s">
        <v>1</v>
      </c>
      <c r="CM101" s="85" t="s">
        <v>74</v>
      </c>
    </row>
    <row r="102" spans="1:91" s="6" customFormat="1" ht="16.5" customHeight="1">
      <c r="A102" s="76" t="s">
        <v>78</v>
      </c>
      <c r="B102" s="77"/>
      <c r="C102" s="78"/>
      <c r="D102" s="198" t="s">
        <v>102</v>
      </c>
      <c r="E102" s="198"/>
      <c r="F102" s="198"/>
      <c r="G102" s="198"/>
      <c r="H102" s="198"/>
      <c r="I102" s="79"/>
      <c r="J102" s="198" t="s">
        <v>103</v>
      </c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8"/>
      <c r="AE102" s="198"/>
      <c r="AF102" s="198"/>
      <c r="AG102" s="225">
        <f>'2025-03 - SO-01 - elektro...'!J30</f>
        <v>0</v>
      </c>
      <c r="AH102" s="226"/>
      <c r="AI102" s="226"/>
      <c r="AJ102" s="226"/>
      <c r="AK102" s="226"/>
      <c r="AL102" s="226"/>
      <c r="AM102" s="226"/>
      <c r="AN102" s="225">
        <f t="shared" si="0"/>
        <v>0</v>
      </c>
      <c r="AO102" s="226"/>
      <c r="AP102" s="226"/>
      <c r="AQ102" s="80" t="s">
        <v>81</v>
      </c>
      <c r="AR102" s="77"/>
      <c r="AS102" s="81">
        <v>0</v>
      </c>
      <c r="AT102" s="82">
        <f t="shared" si="1"/>
        <v>0</v>
      </c>
      <c r="AU102" s="83">
        <f>'2025-03 - SO-01 - elektro...'!P123</f>
        <v>0</v>
      </c>
      <c r="AV102" s="82">
        <f>'2025-03 - SO-01 - elektro...'!J33</f>
        <v>0</v>
      </c>
      <c r="AW102" s="82">
        <f>'2025-03 - SO-01 - elektro...'!J34</f>
        <v>0</v>
      </c>
      <c r="AX102" s="82">
        <f>'2025-03 - SO-01 - elektro...'!J35</f>
        <v>0</v>
      </c>
      <c r="AY102" s="82">
        <f>'2025-03 - SO-01 - elektro...'!J36</f>
        <v>0</v>
      </c>
      <c r="AZ102" s="82">
        <f>'2025-03 - SO-01 - elektro...'!F33</f>
        <v>0</v>
      </c>
      <c r="BA102" s="82">
        <f>'2025-03 - SO-01 - elektro...'!F34</f>
        <v>0</v>
      </c>
      <c r="BB102" s="82">
        <f>'2025-03 - SO-01 - elektro...'!F35</f>
        <v>0</v>
      </c>
      <c r="BC102" s="82">
        <f>'2025-03 - SO-01 - elektro...'!F36</f>
        <v>0</v>
      </c>
      <c r="BD102" s="84">
        <f>'2025-03 - SO-01 - elektro...'!F37</f>
        <v>0</v>
      </c>
      <c r="BT102" s="85" t="s">
        <v>82</v>
      </c>
      <c r="BV102" s="85" t="s">
        <v>76</v>
      </c>
      <c r="BW102" s="85" t="s">
        <v>104</v>
      </c>
      <c r="BX102" s="85" t="s">
        <v>5</v>
      </c>
      <c r="CL102" s="85" t="s">
        <v>1</v>
      </c>
      <c r="CM102" s="85" t="s">
        <v>74</v>
      </c>
    </row>
    <row r="103" spans="1:91" s="6" customFormat="1" ht="16.5" customHeight="1">
      <c r="A103" s="76" t="s">
        <v>78</v>
      </c>
      <c r="B103" s="77"/>
      <c r="C103" s="78"/>
      <c r="D103" s="198" t="s">
        <v>105</v>
      </c>
      <c r="E103" s="198"/>
      <c r="F103" s="198"/>
      <c r="G103" s="198"/>
      <c r="H103" s="198"/>
      <c r="I103" s="79"/>
      <c r="J103" s="198" t="s">
        <v>106</v>
      </c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8"/>
      <c r="Y103" s="198"/>
      <c r="Z103" s="198"/>
      <c r="AA103" s="198"/>
      <c r="AB103" s="198"/>
      <c r="AC103" s="198"/>
      <c r="AD103" s="198"/>
      <c r="AE103" s="198"/>
      <c r="AF103" s="198"/>
      <c r="AG103" s="225">
        <f>'2025-04 - SO-01 - vzducho...'!J30</f>
        <v>0</v>
      </c>
      <c r="AH103" s="226"/>
      <c r="AI103" s="226"/>
      <c r="AJ103" s="226"/>
      <c r="AK103" s="226"/>
      <c r="AL103" s="226"/>
      <c r="AM103" s="226"/>
      <c r="AN103" s="225">
        <f t="shared" si="0"/>
        <v>0</v>
      </c>
      <c r="AO103" s="226"/>
      <c r="AP103" s="226"/>
      <c r="AQ103" s="80" t="s">
        <v>81</v>
      </c>
      <c r="AR103" s="77"/>
      <c r="AS103" s="81">
        <v>0</v>
      </c>
      <c r="AT103" s="82">
        <f t="shared" si="1"/>
        <v>0</v>
      </c>
      <c r="AU103" s="83">
        <f>'2025-04 - SO-01 - vzducho...'!P124</f>
        <v>0</v>
      </c>
      <c r="AV103" s="82">
        <f>'2025-04 - SO-01 - vzducho...'!J33</f>
        <v>0</v>
      </c>
      <c r="AW103" s="82">
        <f>'2025-04 - SO-01 - vzducho...'!J34</f>
        <v>0</v>
      </c>
      <c r="AX103" s="82">
        <f>'2025-04 - SO-01 - vzducho...'!J35</f>
        <v>0</v>
      </c>
      <c r="AY103" s="82">
        <f>'2025-04 - SO-01 - vzducho...'!J36</f>
        <v>0</v>
      </c>
      <c r="AZ103" s="82">
        <f>'2025-04 - SO-01 - vzducho...'!F33</f>
        <v>0</v>
      </c>
      <c r="BA103" s="82">
        <f>'2025-04 - SO-01 - vzducho...'!F34</f>
        <v>0</v>
      </c>
      <c r="BB103" s="82">
        <f>'2025-04 - SO-01 - vzducho...'!F35</f>
        <v>0</v>
      </c>
      <c r="BC103" s="82">
        <f>'2025-04 - SO-01 - vzducho...'!F36</f>
        <v>0</v>
      </c>
      <c r="BD103" s="84">
        <f>'2025-04 - SO-01 - vzducho...'!F37</f>
        <v>0</v>
      </c>
      <c r="BT103" s="85" t="s">
        <v>82</v>
      </c>
      <c r="BV103" s="85" t="s">
        <v>76</v>
      </c>
      <c r="BW103" s="85" t="s">
        <v>107</v>
      </c>
      <c r="BX103" s="85" t="s">
        <v>5</v>
      </c>
      <c r="CL103" s="85" t="s">
        <v>1</v>
      </c>
      <c r="CM103" s="85" t="s">
        <v>74</v>
      </c>
    </row>
    <row r="104" spans="1:91" s="6" customFormat="1" ht="16.5" customHeight="1">
      <c r="A104" s="76" t="s">
        <v>78</v>
      </c>
      <c r="B104" s="77"/>
      <c r="C104" s="78"/>
      <c r="D104" s="198" t="s">
        <v>108</v>
      </c>
      <c r="E104" s="198"/>
      <c r="F104" s="198"/>
      <c r="G104" s="198"/>
      <c r="H104" s="198"/>
      <c r="I104" s="79"/>
      <c r="J104" s="198" t="s">
        <v>109</v>
      </c>
      <c r="K104" s="198"/>
      <c r="L104" s="198"/>
      <c r="M104" s="198"/>
      <c r="N104" s="198"/>
      <c r="O104" s="198"/>
      <c r="P104" s="198"/>
      <c r="Q104" s="198"/>
      <c r="R104" s="198"/>
      <c r="S104" s="198"/>
      <c r="T104" s="198"/>
      <c r="U104" s="198"/>
      <c r="V104" s="198"/>
      <c r="W104" s="198"/>
      <c r="X104" s="198"/>
      <c r="Y104" s="198"/>
      <c r="Z104" s="198"/>
      <c r="AA104" s="198"/>
      <c r="AB104" s="198"/>
      <c r="AC104" s="198"/>
      <c r="AD104" s="198"/>
      <c r="AE104" s="198"/>
      <c r="AF104" s="198"/>
      <c r="AG104" s="225">
        <f>'2025-05 - SO-01 - zdravot...'!J30</f>
        <v>0</v>
      </c>
      <c r="AH104" s="226"/>
      <c r="AI104" s="226"/>
      <c r="AJ104" s="226"/>
      <c r="AK104" s="226"/>
      <c r="AL104" s="226"/>
      <c r="AM104" s="226"/>
      <c r="AN104" s="225">
        <f t="shared" si="0"/>
        <v>0</v>
      </c>
      <c r="AO104" s="226"/>
      <c r="AP104" s="226"/>
      <c r="AQ104" s="80" t="s">
        <v>81</v>
      </c>
      <c r="AR104" s="77"/>
      <c r="AS104" s="81">
        <v>0</v>
      </c>
      <c r="AT104" s="82">
        <f t="shared" si="1"/>
        <v>0</v>
      </c>
      <c r="AU104" s="83">
        <f>'2025-05 - SO-01 - zdravot...'!P129</f>
        <v>0</v>
      </c>
      <c r="AV104" s="82">
        <f>'2025-05 - SO-01 - zdravot...'!J33</f>
        <v>0</v>
      </c>
      <c r="AW104" s="82">
        <f>'2025-05 - SO-01 - zdravot...'!J34</f>
        <v>0</v>
      </c>
      <c r="AX104" s="82">
        <f>'2025-05 - SO-01 - zdravot...'!J35</f>
        <v>0</v>
      </c>
      <c r="AY104" s="82">
        <f>'2025-05 - SO-01 - zdravot...'!J36</f>
        <v>0</v>
      </c>
      <c r="AZ104" s="82">
        <f>'2025-05 - SO-01 - zdravot...'!F33</f>
        <v>0</v>
      </c>
      <c r="BA104" s="82">
        <f>'2025-05 - SO-01 - zdravot...'!F34</f>
        <v>0</v>
      </c>
      <c r="BB104" s="82">
        <f>'2025-05 - SO-01 - zdravot...'!F35</f>
        <v>0</v>
      </c>
      <c r="BC104" s="82">
        <f>'2025-05 - SO-01 - zdravot...'!F36</f>
        <v>0</v>
      </c>
      <c r="BD104" s="84">
        <f>'2025-05 - SO-01 - zdravot...'!F37</f>
        <v>0</v>
      </c>
      <c r="BT104" s="85" t="s">
        <v>82</v>
      </c>
      <c r="BV104" s="85" t="s">
        <v>76</v>
      </c>
      <c r="BW104" s="85" t="s">
        <v>110</v>
      </c>
      <c r="BX104" s="85" t="s">
        <v>5</v>
      </c>
      <c r="CL104" s="85" t="s">
        <v>1</v>
      </c>
      <c r="CM104" s="85" t="s">
        <v>74</v>
      </c>
    </row>
    <row r="105" spans="1:91" s="6" customFormat="1" ht="16.5" customHeight="1">
      <c r="A105" s="76" t="s">
        <v>78</v>
      </c>
      <c r="B105" s="77"/>
      <c r="C105" s="78"/>
      <c r="D105" s="198" t="s">
        <v>111</v>
      </c>
      <c r="E105" s="198"/>
      <c r="F105" s="198"/>
      <c r="G105" s="198"/>
      <c r="H105" s="198"/>
      <c r="I105" s="79"/>
      <c r="J105" s="198" t="s">
        <v>112</v>
      </c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8"/>
      <c r="AG105" s="225">
        <f>'2025-06 - SO-01 - vykurov...'!J30</f>
        <v>0</v>
      </c>
      <c r="AH105" s="226"/>
      <c r="AI105" s="226"/>
      <c r="AJ105" s="226"/>
      <c r="AK105" s="226"/>
      <c r="AL105" s="226"/>
      <c r="AM105" s="226"/>
      <c r="AN105" s="225">
        <f t="shared" si="0"/>
        <v>0</v>
      </c>
      <c r="AO105" s="226"/>
      <c r="AP105" s="226"/>
      <c r="AQ105" s="80" t="s">
        <v>81</v>
      </c>
      <c r="AR105" s="77"/>
      <c r="AS105" s="81">
        <v>0</v>
      </c>
      <c r="AT105" s="82">
        <f t="shared" si="1"/>
        <v>0</v>
      </c>
      <c r="AU105" s="83">
        <f>'2025-06 - SO-01 - vykurov...'!P128</f>
        <v>0</v>
      </c>
      <c r="AV105" s="82">
        <f>'2025-06 - SO-01 - vykurov...'!J33</f>
        <v>0</v>
      </c>
      <c r="AW105" s="82">
        <f>'2025-06 - SO-01 - vykurov...'!J34</f>
        <v>0</v>
      </c>
      <c r="AX105" s="82">
        <f>'2025-06 - SO-01 - vykurov...'!J35</f>
        <v>0</v>
      </c>
      <c r="AY105" s="82">
        <f>'2025-06 - SO-01 - vykurov...'!J36</f>
        <v>0</v>
      </c>
      <c r="AZ105" s="82">
        <f>'2025-06 - SO-01 - vykurov...'!F33</f>
        <v>0</v>
      </c>
      <c r="BA105" s="82">
        <f>'2025-06 - SO-01 - vykurov...'!F34</f>
        <v>0</v>
      </c>
      <c r="BB105" s="82">
        <f>'2025-06 - SO-01 - vykurov...'!F35</f>
        <v>0</v>
      </c>
      <c r="BC105" s="82">
        <f>'2025-06 - SO-01 - vykurov...'!F36</f>
        <v>0</v>
      </c>
      <c r="BD105" s="84">
        <f>'2025-06 - SO-01 - vykurov...'!F37</f>
        <v>0</v>
      </c>
      <c r="BT105" s="85" t="s">
        <v>82</v>
      </c>
      <c r="BV105" s="85" t="s">
        <v>76</v>
      </c>
      <c r="BW105" s="85" t="s">
        <v>113</v>
      </c>
      <c r="BX105" s="85" t="s">
        <v>5</v>
      </c>
      <c r="CL105" s="85" t="s">
        <v>1</v>
      </c>
      <c r="CM105" s="85" t="s">
        <v>74</v>
      </c>
    </row>
    <row r="106" spans="1:91" s="6" customFormat="1" ht="24.75" customHeight="1">
      <c r="A106" s="76" t="s">
        <v>78</v>
      </c>
      <c r="B106" s="77"/>
      <c r="C106" s="78"/>
      <c r="D106" s="198" t="s">
        <v>114</v>
      </c>
      <c r="E106" s="198"/>
      <c r="F106" s="198"/>
      <c r="G106" s="198"/>
      <c r="H106" s="198"/>
      <c r="I106" s="79"/>
      <c r="J106" s="198" t="s">
        <v>115</v>
      </c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8"/>
      <c r="Y106" s="198"/>
      <c r="Z106" s="198"/>
      <c r="AA106" s="198"/>
      <c r="AB106" s="198"/>
      <c r="AC106" s="198"/>
      <c r="AD106" s="198"/>
      <c r="AE106" s="198"/>
      <c r="AF106" s="198"/>
      <c r="AG106" s="225">
        <f>'2025-07 - SO-01 - slabopr...'!J30</f>
        <v>0</v>
      </c>
      <c r="AH106" s="226"/>
      <c r="AI106" s="226"/>
      <c r="AJ106" s="226"/>
      <c r="AK106" s="226"/>
      <c r="AL106" s="226"/>
      <c r="AM106" s="226"/>
      <c r="AN106" s="225">
        <f t="shared" si="0"/>
        <v>0</v>
      </c>
      <c r="AO106" s="226"/>
      <c r="AP106" s="226"/>
      <c r="AQ106" s="80" t="s">
        <v>81</v>
      </c>
      <c r="AR106" s="77"/>
      <c r="AS106" s="81">
        <v>0</v>
      </c>
      <c r="AT106" s="82">
        <f t="shared" si="1"/>
        <v>0</v>
      </c>
      <c r="AU106" s="83">
        <f>'2025-07 - SO-01 - slabopr...'!P121</f>
        <v>0</v>
      </c>
      <c r="AV106" s="82">
        <f>'2025-07 - SO-01 - slabopr...'!J33</f>
        <v>0</v>
      </c>
      <c r="AW106" s="82">
        <f>'2025-07 - SO-01 - slabopr...'!J34</f>
        <v>0</v>
      </c>
      <c r="AX106" s="82">
        <f>'2025-07 - SO-01 - slabopr...'!J35</f>
        <v>0</v>
      </c>
      <c r="AY106" s="82">
        <f>'2025-07 - SO-01 - slabopr...'!J36</f>
        <v>0</v>
      </c>
      <c r="AZ106" s="82">
        <f>'2025-07 - SO-01 - slabopr...'!F33</f>
        <v>0</v>
      </c>
      <c r="BA106" s="82">
        <f>'2025-07 - SO-01 - slabopr...'!F34</f>
        <v>0</v>
      </c>
      <c r="BB106" s="82">
        <f>'2025-07 - SO-01 - slabopr...'!F35</f>
        <v>0</v>
      </c>
      <c r="BC106" s="82">
        <f>'2025-07 - SO-01 - slabopr...'!F36</f>
        <v>0</v>
      </c>
      <c r="BD106" s="84">
        <f>'2025-07 - SO-01 - slabopr...'!F37</f>
        <v>0</v>
      </c>
      <c r="BT106" s="85" t="s">
        <v>82</v>
      </c>
      <c r="BV106" s="85" t="s">
        <v>76</v>
      </c>
      <c r="BW106" s="85" t="s">
        <v>116</v>
      </c>
      <c r="BX106" s="85" t="s">
        <v>5</v>
      </c>
      <c r="CL106" s="85" t="s">
        <v>1</v>
      </c>
      <c r="CM106" s="85" t="s">
        <v>74</v>
      </c>
    </row>
    <row r="107" spans="1:91" s="6" customFormat="1" ht="16.5" customHeight="1">
      <c r="A107" s="76" t="s">
        <v>78</v>
      </c>
      <c r="B107" s="77"/>
      <c r="C107" s="78"/>
      <c r="D107" s="198" t="s">
        <v>117</v>
      </c>
      <c r="E107" s="198"/>
      <c r="F107" s="198"/>
      <c r="G107" s="198"/>
      <c r="H107" s="198"/>
      <c r="I107" s="79"/>
      <c r="J107" s="198" t="s">
        <v>118</v>
      </c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  <c r="Z107" s="198"/>
      <c r="AA107" s="198"/>
      <c r="AB107" s="198"/>
      <c r="AC107" s="198"/>
      <c r="AD107" s="198"/>
      <c r="AE107" s="198"/>
      <c r="AF107" s="198"/>
      <c r="AG107" s="225">
        <f>'2025-08 - SO-01 - slabopr...'!J30</f>
        <v>0</v>
      </c>
      <c r="AH107" s="226"/>
      <c r="AI107" s="226"/>
      <c r="AJ107" s="226"/>
      <c r="AK107" s="226"/>
      <c r="AL107" s="226"/>
      <c r="AM107" s="226"/>
      <c r="AN107" s="225">
        <f t="shared" si="0"/>
        <v>0</v>
      </c>
      <c r="AO107" s="226"/>
      <c r="AP107" s="226"/>
      <c r="AQ107" s="80" t="s">
        <v>81</v>
      </c>
      <c r="AR107" s="77"/>
      <c r="AS107" s="81">
        <v>0</v>
      </c>
      <c r="AT107" s="82">
        <f t="shared" si="1"/>
        <v>0</v>
      </c>
      <c r="AU107" s="83">
        <f>'2025-08 - SO-01 - slabopr...'!P120</f>
        <v>0</v>
      </c>
      <c r="AV107" s="82">
        <f>'2025-08 - SO-01 - slabopr...'!J33</f>
        <v>0</v>
      </c>
      <c r="AW107" s="82">
        <f>'2025-08 - SO-01 - slabopr...'!J34</f>
        <v>0</v>
      </c>
      <c r="AX107" s="82">
        <f>'2025-08 - SO-01 - slabopr...'!J35</f>
        <v>0</v>
      </c>
      <c r="AY107" s="82">
        <f>'2025-08 - SO-01 - slabopr...'!J36</f>
        <v>0</v>
      </c>
      <c r="AZ107" s="82">
        <f>'2025-08 - SO-01 - slabopr...'!F33</f>
        <v>0</v>
      </c>
      <c r="BA107" s="82">
        <f>'2025-08 - SO-01 - slabopr...'!F34</f>
        <v>0</v>
      </c>
      <c r="BB107" s="82">
        <f>'2025-08 - SO-01 - slabopr...'!F35</f>
        <v>0</v>
      </c>
      <c r="BC107" s="82">
        <f>'2025-08 - SO-01 - slabopr...'!F36</f>
        <v>0</v>
      </c>
      <c r="BD107" s="84">
        <f>'2025-08 - SO-01 - slabopr...'!F37</f>
        <v>0</v>
      </c>
      <c r="BT107" s="85" t="s">
        <v>82</v>
      </c>
      <c r="BV107" s="85" t="s">
        <v>76</v>
      </c>
      <c r="BW107" s="85" t="s">
        <v>119</v>
      </c>
      <c r="BX107" s="85" t="s">
        <v>5</v>
      </c>
      <c r="CL107" s="85" t="s">
        <v>1</v>
      </c>
      <c r="CM107" s="85" t="s">
        <v>74</v>
      </c>
    </row>
    <row r="108" spans="1:91" s="6" customFormat="1" ht="24.75" customHeight="1">
      <c r="A108" s="76" t="s">
        <v>78</v>
      </c>
      <c r="B108" s="77"/>
      <c r="C108" s="78"/>
      <c r="D108" s="198" t="s">
        <v>120</v>
      </c>
      <c r="E108" s="198"/>
      <c r="F108" s="198"/>
      <c r="G108" s="198"/>
      <c r="H108" s="198"/>
      <c r="I108" s="79"/>
      <c r="J108" s="198" t="s">
        <v>121</v>
      </c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  <c r="AF108" s="198"/>
      <c r="AG108" s="225">
        <f>'2025-09 - SO-01 - slabopr...'!J30</f>
        <v>0</v>
      </c>
      <c r="AH108" s="226"/>
      <c r="AI108" s="226"/>
      <c r="AJ108" s="226"/>
      <c r="AK108" s="226"/>
      <c r="AL108" s="226"/>
      <c r="AM108" s="226"/>
      <c r="AN108" s="225">
        <f t="shared" si="0"/>
        <v>0</v>
      </c>
      <c r="AO108" s="226"/>
      <c r="AP108" s="226"/>
      <c r="AQ108" s="80" t="s">
        <v>81</v>
      </c>
      <c r="AR108" s="77"/>
      <c r="AS108" s="81">
        <v>0</v>
      </c>
      <c r="AT108" s="82">
        <f t="shared" si="1"/>
        <v>0</v>
      </c>
      <c r="AU108" s="83">
        <f>'2025-09 - SO-01 - slabopr...'!P120</f>
        <v>0</v>
      </c>
      <c r="AV108" s="82">
        <f>'2025-09 - SO-01 - slabopr...'!J33</f>
        <v>0</v>
      </c>
      <c r="AW108" s="82">
        <f>'2025-09 - SO-01 - slabopr...'!J34</f>
        <v>0</v>
      </c>
      <c r="AX108" s="82">
        <f>'2025-09 - SO-01 - slabopr...'!J35</f>
        <v>0</v>
      </c>
      <c r="AY108" s="82">
        <f>'2025-09 - SO-01 - slabopr...'!J36</f>
        <v>0</v>
      </c>
      <c r="AZ108" s="82">
        <f>'2025-09 - SO-01 - slabopr...'!F33</f>
        <v>0</v>
      </c>
      <c r="BA108" s="82">
        <f>'2025-09 - SO-01 - slabopr...'!F34</f>
        <v>0</v>
      </c>
      <c r="BB108" s="82">
        <f>'2025-09 - SO-01 - slabopr...'!F35</f>
        <v>0</v>
      </c>
      <c r="BC108" s="82">
        <f>'2025-09 - SO-01 - slabopr...'!F36</f>
        <v>0</v>
      </c>
      <c r="BD108" s="84">
        <f>'2025-09 - SO-01 - slabopr...'!F37</f>
        <v>0</v>
      </c>
      <c r="BT108" s="85" t="s">
        <v>82</v>
      </c>
      <c r="BV108" s="85" t="s">
        <v>76</v>
      </c>
      <c r="BW108" s="85" t="s">
        <v>122</v>
      </c>
      <c r="BX108" s="85" t="s">
        <v>5</v>
      </c>
      <c r="CL108" s="85" t="s">
        <v>1</v>
      </c>
      <c r="CM108" s="85" t="s">
        <v>74</v>
      </c>
    </row>
    <row r="109" spans="1:91" s="6" customFormat="1" ht="16.5" customHeight="1">
      <c r="A109" s="76" t="s">
        <v>78</v>
      </c>
      <c r="B109" s="77"/>
      <c r="C109" s="78"/>
      <c r="D109" s="198" t="s">
        <v>123</v>
      </c>
      <c r="E109" s="198"/>
      <c r="F109" s="198"/>
      <c r="G109" s="198"/>
      <c r="H109" s="198"/>
      <c r="I109" s="79"/>
      <c r="J109" s="198" t="s">
        <v>124</v>
      </c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E109" s="198"/>
      <c r="AF109" s="198"/>
      <c r="AG109" s="225">
        <f>'2025-14 - SO-02- altán- n...'!J30</f>
        <v>0</v>
      </c>
      <c r="AH109" s="226"/>
      <c r="AI109" s="226"/>
      <c r="AJ109" s="226"/>
      <c r="AK109" s="226"/>
      <c r="AL109" s="226"/>
      <c r="AM109" s="226"/>
      <c r="AN109" s="225">
        <f t="shared" si="0"/>
        <v>0</v>
      </c>
      <c r="AO109" s="226"/>
      <c r="AP109" s="226"/>
      <c r="AQ109" s="80" t="s">
        <v>81</v>
      </c>
      <c r="AR109" s="77"/>
      <c r="AS109" s="81">
        <v>0</v>
      </c>
      <c r="AT109" s="82">
        <f t="shared" si="1"/>
        <v>0</v>
      </c>
      <c r="AU109" s="83">
        <f>'2025-14 - SO-02- altán- n...'!P130</f>
        <v>0</v>
      </c>
      <c r="AV109" s="82">
        <f>'2025-14 - SO-02- altán- n...'!J33</f>
        <v>0</v>
      </c>
      <c r="AW109" s="82">
        <f>'2025-14 - SO-02- altán- n...'!J34</f>
        <v>0</v>
      </c>
      <c r="AX109" s="82">
        <f>'2025-14 - SO-02- altán- n...'!J35</f>
        <v>0</v>
      </c>
      <c r="AY109" s="82">
        <f>'2025-14 - SO-02- altán- n...'!J36</f>
        <v>0</v>
      </c>
      <c r="AZ109" s="82">
        <f>'2025-14 - SO-02- altán- n...'!F33</f>
        <v>0</v>
      </c>
      <c r="BA109" s="82">
        <f>'2025-14 - SO-02- altán- n...'!F34</f>
        <v>0</v>
      </c>
      <c r="BB109" s="82">
        <f>'2025-14 - SO-02- altán- n...'!F35</f>
        <v>0</v>
      </c>
      <c r="BC109" s="82">
        <f>'2025-14 - SO-02- altán- n...'!F36</f>
        <v>0</v>
      </c>
      <c r="BD109" s="84">
        <f>'2025-14 - SO-02- altán- n...'!F37</f>
        <v>0</v>
      </c>
      <c r="BT109" s="85" t="s">
        <v>82</v>
      </c>
      <c r="BV109" s="85" t="s">
        <v>76</v>
      </c>
      <c r="BW109" s="85" t="s">
        <v>125</v>
      </c>
      <c r="BX109" s="85" t="s">
        <v>5</v>
      </c>
      <c r="CL109" s="85" t="s">
        <v>1</v>
      </c>
      <c r="CM109" s="85" t="s">
        <v>74</v>
      </c>
    </row>
    <row r="110" spans="1:91" s="6" customFormat="1" ht="16.5" customHeight="1">
      <c r="A110" s="76" t="s">
        <v>78</v>
      </c>
      <c r="B110" s="77"/>
      <c r="C110" s="78"/>
      <c r="D110" s="198" t="s">
        <v>126</v>
      </c>
      <c r="E110" s="198"/>
      <c r="F110" s="198"/>
      <c r="G110" s="198"/>
      <c r="H110" s="198"/>
      <c r="I110" s="79"/>
      <c r="J110" s="198" t="s">
        <v>127</v>
      </c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E110" s="198"/>
      <c r="AF110" s="198"/>
      <c r="AG110" s="225">
        <f>'2025-15 - SO-02 - elektro...'!J30</f>
        <v>0</v>
      </c>
      <c r="AH110" s="226"/>
      <c r="AI110" s="226"/>
      <c r="AJ110" s="226"/>
      <c r="AK110" s="226"/>
      <c r="AL110" s="226"/>
      <c r="AM110" s="226"/>
      <c r="AN110" s="225">
        <f t="shared" si="0"/>
        <v>0</v>
      </c>
      <c r="AO110" s="226"/>
      <c r="AP110" s="226"/>
      <c r="AQ110" s="80" t="s">
        <v>81</v>
      </c>
      <c r="AR110" s="77"/>
      <c r="AS110" s="86">
        <v>0</v>
      </c>
      <c r="AT110" s="87">
        <f t="shared" si="1"/>
        <v>0</v>
      </c>
      <c r="AU110" s="88">
        <f>'2025-15 - SO-02 - elektro...'!P123</f>
        <v>0</v>
      </c>
      <c r="AV110" s="87">
        <f>'2025-15 - SO-02 - elektro...'!J33</f>
        <v>0</v>
      </c>
      <c r="AW110" s="87">
        <f>'2025-15 - SO-02 - elektro...'!J34</f>
        <v>0</v>
      </c>
      <c r="AX110" s="87">
        <f>'2025-15 - SO-02 - elektro...'!J35</f>
        <v>0</v>
      </c>
      <c r="AY110" s="87">
        <f>'2025-15 - SO-02 - elektro...'!J36</f>
        <v>0</v>
      </c>
      <c r="AZ110" s="87">
        <f>'2025-15 - SO-02 - elektro...'!F33</f>
        <v>0</v>
      </c>
      <c r="BA110" s="87">
        <f>'2025-15 - SO-02 - elektro...'!F34</f>
        <v>0</v>
      </c>
      <c r="BB110" s="87">
        <f>'2025-15 - SO-02 - elektro...'!F35</f>
        <v>0</v>
      </c>
      <c r="BC110" s="87">
        <f>'2025-15 - SO-02 - elektro...'!F36</f>
        <v>0</v>
      </c>
      <c r="BD110" s="89">
        <f>'2025-15 - SO-02 - elektro...'!F37</f>
        <v>0</v>
      </c>
      <c r="BT110" s="85" t="s">
        <v>82</v>
      </c>
      <c r="BV110" s="85" t="s">
        <v>76</v>
      </c>
      <c r="BW110" s="85" t="s">
        <v>128</v>
      </c>
      <c r="BX110" s="85" t="s">
        <v>5</v>
      </c>
      <c r="CL110" s="85" t="s">
        <v>1</v>
      </c>
      <c r="CM110" s="85" t="s">
        <v>74</v>
      </c>
    </row>
    <row r="111" spans="1:91" s="1" customFormat="1" ht="30" customHeight="1">
      <c r="B111" s="31"/>
      <c r="AR111" s="31"/>
    </row>
    <row r="112" spans="1:91" s="1" customFormat="1" ht="7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31"/>
    </row>
  </sheetData>
  <sheetProtection algorithmName="SHA-512" hashValue="J5+/iP9rEBOetIcyGZGDGZrME7LFf8mstCHKspbT9Cdk7nClXDt/nQJ552Z3GUC4jyO3NNqf5hs1vHEhAbrsww==" saltValue="Hz/BomuhfGsdbt/tkFq9QZpHwQE8PmYZYxFRq/wegwf9BYl44RsNJuuP52X93jw/C7p/I3fDkCYd0YXmWBEUaw==" spinCount="100000" sheet="1" objects="1" scenarios="1" formatColumns="0" formatRows="0"/>
  <mergeCells count="102">
    <mergeCell ref="AN109:AP109"/>
    <mergeCell ref="AG109:AM109"/>
    <mergeCell ref="AN110:AP110"/>
    <mergeCell ref="AG110:AM110"/>
    <mergeCell ref="AN94:AP94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N103:AP103"/>
    <mergeCell ref="AN97:AP97"/>
    <mergeCell ref="AN92:AP92"/>
    <mergeCell ref="D109:H109"/>
    <mergeCell ref="J109:AF109"/>
    <mergeCell ref="D110:H110"/>
    <mergeCell ref="J110:AF110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85:AO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AG104:AM104"/>
    <mergeCell ref="AN104:AP104"/>
    <mergeCell ref="AN102:AP102"/>
    <mergeCell ref="AN101:AP101"/>
    <mergeCell ref="AN96:AP96"/>
    <mergeCell ref="AN100:AP100"/>
    <mergeCell ref="AN98:AP98"/>
    <mergeCell ref="AN99:AP99"/>
    <mergeCell ref="AN95:AP95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D102:H102"/>
  </mergeCells>
  <hyperlinks>
    <hyperlink ref="A95" location="'2025-01 - SO-01 -  rekonš...'!C2" display="/" xr:uid="{00000000-0004-0000-0000-000000000000}"/>
    <hyperlink ref="A96" location="'2025-02 - SO-01 - obnova ...'!C2" display="/" xr:uid="{00000000-0004-0000-0000-000001000000}"/>
    <hyperlink ref="A97" location="'2025-10 - SO-01 - sanácia...'!C2" display="/" xr:uid="{00000000-0004-0000-0000-000002000000}"/>
    <hyperlink ref="A98" location="'2025-11 - SO-01 - umeleck...'!C2" display="/" xr:uid="{00000000-0004-0000-0000-000003000000}"/>
    <hyperlink ref="A99" location="'2025-12 - SO-01 - umeleck...'!C2" display="/" xr:uid="{00000000-0004-0000-0000-000004000000}"/>
    <hyperlink ref="A100" location="'2025-13 - SO-01 - reštaur...'!C2" display="/" xr:uid="{00000000-0004-0000-0000-000005000000}"/>
    <hyperlink ref="A101" location="'2025-16 - SO-01 - reštaur...'!C2" display="/" xr:uid="{00000000-0004-0000-0000-000006000000}"/>
    <hyperlink ref="A102" location="'2025-03 - SO-01 - elektro...'!C2" display="/" xr:uid="{00000000-0004-0000-0000-000007000000}"/>
    <hyperlink ref="A103" location="'2025-04 - SO-01 - vzducho...'!C2" display="/" xr:uid="{00000000-0004-0000-0000-000008000000}"/>
    <hyperlink ref="A104" location="'2025-05 - SO-01 - zdravot...'!C2" display="/" xr:uid="{00000000-0004-0000-0000-000009000000}"/>
    <hyperlink ref="A105" location="'2025-06 - SO-01 - vykurov...'!C2" display="/" xr:uid="{00000000-0004-0000-0000-00000A000000}"/>
    <hyperlink ref="A106" location="'2025-07 - SO-01 - slabopr...'!C2" display="/" xr:uid="{00000000-0004-0000-0000-00000B000000}"/>
    <hyperlink ref="A107" location="'2025-08 - SO-01 - slabopr...'!C2" display="/" xr:uid="{00000000-0004-0000-0000-00000C000000}"/>
    <hyperlink ref="A108" location="'2025-09 - SO-01 - slabopr...'!C2" display="/" xr:uid="{00000000-0004-0000-0000-00000D000000}"/>
    <hyperlink ref="A109" location="'2025-14 - SO-02- altán- n...'!C2" display="/" xr:uid="{00000000-0004-0000-0000-00000E000000}"/>
    <hyperlink ref="A110" location="'2025-15 - SO-02 - elektro...'!C2" display="/" xr:uid="{00000000-0004-0000-0000-00000F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56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83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131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">
        <v>1</v>
      </c>
      <c r="L23" s="31"/>
    </row>
    <row r="24" spans="2:12" s="1" customFormat="1" ht="18" customHeight="1">
      <c r="B24" s="31"/>
      <c r="E24" s="24" t="s">
        <v>20</v>
      </c>
      <c r="I24" s="26" t="s">
        <v>26</v>
      </c>
      <c r="J24" s="24" t="s">
        <v>1</v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ROUND((SUM(BE128:BE355)),  2)</f>
        <v>0</v>
      </c>
      <c r="G33" s="94"/>
      <c r="H33" s="94"/>
      <c r="I33" s="95">
        <v>0.23</v>
      </c>
      <c r="J33" s="93">
        <f>ROUND(((SUM(BE128:BE355))*I33),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ROUND((SUM(BF128:BF355)),  2)</f>
        <v>0</v>
      </c>
      <c r="I34" s="97">
        <v>0.23</v>
      </c>
      <c r="J34" s="96">
        <f>ROUND(((SUM(BF128:BF355))*I34),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ROUND((SUM(BG128:BG355)),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ROUND((SUM(BH128:BH355)),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ROUND((SUM(BI128:BI355)),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2025/01 - SO-01 -  rekonštrukcia strechy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138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9" customFormat="1" ht="20" customHeight="1">
      <c r="B99" s="113"/>
      <c r="D99" s="114" t="s">
        <v>139</v>
      </c>
      <c r="E99" s="115"/>
      <c r="F99" s="115"/>
      <c r="G99" s="115"/>
      <c r="H99" s="115"/>
      <c r="I99" s="115"/>
      <c r="J99" s="116">
        <f>J137</f>
        <v>0</v>
      </c>
      <c r="L99" s="113"/>
    </row>
    <row r="100" spans="2:12" s="9" customFormat="1" ht="20" customHeight="1">
      <c r="B100" s="113"/>
      <c r="D100" s="114" t="s">
        <v>140</v>
      </c>
      <c r="E100" s="115"/>
      <c r="F100" s="115"/>
      <c r="G100" s="115"/>
      <c r="H100" s="115"/>
      <c r="I100" s="115"/>
      <c r="J100" s="116">
        <f>J218</f>
        <v>0</v>
      </c>
      <c r="L100" s="113"/>
    </row>
    <row r="101" spans="2:12" s="8" customFormat="1" ht="25" customHeight="1">
      <c r="B101" s="109"/>
      <c r="D101" s="110" t="s">
        <v>141</v>
      </c>
      <c r="E101" s="111"/>
      <c r="F101" s="111"/>
      <c r="G101" s="111"/>
      <c r="H101" s="111"/>
      <c r="I101" s="111"/>
      <c r="J101" s="112">
        <f>J220</f>
        <v>0</v>
      </c>
      <c r="L101" s="109"/>
    </row>
    <row r="102" spans="2:12" s="9" customFormat="1" ht="20" customHeight="1">
      <c r="B102" s="113"/>
      <c r="D102" s="114" t="s">
        <v>142</v>
      </c>
      <c r="E102" s="115"/>
      <c r="F102" s="115"/>
      <c r="G102" s="115"/>
      <c r="H102" s="115"/>
      <c r="I102" s="115"/>
      <c r="J102" s="116">
        <f>J221</f>
        <v>0</v>
      </c>
      <c r="L102" s="113"/>
    </row>
    <row r="103" spans="2:12" s="9" customFormat="1" ht="20" customHeight="1">
      <c r="B103" s="113"/>
      <c r="D103" s="114" t="s">
        <v>143</v>
      </c>
      <c r="E103" s="115"/>
      <c r="F103" s="115"/>
      <c r="G103" s="115"/>
      <c r="H103" s="115"/>
      <c r="I103" s="115"/>
      <c r="J103" s="116">
        <f>J238</f>
        <v>0</v>
      </c>
      <c r="L103" s="113"/>
    </row>
    <row r="104" spans="2:12" s="9" customFormat="1" ht="20" customHeight="1">
      <c r="B104" s="113"/>
      <c r="D104" s="114" t="s">
        <v>144</v>
      </c>
      <c r="E104" s="115"/>
      <c r="F104" s="115"/>
      <c r="G104" s="115"/>
      <c r="H104" s="115"/>
      <c r="I104" s="115"/>
      <c r="J104" s="116">
        <f>J246</f>
        <v>0</v>
      </c>
      <c r="L104" s="113"/>
    </row>
    <row r="105" spans="2:12" s="9" customFormat="1" ht="20" customHeight="1">
      <c r="B105" s="113"/>
      <c r="D105" s="114" t="s">
        <v>145</v>
      </c>
      <c r="E105" s="115"/>
      <c r="F105" s="115"/>
      <c r="G105" s="115"/>
      <c r="H105" s="115"/>
      <c r="I105" s="115"/>
      <c r="J105" s="116">
        <f>J289</f>
        <v>0</v>
      </c>
      <c r="L105" s="113"/>
    </row>
    <row r="106" spans="2:12" s="9" customFormat="1" ht="20" customHeight="1">
      <c r="B106" s="113"/>
      <c r="D106" s="114" t="s">
        <v>146</v>
      </c>
      <c r="E106" s="115"/>
      <c r="F106" s="115"/>
      <c r="G106" s="115"/>
      <c r="H106" s="115"/>
      <c r="I106" s="115"/>
      <c r="J106" s="116">
        <f>J336</f>
        <v>0</v>
      </c>
      <c r="L106" s="113"/>
    </row>
    <row r="107" spans="2:12" s="9" customFormat="1" ht="20" customHeight="1">
      <c r="B107" s="113"/>
      <c r="D107" s="114" t="s">
        <v>147</v>
      </c>
      <c r="E107" s="115"/>
      <c r="F107" s="115"/>
      <c r="G107" s="115"/>
      <c r="H107" s="115"/>
      <c r="I107" s="115"/>
      <c r="J107" s="116">
        <f>J345</f>
        <v>0</v>
      </c>
      <c r="L107" s="113"/>
    </row>
    <row r="108" spans="2:12" s="8" customFormat="1" ht="25" customHeight="1">
      <c r="B108" s="109"/>
      <c r="D108" s="110" t="s">
        <v>148</v>
      </c>
      <c r="E108" s="111"/>
      <c r="F108" s="111"/>
      <c r="G108" s="111"/>
      <c r="H108" s="111"/>
      <c r="I108" s="111"/>
      <c r="J108" s="112">
        <f>J351</f>
        <v>0</v>
      </c>
      <c r="L108" s="109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7" t="str">
        <f>E7</f>
        <v>Obnova vybraných častí  NKP Kaštieľ,Múzeum vo Svätom Antone</v>
      </c>
      <c r="F118" s="238"/>
      <c r="G118" s="238"/>
      <c r="H118" s="238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16.5" customHeight="1">
      <c r="B120" s="31"/>
      <c r="E120" s="200" t="str">
        <f>E9</f>
        <v>2025/01 - SO-01 -  rekonštrukcia strechy</v>
      </c>
      <c r="F120" s="239"/>
      <c r="G120" s="239"/>
      <c r="H120" s="239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P129+P220+P351</f>
        <v>0</v>
      </c>
      <c r="Q128" s="55"/>
      <c r="R128" s="123">
        <f>R129+R220+R351</f>
        <v>909.67488194999987</v>
      </c>
      <c r="S128" s="55"/>
      <c r="T128" s="124">
        <f>T129+T220+T351</f>
        <v>199.75195989999997</v>
      </c>
      <c r="AT128" s="16" t="s">
        <v>73</v>
      </c>
      <c r="AU128" s="16" t="s">
        <v>136</v>
      </c>
      <c r="BK128" s="125">
        <f>BK129+BK220+BK351</f>
        <v>0</v>
      </c>
    </row>
    <row r="129" spans="2:65" s="11" customFormat="1" ht="26" customHeight="1">
      <c r="B129" s="126"/>
      <c r="D129" s="127" t="s">
        <v>73</v>
      </c>
      <c r="E129" s="128" t="s">
        <v>161</v>
      </c>
      <c r="F129" s="128" t="s">
        <v>162</v>
      </c>
      <c r="I129" s="129"/>
      <c r="J129" s="130">
        <f>BK129</f>
        <v>0</v>
      </c>
      <c r="L129" s="126"/>
      <c r="M129" s="131"/>
      <c r="P129" s="132">
        <f>P130+P137+P218</f>
        <v>0</v>
      </c>
      <c r="R129" s="132">
        <f>R130+R137+R218</f>
        <v>486.67159777999996</v>
      </c>
      <c r="T129" s="133">
        <f>T130+T137+T218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BK130+BK137+BK218</f>
        <v>0</v>
      </c>
    </row>
    <row r="130" spans="2:65" s="11" customFormat="1" ht="22.75" customHeight="1">
      <c r="B130" s="126"/>
      <c r="D130" s="127" t="s">
        <v>73</v>
      </c>
      <c r="E130" s="136" t="s">
        <v>164</v>
      </c>
      <c r="F130" s="136" t="s">
        <v>165</v>
      </c>
      <c r="I130" s="129"/>
      <c r="J130" s="137">
        <f>BK130</f>
        <v>0</v>
      </c>
      <c r="L130" s="126"/>
      <c r="M130" s="131"/>
      <c r="P130" s="132">
        <f>SUM(P131:P136)</f>
        <v>0</v>
      </c>
      <c r="R130" s="132">
        <f>SUM(R131:R136)</f>
        <v>209.79</v>
      </c>
      <c r="T130" s="133">
        <f>SUM(T131:T136)</f>
        <v>0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SUM(BK131:BK136)</f>
        <v>0</v>
      </c>
    </row>
    <row r="131" spans="2:65" s="1" customFormat="1" ht="37.75" customHeight="1">
      <c r="B131" s="31"/>
      <c r="C131" s="138" t="s">
        <v>82</v>
      </c>
      <c r="D131" s="138" t="s">
        <v>166</v>
      </c>
      <c r="E131" s="139" t="s">
        <v>167</v>
      </c>
      <c r="F131" s="140" t="s">
        <v>168</v>
      </c>
      <c r="G131" s="141" t="s">
        <v>169</v>
      </c>
      <c r="H131" s="142">
        <v>499.5</v>
      </c>
      <c r="I131" s="143"/>
      <c r="J131" s="144">
        <f>ROUND(I131*H131,2)</f>
        <v>0</v>
      </c>
      <c r="K131" s="145"/>
      <c r="L131" s="31"/>
      <c r="M131" s="146" t="s">
        <v>1</v>
      </c>
      <c r="N131" s="147" t="s">
        <v>40</v>
      </c>
      <c r="P131" s="148">
        <f>O131*H131</f>
        <v>0</v>
      </c>
      <c r="Q131" s="148">
        <v>0.42</v>
      </c>
      <c r="R131" s="148">
        <f>Q131*H131</f>
        <v>209.79</v>
      </c>
      <c r="S131" s="148">
        <v>0</v>
      </c>
      <c r="T131" s="149">
        <f>S131*H131</f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>IF(N131="základná",J131,0)</f>
        <v>0</v>
      </c>
      <c r="BF131" s="151">
        <f>IF(N131="znížená",J131,0)</f>
        <v>0</v>
      </c>
      <c r="BG131" s="151">
        <f>IF(N131="zákl. prenesená",J131,0)</f>
        <v>0</v>
      </c>
      <c r="BH131" s="151">
        <f>IF(N131="zníž. prenesená",J131,0)</f>
        <v>0</v>
      </c>
      <c r="BI131" s="151">
        <f>IF(N131="nulová",J131,0)</f>
        <v>0</v>
      </c>
      <c r="BJ131" s="16" t="s">
        <v>171</v>
      </c>
      <c r="BK131" s="151">
        <f>ROUND(I131*H131,2)</f>
        <v>0</v>
      </c>
      <c r="BL131" s="16" t="s">
        <v>170</v>
      </c>
      <c r="BM131" s="150" t="s">
        <v>172</v>
      </c>
    </row>
    <row r="132" spans="2:65" s="12" customFormat="1" ht="36">
      <c r="B132" s="152"/>
      <c r="D132" s="153" t="s">
        <v>173</v>
      </c>
      <c r="E132" s="154" t="s">
        <v>1</v>
      </c>
      <c r="F132" s="155" t="s">
        <v>174</v>
      </c>
      <c r="H132" s="154" t="s">
        <v>1</v>
      </c>
      <c r="I132" s="156"/>
      <c r="L132" s="152"/>
      <c r="M132" s="157"/>
      <c r="T132" s="158"/>
      <c r="AT132" s="154" t="s">
        <v>173</v>
      </c>
      <c r="AU132" s="154" t="s">
        <v>171</v>
      </c>
      <c r="AV132" s="12" t="s">
        <v>82</v>
      </c>
      <c r="AW132" s="12" t="s">
        <v>31</v>
      </c>
      <c r="AX132" s="12" t="s">
        <v>74</v>
      </c>
      <c r="AY132" s="154" t="s">
        <v>163</v>
      </c>
    </row>
    <row r="133" spans="2:65" s="13" customFormat="1" ht="12">
      <c r="B133" s="159"/>
      <c r="D133" s="153" t="s">
        <v>173</v>
      </c>
      <c r="E133" s="160" t="s">
        <v>1</v>
      </c>
      <c r="F133" s="161" t="s">
        <v>175</v>
      </c>
      <c r="H133" s="162">
        <v>475.05</v>
      </c>
      <c r="I133" s="163"/>
      <c r="L133" s="159"/>
      <c r="M133" s="164"/>
      <c r="T133" s="165"/>
      <c r="AT133" s="160" t="s">
        <v>173</v>
      </c>
      <c r="AU133" s="160" t="s">
        <v>171</v>
      </c>
      <c r="AV133" s="13" t="s">
        <v>171</v>
      </c>
      <c r="AW133" s="13" t="s">
        <v>31</v>
      </c>
      <c r="AX133" s="13" t="s">
        <v>74</v>
      </c>
      <c r="AY133" s="160" t="s">
        <v>163</v>
      </c>
    </row>
    <row r="134" spans="2:65" s="12" customFormat="1" ht="36">
      <c r="B134" s="152"/>
      <c r="D134" s="153" t="s">
        <v>173</v>
      </c>
      <c r="E134" s="154" t="s">
        <v>1</v>
      </c>
      <c r="F134" s="155" t="s">
        <v>176</v>
      </c>
      <c r="H134" s="154" t="s">
        <v>1</v>
      </c>
      <c r="I134" s="156"/>
      <c r="L134" s="152"/>
      <c r="M134" s="157"/>
      <c r="T134" s="158"/>
      <c r="AT134" s="154" t="s">
        <v>173</v>
      </c>
      <c r="AU134" s="154" t="s">
        <v>171</v>
      </c>
      <c r="AV134" s="12" t="s">
        <v>82</v>
      </c>
      <c r="AW134" s="12" t="s">
        <v>31</v>
      </c>
      <c r="AX134" s="12" t="s">
        <v>74</v>
      </c>
      <c r="AY134" s="154" t="s">
        <v>163</v>
      </c>
    </row>
    <row r="135" spans="2:65" s="13" customFormat="1" ht="12">
      <c r="B135" s="159"/>
      <c r="D135" s="153" t="s">
        <v>173</v>
      </c>
      <c r="E135" s="160" t="s">
        <v>1</v>
      </c>
      <c r="F135" s="161" t="s">
        <v>177</v>
      </c>
      <c r="H135" s="162">
        <v>24.45</v>
      </c>
      <c r="I135" s="163"/>
      <c r="L135" s="159"/>
      <c r="M135" s="164"/>
      <c r="T135" s="165"/>
      <c r="AT135" s="160" t="s">
        <v>173</v>
      </c>
      <c r="AU135" s="160" t="s">
        <v>171</v>
      </c>
      <c r="AV135" s="13" t="s">
        <v>171</v>
      </c>
      <c r="AW135" s="13" t="s">
        <v>31</v>
      </c>
      <c r="AX135" s="13" t="s">
        <v>74</v>
      </c>
      <c r="AY135" s="160" t="s">
        <v>163</v>
      </c>
    </row>
    <row r="136" spans="2:65" s="14" customFormat="1" ht="12">
      <c r="B136" s="166"/>
      <c r="D136" s="153" t="s">
        <v>173</v>
      </c>
      <c r="E136" s="167" t="s">
        <v>1</v>
      </c>
      <c r="F136" s="168" t="s">
        <v>178</v>
      </c>
      <c r="H136" s="169">
        <v>499.5</v>
      </c>
      <c r="I136" s="170"/>
      <c r="L136" s="166"/>
      <c r="M136" s="171"/>
      <c r="T136" s="172"/>
      <c r="AT136" s="167" t="s">
        <v>173</v>
      </c>
      <c r="AU136" s="167" t="s">
        <v>171</v>
      </c>
      <c r="AV136" s="14" t="s">
        <v>170</v>
      </c>
      <c r="AW136" s="14" t="s">
        <v>31</v>
      </c>
      <c r="AX136" s="14" t="s">
        <v>82</v>
      </c>
      <c r="AY136" s="167" t="s">
        <v>163</v>
      </c>
    </row>
    <row r="137" spans="2:65" s="11" customFormat="1" ht="22.75" customHeight="1">
      <c r="B137" s="126"/>
      <c r="D137" s="127" t="s">
        <v>73</v>
      </c>
      <c r="E137" s="136" t="s">
        <v>179</v>
      </c>
      <c r="F137" s="136" t="s">
        <v>180</v>
      </c>
      <c r="I137" s="129"/>
      <c r="J137" s="137">
        <f>BK137</f>
        <v>0</v>
      </c>
      <c r="L137" s="126"/>
      <c r="M137" s="131"/>
      <c r="P137" s="132">
        <f>SUM(P138:P217)</f>
        <v>0</v>
      </c>
      <c r="R137" s="132">
        <f>SUM(R138:R217)</f>
        <v>276.88159777999999</v>
      </c>
      <c r="T137" s="133">
        <f>SUM(T138:T217)</f>
        <v>0</v>
      </c>
      <c r="AR137" s="127" t="s">
        <v>82</v>
      </c>
      <c r="AT137" s="134" t="s">
        <v>73</v>
      </c>
      <c r="AU137" s="134" t="s">
        <v>82</v>
      </c>
      <c r="AY137" s="127" t="s">
        <v>163</v>
      </c>
      <c r="BK137" s="135">
        <f>SUM(BK138:BK217)</f>
        <v>0</v>
      </c>
    </row>
    <row r="138" spans="2:65" s="1" customFormat="1" ht="33" customHeight="1">
      <c r="B138" s="31"/>
      <c r="C138" s="138" t="s">
        <v>171</v>
      </c>
      <c r="D138" s="138" t="s">
        <v>166</v>
      </c>
      <c r="E138" s="139" t="s">
        <v>181</v>
      </c>
      <c r="F138" s="140" t="s">
        <v>182</v>
      </c>
      <c r="G138" s="141" t="s">
        <v>183</v>
      </c>
      <c r="H138" s="142">
        <v>5356.759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2.571E-2</v>
      </c>
      <c r="R138" s="148">
        <f>Q138*H138</f>
        <v>137.72227389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184</v>
      </c>
    </row>
    <row r="139" spans="2:65" s="12" customFormat="1" ht="24">
      <c r="B139" s="152"/>
      <c r="D139" s="153" t="s">
        <v>173</v>
      </c>
      <c r="E139" s="154" t="s">
        <v>1</v>
      </c>
      <c r="F139" s="155" t="s">
        <v>185</v>
      </c>
      <c r="H139" s="154" t="s">
        <v>1</v>
      </c>
      <c r="I139" s="156"/>
      <c r="L139" s="152"/>
      <c r="M139" s="157"/>
      <c r="T139" s="158"/>
      <c r="AT139" s="154" t="s">
        <v>173</v>
      </c>
      <c r="AU139" s="154" t="s">
        <v>171</v>
      </c>
      <c r="AV139" s="12" t="s">
        <v>82</v>
      </c>
      <c r="AW139" s="12" t="s">
        <v>31</v>
      </c>
      <c r="AX139" s="12" t="s">
        <v>74</v>
      </c>
      <c r="AY139" s="154" t="s">
        <v>163</v>
      </c>
    </row>
    <row r="140" spans="2:65" s="13" customFormat="1" ht="12">
      <c r="B140" s="159"/>
      <c r="D140" s="153" t="s">
        <v>173</v>
      </c>
      <c r="E140" s="160" t="s">
        <v>1</v>
      </c>
      <c r="F140" s="161" t="s">
        <v>186</v>
      </c>
      <c r="H140" s="162">
        <v>613.80700000000002</v>
      </c>
      <c r="I140" s="163"/>
      <c r="L140" s="159"/>
      <c r="M140" s="164"/>
      <c r="T140" s="165"/>
      <c r="AT140" s="160" t="s">
        <v>173</v>
      </c>
      <c r="AU140" s="160" t="s">
        <v>171</v>
      </c>
      <c r="AV140" s="13" t="s">
        <v>171</v>
      </c>
      <c r="AW140" s="13" t="s">
        <v>31</v>
      </c>
      <c r="AX140" s="13" t="s">
        <v>74</v>
      </c>
      <c r="AY140" s="160" t="s">
        <v>163</v>
      </c>
    </row>
    <row r="141" spans="2:65" s="12" customFormat="1" ht="24">
      <c r="B141" s="152"/>
      <c r="D141" s="153" t="s">
        <v>173</v>
      </c>
      <c r="E141" s="154" t="s">
        <v>1</v>
      </c>
      <c r="F141" s="155" t="s">
        <v>187</v>
      </c>
      <c r="H141" s="154" t="s">
        <v>1</v>
      </c>
      <c r="I141" s="156"/>
      <c r="L141" s="152"/>
      <c r="M141" s="157"/>
      <c r="T141" s="158"/>
      <c r="AT141" s="154" t="s">
        <v>173</v>
      </c>
      <c r="AU141" s="154" t="s">
        <v>171</v>
      </c>
      <c r="AV141" s="12" t="s">
        <v>82</v>
      </c>
      <c r="AW141" s="12" t="s">
        <v>31</v>
      </c>
      <c r="AX141" s="12" t="s">
        <v>74</v>
      </c>
      <c r="AY141" s="154" t="s">
        <v>163</v>
      </c>
    </row>
    <row r="142" spans="2:65" s="13" customFormat="1" ht="12">
      <c r="B142" s="159"/>
      <c r="D142" s="153" t="s">
        <v>173</v>
      </c>
      <c r="E142" s="160" t="s">
        <v>1</v>
      </c>
      <c r="F142" s="161" t="s">
        <v>188</v>
      </c>
      <c r="H142" s="162">
        <v>915.29499999999996</v>
      </c>
      <c r="I142" s="163"/>
      <c r="L142" s="159"/>
      <c r="M142" s="164"/>
      <c r="T142" s="165"/>
      <c r="AT142" s="160" t="s">
        <v>173</v>
      </c>
      <c r="AU142" s="160" t="s">
        <v>171</v>
      </c>
      <c r="AV142" s="13" t="s">
        <v>171</v>
      </c>
      <c r="AW142" s="13" t="s">
        <v>31</v>
      </c>
      <c r="AX142" s="13" t="s">
        <v>74</v>
      </c>
      <c r="AY142" s="160" t="s">
        <v>163</v>
      </c>
    </row>
    <row r="143" spans="2:65" s="12" customFormat="1" ht="24">
      <c r="B143" s="152"/>
      <c r="D143" s="153" t="s">
        <v>173</v>
      </c>
      <c r="E143" s="154" t="s">
        <v>1</v>
      </c>
      <c r="F143" s="155" t="s">
        <v>189</v>
      </c>
      <c r="H143" s="154" t="s">
        <v>1</v>
      </c>
      <c r="I143" s="156"/>
      <c r="L143" s="152"/>
      <c r="M143" s="157"/>
      <c r="T143" s="158"/>
      <c r="AT143" s="154" t="s">
        <v>173</v>
      </c>
      <c r="AU143" s="154" t="s">
        <v>171</v>
      </c>
      <c r="AV143" s="12" t="s">
        <v>82</v>
      </c>
      <c r="AW143" s="12" t="s">
        <v>31</v>
      </c>
      <c r="AX143" s="12" t="s">
        <v>74</v>
      </c>
      <c r="AY143" s="154" t="s">
        <v>163</v>
      </c>
    </row>
    <row r="144" spans="2:65" s="13" customFormat="1" ht="12">
      <c r="B144" s="159"/>
      <c r="D144" s="153" t="s">
        <v>173</v>
      </c>
      <c r="E144" s="160" t="s">
        <v>1</v>
      </c>
      <c r="F144" s="161" t="s">
        <v>190</v>
      </c>
      <c r="H144" s="162">
        <v>1261.942</v>
      </c>
      <c r="I144" s="163"/>
      <c r="L144" s="159"/>
      <c r="M144" s="164"/>
      <c r="T144" s="165"/>
      <c r="AT144" s="160" t="s">
        <v>173</v>
      </c>
      <c r="AU144" s="160" t="s">
        <v>171</v>
      </c>
      <c r="AV144" s="13" t="s">
        <v>171</v>
      </c>
      <c r="AW144" s="13" t="s">
        <v>31</v>
      </c>
      <c r="AX144" s="13" t="s">
        <v>74</v>
      </c>
      <c r="AY144" s="160" t="s">
        <v>163</v>
      </c>
    </row>
    <row r="145" spans="2:65" s="12" customFormat="1" ht="24">
      <c r="B145" s="152"/>
      <c r="D145" s="153" t="s">
        <v>173</v>
      </c>
      <c r="E145" s="154" t="s">
        <v>1</v>
      </c>
      <c r="F145" s="155" t="s">
        <v>191</v>
      </c>
      <c r="H145" s="154" t="s">
        <v>1</v>
      </c>
      <c r="I145" s="156"/>
      <c r="L145" s="152"/>
      <c r="M145" s="157"/>
      <c r="T145" s="158"/>
      <c r="AT145" s="154" t="s">
        <v>173</v>
      </c>
      <c r="AU145" s="154" t="s">
        <v>171</v>
      </c>
      <c r="AV145" s="12" t="s">
        <v>82</v>
      </c>
      <c r="AW145" s="12" t="s">
        <v>31</v>
      </c>
      <c r="AX145" s="12" t="s">
        <v>74</v>
      </c>
      <c r="AY145" s="154" t="s">
        <v>163</v>
      </c>
    </row>
    <row r="146" spans="2:65" s="13" customFormat="1" ht="12">
      <c r="B146" s="159"/>
      <c r="D146" s="153" t="s">
        <v>173</v>
      </c>
      <c r="E146" s="160" t="s">
        <v>1</v>
      </c>
      <c r="F146" s="161" t="s">
        <v>192</v>
      </c>
      <c r="H146" s="162">
        <v>709.72699999999998</v>
      </c>
      <c r="I146" s="163"/>
      <c r="L146" s="159"/>
      <c r="M146" s="164"/>
      <c r="T146" s="165"/>
      <c r="AT146" s="160" t="s">
        <v>173</v>
      </c>
      <c r="AU146" s="160" t="s">
        <v>171</v>
      </c>
      <c r="AV146" s="13" t="s">
        <v>171</v>
      </c>
      <c r="AW146" s="13" t="s">
        <v>31</v>
      </c>
      <c r="AX146" s="13" t="s">
        <v>74</v>
      </c>
      <c r="AY146" s="160" t="s">
        <v>163</v>
      </c>
    </row>
    <row r="147" spans="2:65" s="12" customFormat="1" ht="24">
      <c r="B147" s="152"/>
      <c r="D147" s="153" t="s">
        <v>173</v>
      </c>
      <c r="E147" s="154" t="s">
        <v>1</v>
      </c>
      <c r="F147" s="155" t="s">
        <v>193</v>
      </c>
      <c r="H147" s="154" t="s">
        <v>1</v>
      </c>
      <c r="I147" s="156"/>
      <c r="L147" s="152"/>
      <c r="M147" s="157"/>
      <c r="T147" s="158"/>
      <c r="AT147" s="154" t="s">
        <v>173</v>
      </c>
      <c r="AU147" s="154" t="s">
        <v>171</v>
      </c>
      <c r="AV147" s="12" t="s">
        <v>82</v>
      </c>
      <c r="AW147" s="12" t="s">
        <v>31</v>
      </c>
      <c r="AX147" s="12" t="s">
        <v>74</v>
      </c>
      <c r="AY147" s="154" t="s">
        <v>163</v>
      </c>
    </row>
    <row r="148" spans="2:65" s="13" customFormat="1" ht="12">
      <c r="B148" s="159"/>
      <c r="D148" s="153" t="s">
        <v>173</v>
      </c>
      <c r="E148" s="160" t="s">
        <v>1</v>
      </c>
      <c r="F148" s="161" t="s">
        <v>194</v>
      </c>
      <c r="H148" s="162">
        <v>432.71800000000002</v>
      </c>
      <c r="I148" s="163"/>
      <c r="L148" s="159"/>
      <c r="M148" s="164"/>
      <c r="T148" s="165"/>
      <c r="AT148" s="160" t="s">
        <v>173</v>
      </c>
      <c r="AU148" s="160" t="s">
        <v>171</v>
      </c>
      <c r="AV148" s="13" t="s">
        <v>171</v>
      </c>
      <c r="AW148" s="13" t="s">
        <v>31</v>
      </c>
      <c r="AX148" s="13" t="s">
        <v>74</v>
      </c>
      <c r="AY148" s="160" t="s">
        <v>163</v>
      </c>
    </row>
    <row r="149" spans="2:65" s="12" customFormat="1" ht="24">
      <c r="B149" s="152"/>
      <c r="D149" s="153" t="s">
        <v>173</v>
      </c>
      <c r="E149" s="154" t="s">
        <v>1</v>
      </c>
      <c r="F149" s="155" t="s">
        <v>195</v>
      </c>
      <c r="H149" s="154" t="s">
        <v>1</v>
      </c>
      <c r="I149" s="156"/>
      <c r="L149" s="152"/>
      <c r="M149" s="157"/>
      <c r="T149" s="158"/>
      <c r="AT149" s="154" t="s">
        <v>173</v>
      </c>
      <c r="AU149" s="154" t="s">
        <v>171</v>
      </c>
      <c r="AV149" s="12" t="s">
        <v>82</v>
      </c>
      <c r="AW149" s="12" t="s">
        <v>31</v>
      </c>
      <c r="AX149" s="12" t="s">
        <v>74</v>
      </c>
      <c r="AY149" s="154" t="s">
        <v>163</v>
      </c>
    </row>
    <row r="150" spans="2:65" s="13" customFormat="1" ht="12">
      <c r="B150" s="159"/>
      <c r="D150" s="153" t="s">
        <v>173</v>
      </c>
      <c r="E150" s="160" t="s">
        <v>1</v>
      </c>
      <c r="F150" s="161" t="s">
        <v>196</v>
      </c>
      <c r="H150" s="162">
        <v>424.25599999999997</v>
      </c>
      <c r="I150" s="163"/>
      <c r="L150" s="159"/>
      <c r="M150" s="164"/>
      <c r="T150" s="165"/>
      <c r="AT150" s="160" t="s">
        <v>173</v>
      </c>
      <c r="AU150" s="160" t="s">
        <v>171</v>
      </c>
      <c r="AV150" s="13" t="s">
        <v>171</v>
      </c>
      <c r="AW150" s="13" t="s">
        <v>31</v>
      </c>
      <c r="AX150" s="13" t="s">
        <v>74</v>
      </c>
      <c r="AY150" s="160" t="s">
        <v>163</v>
      </c>
    </row>
    <row r="151" spans="2:65" s="12" customFormat="1" ht="24">
      <c r="B151" s="152"/>
      <c r="D151" s="153" t="s">
        <v>173</v>
      </c>
      <c r="E151" s="154" t="s">
        <v>1</v>
      </c>
      <c r="F151" s="155" t="s">
        <v>197</v>
      </c>
      <c r="H151" s="154" t="s">
        <v>1</v>
      </c>
      <c r="I151" s="156"/>
      <c r="L151" s="152"/>
      <c r="M151" s="157"/>
      <c r="T151" s="158"/>
      <c r="AT151" s="154" t="s">
        <v>173</v>
      </c>
      <c r="AU151" s="154" t="s">
        <v>171</v>
      </c>
      <c r="AV151" s="12" t="s">
        <v>82</v>
      </c>
      <c r="AW151" s="12" t="s">
        <v>31</v>
      </c>
      <c r="AX151" s="12" t="s">
        <v>74</v>
      </c>
      <c r="AY151" s="154" t="s">
        <v>163</v>
      </c>
    </row>
    <row r="152" spans="2:65" s="13" customFormat="1" ht="12">
      <c r="B152" s="159"/>
      <c r="D152" s="153" t="s">
        <v>173</v>
      </c>
      <c r="E152" s="160" t="s">
        <v>1</v>
      </c>
      <c r="F152" s="161" t="s">
        <v>198</v>
      </c>
      <c r="H152" s="162">
        <v>413.03800000000001</v>
      </c>
      <c r="I152" s="163"/>
      <c r="L152" s="159"/>
      <c r="M152" s="164"/>
      <c r="T152" s="165"/>
      <c r="AT152" s="160" t="s">
        <v>173</v>
      </c>
      <c r="AU152" s="160" t="s">
        <v>171</v>
      </c>
      <c r="AV152" s="13" t="s">
        <v>171</v>
      </c>
      <c r="AW152" s="13" t="s">
        <v>31</v>
      </c>
      <c r="AX152" s="13" t="s">
        <v>74</v>
      </c>
      <c r="AY152" s="160" t="s">
        <v>163</v>
      </c>
    </row>
    <row r="153" spans="2:65" s="12" customFormat="1" ht="24">
      <c r="B153" s="152"/>
      <c r="D153" s="153" t="s">
        <v>173</v>
      </c>
      <c r="E153" s="154" t="s">
        <v>1</v>
      </c>
      <c r="F153" s="155" t="s">
        <v>199</v>
      </c>
      <c r="H153" s="154" t="s">
        <v>1</v>
      </c>
      <c r="I153" s="156"/>
      <c r="L153" s="152"/>
      <c r="M153" s="157"/>
      <c r="T153" s="158"/>
      <c r="AT153" s="154" t="s">
        <v>173</v>
      </c>
      <c r="AU153" s="154" t="s">
        <v>171</v>
      </c>
      <c r="AV153" s="12" t="s">
        <v>82</v>
      </c>
      <c r="AW153" s="12" t="s">
        <v>31</v>
      </c>
      <c r="AX153" s="12" t="s">
        <v>74</v>
      </c>
      <c r="AY153" s="154" t="s">
        <v>163</v>
      </c>
    </row>
    <row r="154" spans="2:65" s="13" customFormat="1" ht="12">
      <c r="B154" s="159"/>
      <c r="D154" s="153" t="s">
        <v>173</v>
      </c>
      <c r="E154" s="160" t="s">
        <v>1</v>
      </c>
      <c r="F154" s="161" t="s">
        <v>200</v>
      </c>
      <c r="H154" s="162">
        <v>389.62400000000002</v>
      </c>
      <c r="I154" s="163"/>
      <c r="L154" s="159"/>
      <c r="M154" s="164"/>
      <c r="T154" s="165"/>
      <c r="AT154" s="160" t="s">
        <v>173</v>
      </c>
      <c r="AU154" s="160" t="s">
        <v>171</v>
      </c>
      <c r="AV154" s="13" t="s">
        <v>171</v>
      </c>
      <c r="AW154" s="13" t="s">
        <v>31</v>
      </c>
      <c r="AX154" s="13" t="s">
        <v>74</v>
      </c>
      <c r="AY154" s="160" t="s">
        <v>163</v>
      </c>
    </row>
    <row r="155" spans="2:65" s="12" customFormat="1" ht="12">
      <c r="B155" s="152"/>
      <c r="D155" s="153" t="s">
        <v>173</v>
      </c>
      <c r="E155" s="154" t="s">
        <v>1</v>
      </c>
      <c r="F155" s="155" t="s">
        <v>201</v>
      </c>
      <c r="H155" s="154" t="s">
        <v>1</v>
      </c>
      <c r="I155" s="156"/>
      <c r="L155" s="152"/>
      <c r="M155" s="157"/>
      <c r="T155" s="158"/>
      <c r="AT155" s="154" t="s">
        <v>173</v>
      </c>
      <c r="AU155" s="154" t="s">
        <v>171</v>
      </c>
      <c r="AV155" s="12" t="s">
        <v>82</v>
      </c>
      <c r="AW155" s="12" t="s">
        <v>31</v>
      </c>
      <c r="AX155" s="12" t="s">
        <v>74</v>
      </c>
      <c r="AY155" s="154" t="s">
        <v>163</v>
      </c>
    </row>
    <row r="156" spans="2:65" s="13" customFormat="1" ht="12">
      <c r="B156" s="159"/>
      <c r="D156" s="153" t="s">
        <v>173</v>
      </c>
      <c r="E156" s="160" t="s">
        <v>1</v>
      </c>
      <c r="F156" s="161" t="s">
        <v>202</v>
      </c>
      <c r="H156" s="162">
        <v>196.352</v>
      </c>
      <c r="I156" s="163"/>
      <c r="L156" s="159"/>
      <c r="M156" s="164"/>
      <c r="T156" s="165"/>
      <c r="AT156" s="160" t="s">
        <v>173</v>
      </c>
      <c r="AU156" s="160" t="s">
        <v>171</v>
      </c>
      <c r="AV156" s="13" t="s">
        <v>171</v>
      </c>
      <c r="AW156" s="13" t="s">
        <v>31</v>
      </c>
      <c r="AX156" s="13" t="s">
        <v>74</v>
      </c>
      <c r="AY156" s="160" t="s">
        <v>163</v>
      </c>
    </row>
    <row r="157" spans="2:65" s="14" customFormat="1" ht="12">
      <c r="B157" s="166"/>
      <c r="D157" s="153" t="s">
        <v>173</v>
      </c>
      <c r="E157" s="167" t="s">
        <v>1</v>
      </c>
      <c r="F157" s="168" t="s">
        <v>178</v>
      </c>
      <c r="H157" s="169">
        <v>5356.7589999999991</v>
      </c>
      <c r="I157" s="170"/>
      <c r="L157" s="166"/>
      <c r="M157" s="171"/>
      <c r="T157" s="172"/>
      <c r="AT157" s="167" t="s">
        <v>173</v>
      </c>
      <c r="AU157" s="167" t="s">
        <v>171</v>
      </c>
      <c r="AV157" s="14" t="s">
        <v>170</v>
      </c>
      <c r="AW157" s="14" t="s">
        <v>31</v>
      </c>
      <c r="AX157" s="14" t="s">
        <v>82</v>
      </c>
      <c r="AY157" s="167" t="s">
        <v>163</v>
      </c>
    </row>
    <row r="158" spans="2:65" s="1" customFormat="1" ht="44.25" customHeight="1">
      <c r="B158" s="31"/>
      <c r="C158" s="138" t="s">
        <v>203</v>
      </c>
      <c r="D158" s="138" t="s">
        <v>166</v>
      </c>
      <c r="E158" s="139" t="s">
        <v>204</v>
      </c>
      <c r="F158" s="140" t="s">
        <v>205</v>
      </c>
      <c r="G158" s="141" t="s">
        <v>183</v>
      </c>
      <c r="H158" s="142">
        <v>187486.565</v>
      </c>
      <c r="I158" s="143"/>
      <c r="J158" s="144">
        <f>ROUND(I158*H158,2)</f>
        <v>0</v>
      </c>
      <c r="K158" s="145"/>
      <c r="L158" s="31"/>
      <c r="M158" s="146" t="s">
        <v>1</v>
      </c>
      <c r="N158" s="147" t="s">
        <v>40</v>
      </c>
      <c r="P158" s="148">
        <f>O158*H158</f>
        <v>0</v>
      </c>
      <c r="Q158" s="148">
        <v>0</v>
      </c>
      <c r="R158" s="148">
        <f>Q158*H158</f>
        <v>0</v>
      </c>
      <c r="S158" s="148">
        <v>0</v>
      </c>
      <c r="T158" s="149">
        <f>S158*H158</f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>IF(N158="základná",J158,0)</f>
        <v>0</v>
      </c>
      <c r="BF158" s="151">
        <f>IF(N158="znížená",J158,0)</f>
        <v>0</v>
      </c>
      <c r="BG158" s="151">
        <f>IF(N158="zákl. prenesená",J158,0)</f>
        <v>0</v>
      </c>
      <c r="BH158" s="151">
        <f>IF(N158="zníž. prenesená",J158,0)</f>
        <v>0</v>
      </c>
      <c r="BI158" s="151">
        <f>IF(N158="nulová",J158,0)</f>
        <v>0</v>
      </c>
      <c r="BJ158" s="16" t="s">
        <v>171</v>
      </c>
      <c r="BK158" s="151">
        <f>ROUND(I158*H158,2)</f>
        <v>0</v>
      </c>
      <c r="BL158" s="16" t="s">
        <v>170</v>
      </c>
      <c r="BM158" s="150" t="s">
        <v>206</v>
      </c>
    </row>
    <row r="159" spans="2:65" s="12" customFormat="1" ht="24">
      <c r="B159" s="152"/>
      <c r="D159" s="153" t="s">
        <v>173</v>
      </c>
      <c r="E159" s="154" t="s">
        <v>1</v>
      </c>
      <c r="F159" s="155" t="s">
        <v>207</v>
      </c>
      <c r="H159" s="154" t="s">
        <v>1</v>
      </c>
      <c r="I159" s="156"/>
      <c r="L159" s="152"/>
      <c r="M159" s="157"/>
      <c r="T159" s="158"/>
      <c r="AT159" s="154" t="s">
        <v>173</v>
      </c>
      <c r="AU159" s="154" t="s">
        <v>171</v>
      </c>
      <c r="AV159" s="12" t="s">
        <v>82</v>
      </c>
      <c r="AW159" s="12" t="s">
        <v>31</v>
      </c>
      <c r="AX159" s="12" t="s">
        <v>74</v>
      </c>
      <c r="AY159" s="154" t="s">
        <v>163</v>
      </c>
    </row>
    <row r="160" spans="2:65" s="13" customFormat="1" ht="12">
      <c r="B160" s="159"/>
      <c r="D160" s="153" t="s">
        <v>173</v>
      </c>
      <c r="E160" s="160" t="s">
        <v>1</v>
      </c>
      <c r="F160" s="161" t="s">
        <v>208</v>
      </c>
      <c r="H160" s="162">
        <v>187486.565</v>
      </c>
      <c r="I160" s="163"/>
      <c r="L160" s="159"/>
      <c r="M160" s="164"/>
      <c r="T160" s="165"/>
      <c r="AT160" s="160" t="s">
        <v>173</v>
      </c>
      <c r="AU160" s="160" t="s">
        <v>171</v>
      </c>
      <c r="AV160" s="13" t="s">
        <v>171</v>
      </c>
      <c r="AW160" s="13" t="s">
        <v>31</v>
      </c>
      <c r="AX160" s="13" t="s">
        <v>82</v>
      </c>
      <c r="AY160" s="160" t="s">
        <v>163</v>
      </c>
    </row>
    <row r="161" spans="2:65" s="1" customFormat="1" ht="33" customHeight="1">
      <c r="B161" s="31"/>
      <c r="C161" s="138" t="s">
        <v>170</v>
      </c>
      <c r="D161" s="138" t="s">
        <v>166</v>
      </c>
      <c r="E161" s="139" t="s">
        <v>209</v>
      </c>
      <c r="F161" s="140" t="s">
        <v>210</v>
      </c>
      <c r="G161" s="141" t="s">
        <v>183</v>
      </c>
      <c r="H161" s="142">
        <v>5356.759</v>
      </c>
      <c r="I161" s="143"/>
      <c r="J161" s="144">
        <f>ROUND(I161*H161,2)</f>
        <v>0</v>
      </c>
      <c r="K161" s="145"/>
      <c r="L161" s="31"/>
      <c r="M161" s="146" t="s">
        <v>1</v>
      </c>
      <c r="N161" s="147" t="s">
        <v>40</v>
      </c>
      <c r="P161" s="148">
        <f>O161*H161</f>
        <v>0</v>
      </c>
      <c r="Q161" s="148">
        <v>2.571E-2</v>
      </c>
      <c r="R161" s="148">
        <f>Q161*H161</f>
        <v>137.72227389</v>
      </c>
      <c r="S161" s="148">
        <v>0</v>
      </c>
      <c r="T161" s="149">
        <f>S161*H161</f>
        <v>0</v>
      </c>
      <c r="AR161" s="150" t="s">
        <v>170</v>
      </c>
      <c r="AT161" s="150" t="s">
        <v>166</v>
      </c>
      <c r="AU161" s="150" t="s">
        <v>171</v>
      </c>
      <c r="AY161" s="16" t="s">
        <v>163</v>
      </c>
      <c r="BE161" s="151">
        <f>IF(N161="základná",J161,0)</f>
        <v>0</v>
      </c>
      <c r="BF161" s="151">
        <f>IF(N161="znížená",J161,0)</f>
        <v>0</v>
      </c>
      <c r="BG161" s="151">
        <f>IF(N161="zákl. prenesená",J161,0)</f>
        <v>0</v>
      </c>
      <c r="BH161" s="151">
        <f>IF(N161="zníž. prenesená",J161,0)</f>
        <v>0</v>
      </c>
      <c r="BI161" s="151">
        <f>IF(N161="nulová",J161,0)</f>
        <v>0</v>
      </c>
      <c r="BJ161" s="16" t="s">
        <v>171</v>
      </c>
      <c r="BK161" s="151">
        <f>ROUND(I161*H161,2)</f>
        <v>0</v>
      </c>
      <c r="BL161" s="16" t="s">
        <v>170</v>
      </c>
      <c r="BM161" s="150" t="s">
        <v>211</v>
      </c>
    </row>
    <row r="162" spans="2:65" s="12" customFormat="1" ht="24">
      <c r="B162" s="152"/>
      <c r="D162" s="153" t="s">
        <v>173</v>
      </c>
      <c r="E162" s="154" t="s">
        <v>1</v>
      </c>
      <c r="F162" s="155" t="s">
        <v>185</v>
      </c>
      <c r="H162" s="154" t="s">
        <v>1</v>
      </c>
      <c r="I162" s="156"/>
      <c r="L162" s="152"/>
      <c r="M162" s="157"/>
      <c r="T162" s="158"/>
      <c r="AT162" s="154" t="s">
        <v>173</v>
      </c>
      <c r="AU162" s="154" t="s">
        <v>171</v>
      </c>
      <c r="AV162" s="12" t="s">
        <v>82</v>
      </c>
      <c r="AW162" s="12" t="s">
        <v>31</v>
      </c>
      <c r="AX162" s="12" t="s">
        <v>74</v>
      </c>
      <c r="AY162" s="154" t="s">
        <v>163</v>
      </c>
    </row>
    <row r="163" spans="2:65" s="13" customFormat="1" ht="12">
      <c r="B163" s="159"/>
      <c r="D163" s="153" t="s">
        <v>173</v>
      </c>
      <c r="E163" s="160" t="s">
        <v>1</v>
      </c>
      <c r="F163" s="161" t="s">
        <v>186</v>
      </c>
      <c r="H163" s="162">
        <v>613.80700000000002</v>
      </c>
      <c r="I163" s="163"/>
      <c r="L163" s="159"/>
      <c r="M163" s="164"/>
      <c r="T163" s="165"/>
      <c r="AT163" s="160" t="s">
        <v>173</v>
      </c>
      <c r="AU163" s="160" t="s">
        <v>171</v>
      </c>
      <c r="AV163" s="13" t="s">
        <v>171</v>
      </c>
      <c r="AW163" s="13" t="s">
        <v>31</v>
      </c>
      <c r="AX163" s="13" t="s">
        <v>74</v>
      </c>
      <c r="AY163" s="160" t="s">
        <v>163</v>
      </c>
    </row>
    <row r="164" spans="2:65" s="12" customFormat="1" ht="24">
      <c r="B164" s="152"/>
      <c r="D164" s="153" t="s">
        <v>173</v>
      </c>
      <c r="E164" s="154" t="s">
        <v>1</v>
      </c>
      <c r="F164" s="155" t="s">
        <v>187</v>
      </c>
      <c r="H164" s="154" t="s">
        <v>1</v>
      </c>
      <c r="I164" s="156"/>
      <c r="L164" s="152"/>
      <c r="M164" s="157"/>
      <c r="T164" s="158"/>
      <c r="AT164" s="154" t="s">
        <v>173</v>
      </c>
      <c r="AU164" s="154" t="s">
        <v>171</v>
      </c>
      <c r="AV164" s="12" t="s">
        <v>82</v>
      </c>
      <c r="AW164" s="12" t="s">
        <v>31</v>
      </c>
      <c r="AX164" s="12" t="s">
        <v>74</v>
      </c>
      <c r="AY164" s="154" t="s">
        <v>163</v>
      </c>
    </row>
    <row r="165" spans="2:65" s="13" customFormat="1" ht="12">
      <c r="B165" s="159"/>
      <c r="D165" s="153" t="s">
        <v>173</v>
      </c>
      <c r="E165" s="160" t="s">
        <v>1</v>
      </c>
      <c r="F165" s="161" t="s">
        <v>188</v>
      </c>
      <c r="H165" s="162">
        <v>915.29499999999996</v>
      </c>
      <c r="I165" s="163"/>
      <c r="L165" s="159"/>
      <c r="M165" s="164"/>
      <c r="T165" s="165"/>
      <c r="AT165" s="160" t="s">
        <v>173</v>
      </c>
      <c r="AU165" s="160" t="s">
        <v>171</v>
      </c>
      <c r="AV165" s="13" t="s">
        <v>171</v>
      </c>
      <c r="AW165" s="13" t="s">
        <v>31</v>
      </c>
      <c r="AX165" s="13" t="s">
        <v>74</v>
      </c>
      <c r="AY165" s="160" t="s">
        <v>163</v>
      </c>
    </row>
    <row r="166" spans="2:65" s="12" customFormat="1" ht="24">
      <c r="B166" s="152"/>
      <c r="D166" s="153" t="s">
        <v>173</v>
      </c>
      <c r="E166" s="154" t="s">
        <v>1</v>
      </c>
      <c r="F166" s="155" t="s">
        <v>189</v>
      </c>
      <c r="H166" s="154" t="s">
        <v>1</v>
      </c>
      <c r="I166" s="156"/>
      <c r="L166" s="152"/>
      <c r="M166" s="157"/>
      <c r="T166" s="158"/>
      <c r="AT166" s="154" t="s">
        <v>173</v>
      </c>
      <c r="AU166" s="154" t="s">
        <v>171</v>
      </c>
      <c r="AV166" s="12" t="s">
        <v>82</v>
      </c>
      <c r="AW166" s="12" t="s">
        <v>31</v>
      </c>
      <c r="AX166" s="12" t="s">
        <v>74</v>
      </c>
      <c r="AY166" s="154" t="s">
        <v>163</v>
      </c>
    </row>
    <row r="167" spans="2:65" s="13" customFormat="1" ht="12">
      <c r="B167" s="159"/>
      <c r="D167" s="153" t="s">
        <v>173</v>
      </c>
      <c r="E167" s="160" t="s">
        <v>1</v>
      </c>
      <c r="F167" s="161" t="s">
        <v>190</v>
      </c>
      <c r="H167" s="162">
        <v>1261.942</v>
      </c>
      <c r="I167" s="163"/>
      <c r="L167" s="159"/>
      <c r="M167" s="164"/>
      <c r="T167" s="165"/>
      <c r="AT167" s="160" t="s">
        <v>173</v>
      </c>
      <c r="AU167" s="160" t="s">
        <v>171</v>
      </c>
      <c r="AV167" s="13" t="s">
        <v>171</v>
      </c>
      <c r="AW167" s="13" t="s">
        <v>31</v>
      </c>
      <c r="AX167" s="13" t="s">
        <v>74</v>
      </c>
      <c r="AY167" s="160" t="s">
        <v>163</v>
      </c>
    </row>
    <row r="168" spans="2:65" s="12" customFormat="1" ht="24">
      <c r="B168" s="152"/>
      <c r="D168" s="153" t="s">
        <v>173</v>
      </c>
      <c r="E168" s="154" t="s">
        <v>1</v>
      </c>
      <c r="F168" s="155" t="s">
        <v>191</v>
      </c>
      <c r="H168" s="154" t="s">
        <v>1</v>
      </c>
      <c r="I168" s="156"/>
      <c r="L168" s="152"/>
      <c r="M168" s="157"/>
      <c r="T168" s="158"/>
      <c r="AT168" s="154" t="s">
        <v>173</v>
      </c>
      <c r="AU168" s="154" t="s">
        <v>171</v>
      </c>
      <c r="AV168" s="12" t="s">
        <v>82</v>
      </c>
      <c r="AW168" s="12" t="s">
        <v>31</v>
      </c>
      <c r="AX168" s="12" t="s">
        <v>74</v>
      </c>
      <c r="AY168" s="154" t="s">
        <v>163</v>
      </c>
    </row>
    <row r="169" spans="2:65" s="13" customFormat="1" ht="12">
      <c r="B169" s="159"/>
      <c r="D169" s="153" t="s">
        <v>173</v>
      </c>
      <c r="E169" s="160" t="s">
        <v>1</v>
      </c>
      <c r="F169" s="161" t="s">
        <v>192</v>
      </c>
      <c r="H169" s="162">
        <v>709.72699999999998</v>
      </c>
      <c r="I169" s="163"/>
      <c r="L169" s="159"/>
      <c r="M169" s="164"/>
      <c r="T169" s="165"/>
      <c r="AT169" s="160" t="s">
        <v>173</v>
      </c>
      <c r="AU169" s="160" t="s">
        <v>171</v>
      </c>
      <c r="AV169" s="13" t="s">
        <v>171</v>
      </c>
      <c r="AW169" s="13" t="s">
        <v>31</v>
      </c>
      <c r="AX169" s="13" t="s">
        <v>74</v>
      </c>
      <c r="AY169" s="160" t="s">
        <v>163</v>
      </c>
    </row>
    <row r="170" spans="2:65" s="12" customFormat="1" ht="24">
      <c r="B170" s="152"/>
      <c r="D170" s="153" t="s">
        <v>173</v>
      </c>
      <c r="E170" s="154" t="s">
        <v>1</v>
      </c>
      <c r="F170" s="155" t="s">
        <v>193</v>
      </c>
      <c r="H170" s="154" t="s">
        <v>1</v>
      </c>
      <c r="I170" s="156"/>
      <c r="L170" s="152"/>
      <c r="M170" s="157"/>
      <c r="T170" s="158"/>
      <c r="AT170" s="154" t="s">
        <v>173</v>
      </c>
      <c r="AU170" s="154" t="s">
        <v>171</v>
      </c>
      <c r="AV170" s="12" t="s">
        <v>82</v>
      </c>
      <c r="AW170" s="12" t="s">
        <v>31</v>
      </c>
      <c r="AX170" s="12" t="s">
        <v>74</v>
      </c>
      <c r="AY170" s="154" t="s">
        <v>163</v>
      </c>
    </row>
    <row r="171" spans="2:65" s="13" customFormat="1" ht="12">
      <c r="B171" s="159"/>
      <c r="D171" s="153" t="s">
        <v>173</v>
      </c>
      <c r="E171" s="160" t="s">
        <v>1</v>
      </c>
      <c r="F171" s="161" t="s">
        <v>194</v>
      </c>
      <c r="H171" s="162">
        <v>432.71800000000002</v>
      </c>
      <c r="I171" s="163"/>
      <c r="L171" s="159"/>
      <c r="M171" s="164"/>
      <c r="T171" s="165"/>
      <c r="AT171" s="160" t="s">
        <v>173</v>
      </c>
      <c r="AU171" s="160" t="s">
        <v>171</v>
      </c>
      <c r="AV171" s="13" t="s">
        <v>171</v>
      </c>
      <c r="AW171" s="13" t="s">
        <v>31</v>
      </c>
      <c r="AX171" s="13" t="s">
        <v>74</v>
      </c>
      <c r="AY171" s="160" t="s">
        <v>163</v>
      </c>
    </row>
    <row r="172" spans="2:65" s="12" customFormat="1" ht="24">
      <c r="B172" s="152"/>
      <c r="D172" s="153" t="s">
        <v>173</v>
      </c>
      <c r="E172" s="154" t="s">
        <v>1</v>
      </c>
      <c r="F172" s="155" t="s">
        <v>195</v>
      </c>
      <c r="H172" s="154" t="s">
        <v>1</v>
      </c>
      <c r="I172" s="156"/>
      <c r="L172" s="152"/>
      <c r="M172" s="157"/>
      <c r="T172" s="158"/>
      <c r="AT172" s="154" t="s">
        <v>173</v>
      </c>
      <c r="AU172" s="154" t="s">
        <v>171</v>
      </c>
      <c r="AV172" s="12" t="s">
        <v>82</v>
      </c>
      <c r="AW172" s="12" t="s">
        <v>31</v>
      </c>
      <c r="AX172" s="12" t="s">
        <v>74</v>
      </c>
      <c r="AY172" s="154" t="s">
        <v>163</v>
      </c>
    </row>
    <row r="173" spans="2:65" s="13" customFormat="1" ht="12">
      <c r="B173" s="159"/>
      <c r="D173" s="153" t="s">
        <v>173</v>
      </c>
      <c r="E173" s="160" t="s">
        <v>1</v>
      </c>
      <c r="F173" s="161" t="s">
        <v>196</v>
      </c>
      <c r="H173" s="162">
        <v>424.25599999999997</v>
      </c>
      <c r="I173" s="163"/>
      <c r="L173" s="159"/>
      <c r="M173" s="164"/>
      <c r="T173" s="165"/>
      <c r="AT173" s="160" t="s">
        <v>173</v>
      </c>
      <c r="AU173" s="160" t="s">
        <v>171</v>
      </c>
      <c r="AV173" s="13" t="s">
        <v>171</v>
      </c>
      <c r="AW173" s="13" t="s">
        <v>31</v>
      </c>
      <c r="AX173" s="13" t="s">
        <v>74</v>
      </c>
      <c r="AY173" s="160" t="s">
        <v>163</v>
      </c>
    </row>
    <row r="174" spans="2:65" s="12" customFormat="1" ht="24">
      <c r="B174" s="152"/>
      <c r="D174" s="153" t="s">
        <v>173</v>
      </c>
      <c r="E174" s="154" t="s">
        <v>1</v>
      </c>
      <c r="F174" s="155" t="s">
        <v>197</v>
      </c>
      <c r="H174" s="154" t="s">
        <v>1</v>
      </c>
      <c r="I174" s="156"/>
      <c r="L174" s="152"/>
      <c r="M174" s="157"/>
      <c r="T174" s="158"/>
      <c r="AT174" s="154" t="s">
        <v>173</v>
      </c>
      <c r="AU174" s="154" t="s">
        <v>171</v>
      </c>
      <c r="AV174" s="12" t="s">
        <v>82</v>
      </c>
      <c r="AW174" s="12" t="s">
        <v>31</v>
      </c>
      <c r="AX174" s="12" t="s">
        <v>74</v>
      </c>
      <c r="AY174" s="154" t="s">
        <v>163</v>
      </c>
    </row>
    <row r="175" spans="2:65" s="13" customFormat="1" ht="12">
      <c r="B175" s="159"/>
      <c r="D175" s="153" t="s">
        <v>173</v>
      </c>
      <c r="E175" s="160" t="s">
        <v>1</v>
      </c>
      <c r="F175" s="161" t="s">
        <v>198</v>
      </c>
      <c r="H175" s="162">
        <v>413.03800000000001</v>
      </c>
      <c r="I175" s="163"/>
      <c r="L175" s="159"/>
      <c r="M175" s="164"/>
      <c r="T175" s="165"/>
      <c r="AT175" s="160" t="s">
        <v>173</v>
      </c>
      <c r="AU175" s="160" t="s">
        <v>171</v>
      </c>
      <c r="AV175" s="13" t="s">
        <v>171</v>
      </c>
      <c r="AW175" s="13" t="s">
        <v>31</v>
      </c>
      <c r="AX175" s="13" t="s">
        <v>74</v>
      </c>
      <c r="AY175" s="160" t="s">
        <v>163</v>
      </c>
    </row>
    <row r="176" spans="2:65" s="12" customFormat="1" ht="24">
      <c r="B176" s="152"/>
      <c r="D176" s="153" t="s">
        <v>173</v>
      </c>
      <c r="E176" s="154" t="s">
        <v>1</v>
      </c>
      <c r="F176" s="155" t="s">
        <v>199</v>
      </c>
      <c r="H176" s="154" t="s">
        <v>1</v>
      </c>
      <c r="I176" s="156"/>
      <c r="L176" s="152"/>
      <c r="M176" s="157"/>
      <c r="T176" s="158"/>
      <c r="AT176" s="154" t="s">
        <v>173</v>
      </c>
      <c r="AU176" s="154" t="s">
        <v>171</v>
      </c>
      <c r="AV176" s="12" t="s">
        <v>82</v>
      </c>
      <c r="AW176" s="12" t="s">
        <v>31</v>
      </c>
      <c r="AX176" s="12" t="s">
        <v>74</v>
      </c>
      <c r="AY176" s="154" t="s">
        <v>163</v>
      </c>
    </row>
    <row r="177" spans="2:65" s="13" customFormat="1" ht="12">
      <c r="B177" s="159"/>
      <c r="D177" s="153" t="s">
        <v>173</v>
      </c>
      <c r="E177" s="160" t="s">
        <v>1</v>
      </c>
      <c r="F177" s="161" t="s">
        <v>200</v>
      </c>
      <c r="H177" s="162">
        <v>389.62400000000002</v>
      </c>
      <c r="I177" s="163"/>
      <c r="L177" s="159"/>
      <c r="M177" s="164"/>
      <c r="T177" s="165"/>
      <c r="AT177" s="160" t="s">
        <v>173</v>
      </c>
      <c r="AU177" s="160" t="s">
        <v>171</v>
      </c>
      <c r="AV177" s="13" t="s">
        <v>171</v>
      </c>
      <c r="AW177" s="13" t="s">
        <v>31</v>
      </c>
      <c r="AX177" s="13" t="s">
        <v>74</v>
      </c>
      <c r="AY177" s="160" t="s">
        <v>163</v>
      </c>
    </row>
    <row r="178" spans="2:65" s="12" customFormat="1" ht="12">
      <c r="B178" s="152"/>
      <c r="D178" s="153" t="s">
        <v>173</v>
      </c>
      <c r="E178" s="154" t="s">
        <v>1</v>
      </c>
      <c r="F178" s="155" t="s">
        <v>201</v>
      </c>
      <c r="H178" s="154" t="s">
        <v>1</v>
      </c>
      <c r="I178" s="156"/>
      <c r="L178" s="152"/>
      <c r="M178" s="157"/>
      <c r="T178" s="158"/>
      <c r="AT178" s="154" t="s">
        <v>173</v>
      </c>
      <c r="AU178" s="154" t="s">
        <v>171</v>
      </c>
      <c r="AV178" s="12" t="s">
        <v>82</v>
      </c>
      <c r="AW178" s="12" t="s">
        <v>31</v>
      </c>
      <c r="AX178" s="12" t="s">
        <v>74</v>
      </c>
      <c r="AY178" s="154" t="s">
        <v>163</v>
      </c>
    </row>
    <row r="179" spans="2:65" s="13" customFormat="1" ht="12">
      <c r="B179" s="159"/>
      <c r="D179" s="153" t="s">
        <v>173</v>
      </c>
      <c r="E179" s="160" t="s">
        <v>1</v>
      </c>
      <c r="F179" s="161" t="s">
        <v>202</v>
      </c>
      <c r="H179" s="162">
        <v>196.352</v>
      </c>
      <c r="I179" s="163"/>
      <c r="L179" s="159"/>
      <c r="M179" s="164"/>
      <c r="T179" s="165"/>
      <c r="AT179" s="160" t="s">
        <v>173</v>
      </c>
      <c r="AU179" s="160" t="s">
        <v>171</v>
      </c>
      <c r="AV179" s="13" t="s">
        <v>171</v>
      </c>
      <c r="AW179" s="13" t="s">
        <v>31</v>
      </c>
      <c r="AX179" s="13" t="s">
        <v>74</v>
      </c>
      <c r="AY179" s="160" t="s">
        <v>163</v>
      </c>
    </row>
    <row r="180" spans="2:65" s="14" customFormat="1" ht="12">
      <c r="B180" s="166"/>
      <c r="D180" s="153" t="s">
        <v>173</v>
      </c>
      <c r="E180" s="167" t="s">
        <v>1</v>
      </c>
      <c r="F180" s="168" t="s">
        <v>178</v>
      </c>
      <c r="H180" s="169">
        <v>5356.7589999999991</v>
      </c>
      <c r="I180" s="170"/>
      <c r="L180" s="166"/>
      <c r="M180" s="171"/>
      <c r="T180" s="172"/>
      <c r="AT180" s="167" t="s">
        <v>173</v>
      </c>
      <c r="AU180" s="167" t="s">
        <v>171</v>
      </c>
      <c r="AV180" s="14" t="s">
        <v>170</v>
      </c>
      <c r="AW180" s="14" t="s">
        <v>31</v>
      </c>
      <c r="AX180" s="14" t="s">
        <v>82</v>
      </c>
      <c r="AY180" s="167" t="s">
        <v>163</v>
      </c>
    </row>
    <row r="181" spans="2:65" s="1" customFormat="1" ht="16.5" customHeight="1">
      <c r="B181" s="31"/>
      <c r="C181" s="138" t="s">
        <v>212</v>
      </c>
      <c r="D181" s="138" t="s">
        <v>166</v>
      </c>
      <c r="E181" s="139" t="s">
        <v>213</v>
      </c>
      <c r="F181" s="140" t="s">
        <v>214</v>
      </c>
      <c r="G181" s="141" t="s">
        <v>183</v>
      </c>
      <c r="H181" s="142">
        <v>3330</v>
      </c>
      <c r="I181" s="143"/>
      <c r="J181" s="144">
        <f>ROUND(I181*H181,2)</f>
        <v>0</v>
      </c>
      <c r="K181" s="145"/>
      <c r="L181" s="31"/>
      <c r="M181" s="146" t="s">
        <v>1</v>
      </c>
      <c r="N181" s="147" t="s">
        <v>40</v>
      </c>
      <c r="P181" s="148">
        <f>O181*H181</f>
        <v>0</v>
      </c>
      <c r="Q181" s="148">
        <v>5.0000000000000002E-5</v>
      </c>
      <c r="R181" s="148">
        <f>Q181*H181</f>
        <v>0.16650000000000001</v>
      </c>
      <c r="S181" s="148">
        <v>0</v>
      </c>
      <c r="T181" s="149">
        <f>S181*H181</f>
        <v>0</v>
      </c>
      <c r="AR181" s="150" t="s">
        <v>170</v>
      </c>
      <c r="AT181" s="150" t="s">
        <v>166</v>
      </c>
      <c r="AU181" s="150" t="s">
        <v>171</v>
      </c>
      <c r="AY181" s="16" t="s">
        <v>163</v>
      </c>
      <c r="BE181" s="151">
        <f>IF(N181="základná",J181,0)</f>
        <v>0</v>
      </c>
      <c r="BF181" s="151">
        <f>IF(N181="znížená",J181,0)</f>
        <v>0</v>
      </c>
      <c r="BG181" s="151">
        <f>IF(N181="zákl. prenesená",J181,0)</f>
        <v>0</v>
      </c>
      <c r="BH181" s="151">
        <f>IF(N181="zníž. prenesená",J181,0)</f>
        <v>0</v>
      </c>
      <c r="BI181" s="151">
        <f>IF(N181="nulová",J181,0)</f>
        <v>0</v>
      </c>
      <c r="BJ181" s="16" t="s">
        <v>171</v>
      </c>
      <c r="BK181" s="151">
        <f>ROUND(I181*H181,2)</f>
        <v>0</v>
      </c>
      <c r="BL181" s="16" t="s">
        <v>170</v>
      </c>
      <c r="BM181" s="150" t="s">
        <v>215</v>
      </c>
    </row>
    <row r="182" spans="2:65" s="12" customFormat="1" ht="24">
      <c r="B182" s="152"/>
      <c r="D182" s="153" t="s">
        <v>173</v>
      </c>
      <c r="E182" s="154" t="s">
        <v>1</v>
      </c>
      <c r="F182" s="155" t="s">
        <v>216</v>
      </c>
      <c r="H182" s="154" t="s">
        <v>1</v>
      </c>
      <c r="I182" s="156"/>
      <c r="L182" s="152"/>
      <c r="M182" s="157"/>
      <c r="T182" s="158"/>
      <c r="AT182" s="154" t="s">
        <v>173</v>
      </c>
      <c r="AU182" s="154" t="s">
        <v>171</v>
      </c>
      <c r="AV182" s="12" t="s">
        <v>82</v>
      </c>
      <c r="AW182" s="12" t="s">
        <v>31</v>
      </c>
      <c r="AX182" s="12" t="s">
        <v>74</v>
      </c>
      <c r="AY182" s="154" t="s">
        <v>163</v>
      </c>
    </row>
    <row r="183" spans="2:65" s="13" customFormat="1" ht="12">
      <c r="B183" s="159"/>
      <c r="D183" s="153" t="s">
        <v>173</v>
      </c>
      <c r="E183" s="160" t="s">
        <v>1</v>
      </c>
      <c r="F183" s="161" t="s">
        <v>217</v>
      </c>
      <c r="H183" s="162">
        <v>3167</v>
      </c>
      <c r="I183" s="163"/>
      <c r="L183" s="159"/>
      <c r="M183" s="164"/>
      <c r="T183" s="165"/>
      <c r="AT183" s="160" t="s">
        <v>173</v>
      </c>
      <c r="AU183" s="160" t="s">
        <v>171</v>
      </c>
      <c r="AV183" s="13" t="s">
        <v>171</v>
      </c>
      <c r="AW183" s="13" t="s">
        <v>31</v>
      </c>
      <c r="AX183" s="13" t="s">
        <v>74</v>
      </c>
      <c r="AY183" s="160" t="s">
        <v>163</v>
      </c>
    </row>
    <row r="184" spans="2:65" s="12" customFormat="1" ht="24">
      <c r="B184" s="152"/>
      <c r="D184" s="153" t="s">
        <v>173</v>
      </c>
      <c r="E184" s="154" t="s">
        <v>1</v>
      </c>
      <c r="F184" s="155" t="s">
        <v>218</v>
      </c>
      <c r="H184" s="154" t="s">
        <v>1</v>
      </c>
      <c r="I184" s="156"/>
      <c r="L184" s="152"/>
      <c r="M184" s="157"/>
      <c r="T184" s="158"/>
      <c r="AT184" s="154" t="s">
        <v>173</v>
      </c>
      <c r="AU184" s="154" t="s">
        <v>171</v>
      </c>
      <c r="AV184" s="12" t="s">
        <v>82</v>
      </c>
      <c r="AW184" s="12" t="s">
        <v>31</v>
      </c>
      <c r="AX184" s="12" t="s">
        <v>74</v>
      </c>
      <c r="AY184" s="154" t="s">
        <v>163</v>
      </c>
    </row>
    <row r="185" spans="2:65" s="13" customFormat="1" ht="12">
      <c r="B185" s="159"/>
      <c r="D185" s="153" t="s">
        <v>173</v>
      </c>
      <c r="E185" s="160" t="s">
        <v>1</v>
      </c>
      <c r="F185" s="161" t="s">
        <v>219</v>
      </c>
      <c r="H185" s="162">
        <v>163</v>
      </c>
      <c r="I185" s="163"/>
      <c r="L185" s="159"/>
      <c r="M185" s="164"/>
      <c r="T185" s="165"/>
      <c r="AT185" s="160" t="s">
        <v>173</v>
      </c>
      <c r="AU185" s="160" t="s">
        <v>171</v>
      </c>
      <c r="AV185" s="13" t="s">
        <v>171</v>
      </c>
      <c r="AW185" s="13" t="s">
        <v>31</v>
      </c>
      <c r="AX185" s="13" t="s">
        <v>74</v>
      </c>
      <c r="AY185" s="160" t="s">
        <v>163</v>
      </c>
    </row>
    <row r="186" spans="2:65" s="14" customFormat="1" ht="12">
      <c r="B186" s="166"/>
      <c r="D186" s="153" t="s">
        <v>173</v>
      </c>
      <c r="E186" s="167" t="s">
        <v>1</v>
      </c>
      <c r="F186" s="168" t="s">
        <v>178</v>
      </c>
      <c r="H186" s="169">
        <v>3330</v>
      </c>
      <c r="I186" s="170"/>
      <c r="L186" s="166"/>
      <c r="M186" s="171"/>
      <c r="T186" s="172"/>
      <c r="AT186" s="167" t="s">
        <v>173</v>
      </c>
      <c r="AU186" s="167" t="s">
        <v>171</v>
      </c>
      <c r="AV186" s="14" t="s">
        <v>170</v>
      </c>
      <c r="AW186" s="14" t="s">
        <v>31</v>
      </c>
      <c r="AX186" s="14" t="s">
        <v>82</v>
      </c>
      <c r="AY186" s="167" t="s">
        <v>163</v>
      </c>
    </row>
    <row r="187" spans="2:65" s="1" customFormat="1" ht="16.5" customHeight="1">
      <c r="B187" s="31"/>
      <c r="C187" s="138" t="s">
        <v>164</v>
      </c>
      <c r="D187" s="138" t="s">
        <v>166</v>
      </c>
      <c r="E187" s="139" t="s">
        <v>220</v>
      </c>
      <c r="F187" s="140" t="s">
        <v>221</v>
      </c>
      <c r="G187" s="141" t="s">
        <v>222</v>
      </c>
      <c r="H187" s="142">
        <v>10</v>
      </c>
      <c r="I187" s="143"/>
      <c r="J187" s="144">
        <f>ROUND(I187*H187,2)</f>
        <v>0</v>
      </c>
      <c r="K187" s="145"/>
      <c r="L187" s="31"/>
      <c r="M187" s="146" t="s">
        <v>1</v>
      </c>
      <c r="N187" s="147" t="s">
        <v>40</v>
      </c>
      <c r="P187" s="148">
        <f>O187*H187</f>
        <v>0</v>
      </c>
      <c r="Q187" s="148">
        <v>0.12171999999999999</v>
      </c>
      <c r="R187" s="148">
        <f>Q187*H187</f>
        <v>1.2172000000000001</v>
      </c>
      <c r="S187" s="148">
        <v>0</v>
      </c>
      <c r="T187" s="149">
        <f>S187*H187</f>
        <v>0</v>
      </c>
      <c r="AR187" s="150" t="s">
        <v>170</v>
      </c>
      <c r="AT187" s="150" t="s">
        <v>166</v>
      </c>
      <c r="AU187" s="150" t="s">
        <v>171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223</v>
      </c>
    </row>
    <row r="188" spans="2:65" s="13" customFormat="1" ht="12">
      <c r="B188" s="159"/>
      <c r="D188" s="153" t="s">
        <v>173</v>
      </c>
      <c r="E188" s="160" t="s">
        <v>1</v>
      </c>
      <c r="F188" s="161" t="s">
        <v>224</v>
      </c>
      <c r="H188" s="162">
        <v>10</v>
      </c>
      <c r="I188" s="163"/>
      <c r="L188" s="159"/>
      <c r="M188" s="164"/>
      <c r="T188" s="165"/>
      <c r="AT188" s="160" t="s">
        <v>173</v>
      </c>
      <c r="AU188" s="160" t="s">
        <v>171</v>
      </c>
      <c r="AV188" s="13" t="s">
        <v>171</v>
      </c>
      <c r="AW188" s="13" t="s">
        <v>31</v>
      </c>
      <c r="AX188" s="13" t="s">
        <v>82</v>
      </c>
      <c r="AY188" s="160" t="s">
        <v>163</v>
      </c>
    </row>
    <row r="189" spans="2:65" s="1" customFormat="1" ht="16.5" customHeight="1">
      <c r="B189" s="31"/>
      <c r="C189" s="138" t="s">
        <v>225</v>
      </c>
      <c r="D189" s="138" t="s">
        <v>166</v>
      </c>
      <c r="E189" s="139" t="s">
        <v>226</v>
      </c>
      <c r="F189" s="140" t="s">
        <v>227</v>
      </c>
      <c r="G189" s="141" t="s">
        <v>222</v>
      </c>
      <c r="H189" s="142">
        <v>5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1.0670000000000001E-2</v>
      </c>
      <c r="R189" s="148">
        <f>Q189*H189</f>
        <v>5.3350000000000002E-2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171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228</v>
      </c>
    </row>
    <row r="190" spans="2:65" s="13" customFormat="1" ht="12">
      <c r="B190" s="159"/>
      <c r="D190" s="153" t="s">
        <v>173</v>
      </c>
      <c r="E190" s="160" t="s">
        <v>1</v>
      </c>
      <c r="F190" s="161" t="s">
        <v>229</v>
      </c>
      <c r="H190" s="162">
        <v>5</v>
      </c>
      <c r="I190" s="163"/>
      <c r="L190" s="159"/>
      <c r="M190" s="164"/>
      <c r="T190" s="165"/>
      <c r="AT190" s="160" t="s">
        <v>173</v>
      </c>
      <c r="AU190" s="160" t="s">
        <v>171</v>
      </c>
      <c r="AV190" s="13" t="s">
        <v>171</v>
      </c>
      <c r="AW190" s="13" t="s">
        <v>31</v>
      </c>
      <c r="AX190" s="13" t="s">
        <v>82</v>
      </c>
      <c r="AY190" s="160" t="s">
        <v>163</v>
      </c>
    </row>
    <row r="191" spans="2:65" s="1" customFormat="1" ht="21.75" customHeight="1">
      <c r="B191" s="31"/>
      <c r="C191" s="138" t="s">
        <v>230</v>
      </c>
      <c r="D191" s="138" t="s">
        <v>166</v>
      </c>
      <c r="E191" s="139" t="s">
        <v>231</v>
      </c>
      <c r="F191" s="140" t="s">
        <v>232</v>
      </c>
      <c r="G191" s="141" t="s">
        <v>222</v>
      </c>
      <c r="H191" s="142">
        <v>15</v>
      </c>
      <c r="I191" s="143"/>
      <c r="J191" s="144">
        <f>ROUND(I191*H191,2)</f>
        <v>0</v>
      </c>
      <c r="K191" s="145"/>
      <c r="L191" s="31"/>
      <c r="M191" s="146" t="s">
        <v>1</v>
      </c>
      <c r="N191" s="147" t="s">
        <v>40</v>
      </c>
      <c r="P191" s="148">
        <f>O191*H191</f>
        <v>0</v>
      </c>
      <c r="Q191" s="148">
        <v>0</v>
      </c>
      <c r="R191" s="148">
        <f>Q191*H191</f>
        <v>0</v>
      </c>
      <c r="S191" s="148">
        <v>0</v>
      </c>
      <c r="T191" s="149">
        <f>S191*H191</f>
        <v>0</v>
      </c>
      <c r="AR191" s="150" t="s">
        <v>170</v>
      </c>
      <c r="AT191" s="150" t="s">
        <v>166</v>
      </c>
      <c r="AU191" s="150" t="s">
        <v>171</v>
      </c>
      <c r="AY191" s="16" t="s">
        <v>163</v>
      </c>
      <c r="BE191" s="151">
        <f>IF(N191="základná",J191,0)</f>
        <v>0</v>
      </c>
      <c r="BF191" s="151">
        <f>IF(N191="znížená",J191,0)</f>
        <v>0</v>
      </c>
      <c r="BG191" s="151">
        <f>IF(N191="zákl. prenesená",J191,0)</f>
        <v>0</v>
      </c>
      <c r="BH191" s="151">
        <f>IF(N191="zníž. prenesená",J191,0)</f>
        <v>0</v>
      </c>
      <c r="BI191" s="151">
        <f>IF(N191="nulová",J191,0)</f>
        <v>0</v>
      </c>
      <c r="BJ191" s="16" t="s">
        <v>171</v>
      </c>
      <c r="BK191" s="151">
        <f>ROUND(I191*H191,2)</f>
        <v>0</v>
      </c>
      <c r="BL191" s="16" t="s">
        <v>170</v>
      </c>
      <c r="BM191" s="150" t="s">
        <v>233</v>
      </c>
    </row>
    <row r="192" spans="2:65" s="13" customFormat="1" ht="12">
      <c r="B192" s="159"/>
      <c r="D192" s="153" t="s">
        <v>173</v>
      </c>
      <c r="E192" s="160" t="s">
        <v>1</v>
      </c>
      <c r="F192" s="161" t="s">
        <v>234</v>
      </c>
      <c r="H192" s="162">
        <v>15</v>
      </c>
      <c r="I192" s="163"/>
      <c r="L192" s="159"/>
      <c r="M192" s="164"/>
      <c r="T192" s="165"/>
      <c r="AT192" s="160" t="s">
        <v>173</v>
      </c>
      <c r="AU192" s="160" t="s">
        <v>171</v>
      </c>
      <c r="AV192" s="13" t="s">
        <v>171</v>
      </c>
      <c r="AW192" s="13" t="s">
        <v>31</v>
      </c>
      <c r="AX192" s="13" t="s">
        <v>82</v>
      </c>
      <c r="AY192" s="160" t="s">
        <v>163</v>
      </c>
    </row>
    <row r="193" spans="2:65" s="1" customFormat="1" ht="21.75" customHeight="1">
      <c r="B193" s="31"/>
      <c r="C193" s="138" t="s">
        <v>179</v>
      </c>
      <c r="D193" s="138" t="s">
        <v>166</v>
      </c>
      <c r="E193" s="139" t="s">
        <v>235</v>
      </c>
      <c r="F193" s="140" t="s">
        <v>236</v>
      </c>
      <c r="G193" s="141" t="s">
        <v>237</v>
      </c>
      <c r="H193" s="142">
        <v>199.75200000000001</v>
      </c>
      <c r="I193" s="143"/>
      <c r="J193" s="144">
        <f>ROUND(I193*H193,2)</f>
        <v>0</v>
      </c>
      <c r="K193" s="145"/>
      <c r="L193" s="31"/>
      <c r="M193" s="146" t="s">
        <v>1</v>
      </c>
      <c r="N193" s="147" t="s">
        <v>40</v>
      </c>
      <c r="P193" s="148">
        <f>O193*H193</f>
        <v>0</v>
      </c>
      <c r="Q193" s="148">
        <v>0</v>
      </c>
      <c r="R193" s="148">
        <f>Q193*H193</f>
        <v>0</v>
      </c>
      <c r="S193" s="148">
        <v>0</v>
      </c>
      <c r="T193" s="149">
        <f>S193*H193</f>
        <v>0</v>
      </c>
      <c r="AR193" s="150" t="s">
        <v>170</v>
      </c>
      <c r="AT193" s="150" t="s">
        <v>166</v>
      </c>
      <c r="AU193" s="150" t="s">
        <v>171</v>
      </c>
      <c r="AY193" s="16" t="s">
        <v>163</v>
      </c>
      <c r="BE193" s="151">
        <f>IF(N193="základná",J193,0)</f>
        <v>0</v>
      </c>
      <c r="BF193" s="151">
        <f>IF(N193="znížená",J193,0)</f>
        <v>0</v>
      </c>
      <c r="BG193" s="151">
        <f>IF(N193="zákl. prenesená",J193,0)</f>
        <v>0</v>
      </c>
      <c r="BH193" s="151">
        <f>IF(N193="zníž. prenesená",J193,0)</f>
        <v>0</v>
      </c>
      <c r="BI193" s="151">
        <f>IF(N193="nulová",J193,0)</f>
        <v>0</v>
      </c>
      <c r="BJ193" s="16" t="s">
        <v>171</v>
      </c>
      <c r="BK193" s="151">
        <f>ROUND(I193*H193,2)</f>
        <v>0</v>
      </c>
      <c r="BL193" s="16" t="s">
        <v>170</v>
      </c>
      <c r="BM193" s="150" t="s">
        <v>238</v>
      </c>
    </row>
    <row r="194" spans="2:65" s="1" customFormat="1" ht="24">
      <c r="B194" s="31"/>
      <c r="D194" s="153" t="s">
        <v>239</v>
      </c>
      <c r="F194" s="173" t="s">
        <v>240</v>
      </c>
      <c r="I194" s="174"/>
      <c r="L194" s="31"/>
      <c r="M194" s="175"/>
      <c r="T194" s="58"/>
      <c r="AT194" s="16" t="s">
        <v>239</v>
      </c>
      <c r="AU194" s="16" t="s">
        <v>171</v>
      </c>
    </row>
    <row r="195" spans="2:65" s="12" customFormat="1" ht="12">
      <c r="B195" s="152"/>
      <c r="D195" s="153" t="s">
        <v>173</v>
      </c>
      <c r="E195" s="154" t="s">
        <v>1</v>
      </c>
      <c r="F195" s="155" t="s">
        <v>241</v>
      </c>
      <c r="H195" s="154" t="s">
        <v>1</v>
      </c>
      <c r="I195" s="156"/>
      <c r="L195" s="152"/>
      <c r="M195" s="157"/>
      <c r="T195" s="158"/>
      <c r="AT195" s="154" t="s">
        <v>173</v>
      </c>
      <c r="AU195" s="154" t="s">
        <v>171</v>
      </c>
      <c r="AV195" s="12" t="s">
        <v>82</v>
      </c>
      <c r="AW195" s="12" t="s">
        <v>31</v>
      </c>
      <c r="AX195" s="12" t="s">
        <v>74</v>
      </c>
      <c r="AY195" s="154" t="s">
        <v>163</v>
      </c>
    </row>
    <row r="196" spans="2:65" s="13" customFormat="1" ht="12">
      <c r="B196" s="159"/>
      <c r="D196" s="153" t="s">
        <v>173</v>
      </c>
      <c r="E196" s="160" t="s">
        <v>1</v>
      </c>
      <c r="F196" s="161" t="s">
        <v>242</v>
      </c>
      <c r="H196" s="162">
        <v>199.75200000000001</v>
      </c>
      <c r="I196" s="163"/>
      <c r="L196" s="159"/>
      <c r="M196" s="164"/>
      <c r="T196" s="165"/>
      <c r="AT196" s="160" t="s">
        <v>173</v>
      </c>
      <c r="AU196" s="160" t="s">
        <v>171</v>
      </c>
      <c r="AV196" s="13" t="s">
        <v>171</v>
      </c>
      <c r="AW196" s="13" t="s">
        <v>31</v>
      </c>
      <c r="AX196" s="13" t="s">
        <v>82</v>
      </c>
      <c r="AY196" s="160" t="s">
        <v>163</v>
      </c>
    </row>
    <row r="197" spans="2:65" s="1" customFormat="1" ht="24.25" customHeight="1">
      <c r="B197" s="31"/>
      <c r="C197" s="138" t="s">
        <v>243</v>
      </c>
      <c r="D197" s="138" t="s">
        <v>166</v>
      </c>
      <c r="E197" s="139" t="s">
        <v>244</v>
      </c>
      <c r="F197" s="140" t="s">
        <v>245</v>
      </c>
      <c r="G197" s="141" t="s">
        <v>237</v>
      </c>
      <c r="H197" s="142">
        <v>998.76</v>
      </c>
      <c r="I197" s="143"/>
      <c r="J197" s="144">
        <f>ROUND(I197*H197,2)</f>
        <v>0</v>
      </c>
      <c r="K197" s="145"/>
      <c r="L197" s="31"/>
      <c r="M197" s="146" t="s">
        <v>1</v>
      </c>
      <c r="N197" s="147" t="s">
        <v>40</v>
      </c>
      <c r="P197" s="148">
        <f>O197*H197</f>
        <v>0</v>
      </c>
      <c r="Q197" s="148">
        <v>0</v>
      </c>
      <c r="R197" s="148">
        <f>Q197*H197</f>
        <v>0</v>
      </c>
      <c r="S197" s="148">
        <v>0</v>
      </c>
      <c r="T197" s="149">
        <f>S197*H197</f>
        <v>0</v>
      </c>
      <c r="AR197" s="150" t="s">
        <v>170</v>
      </c>
      <c r="AT197" s="150" t="s">
        <v>166</v>
      </c>
      <c r="AU197" s="150" t="s">
        <v>171</v>
      </c>
      <c r="AY197" s="16" t="s">
        <v>163</v>
      </c>
      <c r="BE197" s="151">
        <f>IF(N197="základná",J197,0)</f>
        <v>0</v>
      </c>
      <c r="BF197" s="151">
        <f>IF(N197="znížená",J197,0)</f>
        <v>0</v>
      </c>
      <c r="BG197" s="151">
        <f>IF(N197="zákl. prenesená",J197,0)</f>
        <v>0</v>
      </c>
      <c r="BH197" s="151">
        <f>IF(N197="zníž. prenesená",J197,0)</f>
        <v>0</v>
      </c>
      <c r="BI197" s="151">
        <f>IF(N197="nulová",J197,0)</f>
        <v>0</v>
      </c>
      <c r="BJ197" s="16" t="s">
        <v>171</v>
      </c>
      <c r="BK197" s="151">
        <f>ROUND(I197*H197,2)</f>
        <v>0</v>
      </c>
      <c r="BL197" s="16" t="s">
        <v>170</v>
      </c>
      <c r="BM197" s="150" t="s">
        <v>246</v>
      </c>
    </row>
    <row r="198" spans="2:65" s="12" customFormat="1" ht="12">
      <c r="B198" s="152"/>
      <c r="D198" s="153" t="s">
        <v>173</v>
      </c>
      <c r="E198" s="154" t="s">
        <v>1</v>
      </c>
      <c r="F198" s="155" t="s">
        <v>247</v>
      </c>
      <c r="H198" s="154" t="s">
        <v>1</v>
      </c>
      <c r="I198" s="156"/>
      <c r="L198" s="152"/>
      <c r="M198" s="157"/>
      <c r="T198" s="158"/>
      <c r="AT198" s="154" t="s">
        <v>173</v>
      </c>
      <c r="AU198" s="154" t="s">
        <v>171</v>
      </c>
      <c r="AV198" s="12" t="s">
        <v>82</v>
      </c>
      <c r="AW198" s="12" t="s">
        <v>31</v>
      </c>
      <c r="AX198" s="12" t="s">
        <v>74</v>
      </c>
      <c r="AY198" s="154" t="s">
        <v>163</v>
      </c>
    </row>
    <row r="199" spans="2:65" s="13" customFormat="1" ht="12">
      <c r="B199" s="159"/>
      <c r="D199" s="153" t="s">
        <v>173</v>
      </c>
      <c r="E199" s="160" t="s">
        <v>1</v>
      </c>
      <c r="F199" s="161" t="s">
        <v>248</v>
      </c>
      <c r="H199" s="162">
        <v>998.76</v>
      </c>
      <c r="I199" s="163"/>
      <c r="L199" s="159"/>
      <c r="M199" s="164"/>
      <c r="T199" s="165"/>
      <c r="AT199" s="160" t="s">
        <v>173</v>
      </c>
      <c r="AU199" s="160" t="s">
        <v>171</v>
      </c>
      <c r="AV199" s="13" t="s">
        <v>171</v>
      </c>
      <c r="AW199" s="13" t="s">
        <v>31</v>
      </c>
      <c r="AX199" s="13" t="s">
        <v>82</v>
      </c>
      <c r="AY199" s="160" t="s">
        <v>163</v>
      </c>
    </row>
    <row r="200" spans="2:65" s="1" customFormat="1" ht="24.25" customHeight="1">
      <c r="B200" s="31"/>
      <c r="C200" s="138" t="s">
        <v>249</v>
      </c>
      <c r="D200" s="138" t="s">
        <v>166</v>
      </c>
      <c r="E200" s="139" t="s">
        <v>250</v>
      </c>
      <c r="F200" s="140" t="s">
        <v>251</v>
      </c>
      <c r="G200" s="141" t="s">
        <v>237</v>
      </c>
      <c r="H200" s="142">
        <v>199.75200000000001</v>
      </c>
      <c r="I200" s="143"/>
      <c r="J200" s="144">
        <f>ROUND(I200*H200,2)</f>
        <v>0</v>
      </c>
      <c r="K200" s="145"/>
      <c r="L200" s="31"/>
      <c r="M200" s="146" t="s">
        <v>1</v>
      </c>
      <c r="N200" s="147" t="s">
        <v>40</v>
      </c>
      <c r="P200" s="148">
        <f>O200*H200</f>
        <v>0</v>
      </c>
      <c r="Q200" s="148">
        <v>0</v>
      </c>
      <c r="R200" s="148">
        <f>Q200*H200</f>
        <v>0</v>
      </c>
      <c r="S200" s="148">
        <v>0</v>
      </c>
      <c r="T200" s="149">
        <f>S200*H200</f>
        <v>0</v>
      </c>
      <c r="AR200" s="150" t="s">
        <v>170</v>
      </c>
      <c r="AT200" s="150" t="s">
        <v>166</v>
      </c>
      <c r="AU200" s="150" t="s">
        <v>171</v>
      </c>
      <c r="AY200" s="16" t="s">
        <v>163</v>
      </c>
      <c r="BE200" s="151">
        <f>IF(N200="základná",J200,0)</f>
        <v>0</v>
      </c>
      <c r="BF200" s="151">
        <f>IF(N200="znížená",J200,0)</f>
        <v>0</v>
      </c>
      <c r="BG200" s="151">
        <f>IF(N200="zákl. prenesená",J200,0)</f>
        <v>0</v>
      </c>
      <c r="BH200" s="151">
        <f>IF(N200="zníž. prenesená",J200,0)</f>
        <v>0</v>
      </c>
      <c r="BI200" s="151">
        <f>IF(N200="nulová",J200,0)</f>
        <v>0</v>
      </c>
      <c r="BJ200" s="16" t="s">
        <v>171</v>
      </c>
      <c r="BK200" s="151">
        <f>ROUND(I200*H200,2)</f>
        <v>0</v>
      </c>
      <c r="BL200" s="16" t="s">
        <v>170</v>
      </c>
      <c r="BM200" s="150" t="s">
        <v>252</v>
      </c>
    </row>
    <row r="201" spans="2:65" s="1" customFormat="1" ht="24">
      <c r="B201" s="31"/>
      <c r="D201" s="153" t="s">
        <v>239</v>
      </c>
      <c r="F201" s="173" t="s">
        <v>240</v>
      </c>
      <c r="I201" s="174"/>
      <c r="L201" s="31"/>
      <c r="M201" s="175"/>
      <c r="T201" s="58"/>
      <c r="AT201" s="16" t="s">
        <v>239</v>
      </c>
      <c r="AU201" s="16" t="s">
        <v>171</v>
      </c>
    </row>
    <row r="202" spans="2:65" s="12" customFormat="1" ht="12">
      <c r="B202" s="152"/>
      <c r="D202" s="153" t="s">
        <v>173</v>
      </c>
      <c r="E202" s="154" t="s">
        <v>1</v>
      </c>
      <c r="F202" s="155" t="s">
        <v>241</v>
      </c>
      <c r="H202" s="154" t="s">
        <v>1</v>
      </c>
      <c r="I202" s="156"/>
      <c r="L202" s="152"/>
      <c r="M202" s="157"/>
      <c r="T202" s="158"/>
      <c r="AT202" s="154" t="s">
        <v>173</v>
      </c>
      <c r="AU202" s="154" t="s">
        <v>171</v>
      </c>
      <c r="AV202" s="12" t="s">
        <v>82</v>
      </c>
      <c r="AW202" s="12" t="s">
        <v>31</v>
      </c>
      <c r="AX202" s="12" t="s">
        <v>74</v>
      </c>
      <c r="AY202" s="154" t="s">
        <v>163</v>
      </c>
    </row>
    <row r="203" spans="2:65" s="13" customFormat="1" ht="12">
      <c r="B203" s="159"/>
      <c r="D203" s="153" t="s">
        <v>173</v>
      </c>
      <c r="E203" s="160" t="s">
        <v>1</v>
      </c>
      <c r="F203" s="161" t="s">
        <v>242</v>
      </c>
      <c r="H203" s="162">
        <v>199.75200000000001</v>
      </c>
      <c r="I203" s="163"/>
      <c r="L203" s="159"/>
      <c r="M203" s="164"/>
      <c r="T203" s="165"/>
      <c r="AT203" s="160" t="s">
        <v>173</v>
      </c>
      <c r="AU203" s="160" t="s">
        <v>171</v>
      </c>
      <c r="AV203" s="13" t="s">
        <v>171</v>
      </c>
      <c r="AW203" s="13" t="s">
        <v>31</v>
      </c>
      <c r="AX203" s="13" t="s">
        <v>82</v>
      </c>
      <c r="AY203" s="160" t="s">
        <v>163</v>
      </c>
    </row>
    <row r="204" spans="2:65" s="1" customFormat="1" ht="24.25" customHeight="1">
      <c r="B204" s="31"/>
      <c r="C204" s="138" t="s">
        <v>253</v>
      </c>
      <c r="D204" s="138" t="s">
        <v>166</v>
      </c>
      <c r="E204" s="139" t="s">
        <v>254</v>
      </c>
      <c r="F204" s="140" t="s">
        <v>255</v>
      </c>
      <c r="G204" s="141" t="s">
        <v>237</v>
      </c>
      <c r="H204" s="142">
        <v>998.76</v>
      </c>
      <c r="I204" s="143"/>
      <c r="J204" s="144">
        <f>ROUND(I204*H204,2)</f>
        <v>0</v>
      </c>
      <c r="K204" s="145"/>
      <c r="L204" s="31"/>
      <c r="M204" s="146" t="s">
        <v>1</v>
      </c>
      <c r="N204" s="147" t="s">
        <v>40</v>
      </c>
      <c r="P204" s="148">
        <f>O204*H204</f>
        <v>0</v>
      </c>
      <c r="Q204" s="148">
        <v>0</v>
      </c>
      <c r="R204" s="148">
        <f>Q204*H204</f>
        <v>0</v>
      </c>
      <c r="S204" s="148">
        <v>0</v>
      </c>
      <c r="T204" s="149">
        <f>S204*H204</f>
        <v>0</v>
      </c>
      <c r="AR204" s="150" t="s">
        <v>170</v>
      </c>
      <c r="AT204" s="150" t="s">
        <v>166</v>
      </c>
      <c r="AU204" s="150" t="s">
        <v>171</v>
      </c>
      <c r="AY204" s="16" t="s">
        <v>163</v>
      </c>
      <c r="BE204" s="151">
        <f>IF(N204="základná",J204,0)</f>
        <v>0</v>
      </c>
      <c r="BF204" s="151">
        <f>IF(N204="znížená",J204,0)</f>
        <v>0</v>
      </c>
      <c r="BG204" s="151">
        <f>IF(N204="zákl. prenesená",J204,0)</f>
        <v>0</v>
      </c>
      <c r="BH204" s="151">
        <f>IF(N204="zníž. prenesená",J204,0)</f>
        <v>0</v>
      </c>
      <c r="BI204" s="151">
        <f>IF(N204="nulová",J204,0)</f>
        <v>0</v>
      </c>
      <c r="BJ204" s="16" t="s">
        <v>171</v>
      </c>
      <c r="BK204" s="151">
        <f>ROUND(I204*H204,2)</f>
        <v>0</v>
      </c>
      <c r="BL204" s="16" t="s">
        <v>170</v>
      </c>
      <c r="BM204" s="150" t="s">
        <v>256</v>
      </c>
    </row>
    <row r="205" spans="2:65" s="12" customFormat="1" ht="12">
      <c r="B205" s="152"/>
      <c r="D205" s="153" t="s">
        <v>173</v>
      </c>
      <c r="E205" s="154" t="s">
        <v>1</v>
      </c>
      <c r="F205" s="155" t="s">
        <v>257</v>
      </c>
      <c r="H205" s="154" t="s">
        <v>1</v>
      </c>
      <c r="I205" s="156"/>
      <c r="L205" s="152"/>
      <c r="M205" s="157"/>
      <c r="T205" s="158"/>
      <c r="AT205" s="154" t="s">
        <v>173</v>
      </c>
      <c r="AU205" s="154" t="s">
        <v>171</v>
      </c>
      <c r="AV205" s="12" t="s">
        <v>82</v>
      </c>
      <c r="AW205" s="12" t="s">
        <v>31</v>
      </c>
      <c r="AX205" s="12" t="s">
        <v>74</v>
      </c>
      <c r="AY205" s="154" t="s">
        <v>163</v>
      </c>
    </row>
    <row r="206" spans="2:65" s="13" customFormat="1" ht="12">
      <c r="B206" s="159"/>
      <c r="D206" s="153" t="s">
        <v>173</v>
      </c>
      <c r="E206" s="160" t="s">
        <v>1</v>
      </c>
      <c r="F206" s="161" t="s">
        <v>248</v>
      </c>
      <c r="H206" s="162">
        <v>998.76</v>
      </c>
      <c r="I206" s="163"/>
      <c r="L206" s="159"/>
      <c r="M206" s="164"/>
      <c r="T206" s="165"/>
      <c r="AT206" s="160" t="s">
        <v>173</v>
      </c>
      <c r="AU206" s="160" t="s">
        <v>171</v>
      </c>
      <c r="AV206" s="13" t="s">
        <v>171</v>
      </c>
      <c r="AW206" s="13" t="s">
        <v>31</v>
      </c>
      <c r="AX206" s="13" t="s">
        <v>82</v>
      </c>
      <c r="AY206" s="160" t="s">
        <v>163</v>
      </c>
    </row>
    <row r="207" spans="2:65" s="1" customFormat="1" ht="24.25" customHeight="1">
      <c r="B207" s="31"/>
      <c r="C207" s="138" t="s">
        <v>258</v>
      </c>
      <c r="D207" s="138" t="s">
        <v>166</v>
      </c>
      <c r="E207" s="139" t="s">
        <v>259</v>
      </c>
      <c r="F207" s="140" t="s">
        <v>260</v>
      </c>
      <c r="G207" s="141" t="s">
        <v>237</v>
      </c>
      <c r="H207" s="142">
        <v>199.75200000000001</v>
      </c>
      <c r="I207" s="143"/>
      <c r="J207" s="144">
        <f>ROUND(I207*H207,2)</f>
        <v>0</v>
      </c>
      <c r="K207" s="145"/>
      <c r="L207" s="31"/>
      <c r="M207" s="146" t="s">
        <v>1</v>
      </c>
      <c r="N207" s="147" t="s">
        <v>40</v>
      </c>
      <c r="P207" s="148">
        <f>O207*H207</f>
        <v>0</v>
      </c>
      <c r="Q207" s="148">
        <v>0</v>
      </c>
      <c r="R207" s="148">
        <f>Q207*H207</f>
        <v>0</v>
      </c>
      <c r="S207" s="148">
        <v>0</v>
      </c>
      <c r="T207" s="149">
        <f>S207*H207</f>
        <v>0</v>
      </c>
      <c r="AR207" s="150" t="s">
        <v>170</v>
      </c>
      <c r="AT207" s="150" t="s">
        <v>166</v>
      </c>
      <c r="AU207" s="150" t="s">
        <v>171</v>
      </c>
      <c r="AY207" s="16" t="s">
        <v>163</v>
      </c>
      <c r="BE207" s="151">
        <f>IF(N207="základná",J207,0)</f>
        <v>0</v>
      </c>
      <c r="BF207" s="151">
        <f>IF(N207="znížená",J207,0)</f>
        <v>0</v>
      </c>
      <c r="BG207" s="151">
        <f>IF(N207="zákl. prenesená",J207,0)</f>
        <v>0</v>
      </c>
      <c r="BH207" s="151">
        <f>IF(N207="zníž. prenesená",J207,0)</f>
        <v>0</v>
      </c>
      <c r="BI207" s="151">
        <f>IF(N207="nulová",J207,0)</f>
        <v>0</v>
      </c>
      <c r="BJ207" s="16" t="s">
        <v>171</v>
      </c>
      <c r="BK207" s="151">
        <f>ROUND(I207*H207,2)</f>
        <v>0</v>
      </c>
      <c r="BL207" s="16" t="s">
        <v>170</v>
      </c>
      <c r="BM207" s="150" t="s">
        <v>261</v>
      </c>
    </row>
    <row r="208" spans="2:65" s="1" customFormat="1" ht="24">
      <c r="B208" s="31"/>
      <c r="D208" s="153" t="s">
        <v>239</v>
      </c>
      <c r="F208" s="173" t="s">
        <v>240</v>
      </c>
      <c r="I208" s="174"/>
      <c r="L208" s="31"/>
      <c r="M208" s="175"/>
      <c r="T208" s="58"/>
      <c r="AT208" s="16" t="s">
        <v>239</v>
      </c>
      <c r="AU208" s="16" t="s">
        <v>171</v>
      </c>
    </row>
    <row r="209" spans="2:65" s="12" customFormat="1" ht="12">
      <c r="B209" s="152"/>
      <c r="D209" s="153" t="s">
        <v>173</v>
      </c>
      <c r="E209" s="154" t="s">
        <v>1</v>
      </c>
      <c r="F209" s="155" t="s">
        <v>241</v>
      </c>
      <c r="H209" s="154" t="s">
        <v>1</v>
      </c>
      <c r="I209" s="156"/>
      <c r="L209" s="152"/>
      <c r="M209" s="157"/>
      <c r="T209" s="158"/>
      <c r="AT209" s="154" t="s">
        <v>173</v>
      </c>
      <c r="AU209" s="154" t="s">
        <v>171</v>
      </c>
      <c r="AV209" s="12" t="s">
        <v>82</v>
      </c>
      <c r="AW209" s="12" t="s">
        <v>31</v>
      </c>
      <c r="AX209" s="12" t="s">
        <v>74</v>
      </c>
      <c r="AY209" s="154" t="s">
        <v>163</v>
      </c>
    </row>
    <row r="210" spans="2:65" s="13" customFormat="1" ht="12">
      <c r="B210" s="159"/>
      <c r="D210" s="153" t="s">
        <v>173</v>
      </c>
      <c r="E210" s="160" t="s">
        <v>1</v>
      </c>
      <c r="F210" s="161" t="s">
        <v>242</v>
      </c>
      <c r="H210" s="162">
        <v>199.75200000000001</v>
      </c>
      <c r="I210" s="163"/>
      <c r="L210" s="159"/>
      <c r="M210" s="164"/>
      <c r="T210" s="165"/>
      <c r="AT210" s="160" t="s">
        <v>173</v>
      </c>
      <c r="AU210" s="160" t="s">
        <v>171</v>
      </c>
      <c r="AV210" s="13" t="s">
        <v>171</v>
      </c>
      <c r="AW210" s="13" t="s">
        <v>31</v>
      </c>
      <c r="AX210" s="13" t="s">
        <v>82</v>
      </c>
      <c r="AY210" s="160" t="s">
        <v>163</v>
      </c>
    </row>
    <row r="211" spans="2:65" s="1" customFormat="1" ht="24.25" customHeight="1">
      <c r="B211" s="31"/>
      <c r="C211" s="138" t="s">
        <v>262</v>
      </c>
      <c r="D211" s="138" t="s">
        <v>166</v>
      </c>
      <c r="E211" s="139" t="s">
        <v>263</v>
      </c>
      <c r="F211" s="140" t="s">
        <v>264</v>
      </c>
      <c r="G211" s="141" t="s">
        <v>237</v>
      </c>
      <c r="H211" s="142">
        <v>199.75200000000001</v>
      </c>
      <c r="I211" s="143"/>
      <c r="J211" s="144">
        <f>ROUND(I211*H211,2)</f>
        <v>0</v>
      </c>
      <c r="K211" s="145"/>
      <c r="L211" s="31"/>
      <c r="M211" s="146" t="s">
        <v>1</v>
      </c>
      <c r="N211" s="147" t="s">
        <v>40</v>
      </c>
      <c r="P211" s="148">
        <f>O211*H211</f>
        <v>0</v>
      </c>
      <c r="Q211" s="148">
        <v>0</v>
      </c>
      <c r="R211" s="148">
        <f>Q211*H211</f>
        <v>0</v>
      </c>
      <c r="S211" s="148">
        <v>0</v>
      </c>
      <c r="T211" s="149">
        <f>S211*H211</f>
        <v>0</v>
      </c>
      <c r="AR211" s="150" t="s">
        <v>170</v>
      </c>
      <c r="AT211" s="150" t="s">
        <v>166</v>
      </c>
      <c r="AU211" s="150" t="s">
        <v>171</v>
      </c>
      <c r="AY211" s="16" t="s">
        <v>163</v>
      </c>
      <c r="BE211" s="151">
        <f>IF(N211="základná",J211,0)</f>
        <v>0</v>
      </c>
      <c r="BF211" s="151">
        <f>IF(N211="znížená",J211,0)</f>
        <v>0</v>
      </c>
      <c r="BG211" s="151">
        <f>IF(N211="zákl. prenesená",J211,0)</f>
        <v>0</v>
      </c>
      <c r="BH211" s="151">
        <f>IF(N211="zníž. prenesená",J211,0)</f>
        <v>0</v>
      </c>
      <c r="BI211" s="151">
        <f>IF(N211="nulová",J211,0)</f>
        <v>0</v>
      </c>
      <c r="BJ211" s="16" t="s">
        <v>171</v>
      </c>
      <c r="BK211" s="151">
        <f>ROUND(I211*H211,2)</f>
        <v>0</v>
      </c>
      <c r="BL211" s="16" t="s">
        <v>170</v>
      </c>
      <c r="BM211" s="150" t="s">
        <v>265</v>
      </c>
    </row>
    <row r="212" spans="2:65" s="1" customFormat="1" ht="24">
      <c r="B212" s="31"/>
      <c r="D212" s="153" t="s">
        <v>239</v>
      </c>
      <c r="F212" s="173" t="s">
        <v>240</v>
      </c>
      <c r="I212" s="174"/>
      <c r="L212" s="31"/>
      <c r="M212" s="175"/>
      <c r="T212" s="58"/>
      <c r="AT212" s="16" t="s">
        <v>239</v>
      </c>
      <c r="AU212" s="16" t="s">
        <v>171</v>
      </c>
    </row>
    <row r="213" spans="2:65" s="12" customFormat="1" ht="12">
      <c r="B213" s="152"/>
      <c r="D213" s="153" t="s">
        <v>173</v>
      </c>
      <c r="E213" s="154" t="s">
        <v>1</v>
      </c>
      <c r="F213" s="155" t="s">
        <v>241</v>
      </c>
      <c r="H213" s="154" t="s">
        <v>1</v>
      </c>
      <c r="I213" s="156"/>
      <c r="L213" s="152"/>
      <c r="M213" s="157"/>
      <c r="T213" s="158"/>
      <c r="AT213" s="154" t="s">
        <v>173</v>
      </c>
      <c r="AU213" s="154" t="s">
        <v>171</v>
      </c>
      <c r="AV213" s="12" t="s">
        <v>82</v>
      </c>
      <c r="AW213" s="12" t="s">
        <v>31</v>
      </c>
      <c r="AX213" s="12" t="s">
        <v>74</v>
      </c>
      <c r="AY213" s="154" t="s">
        <v>163</v>
      </c>
    </row>
    <row r="214" spans="2:65" s="13" customFormat="1" ht="12">
      <c r="B214" s="159"/>
      <c r="D214" s="153" t="s">
        <v>173</v>
      </c>
      <c r="E214" s="160" t="s">
        <v>1</v>
      </c>
      <c r="F214" s="161" t="s">
        <v>242</v>
      </c>
      <c r="H214" s="162">
        <v>199.75200000000001</v>
      </c>
      <c r="I214" s="163"/>
      <c r="L214" s="159"/>
      <c r="M214" s="164"/>
      <c r="T214" s="165"/>
      <c r="AT214" s="160" t="s">
        <v>173</v>
      </c>
      <c r="AU214" s="160" t="s">
        <v>171</v>
      </c>
      <c r="AV214" s="13" t="s">
        <v>171</v>
      </c>
      <c r="AW214" s="13" t="s">
        <v>31</v>
      </c>
      <c r="AX214" s="13" t="s">
        <v>82</v>
      </c>
      <c r="AY214" s="160" t="s">
        <v>163</v>
      </c>
    </row>
    <row r="215" spans="2:65" s="1" customFormat="1" ht="16.5" customHeight="1">
      <c r="B215" s="31"/>
      <c r="C215" s="138" t="s">
        <v>266</v>
      </c>
      <c r="D215" s="138" t="s">
        <v>166</v>
      </c>
      <c r="E215" s="139" t="s">
        <v>267</v>
      </c>
      <c r="F215" s="140" t="s">
        <v>268</v>
      </c>
      <c r="G215" s="141" t="s">
        <v>269</v>
      </c>
      <c r="H215" s="142">
        <v>1</v>
      </c>
      <c r="I215" s="143"/>
      <c r="J215" s="144">
        <f>ROUND(I215*H215,2)</f>
        <v>0</v>
      </c>
      <c r="K215" s="145"/>
      <c r="L215" s="31"/>
      <c r="M215" s="146" t="s">
        <v>1</v>
      </c>
      <c r="N215" s="147" t="s">
        <v>40</v>
      </c>
      <c r="P215" s="148">
        <f>O215*H215</f>
        <v>0</v>
      </c>
      <c r="Q215" s="148">
        <v>0</v>
      </c>
      <c r="R215" s="148">
        <f>Q215*H215</f>
        <v>0</v>
      </c>
      <c r="S215" s="148">
        <v>0</v>
      </c>
      <c r="T215" s="149">
        <f>S215*H215</f>
        <v>0</v>
      </c>
      <c r="AR215" s="150" t="s">
        <v>170</v>
      </c>
      <c r="AT215" s="150" t="s">
        <v>166</v>
      </c>
      <c r="AU215" s="150" t="s">
        <v>171</v>
      </c>
      <c r="AY215" s="16" t="s">
        <v>163</v>
      </c>
      <c r="BE215" s="151">
        <f>IF(N215="základná",J215,0)</f>
        <v>0</v>
      </c>
      <c r="BF215" s="151">
        <f>IF(N215="znížená",J215,0)</f>
        <v>0</v>
      </c>
      <c r="BG215" s="151">
        <f>IF(N215="zákl. prenesená",J215,0)</f>
        <v>0</v>
      </c>
      <c r="BH215" s="151">
        <f>IF(N215="zníž. prenesená",J215,0)</f>
        <v>0</v>
      </c>
      <c r="BI215" s="151">
        <f>IF(N215="nulová",J215,0)</f>
        <v>0</v>
      </c>
      <c r="BJ215" s="16" t="s">
        <v>171</v>
      </c>
      <c r="BK215" s="151">
        <f>ROUND(I215*H215,2)</f>
        <v>0</v>
      </c>
      <c r="BL215" s="16" t="s">
        <v>170</v>
      </c>
      <c r="BM215" s="150" t="s">
        <v>270</v>
      </c>
    </row>
    <row r="216" spans="2:65" s="1" customFormat="1" ht="36">
      <c r="B216" s="31"/>
      <c r="D216" s="153" t="s">
        <v>239</v>
      </c>
      <c r="F216" s="173" t="s">
        <v>271</v>
      </c>
      <c r="I216" s="174"/>
      <c r="L216" s="31"/>
      <c r="M216" s="175"/>
      <c r="T216" s="58"/>
      <c r="AT216" s="16" t="s">
        <v>239</v>
      </c>
      <c r="AU216" s="16" t="s">
        <v>171</v>
      </c>
    </row>
    <row r="217" spans="2:65" s="13" customFormat="1" ht="12">
      <c r="B217" s="159"/>
      <c r="D217" s="153" t="s">
        <v>173</v>
      </c>
      <c r="E217" s="160" t="s">
        <v>1</v>
      </c>
      <c r="F217" s="161" t="s">
        <v>272</v>
      </c>
      <c r="H217" s="162">
        <v>1</v>
      </c>
      <c r="I217" s="163"/>
      <c r="L217" s="159"/>
      <c r="M217" s="164"/>
      <c r="T217" s="165"/>
      <c r="AT217" s="160" t="s">
        <v>173</v>
      </c>
      <c r="AU217" s="160" t="s">
        <v>171</v>
      </c>
      <c r="AV217" s="13" t="s">
        <v>171</v>
      </c>
      <c r="AW217" s="13" t="s">
        <v>31</v>
      </c>
      <c r="AX217" s="13" t="s">
        <v>82</v>
      </c>
      <c r="AY217" s="160" t="s">
        <v>163</v>
      </c>
    </row>
    <row r="218" spans="2:65" s="11" customFormat="1" ht="22.75" customHeight="1">
      <c r="B218" s="126"/>
      <c r="D218" s="127" t="s">
        <v>73</v>
      </c>
      <c r="E218" s="136" t="s">
        <v>273</v>
      </c>
      <c r="F218" s="136" t="s">
        <v>274</v>
      </c>
      <c r="I218" s="129"/>
      <c r="J218" s="137">
        <f>BK218</f>
        <v>0</v>
      </c>
      <c r="L218" s="126"/>
      <c r="M218" s="131"/>
      <c r="P218" s="132">
        <f>P219</f>
        <v>0</v>
      </c>
      <c r="R218" s="132">
        <f>R219</f>
        <v>0</v>
      </c>
      <c r="T218" s="133">
        <f>T219</f>
        <v>0</v>
      </c>
      <c r="AR218" s="127" t="s">
        <v>82</v>
      </c>
      <c r="AT218" s="134" t="s">
        <v>73</v>
      </c>
      <c r="AU218" s="134" t="s">
        <v>82</v>
      </c>
      <c r="AY218" s="127" t="s">
        <v>163</v>
      </c>
      <c r="BK218" s="135">
        <f>BK219</f>
        <v>0</v>
      </c>
    </row>
    <row r="219" spans="2:65" s="1" customFormat="1" ht="24.25" customHeight="1">
      <c r="B219" s="31"/>
      <c r="C219" s="138" t="s">
        <v>275</v>
      </c>
      <c r="D219" s="138" t="s">
        <v>166</v>
      </c>
      <c r="E219" s="139" t="s">
        <v>276</v>
      </c>
      <c r="F219" s="140" t="s">
        <v>277</v>
      </c>
      <c r="G219" s="141" t="s">
        <v>237</v>
      </c>
      <c r="H219" s="142">
        <v>501.13299999999998</v>
      </c>
      <c r="I219" s="143"/>
      <c r="J219" s="144">
        <f>ROUND(I219*H219,2)</f>
        <v>0</v>
      </c>
      <c r="K219" s="145"/>
      <c r="L219" s="31"/>
      <c r="M219" s="146" t="s">
        <v>1</v>
      </c>
      <c r="N219" s="147" t="s">
        <v>40</v>
      </c>
      <c r="P219" s="148">
        <f>O219*H219</f>
        <v>0</v>
      </c>
      <c r="Q219" s="148">
        <v>0</v>
      </c>
      <c r="R219" s="148">
        <f>Q219*H219</f>
        <v>0</v>
      </c>
      <c r="S219" s="148">
        <v>0</v>
      </c>
      <c r="T219" s="149">
        <f>S219*H219</f>
        <v>0</v>
      </c>
      <c r="AR219" s="150" t="s">
        <v>170</v>
      </c>
      <c r="AT219" s="150" t="s">
        <v>166</v>
      </c>
      <c r="AU219" s="150" t="s">
        <v>171</v>
      </c>
      <c r="AY219" s="16" t="s">
        <v>163</v>
      </c>
      <c r="BE219" s="151">
        <f>IF(N219="základná",J219,0)</f>
        <v>0</v>
      </c>
      <c r="BF219" s="151">
        <f>IF(N219="znížená",J219,0)</f>
        <v>0</v>
      </c>
      <c r="BG219" s="151">
        <f>IF(N219="zákl. prenesená",J219,0)</f>
        <v>0</v>
      </c>
      <c r="BH219" s="151">
        <f>IF(N219="zníž. prenesená",J219,0)</f>
        <v>0</v>
      </c>
      <c r="BI219" s="151">
        <f>IF(N219="nulová",J219,0)</f>
        <v>0</v>
      </c>
      <c r="BJ219" s="16" t="s">
        <v>171</v>
      </c>
      <c r="BK219" s="151">
        <f>ROUND(I219*H219,2)</f>
        <v>0</v>
      </c>
      <c r="BL219" s="16" t="s">
        <v>170</v>
      </c>
      <c r="BM219" s="150" t="s">
        <v>278</v>
      </c>
    </row>
    <row r="220" spans="2:65" s="11" customFormat="1" ht="26" customHeight="1">
      <c r="B220" s="126"/>
      <c r="D220" s="127" t="s">
        <v>73</v>
      </c>
      <c r="E220" s="128" t="s">
        <v>279</v>
      </c>
      <c r="F220" s="128" t="s">
        <v>280</v>
      </c>
      <c r="I220" s="129"/>
      <c r="J220" s="130">
        <f>BK220</f>
        <v>0</v>
      </c>
      <c r="L220" s="126"/>
      <c r="M220" s="131"/>
      <c r="P220" s="132">
        <f>P221+P238+P246+P289+P336+P345</f>
        <v>0</v>
      </c>
      <c r="R220" s="132">
        <f>R221+R238+R246+R289+R336+R345</f>
        <v>423.00328416999997</v>
      </c>
      <c r="T220" s="133">
        <f>T221+T238+T246+T289+T336+T345</f>
        <v>199.75195989999997</v>
      </c>
      <c r="AR220" s="127" t="s">
        <v>171</v>
      </c>
      <c r="AT220" s="134" t="s">
        <v>73</v>
      </c>
      <c r="AU220" s="134" t="s">
        <v>74</v>
      </c>
      <c r="AY220" s="127" t="s">
        <v>163</v>
      </c>
      <c r="BK220" s="135">
        <f>BK221+BK238+BK246+BK289+BK336+BK345</f>
        <v>0</v>
      </c>
    </row>
    <row r="221" spans="2:65" s="11" customFormat="1" ht="22.75" customHeight="1">
      <c r="B221" s="126"/>
      <c r="D221" s="127" t="s">
        <v>73</v>
      </c>
      <c r="E221" s="136" t="s">
        <v>281</v>
      </c>
      <c r="F221" s="136" t="s">
        <v>282</v>
      </c>
      <c r="I221" s="129"/>
      <c r="J221" s="137">
        <f>BK221</f>
        <v>0</v>
      </c>
      <c r="L221" s="126"/>
      <c r="M221" s="131"/>
      <c r="P221" s="132">
        <f>SUM(P222:P237)</f>
        <v>0</v>
      </c>
      <c r="R221" s="132">
        <f>SUM(R222:R237)</f>
        <v>79.443475199999995</v>
      </c>
      <c r="T221" s="133">
        <f>SUM(T222:T237)</f>
        <v>7.9968000000000004</v>
      </c>
      <c r="AR221" s="127" t="s">
        <v>171</v>
      </c>
      <c r="AT221" s="134" t="s">
        <v>73</v>
      </c>
      <c r="AU221" s="134" t="s">
        <v>82</v>
      </c>
      <c r="AY221" s="127" t="s">
        <v>163</v>
      </c>
      <c r="BK221" s="135">
        <f>SUM(BK222:BK237)</f>
        <v>0</v>
      </c>
    </row>
    <row r="222" spans="2:65" s="1" customFormat="1" ht="33" customHeight="1">
      <c r="B222" s="31"/>
      <c r="C222" s="138" t="s">
        <v>283</v>
      </c>
      <c r="D222" s="138" t="s">
        <v>166</v>
      </c>
      <c r="E222" s="139" t="s">
        <v>284</v>
      </c>
      <c r="F222" s="140" t="s">
        <v>285</v>
      </c>
      <c r="G222" s="141" t="s">
        <v>183</v>
      </c>
      <c r="H222" s="142">
        <v>2380</v>
      </c>
      <c r="I222" s="143"/>
      <c r="J222" s="144">
        <f>ROUND(I222*H222,2)</f>
        <v>0</v>
      </c>
      <c r="K222" s="145"/>
      <c r="L222" s="31"/>
      <c r="M222" s="146" t="s">
        <v>1</v>
      </c>
      <c r="N222" s="147" t="s">
        <v>40</v>
      </c>
      <c r="P222" s="148">
        <f>O222*H222</f>
        <v>0</v>
      </c>
      <c r="Q222" s="148">
        <v>0</v>
      </c>
      <c r="R222" s="148">
        <f>Q222*H222</f>
        <v>0</v>
      </c>
      <c r="S222" s="148">
        <v>3.3600000000000001E-3</v>
      </c>
      <c r="T222" s="149">
        <f>S222*H222</f>
        <v>7.9968000000000004</v>
      </c>
      <c r="AR222" s="150" t="s">
        <v>275</v>
      </c>
      <c r="AT222" s="150" t="s">
        <v>166</v>
      </c>
      <c r="AU222" s="150" t="s">
        <v>171</v>
      </c>
      <c r="AY222" s="16" t="s">
        <v>163</v>
      </c>
      <c r="BE222" s="151">
        <f>IF(N222="základná",J222,0)</f>
        <v>0</v>
      </c>
      <c r="BF222" s="151">
        <f>IF(N222="znížená",J222,0)</f>
        <v>0</v>
      </c>
      <c r="BG222" s="151">
        <f>IF(N222="zákl. prenesená",J222,0)</f>
        <v>0</v>
      </c>
      <c r="BH222" s="151">
        <f>IF(N222="zníž. prenesená",J222,0)</f>
        <v>0</v>
      </c>
      <c r="BI222" s="151">
        <f>IF(N222="nulová",J222,0)</f>
        <v>0</v>
      </c>
      <c r="BJ222" s="16" t="s">
        <v>171</v>
      </c>
      <c r="BK222" s="151">
        <f>ROUND(I222*H222,2)</f>
        <v>0</v>
      </c>
      <c r="BL222" s="16" t="s">
        <v>275</v>
      </c>
      <c r="BM222" s="150" t="s">
        <v>286</v>
      </c>
    </row>
    <row r="223" spans="2:65" s="13" customFormat="1" ht="24">
      <c r="B223" s="159"/>
      <c r="D223" s="153" t="s">
        <v>173</v>
      </c>
      <c r="E223" s="160" t="s">
        <v>1</v>
      </c>
      <c r="F223" s="161" t="s">
        <v>287</v>
      </c>
      <c r="H223" s="162">
        <v>2380</v>
      </c>
      <c r="I223" s="163"/>
      <c r="L223" s="159"/>
      <c r="M223" s="164"/>
      <c r="T223" s="165"/>
      <c r="AT223" s="160" t="s">
        <v>173</v>
      </c>
      <c r="AU223" s="160" t="s">
        <v>171</v>
      </c>
      <c r="AV223" s="13" t="s">
        <v>171</v>
      </c>
      <c r="AW223" s="13" t="s">
        <v>31</v>
      </c>
      <c r="AX223" s="13" t="s">
        <v>82</v>
      </c>
      <c r="AY223" s="160" t="s">
        <v>163</v>
      </c>
    </row>
    <row r="224" spans="2:65" s="1" customFormat="1" ht="24.25" customHeight="1">
      <c r="B224" s="31"/>
      <c r="C224" s="138" t="s">
        <v>288</v>
      </c>
      <c r="D224" s="138" t="s">
        <v>166</v>
      </c>
      <c r="E224" s="139" t="s">
        <v>289</v>
      </c>
      <c r="F224" s="140" t="s">
        <v>290</v>
      </c>
      <c r="G224" s="141" t="s">
        <v>183</v>
      </c>
      <c r="H224" s="142">
        <v>6660</v>
      </c>
      <c r="I224" s="143"/>
      <c r="J224" s="144">
        <f>ROUND(I224*H224,2)</f>
        <v>0</v>
      </c>
      <c r="K224" s="145"/>
      <c r="L224" s="31"/>
      <c r="M224" s="146" t="s">
        <v>1</v>
      </c>
      <c r="N224" s="147" t="s">
        <v>40</v>
      </c>
      <c r="P224" s="148">
        <f>O224*H224</f>
        <v>0</v>
      </c>
      <c r="Q224" s="148">
        <v>0</v>
      </c>
      <c r="R224" s="148">
        <f>Q224*H224</f>
        <v>0</v>
      </c>
      <c r="S224" s="148">
        <v>0</v>
      </c>
      <c r="T224" s="149">
        <f>S224*H224</f>
        <v>0</v>
      </c>
      <c r="AR224" s="150" t="s">
        <v>275</v>
      </c>
      <c r="AT224" s="150" t="s">
        <v>166</v>
      </c>
      <c r="AU224" s="150" t="s">
        <v>171</v>
      </c>
      <c r="AY224" s="16" t="s">
        <v>163</v>
      </c>
      <c r="BE224" s="151">
        <f>IF(N224="základná",J224,0)</f>
        <v>0</v>
      </c>
      <c r="BF224" s="151">
        <f>IF(N224="znížená",J224,0)</f>
        <v>0</v>
      </c>
      <c r="BG224" s="151">
        <f>IF(N224="zákl. prenesená",J224,0)</f>
        <v>0</v>
      </c>
      <c r="BH224" s="151">
        <f>IF(N224="zníž. prenesená",J224,0)</f>
        <v>0</v>
      </c>
      <c r="BI224" s="151">
        <f>IF(N224="nulová",J224,0)</f>
        <v>0</v>
      </c>
      <c r="BJ224" s="16" t="s">
        <v>171</v>
      </c>
      <c r="BK224" s="151">
        <f>ROUND(I224*H224,2)</f>
        <v>0</v>
      </c>
      <c r="BL224" s="16" t="s">
        <v>275</v>
      </c>
      <c r="BM224" s="150" t="s">
        <v>291</v>
      </c>
    </row>
    <row r="225" spans="2:65" s="12" customFormat="1" ht="36">
      <c r="B225" s="152"/>
      <c r="D225" s="153" t="s">
        <v>173</v>
      </c>
      <c r="E225" s="154" t="s">
        <v>1</v>
      </c>
      <c r="F225" s="155" t="s">
        <v>292</v>
      </c>
      <c r="H225" s="154" t="s">
        <v>1</v>
      </c>
      <c r="I225" s="156"/>
      <c r="L225" s="152"/>
      <c r="M225" s="157"/>
      <c r="T225" s="158"/>
      <c r="AT225" s="154" t="s">
        <v>173</v>
      </c>
      <c r="AU225" s="154" t="s">
        <v>171</v>
      </c>
      <c r="AV225" s="12" t="s">
        <v>82</v>
      </c>
      <c r="AW225" s="12" t="s">
        <v>31</v>
      </c>
      <c r="AX225" s="12" t="s">
        <v>74</v>
      </c>
      <c r="AY225" s="154" t="s">
        <v>163</v>
      </c>
    </row>
    <row r="226" spans="2:65" s="13" customFormat="1" ht="12">
      <c r="B226" s="159"/>
      <c r="D226" s="153" t="s">
        <v>173</v>
      </c>
      <c r="E226" s="160" t="s">
        <v>1</v>
      </c>
      <c r="F226" s="161" t="s">
        <v>293</v>
      </c>
      <c r="H226" s="162">
        <v>6334</v>
      </c>
      <c r="I226" s="163"/>
      <c r="L226" s="159"/>
      <c r="M226" s="164"/>
      <c r="T226" s="165"/>
      <c r="AT226" s="160" t="s">
        <v>173</v>
      </c>
      <c r="AU226" s="160" t="s">
        <v>171</v>
      </c>
      <c r="AV226" s="13" t="s">
        <v>171</v>
      </c>
      <c r="AW226" s="13" t="s">
        <v>31</v>
      </c>
      <c r="AX226" s="13" t="s">
        <v>74</v>
      </c>
      <c r="AY226" s="160" t="s">
        <v>163</v>
      </c>
    </row>
    <row r="227" spans="2:65" s="12" customFormat="1" ht="24">
      <c r="B227" s="152"/>
      <c r="D227" s="153" t="s">
        <v>173</v>
      </c>
      <c r="E227" s="154" t="s">
        <v>1</v>
      </c>
      <c r="F227" s="155" t="s">
        <v>294</v>
      </c>
      <c r="H227" s="154" t="s">
        <v>1</v>
      </c>
      <c r="I227" s="156"/>
      <c r="L227" s="152"/>
      <c r="M227" s="157"/>
      <c r="T227" s="158"/>
      <c r="AT227" s="154" t="s">
        <v>173</v>
      </c>
      <c r="AU227" s="154" t="s">
        <v>171</v>
      </c>
      <c r="AV227" s="12" t="s">
        <v>82</v>
      </c>
      <c r="AW227" s="12" t="s">
        <v>31</v>
      </c>
      <c r="AX227" s="12" t="s">
        <v>74</v>
      </c>
      <c r="AY227" s="154" t="s">
        <v>163</v>
      </c>
    </row>
    <row r="228" spans="2:65" s="13" customFormat="1" ht="12">
      <c r="B228" s="159"/>
      <c r="D228" s="153" t="s">
        <v>173</v>
      </c>
      <c r="E228" s="160" t="s">
        <v>1</v>
      </c>
      <c r="F228" s="161" t="s">
        <v>295</v>
      </c>
      <c r="H228" s="162">
        <v>326</v>
      </c>
      <c r="I228" s="163"/>
      <c r="L228" s="159"/>
      <c r="M228" s="164"/>
      <c r="T228" s="165"/>
      <c r="AT228" s="160" t="s">
        <v>173</v>
      </c>
      <c r="AU228" s="160" t="s">
        <v>171</v>
      </c>
      <c r="AV228" s="13" t="s">
        <v>171</v>
      </c>
      <c r="AW228" s="13" t="s">
        <v>31</v>
      </c>
      <c r="AX228" s="13" t="s">
        <v>74</v>
      </c>
      <c r="AY228" s="160" t="s">
        <v>163</v>
      </c>
    </row>
    <row r="229" spans="2:65" s="14" customFormat="1" ht="12">
      <c r="B229" s="166"/>
      <c r="D229" s="153" t="s">
        <v>173</v>
      </c>
      <c r="E229" s="167" t="s">
        <v>1</v>
      </c>
      <c r="F229" s="168" t="s">
        <v>178</v>
      </c>
      <c r="H229" s="169">
        <v>6660</v>
      </c>
      <c r="I229" s="170"/>
      <c r="L229" s="166"/>
      <c r="M229" s="171"/>
      <c r="T229" s="172"/>
      <c r="AT229" s="167" t="s">
        <v>173</v>
      </c>
      <c r="AU229" s="167" t="s">
        <v>171</v>
      </c>
      <c r="AV229" s="14" t="s">
        <v>170</v>
      </c>
      <c r="AW229" s="14" t="s">
        <v>31</v>
      </c>
      <c r="AX229" s="14" t="s">
        <v>82</v>
      </c>
      <c r="AY229" s="167" t="s">
        <v>163</v>
      </c>
    </row>
    <row r="230" spans="2:65" s="1" customFormat="1" ht="37.75" customHeight="1">
      <c r="B230" s="31"/>
      <c r="C230" s="176" t="s">
        <v>296</v>
      </c>
      <c r="D230" s="176" t="s">
        <v>297</v>
      </c>
      <c r="E230" s="177" t="s">
        <v>298</v>
      </c>
      <c r="F230" s="178" t="s">
        <v>299</v>
      </c>
      <c r="G230" s="179" t="s">
        <v>183</v>
      </c>
      <c r="H230" s="180">
        <v>6460.68</v>
      </c>
      <c r="I230" s="181"/>
      <c r="J230" s="182">
        <f>ROUND(I230*H230,2)</f>
        <v>0</v>
      </c>
      <c r="K230" s="183"/>
      <c r="L230" s="184"/>
      <c r="M230" s="185" t="s">
        <v>1</v>
      </c>
      <c r="N230" s="186" t="s">
        <v>40</v>
      </c>
      <c r="P230" s="148">
        <f>O230*H230</f>
        <v>0</v>
      </c>
      <c r="Q230" s="148">
        <v>1.2E-2</v>
      </c>
      <c r="R230" s="148">
        <f>Q230*H230</f>
        <v>77.52816</v>
      </c>
      <c r="S230" s="148">
        <v>0</v>
      </c>
      <c r="T230" s="149">
        <f>S230*H230</f>
        <v>0</v>
      </c>
      <c r="AR230" s="150" t="s">
        <v>300</v>
      </c>
      <c r="AT230" s="150" t="s">
        <v>297</v>
      </c>
      <c r="AU230" s="150" t="s">
        <v>171</v>
      </c>
      <c r="AY230" s="16" t="s">
        <v>163</v>
      </c>
      <c r="BE230" s="151">
        <f>IF(N230="základná",J230,0)</f>
        <v>0</v>
      </c>
      <c r="BF230" s="151">
        <f>IF(N230="znížená",J230,0)</f>
        <v>0</v>
      </c>
      <c r="BG230" s="151">
        <f>IF(N230="zákl. prenesená",J230,0)</f>
        <v>0</v>
      </c>
      <c r="BH230" s="151">
        <f>IF(N230="zníž. prenesená",J230,0)</f>
        <v>0</v>
      </c>
      <c r="BI230" s="151">
        <f>IF(N230="nulová",J230,0)</f>
        <v>0</v>
      </c>
      <c r="BJ230" s="16" t="s">
        <v>171</v>
      </c>
      <c r="BK230" s="151">
        <f>ROUND(I230*H230,2)</f>
        <v>0</v>
      </c>
      <c r="BL230" s="16" t="s">
        <v>275</v>
      </c>
      <c r="BM230" s="150" t="s">
        <v>301</v>
      </c>
    </row>
    <row r="231" spans="2:65" s="1" customFormat="1" ht="24">
      <c r="B231" s="31"/>
      <c r="D231" s="153" t="s">
        <v>239</v>
      </c>
      <c r="F231" s="173" t="s">
        <v>302</v>
      </c>
      <c r="I231" s="174"/>
      <c r="L231" s="31"/>
      <c r="M231" s="175"/>
      <c r="T231" s="58"/>
      <c r="AT231" s="16" t="s">
        <v>239</v>
      </c>
      <c r="AU231" s="16" t="s">
        <v>171</v>
      </c>
    </row>
    <row r="232" spans="2:65" s="12" customFormat="1" ht="36">
      <c r="B232" s="152"/>
      <c r="D232" s="153" t="s">
        <v>173</v>
      </c>
      <c r="E232" s="154" t="s">
        <v>1</v>
      </c>
      <c r="F232" s="155" t="s">
        <v>303</v>
      </c>
      <c r="H232" s="154" t="s">
        <v>1</v>
      </c>
      <c r="I232" s="156"/>
      <c r="L232" s="152"/>
      <c r="M232" s="157"/>
      <c r="T232" s="158"/>
      <c r="AT232" s="154" t="s">
        <v>173</v>
      </c>
      <c r="AU232" s="154" t="s">
        <v>171</v>
      </c>
      <c r="AV232" s="12" t="s">
        <v>82</v>
      </c>
      <c r="AW232" s="12" t="s">
        <v>31</v>
      </c>
      <c r="AX232" s="12" t="s">
        <v>74</v>
      </c>
      <c r="AY232" s="154" t="s">
        <v>163</v>
      </c>
    </row>
    <row r="233" spans="2:65" s="13" customFormat="1" ht="12">
      <c r="B233" s="159"/>
      <c r="D233" s="153" t="s">
        <v>173</v>
      </c>
      <c r="E233" s="160" t="s">
        <v>1</v>
      </c>
      <c r="F233" s="161" t="s">
        <v>304</v>
      </c>
      <c r="H233" s="162">
        <v>6460.68</v>
      </c>
      <c r="I233" s="163"/>
      <c r="L233" s="159"/>
      <c r="M233" s="164"/>
      <c r="T233" s="165"/>
      <c r="AT233" s="160" t="s">
        <v>173</v>
      </c>
      <c r="AU233" s="160" t="s">
        <v>171</v>
      </c>
      <c r="AV233" s="13" t="s">
        <v>171</v>
      </c>
      <c r="AW233" s="13" t="s">
        <v>31</v>
      </c>
      <c r="AX233" s="13" t="s">
        <v>82</v>
      </c>
      <c r="AY233" s="160" t="s">
        <v>163</v>
      </c>
    </row>
    <row r="234" spans="2:65" s="1" customFormat="1" ht="16.5" customHeight="1">
      <c r="B234" s="31"/>
      <c r="C234" s="176" t="s">
        <v>305</v>
      </c>
      <c r="D234" s="176" t="s">
        <v>297</v>
      </c>
      <c r="E234" s="177" t="s">
        <v>306</v>
      </c>
      <c r="F234" s="178" t="s">
        <v>307</v>
      </c>
      <c r="G234" s="179" t="s">
        <v>183</v>
      </c>
      <c r="H234" s="180">
        <v>332.52</v>
      </c>
      <c r="I234" s="181"/>
      <c r="J234" s="182">
        <f>ROUND(I234*H234,2)</f>
        <v>0</v>
      </c>
      <c r="K234" s="183"/>
      <c r="L234" s="184"/>
      <c r="M234" s="185" t="s">
        <v>1</v>
      </c>
      <c r="N234" s="186" t="s">
        <v>40</v>
      </c>
      <c r="P234" s="148">
        <f>O234*H234</f>
        <v>0</v>
      </c>
      <c r="Q234" s="148">
        <v>5.7600000000000004E-3</v>
      </c>
      <c r="R234" s="148">
        <f>Q234*H234</f>
        <v>1.9153152</v>
      </c>
      <c r="S234" s="148">
        <v>0</v>
      </c>
      <c r="T234" s="149">
        <f>S234*H234</f>
        <v>0</v>
      </c>
      <c r="AR234" s="150" t="s">
        <v>300</v>
      </c>
      <c r="AT234" s="150" t="s">
        <v>297</v>
      </c>
      <c r="AU234" s="150" t="s">
        <v>171</v>
      </c>
      <c r="AY234" s="16" t="s">
        <v>163</v>
      </c>
      <c r="BE234" s="151">
        <f>IF(N234="základná",J234,0)</f>
        <v>0</v>
      </c>
      <c r="BF234" s="151">
        <f>IF(N234="znížená",J234,0)</f>
        <v>0</v>
      </c>
      <c r="BG234" s="151">
        <f>IF(N234="zákl. prenesená",J234,0)</f>
        <v>0</v>
      </c>
      <c r="BH234" s="151">
        <f>IF(N234="zníž. prenesená",J234,0)</f>
        <v>0</v>
      </c>
      <c r="BI234" s="151">
        <f>IF(N234="nulová",J234,0)</f>
        <v>0</v>
      </c>
      <c r="BJ234" s="16" t="s">
        <v>171</v>
      </c>
      <c r="BK234" s="151">
        <f>ROUND(I234*H234,2)</f>
        <v>0</v>
      </c>
      <c r="BL234" s="16" t="s">
        <v>275</v>
      </c>
      <c r="BM234" s="150" t="s">
        <v>308</v>
      </c>
    </row>
    <row r="235" spans="2:65" s="12" customFormat="1" ht="36">
      <c r="B235" s="152"/>
      <c r="D235" s="153" t="s">
        <v>173</v>
      </c>
      <c r="E235" s="154" t="s">
        <v>1</v>
      </c>
      <c r="F235" s="155" t="s">
        <v>309</v>
      </c>
      <c r="H235" s="154" t="s">
        <v>1</v>
      </c>
      <c r="I235" s="156"/>
      <c r="L235" s="152"/>
      <c r="M235" s="157"/>
      <c r="T235" s="158"/>
      <c r="AT235" s="154" t="s">
        <v>173</v>
      </c>
      <c r="AU235" s="154" t="s">
        <v>171</v>
      </c>
      <c r="AV235" s="12" t="s">
        <v>82</v>
      </c>
      <c r="AW235" s="12" t="s">
        <v>31</v>
      </c>
      <c r="AX235" s="12" t="s">
        <v>74</v>
      </c>
      <c r="AY235" s="154" t="s">
        <v>163</v>
      </c>
    </row>
    <row r="236" spans="2:65" s="13" customFormat="1" ht="12">
      <c r="B236" s="159"/>
      <c r="D236" s="153" t="s">
        <v>173</v>
      </c>
      <c r="E236" s="160" t="s">
        <v>1</v>
      </c>
      <c r="F236" s="161" t="s">
        <v>310</v>
      </c>
      <c r="H236" s="162">
        <v>332.52</v>
      </c>
      <c r="I236" s="163"/>
      <c r="L236" s="159"/>
      <c r="M236" s="164"/>
      <c r="T236" s="165"/>
      <c r="AT236" s="160" t="s">
        <v>173</v>
      </c>
      <c r="AU236" s="160" t="s">
        <v>171</v>
      </c>
      <c r="AV236" s="13" t="s">
        <v>171</v>
      </c>
      <c r="AW236" s="13" t="s">
        <v>31</v>
      </c>
      <c r="AX236" s="13" t="s">
        <v>82</v>
      </c>
      <c r="AY236" s="160" t="s">
        <v>163</v>
      </c>
    </row>
    <row r="237" spans="2:65" s="1" customFormat="1" ht="24.25" customHeight="1">
      <c r="B237" s="31"/>
      <c r="C237" s="138" t="s">
        <v>311</v>
      </c>
      <c r="D237" s="138" t="s">
        <v>166</v>
      </c>
      <c r="E237" s="139" t="s">
        <v>312</v>
      </c>
      <c r="F237" s="140" t="s">
        <v>313</v>
      </c>
      <c r="G237" s="141" t="s">
        <v>237</v>
      </c>
      <c r="H237" s="142">
        <v>79.442999999999998</v>
      </c>
      <c r="I237" s="143"/>
      <c r="J237" s="144">
        <f>ROUND(I237*H237,2)</f>
        <v>0</v>
      </c>
      <c r="K237" s="145"/>
      <c r="L237" s="31"/>
      <c r="M237" s="146" t="s">
        <v>1</v>
      </c>
      <c r="N237" s="147" t="s">
        <v>40</v>
      </c>
      <c r="P237" s="148">
        <f>O237*H237</f>
        <v>0</v>
      </c>
      <c r="Q237" s="148">
        <v>0</v>
      </c>
      <c r="R237" s="148">
        <f>Q237*H237</f>
        <v>0</v>
      </c>
      <c r="S237" s="148">
        <v>0</v>
      </c>
      <c r="T237" s="149">
        <f>S237*H237</f>
        <v>0</v>
      </c>
      <c r="AR237" s="150" t="s">
        <v>275</v>
      </c>
      <c r="AT237" s="150" t="s">
        <v>166</v>
      </c>
      <c r="AU237" s="150" t="s">
        <v>171</v>
      </c>
      <c r="AY237" s="16" t="s">
        <v>163</v>
      </c>
      <c r="BE237" s="151">
        <f>IF(N237="základná",J237,0)</f>
        <v>0</v>
      </c>
      <c r="BF237" s="151">
        <f>IF(N237="znížená",J237,0)</f>
        <v>0</v>
      </c>
      <c r="BG237" s="151">
        <f>IF(N237="zákl. prenesená",J237,0)</f>
        <v>0</v>
      </c>
      <c r="BH237" s="151">
        <f>IF(N237="zníž. prenesená",J237,0)</f>
        <v>0</v>
      </c>
      <c r="BI237" s="151">
        <f>IF(N237="nulová",J237,0)</f>
        <v>0</v>
      </c>
      <c r="BJ237" s="16" t="s">
        <v>171</v>
      </c>
      <c r="BK237" s="151">
        <f>ROUND(I237*H237,2)</f>
        <v>0</v>
      </c>
      <c r="BL237" s="16" t="s">
        <v>275</v>
      </c>
      <c r="BM237" s="150" t="s">
        <v>314</v>
      </c>
    </row>
    <row r="238" spans="2:65" s="11" customFormat="1" ht="22.75" customHeight="1">
      <c r="B238" s="126"/>
      <c r="D238" s="127" t="s">
        <v>73</v>
      </c>
      <c r="E238" s="136" t="s">
        <v>315</v>
      </c>
      <c r="F238" s="136" t="s">
        <v>316</v>
      </c>
      <c r="I238" s="129"/>
      <c r="J238" s="137">
        <f>BK238</f>
        <v>0</v>
      </c>
      <c r="L238" s="126"/>
      <c r="M238" s="131"/>
      <c r="P238" s="132">
        <f>SUM(P239:P245)</f>
        <v>0</v>
      </c>
      <c r="R238" s="132">
        <f>SUM(R239:R245)</f>
        <v>0.3795</v>
      </c>
      <c r="T238" s="133">
        <f>SUM(T239:T245)</f>
        <v>0</v>
      </c>
      <c r="AR238" s="127" t="s">
        <v>171</v>
      </c>
      <c r="AT238" s="134" t="s">
        <v>73</v>
      </c>
      <c r="AU238" s="134" t="s">
        <v>82</v>
      </c>
      <c r="AY238" s="127" t="s">
        <v>163</v>
      </c>
      <c r="BK238" s="135">
        <f>SUM(BK239:BK245)</f>
        <v>0</v>
      </c>
    </row>
    <row r="239" spans="2:65" s="1" customFormat="1" ht="21.75" customHeight="1">
      <c r="B239" s="31"/>
      <c r="C239" s="138" t="s">
        <v>317</v>
      </c>
      <c r="D239" s="138" t="s">
        <v>166</v>
      </c>
      <c r="E239" s="139" t="s">
        <v>318</v>
      </c>
      <c r="F239" s="140" t="s">
        <v>319</v>
      </c>
      <c r="G239" s="141" t="s">
        <v>320</v>
      </c>
      <c r="H239" s="142">
        <v>15</v>
      </c>
      <c r="I239" s="143"/>
      <c r="J239" s="144">
        <f>ROUND(I239*H239,2)</f>
        <v>0</v>
      </c>
      <c r="K239" s="145"/>
      <c r="L239" s="31"/>
      <c r="M239" s="146" t="s">
        <v>1</v>
      </c>
      <c r="N239" s="147" t="s">
        <v>40</v>
      </c>
      <c r="P239" s="148">
        <f>O239*H239</f>
        <v>0</v>
      </c>
      <c r="Q239" s="148">
        <v>2.53E-2</v>
      </c>
      <c r="R239" s="148">
        <f>Q239*H239</f>
        <v>0.3795</v>
      </c>
      <c r="S239" s="148">
        <v>0</v>
      </c>
      <c r="T239" s="149">
        <f>S239*H239</f>
        <v>0</v>
      </c>
      <c r="AR239" s="150" t="s">
        <v>275</v>
      </c>
      <c r="AT239" s="150" t="s">
        <v>166</v>
      </c>
      <c r="AU239" s="150" t="s">
        <v>171</v>
      </c>
      <c r="AY239" s="16" t="s">
        <v>163</v>
      </c>
      <c r="BE239" s="151">
        <f>IF(N239="základná",J239,0)</f>
        <v>0</v>
      </c>
      <c r="BF239" s="151">
        <f>IF(N239="znížená",J239,0)</f>
        <v>0</v>
      </c>
      <c r="BG239" s="151">
        <f>IF(N239="zákl. prenesená",J239,0)</f>
        <v>0</v>
      </c>
      <c r="BH239" s="151">
        <f>IF(N239="zníž. prenesená",J239,0)</f>
        <v>0</v>
      </c>
      <c r="BI239" s="151">
        <f>IF(N239="nulová",J239,0)</f>
        <v>0</v>
      </c>
      <c r="BJ239" s="16" t="s">
        <v>171</v>
      </c>
      <c r="BK239" s="151">
        <f>ROUND(I239*H239,2)</f>
        <v>0</v>
      </c>
      <c r="BL239" s="16" t="s">
        <v>275</v>
      </c>
      <c r="BM239" s="150" t="s">
        <v>321</v>
      </c>
    </row>
    <row r="240" spans="2:65" s="12" customFormat="1" ht="12">
      <c r="B240" s="152"/>
      <c r="D240" s="153" t="s">
        <v>173</v>
      </c>
      <c r="E240" s="154" t="s">
        <v>1</v>
      </c>
      <c r="F240" s="155" t="s">
        <v>322</v>
      </c>
      <c r="H240" s="154" t="s">
        <v>1</v>
      </c>
      <c r="I240" s="156"/>
      <c r="L240" s="152"/>
      <c r="M240" s="157"/>
      <c r="T240" s="158"/>
      <c r="AT240" s="154" t="s">
        <v>173</v>
      </c>
      <c r="AU240" s="154" t="s">
        <v>171</v>
      </c>
      <c r="AV240" s="12" t="s">
        <v>82</v>
      </c>
      <c r="AW240" s="12" t="s">
        <v>31</v>
      </c>
      <c r="AX240" s="12" t="s">
        <v>74</v>
      </c>
      <c r="AY240" s="154" t="s">
        <v>163</v>
      </c>
    </row>
    <row r="241" spans="2:65" s="13" customFormat="1" ht="12">
      <c r="B241" s="159"/>
      <c r="D241" s="153" t="s">
        <v>173</v>
      </c>
      <c r="E241" s="160" t="s">
        <v>1</v>
      </c>
      <c r="F241" s="161" t="s">
        <v>323</v>
      </c>
      <c r="H241" s="162">
        <v>15</v>
      </c>
      <c r="I241" s="163"/>
      <c r="L241" s="159"/>
      <c r="M241" s="164"/>
      <c r="T241" s="165"/>
      <c r="AT241" s="160" t="s">
        <v>173</v>
      </c>
      <c r="AU241" s="160" t="s">
        <v>171</v>
      </c>
      <c r="AV241" s="13" t="s">
        <v>171</v>
      </c>
      <c r="AW241" s="13" t="s">
        <v>31</v>
      </c>
      <c r="AX241" s="13" t="s">
        <v>82</v>
      </c>
      <c r="AY241" s="160" t="s">
        <v>163</v>
      </c>
    </row>
    <row r="242" spans="2:65" s="1" customFormat="1" ht="16.5" customHeight="1">
      <c r="B242" s="31"/>
      <c r="C242" s="138" t="s">
        <v>7</v>
      </c>
      <c r="D242" s="138" t="s">
        <v>166</v>
      </c>
      <c r="E242" s="139" t="s">
        <v>324</v>
      </c>
      <c r="F242" s="140" t="s">
        <v>325</v>
      </c>
      <c r="G242" s="141" t="s">
        <v>320</v>
      </c>
      <c r="H242" s="142">
        <v>10</v>
      </c>
      <c r="I242" s="143"/>
      <c r="J242" s="144">
        <f>ROUND(I242*H242,2)</f>
        <v>0</v>
      </c>
      <c r="K242" s="145"/>
      <c r="L242" s="31"/>
      <c r="M242" s="146" t="s">
        <v>1</v>
      </c>
      <c r="N242" s="147" t="s">
        <v>40</v>
      </c>
      <c r="P242" s="148">
        <f>O242*H242</f>
        <v>0</v>
      </c>
      <c r="Q242" s="148">
        <v>0</v>
      </c>
      <c r="R242" s="148">
        <f>Q242*H242</f>
        <v>0</v>
      </c>
      <c r="S242" s="148">
        <v>0</v>
      </c>
      <c r="T242" s="149">
        <f>S242*H242</f>
        <v>0</v>
      </c>
      <c r="AR242" s="150" t="s">
        <v>275</v>
      </c>
      <c r="AT242" s="150" t="s">
        <v>166</v>
      </c>
      <c r="AU242" s="150" t="s">
        <v>171</v>
      </c>
      <c r="AY242" s="16" t="s">
        <v>163</v>
      </c>
      <c r="BE242" s="151">
        <f>IF(N242="základná",J242,0)</f>
        <v>0</v>
      </c>
      <c r="BF242" s="151">
        <f>IF(N242="znížená",J242,0)</f>
        <v>0</v>
      </c>
      <c r="BG242" s="151">
        <f>IF(N242="zákl. prenesená",J242,0)</f>
        <v>0</v>
      </c>
      <c r="BH242" s="151">
        <f>IF(N242="zníž. prenesená",J242,0)</f>
        <v>0</v>
      </c>
      <c r="BI242" s="151">
        <f>IF(N242="nulová",J242,0)</f>
        <v>0</v>
      </c>
      <c r="BJ242" s="16" t="s">
        <v>171</v>
      </c>
      <c r="BK242" s="151">
        <f>ROUND(I242*H242,2)</f>
        <v>0</v>
      </c>
      <c r="BL242" s="16" t="s">
        <v>275</v>
      </c>
      <c r="BM242" s="150" t="s">
        <v>326</v>
      </c>
    </row>
    <row r="243" spans="2:65" s="12" customFormat="1" ht="12">
      <c r="B243" s="152"/>
      <c r="D243" s="153" t="s">
        <v>173</v>
      </c>
      <c r="E243" s="154" t="s">
        <v>1</v>
      </c>
      <c r="F243" s="155" t="s">
        <v>327</v>
      </c>
      <c r="H243" s="154" t="s">
        <v>1</v>
      </c>
      <c r="I243" s="156"/>
      <c r="L243" s="152"/>
      <c r="M243" s="157"/>
      <c r="T243" s="158"/>
      <c r="AT243" s="154" t="s">
        <v>173</v>
      </c>
      <c r="AU243" s="154" t="s">
        <v>171</v>
      </c>
      <c r="AV243" s="12" t="s">
        <v>82</v>
      </c>
      <c r="AW243" s="12" t="s">
        <v>31</v>
      </c>
      <c r="AX243" s="12" t="s">
        <v>74</v>
      </c>
      <c r="AY243" s="154" t="s">
        <v>163</v>
      </c>
    </row>
    <row r="244" spans="2:65" s="13" customFormat="1" ht="12">
      <c r="B244" s="159"/>
      <c r="D244" s="153" t="s">
        <v>173</v>
      </c>
      <c r="E244" s="160" t="s">
        <v>1</v>
      </c>
      <c r="F244" s="161" t="s">
        <v>224</v>
      </c>
      <c r="H244" s="162">
        <v>10</v>
      </c>
      <c r="I244" s="163"/>
      <c r="L244" s="159"/>
      <c r="M244" s="164"/>
      <c r="T244" s="165"/>
      <c r="AT244" s="160" t="s">
        <v>173</v>
      </c>
      <c r="AU244" s="160" t="s">
        <v>171</v>
      </c>
      <c r="AV244" s="13" t="s">
        <v>171</v>
      </c>
      <c r="AW244" s="13" t="s">
        <v>31</v>
      </c>
      <c r="AX244" s="13" t="s">
        <v>82</v>
      </c>
      <c r="AY244" s="160" t="s">
        <v>163</v>
      </c>
    </row>
    <row r="245" spans="2:65" s="1" customFormat="1" ht="24.25" customHeight="1">
      <c r="B245" s="31"/>
      <c r="C245" s="138" t="s">
        <v>328</v>
      </c>
      <c r="D245" s="138" t="s">
        <v>166</v>
      </c>
      <c r="E245" s="139" t="s">
        <v>329</v>
      </c>
      <c r="F245" s="140" t="s">
        <v>330</v>
      </c>
      <c r="G245" s="141" t="s">
        <v>237</v>
      </c>
      <c r="H245" s="142">
        <v>0.38</v>
      </c>
      <c r="I245" s="143"/>
      <c r="J245" s="144">
        <f>ROUND(I245*H245,2)</f>
        <v>0</v>
      </c>
      <c r="K245" s="145"/>
      <c r="L245" s="31"/>
      <c r="M245" s="146" t="s">
        <v>1</v>
      </c>
      <c r="N245" s="147" t="s">
        <v>40</v>
      </c>
      <c r="P245" s="148">
        <f>O245*H245</f>
        <v>0</v>
      </c>
      <c r="Q245" s="148">
        <v>0</v>
      </c>
      <c r="R245" s="148">
        <f>Q245*H245</f>
        <v>0</v>
      </c>
      <c r="S245" s="148">
        <v>0</v>
      </c>
      <c r="T245" s="149">
        <f>S245*H245</f>
        <v>0</v>
      </c>
      <c r="AR245" s="150" t="s">
        <v>275</v>
      </c>
      <c r="AT245" s="150" t="s">
        <v>166</v>
      </c>
      <c r="AU245" s="150" t="s">
        <v>171</v>
      </c>
      <c r="AY245" s="16" t="s">
        <v>163</v>
      </c>
      <c r="BE245" s="151">
        <f>IF(N245="základná",J245,0)</f>
        <v>0</v>
      </c>
      <c r="BF245" s="151">
        <f>IF(N245="znížená",J245,0)</f>
        <v>0</v>
      </c>
      <c r="BG245" s="151">
        <f>IF(N245="zákl. prenesená",J245,0)</f>
        <v>0</v>
      </c>
      <c r="BH245" s="151">
        <f>IF(N245="zníž. prenesená",J245,0)</f>
        <v>0</v>
      </c>
      <c r="BI245" s="151">
        <f>IF(N245="nulová",J245,0)</f>
        <v>0</v>
      </c>
      <c r="BJ245" s="16" t="s">
        <v>171</v>
      </c>
      <c r="BK245" s="151">
        <f>ROUND(I245*H245,2)</f>
        <v>0</v>
      </c>
      <c r="BL245" s="16" t="s">
        <v>275</v>
      </c>
      <c r="BM245" s="150" t="s">
        <v>331</v>
      </c>
    </row>
    <row r="246" spans="2:65" s="11" customFormat="1" ht="22.75" customHeight="1">
      <c r="B246" s="126"/>
      <c r="D246" s="127" t="s">
        <v>73</v>
      </c>
      <c r="E246" s="136" t="s">
        <v>332</v>
      </c>
      <c r="F246" s="136" t="s">
        <v>333</v>
      </c>
      <c r="I246" s="129"/>
      <c r="J246" s="137">
        <f>BK246</f>
        <v>0</v>
      </c>
      <c r="L246" s="126"/>
      <c r="M246" s="131"/>
      <c r="P246" s="132">
        <f>SUM(P247:P288)</f>
        <v>0</v>
      </c>
      <c r="R246" s="132">
        <f>SUM(R247:R288)</f>
        <v>116.89603000000001</v>
      </c>
      <c r="T246" s="133">
        <f>SUM(T247:T288)</f>
        <v>60.775999999999996</v>
      </c>
      <c r="AR246" s="127" t="s">
        <v>171</v>
      </c>
      <c r="AT246" s="134" t="s">
        <v>73</v>
      </c>
      <c r="AU246" s="134" t="s">
        <v>82</v>
      </c>
      <c r="AY246" s="127" t="s">
        <v>163</v>
      </c>
      <c r="BK246" s="135">
        <f>SUM(BK247:BK288)</f>
        <v>0</v>
      </c>
    </row>
    <row r="247" spans="2:65" s="1" customFormat="1" ht="24.25" customHeight="1">
      <c r="B247" s="31"/>
      <c r="C247" s="138" t="s">
        <v>334</v>
      </c>
      <c r="D247" s="138" t="s">
        <v>166</v>
      </c>
      <c r="E247" s="139" t="s">
        <v>335</v>
      </c>
      <c r="F247" s="140" t="s">
        <v>336</v>
      </c>
      <c r="G247" s="141" t="s">
        <v>183</v>
      </c>
      <c r="H247" s="142">
        <v>998.077</v>
      </c>
      <c r="I247" s="143"/>
      <c r="J247" s="144">
        <f>ROUND(I247*H247,2)</f>
        <v>0</v>
      </c>
      <c r="K247" s="145"/>
      <c r="L247" s="31"/>
      <c r="M247" s="146" t="s">
        <v>1</v>
      </c>
      <c r="N247" s="147" t="s">
        <v>40</v>
      </c>
      <c r="P247" s="148">
        <f>O247*H247</f>
        <v>0</v>
      </c>
      <c r="Q247" s="148">
        <v>0</v>
      </c>
      <c r="R247" s="148">
        <f>Q247*H247</f>
        <v>0</v>
      </c>
      <c r="S247" s="148">
        <v>0</v>
      </c>
      <c r="T247" s="149">
        <f>S247*H247</f>
        <v>0</v>
      </c>
      <c r="AR247" s="150" t="s">
        <v>275</v>
      </c>
      <c r="AT247" s="150" t="s">
        <v>166</v>
      </c>
      <c r="AU247" s="150" t="s">
        <v>171</v>
      </c>
      <c r="AY247" s="16" t="s">
        <v>163</v>
      </c>
      <c r="BE247" s="151">
        <f>IF(N247="základná",J247,0)</f>
        <v>0</v>
      </c>
      <c r="BF247" s="151">
        <f>IF(N247="znížená",J247,0)</f>
        <v>0</v>
      </c>
      <c r="BG247" s="151">
        <f>IF(N247="zákl. prenesená",J247,0)</f>
        <v>0</v>
      </c>
      <c r="BH247" s="151">
        <f>IF(N247="zníž. prenesená",J247,0)</f>
        <v>0</v>
      </c>
      <c r="BI247" s="151">
        <f>IF(N247="nulová",J247,0)</f>
        <v>0</v>
      </c>
      <c r="BJ247" s="16" t="s">
        <v>171</v>
      </c>
      <c r="BK247" s="151">
        <f>ROUND(I247*H247,2)</f>
        <v>0</v>
      </c>
      <c r="BL247" s="16" t="s">
        <v>275</v>
      </c>
      <c r="BM247" s="150" t="s">
        <v>337</v>
      </c>
    </row>
    <row r="248" spans="2:65" s="12" customFormat="1" ht="24">
      <c r="B248" s="152"/>
      <c r="D248" s="153" t="s">
        <v>173</v>
      </c>
      <c r="E248" s="154" t="s">
        <v>1</v>
      </c>
      <c r="F248" s="155" t="s">
        <v>338</v>
      </c>
      <c r="H248" s="154" t="s">
        <v>1</v>
      </c>
      <c r="I248" s="156"/>
      <c r="L248" s="152"/>
      <c r="M248" s="157"/>
      <c r="T248" s="158"/>
      <c r="AT248" s="154" t="s">
        <v>173</v>
      </c>
      <c r="AU248" s="154" t="s">
        <v>171</v>
      </c>
      <c r="AV248" s="12" t="s">
        <v>82</v>
      </c>
      <c r="AW248" s="12" t="s">
        <v>31</v>
      </c>
      <c r="AX248" s="12" t="s">
        <v>74</v>
      </c>
      <c r="AY248" s="154" t="s">
        <v>163</v>
      </c>
    </row>
    <row r="249" spans="2:65" s="13" customFormat="1" ht="24">
      <c r="B249" s="159"/>
      <c r="D249" s="153" t="s">
        <v>173</v>
      </c>
      <c r="E249" s="160" t="s">
        <v>1</v>
      </c>
      <c r="F249" s="161" t="s">
        <v>339</v>
      </c>
      <c r="H249" s="162">
        <v>998.077</v>
      </c>
      <c r="I249" s="163"/>
      <c r="L249" s="159"/>
      <c r="M249" s="164"/>
      <c r="T249" s="165"/>
      <c r="AT249" s="160" t="s">
        <v>173</v>
      </c>
      <c r="AU249" s="160" t="s">
        <v>171</v>
      </c>
      <c r="AV249" s="13" t="s">
        <v>171</v>
      </c>
      <c r="AW249" s="13" t="s">
        <v>31</v>
      </c>
      <c r="AX249" s="13" t="s">
        <v>82</v>
      </c>
      <c r="AY249" s="160" t="s">
        <v>163</v>
      </c>
    </row>
    <row r="250" spans="2:65" s="1" customFormat="1" ht="24.25" customHeight="1">
      <c r="B250" s="31"/>
      <c r="C250" s="138" t="s">
        <v>340</v>
      </c>
      <c r="D250" s="138" t="s">
        <v>166</v>
      </c>
      <c r="E250" s="139" t="s">
        <v>341</v>
      </c>
      <c r="F250" s="140" t="s">
        <v>342</v>
      </c>
      <c r="G250" s="141" t="s">
        <v>222</v>
      </c>
      <c r="H250" s="142">
        <v>17.5</v>
      </c>
      <c r="I250" s="143"/>
      <c r="J250" s="144">
        <f>ROUND(I250*H250,2)</f>
        <v>0</v>
      </c>
      <c r="K250" s="145"/>
      <c r="L250" s="31"/>
      <c r="M250" s="146" t="s">
        <v>1</v>
      </c>
      <c r="N250" s="147" t="s">
        <v>40</v>
      </c>
      <c r="P250" s="148">
        <f>O250*H250</f>
        <v>0</v>
      </c>
      <c r="Q250" s="148">
        <v>2.7999999999999998E-4</v>
      </c>
      <c r="R250" s="148">
        <f>Q250*H250</f>
        <v>4.8999999999999998E-3</v>
      </c>
      <c r="S250" s="148">
        <v>0</v>
      </c>
      <c r="T250" s="149">
        <f>S250*H250</f>
        <v>0</v>
      </c>
      <c r="AR250" s="150" t="s">
        <v>275</v>
      </c>
      <c r="AT250" s="150" t="s">
        <v>166</v>
      </c>
      <c r="AU250" s="150" t="s">
        <v>171</v>
      </c>
      <c r="AY250" s="16" t="s">
        <v>163</v>
      </c>
      <c r="BE250" s="151">
        <f>IF(N250="základná",J250,0)</f>
        <v>0</v>
      </c>
      <c r="BF250" s="151">
        <f>IF(N250="znížená",J250,0)</f>
        <v>0</v>
      </c>
      <c r="BG250" s="151">
        <f>IF(N250="zákl. prenesená",J250,0)</f>
        <v>0</v>
      </c>
      <c r="BH250" s="151">
        <f>IF(N250="zníž. prenesená",J250,0)</f>
        <v>0</v>
      </c>
      <c r="BI250" s="151">
        <f>IF(N250="nulová",J250,0)</f>
        <v>0</v>
      </c>
      <c r="BJ250" s="16" t="s">
        <v>171</v>
      </c>
      <c r="BK250" s="151">
        <f>ROUND(I250*H250,2)</f>
        <v>0</v>
      </c>
      <c r="BL250" s="16" t="s">
        <v>275</v>
      </c>
      <c r="BM250" s="150" t="s">
        <v>343</v>
      </c>
    </row>
    <row r="251" spans="2:65" s="12" customFormat="1" ht="24">
      <c r="B251" s="152"/>
      <c r="D251" s="153" t="s">
        <v>173</v>
      </c>
      <c r="E251" s="154" t="s">
        <v>1</v>
      </c>
      <c r="F251" s="155" t="s">
        <v>344</v>
      </c>
      <c r="H251" s="154" t="s">
        <v>1</v>
      </c>
      <c r="I251" s="156"/>
      <c r="L251" s="152"/>
      <c r="M251" s="157"/>
      <c r="T251" s="158"/>
      <c r="AT251" s="154" t="s">
        <v>173</v>
      </c>
      <c r="AU251" s="154" t="s">
        <v>171</v>
      </c>
      <c r="AV251" s="12" t="s">
        <v>82</v>
      </c>
      <c r="AW251" s="12" t="s">
        <v>31</v>
      </c>
      <c r="AX251" s="12" t="s">
        <v>74</v>
      </c>
      <c r="AY251" s="154" t="s">
        <v>163</v>
      </c>
    </row>
    <row r="252" spans="2:65" s="13" customFormat="1" ht="12">
      <c r="B252" s="159"/>
      <c r="D252" s="153" t="s">
        <v>173</v>
      </c>
      <c r="E252" s="160" t="s">
        <v>1</v>
      </c>
      <c r="F252" s="161" t="s">
        <v>345</v>
      </c>
      <c r="H252" s="162">
        <v>17.5</v>
      </c>
      <c r="I252" s="163"/>
      <c r="L252" s="159"/>
      <c r="M252" s="164"/>
      <c r="T252" s="165"/>
      <c r="AT252" s="160" t="s">
        <v>173</v>
      </c>
      <c r="AU252" s="160" t="s">
        <v>171</v>
      </c>
      <c r="AV252" s="13" t="s">
        <v>171</v>
      </c>
      <c r="AW252" s="13" t="s">
        <v>31</v>
      </c>
      <c r="AX252" s="13" t="s">
        <v>82</v>
      </c>
      <c r="AY252" s="160" t="s">
        <v>163</v>
      </c>
    </row>
    <row r="253" spans="2:65" s="1" customFormat="1" ht="37.75" customHeight="1">
      <c r="B253" s="31"/>
      <c r="C253" s="176" t="s">
        <v>346</v>
      </c>
      <c r="D253" s="176" t="s">
        <v>297</v>
      </c>
      <c r="E253" s="177" t="s">
        <v>347</v>
      </c>
      <c r="F253" s="178" t="s">
        <v>348</v>
      </c>
      <c r="G253" s="179" t="s">
        <v>169</v>
      </c>
      <c r="H253" s="180">
        <v>2.0129999999999999</v>
      </c>
      <c r="I253" s="181"/>
      <c r="J253" s="182">
        <f>ROUND(I253*H253,2)</f>
        <v>0</v>
      </c>
      <c r="K253" s="183"/>
      <c r="L253" s="184"/>
      <c r="M253" s="185" t="s">
        <v>1</v>
      </c>
      <c r="N253" s="186" t="s">
        <v>40</v>
      </c>
      <c r="P253" s="148">
        <f>O253*H253</f>
        <v>0</v>
      </c>
      <c r="Q253" s="148">
        <v>0.54</v>
      </c>
      <c r="R253" s="148">
        <f>Q253*H253</f>
        <v>1.0870200000000001</v>
      </c>
      <c r="S253" s="148">
        <v>0</v>
      </c>
      <c r="T253" s="149">
        <f>S253*H253</f>
        <v>0</v>
      </c>
      <c r="AR253" s="150" t="s">
        <v>300</v>
      </c>
      <c r="AT253" s="150" t="s">
        <v>297</v>
      </c>
      <c r="AU253" s="150" t="s">
        <v>171</v>
      </c>
      <c r="AY253" s="16" t="s">
        <v>163</v>
      </c>
      <c r="BE253" s="151">
        <f>IF(N253="základná",J253,0)</f>
        <v>0</v>
      </c>
      <c r="BF253" s="151">
        <f>IF(N253="znížená",J253,0)</f>
        <v>0</v>
      </c>
      <c r="BG253" s="151">
        <f>IF(N253="zákl. prenesená",J253,0)</f>
        <v>0</v>
      </c>
      <c r="BH253" s="151">
        <f>IF(N253="zníž. prenesená",J253,0)</f>
        <v>0</v>
      </c>
      <c r="BI253" s="151">
        <f>IF(N253="nulová",J253,0)</f>
        <v>0</v>
      </c>
      <c r="BJ253" s="16" t="s">
        <v>171</v>
      </c>
      <c r="BK253" s="151">
        <f>ROUND(I253*H253,2)</f>
        <v>0</v>
      </c>
      <c r="BL253" s="16" t="s">
        <v>275</v>
      </c>
      <c r="BM253" s="150" t="s">
        <v>349</v>
      </c>
    </row>
    <row r="254" spans="2:65" s="12" customFormat="1" ht="24">
      <c r="B254" s="152"/>
      <c r="D254" s="153" t="s">
        <v>173</v>
      </c>
      <c r="E254" s="154" t="s">
        <v>1</v>
      </c>
      <c r="F254" s="155" t="s">
        <v>350</v>
      </c>
      <c r="H254" s="154" t="s">
        <v>1</v>
      </c>
      <c r="I254" s="156"/>
      <c r="L254" s="152"/>
      <c r="M254" s="157"/>
      <c r="T254" s="158"/>
      <c r="AT254" s="154" t="s">
        <v>173</v>
      </c>
      <c r="AU254" s="154" t="s">
        <v>171</v>
      </c>
      <c r="AV254" s="12" t="s">
        <v>82</v>
      </c>
      <c r="AW254" s="12" t="s">
        <v>31</v>
      </c>
      <c r="AX254" s="12" t="s">
        <v>74</v>
      </c>
      <c r="AY254" s="154" t="s">
        <v>163</v>
      </c>
    </row>
    <row r="255" spans="2:65" s="13" customFormat="1" ht="12">
      <c r="B255" s="159"/>
      <c r="D255" s="153" t="s">
        <v>173</v>
      </c>
      <c r="E255" s="160" t="s">
        <v>1</v>
      </c>
      <c r="F255" s="161" t="s">
        <v>351</v>
      </c>
      <c r="H255" s="162">
        <v>2.0129999999999999</v>
      </c>
      <c r="I255" s="163"/>
      <c r="L255" s="159"/>
      <c r="M255" s="164"/>
      <c r="T255" s="165"/>
      <c r="AT255" s="160" t="s">
        <v>173</v>
      </c>
      <c r="AU255" s="160" t="s">
        <v>171</v>
      </c>
      <c r="AV255" s="13" t="s">
        <v>171</v>
      </c>
      <c r="AW255" s="13" t="s">
        <v>31</v>
      </c>
      <c r="AX255" s="13" t="s">
        <v>82</v>
      </c>
      <c r="AY255" s="160" t="s">
        <v>163</v>
      </c>
    </row>
    <row r="256" spans="2:65" s="1" customFormat="1" ht="33" customHeight="1">
      <c r="B256" s="31"/>
      <c r="C256" s="138" t="s">
        <v>352</v>
      </c>
      <c r="D256" s="138" t="s">
        <v>166</v>
      </c>
      <c r="E256" s="139" t="s">
        <v>353</v>
      </c>
      <c r="F256" s="140" t="s">
        <v>354</v>
      </c>
      <c r="G256" s="141" t="s">
        <v>222</v>
      </c>
      <c r="H256" s="142">
        <v>500</v>
      </c>
      <c r="I256" s="143"/>
      <c r="J256" s="144">
        <f>ROUND(I256*H256,2)</f>
        <v>0</v>
      </c>
      <c r="K256" s="145"/>
      <c r="L256" s="31"/>
      <c r="M256" s="146" t="s">
        <v>1</v>
      </c>
      <c r="N256" s="147" t="s">
        <v>40</v>
      </c>
      <c r="P256" s="148">
        <f>O256*H256</f>
        <v>0</v>
      </c>
      <c r="Q256" s="148">
        <v>0</v>
      </c>
      <c r="R256" s="148">
        <f>Q256*H256</f>
        <v>0</v>
      </c>
      <c r="S256" s="148">
        <v>1.2E-2</v>
      </c>
      <c r="T256" s="149">
        <f>S256*H256</f>
        <v>6</v>
      </c>
      <c r="AR256" s="150" t="s">
        <v>275</v>
      </c>
      <c r="AT256" s="150" t="s">
        <v>166</v>
      </c>
      <c r="AU256" s="150" t="s">
        <v>171</v>
      </c>
      <c r="AY256" s="16" t="s">
        <v>163</v>
      </c>
      <c r="BE256" s="151">
        <f>IF(N256="základná",J256,0)</f>
        <v>0</v>
      </c>
      <c r="BF256" s="151">
        <f>IF(N256="znížená",J256,0)</f>
        <v>0</v>
      </c>
      <c r="BG256" s="151">
        <f>IF(N256="zákl. prenesená",J256,0)</f>
        <v>0</v>
      </c>
      <c r="BH256" s="151">
        <f>IF(N256="zníž. prenesená",J256,0)</f>
        <v>0</v>
      </c>
      <c r="BI256" s="151">
        <f>IF(N256="nulová",J256,0)</f>
        <v>0</v>
      </c>
      <c r="BJ256" s="16" t="s">
        <v>171</v>
      </c>
      <c r="BK256" s="151">
        <f>ROUND(I256*H256,2)</f>
        <v>0</v>
      </c>
      <c r="BL256" s="16" t="s">
        <v>275</v>
      </c>
      <c r="BM256" s="150" t="s">
        <v>355</v>
      </c>
    </row>
    <row r="257" spans="2:65" s="13" customFormat="1" ht="12">
      <c r="B257" s="159"/>
      <c r="D257" s="153" t="s">
        <v>173</v>
      </c>
      <c r="E257" s="160" t="s">
        <v>1</v>
      </c>
      <c r="F257" s="161" t="s">
        <v>356</v>
      </c>
      <c r="H257" s="162">
        <v>500</v>
      </c>
      <c r="I257" s="163"/>
      <c r="L257" s="159"/>
      <c r="M257" s="164"/>
      <c r="T257" s="165"/>
      <c r="AT257" s="160" t="s">
        <v>173</v>
      </c>
      <c r="AU257" s="160" t="s">
        <v>171</v>
      </c>
      <c r="AV257" s="13" t="s">
        <v>171</v>
      </c>
      <c r="AW257" s="13" t="s">
        <v>31</v>
      </c>
      <c r="AX257" s="13" t="s">
        <v>82</v>
      </c>
      <c r="AY257" s="160" t="s">
        <v>163</v>
      </c>
    </row>
    <row r="258" spans="2:65" s="1" customFormat="1" ht="33" customHeight="1">
      <c r="B258" s="31"/>
      <c r="C258" s="138" t="s">
        <v>357</v>
      </c>
      <c r="D258" s="138" t="s">
        <v>166</v>
      </c>
      <c r="E258" s="139" t="s">
        <v>358</v>
      </c>
      <c r="F258" s="140" t="s">
        <v>359</v>
      </c>
      <c r="G258" s="141" t="s">
        <v>222</v>
      </c>
      <c r="H258" s="142">
        <v>500</v>
      </c>
      <c r="I258" s="143"/>
      <c r="J258" s="144">
        <f>ROUND(I258*H258,2)</f>
        <v>0</v>
      </c>
      <c r="K258" s="145"/>
      <c r="L258" s="31"/>
      <c r="M258" s="146" t="s">
        <v>1</v>
      </c>
      <c r="N258" s="147" t="s">
        <v>40</v>
      </c>
      <c r="P258" s="148">
        <f>O258*H258</f>
        <v>0</v>
      </c>
      <c r="Q258" s="148">
        <v>0</v>
      </c>
      <c r="R258" s="148">
        <f>Q258*H258</f>
        <v>0</v>
      </c>
      <c r="S258" s="148">
        <v>1.6E-2</v>
      </c>
      <c r="T258" s="149">
        <f>S258*H258</f>
        <v>8</v>
      </c>
      <c r="AR258" s="150" t="s">
        <v>275</v>
      </c>
      <c r="AT258" s="150" t="s">
        <v>166</v>
      </c>
      <c r="AU258" s="150" t="s">
        <v>171</v>
      </c>
      <c r="AY258" s="16" t="s">
        <v>163</v>
      </c>
      <c r="BE258" s="151">
        <f>IF(N258="základná",J258,0)</f>
        <v>0</v>
      </c>
      <c r="BF258" s="151">
        <f>IF(N258="znížená",J258,0)</f>
        <v>0</v>
      </c>
      <c r="BG258" s="151">
        <f>IF(N258="zákl. prenesená",J258,0)</f>
        <v>0</v>
      </c>
      <c r="BH258" s="151">
        <f>IF(N258="zníž. prenesená",J258,0)</f>
        <v>0</v>
      </c>
      <c r="BI258" s="151">
        <f>IF(N258="nulová",J258,0)</f>
        <v>0</v>
      </c>
      <c r="BJ258" s="16" t="s">
        <v>171</v>
      </c>
      <c r="BK258" s="151">
        <f>ROUND(I258*H258,2)</f>
        <v>0</v>
      </c>
      <c r="BL258" s="16" t="s">
        <v>275</v>
      </c>
      <c r="BM258" s="150" t="s">
        <v>360</v>
      </c>
    </row>
    <row r="259" spans="2:65" s="13" customFormat="1" ht="12">
      <c r="B259" s="159"/>
      <c r="D259" s="153" t="s">
        <v>173</v>
      </c>
      <c r="E259" s="160" t="s">
        <v>1</v>
      </c>
      <c r="F259" s="161" t="s">
        <v>356</v>
      </c>
      <c r="H259" s="162">
        <v>500</v>
      </c>
      <c r="I259" s="163"/>
      <c r="L259" s="159"/>
      <c r="M259" s="164"/>
      <c r="T259" s="165"/>
      <c r="AT259" s="160" t="s">
        <v>173</v>
      </c>
      <c r="AU259" s="160" t="s">
        <v>171</v>
      </c>
      <c r="AV259" s="13" t="s">
        <v>171</v>
      </c>
      <c r="AW259" s="13" t="s">
        <v>31</v>
      </c>
      <c r="AX259" s="13" t="s">
        <v>82</v>
      </c>
      <c r="AY259" s="160" t="s">
        <v>163</v>
      </c>
    </row>
    <row r="260" spans="2:65" s="1" customFormat="1" ht="33" customHeight="1">
      <c r="B260" s="31"/>
      <c r="C260" s="138" t="s">
        <v>361</v>
      </c>
      <c r="D260" s="138" t="s">
        <v>166</v>
      </c>
      <c r="E260" s="139" t="s">
        <v>362</v>
      </c>
      <c r="F260" s="140" t="s">
        <v>363</v>
      </c>
      <c r="G260" s="141" t="s">
        <v>222</v>
      </c>
      <c r="H260" s="142">
        <v>200</v>
      </c>
      <c r="I260" s="143"/>
      <c r="J260" s="144">
        <f>ROUND(I260*H260,2)</f>
        <v>0</v>
      </c>
      <c r="K260" s="145"/>
      <c r="L260" s="31"/>
      <c r="M260" s="146" t="s">
        <v>1</v>
      </c>
      <c r="N260" s="147" t="s">
        <v>40</v>
      </c>
      <c r="P260" s="148">
        <f>O260*H260</f>
        <v>0</v>
      </c>
      <c r="Q260" s="148">
        <v>0</v>
      </c>
      <c r="R260" s="148">
        <f>Q260*H260</f>
        <v>0</v>
      </c>
      <c r="S260" s="148">
        <v>1.6E-2</v>
      </c>
      <c r="T260" s="149">
        <f>S260*H260</f>
        <v>3.2</v>
      </c>
      <c r="AR260" s="150" t="s">
        <v>275</v>
      </c>
      <c r="AT260" s="150" t="s">
        <v>166</v>
      </c>
      <c r="AU260" s="150" t="s">
        <v>171</v>
      </c>
      <c r="AY260" s="16" t="s">
        <v>163</v>
      </c>
      <c r="BE260" s="151">
        <f>IF(N260="základná",J260,0)</f>
        <v>0</v>
      </c>
      <c r="BF260" s="151">
        <f>IF(N260="znížená",J260,0)</f>
        <v>0</v>
      </c>
      <c r="BG260" s="151">
        <f>IF(N260="zákl. prenesená",J260,0)</f>
        <v>0</v>
      </c>
      <c r="BH260" s="151">
        <f>IF(N260="zníž. prenesená",J260,0)</f>
        <v>0</v>
      </c>
      <c r="BI260" s="151">
        <f>IF(N260="nulová",J260,0)</f>
        <v>0</v>
      </c>
      <c r="BJ260" s="16" t="s">
        <v>171</v>
      </c>
      <c r="BK260" s="151">
        <f>ROUND(I260*H260,2)</f>
        <v>0</v>
      </c>
      <c r="BL260" s="16" t="s">
        <v>275</v>
      </c>
      <c r="BM260" s="150" t="s">
        <v>364</v>
      </c>
    </row>
    <row r="261" spans="2:65" s="13" customFormat="1" ht="12">
      <c r="B261" s="159"/>
      <c r="D261" s="153" t="s">
        <v>173</v>
      </c>
      <c r="E261" s="160" t="s">
        <v>1</v>
      </c>
      <c r="F261" s="161" t="s">
        <v>365</v>
      </c>
      <c r="H261" s="162">
        <v>200</v>
      </c>
      <c r="I261" s="163"/>
      <c r="L261" s="159"/>
      <c r="M261" s="164"/>
      <c r="T261" s="165"/>
      <c r="AT261" s="160" t="s">
        <v>173</v>
      </c>
      <c r="AU261" s="160" t="s">
        <v>171</v>
      </c>
      <c r="AV261" s="13" t="s">
        <v>171</v>
      </c>
      <c r="AW261" s="13" t="s">
        <v>31</v>
      </c>
      <c r="AX261" s="13" t="s">
        <v>82</v>
      </c>
      <c r="AY261" s="160" t="s">
        <v>163</v>
      </c>
    </row>
    <row r="262" spans="2:65" s="1" customFormat="1" ht="33" customHeight="1">
      <c r="B262" s="31"/>
      <c r="C262" s="138" t="s">
        <v>366</v>
      </c>
      <c r="D262" s="138" t="s">
        <v>166</v>
      </c>
      <c r="E262" s="139" t="s">
        <v>367</v>
      </c>
      <c r="F262" s="140" t="s">
        <v>368</v>
      </c>
      <c r="G262" s="141" t="s">
        <v>222</v>
      </c>
      <c r="H262" s="142">
        <v>100</v>
      </c>
      <c r="I262" s="143"/>
      <c r="J262" s="144">
        <f>ROUND(I262*H262,2)</f>
        <v>0</v>
      </c>
      <c r="K262" s="145"/>
      <c r="L262" s="31"/>
      <c r="M262" s="146" t="s">
        <v>1</v>
      </c>
      <c r="N262" s="147" t="s">
        <v>40</v>
      </c>
      <c r="P262" s="148">
        <f>O262*H262</f>
        <v>0</v>
      </c>
      <c r="Q262" s="148">
        <v>0</v>
      </c>
      <c r="R262" s="148">
        <f>Q262*H262</f>
        <v>0</v>
      </c>
      <c r="S262" s="148">
        <v>2.5000000000000001E-2</v>
      </c>
      <c r="T262" s="149">
        <f>S262*H262</f>
        <v>2.5</v>
      </c>
      <c r="AR262" s="150" t="s">
        <v>275</v>
      </c>
      <c r="AT262" s="150" t="s">
        <v>166</v>
      </c>
      <c r="AU262" s="150" t="s">
        <v>171</v>
      </c>
      <c r="AY262" s="16" t="s">
        <v>163</v>
      </c>
      <c r="BE262" s="151">
        <f>IF(N262="základná",J262,0)</f>
        <v>0</v>
      </c>
      <c r="BF262" s="151">
        <f>IF(N262="znížená",J262,0)</f>
        <v>0</v>
      </c>
      <c r="BG262" s="151">
        <f>IF(N262="zákl. prenesená",J262,0)</f>
        <v>0</v>
      </c>
      <c r="BH262" s="151">
        <f>IF(N262="zníž. prenesená",J262,0)</f>
        <v>0</v>
      </c>
      <c r="BI262" s="151">
        <f>IF(N262="nulová",J262,0)</f>
        <v>0</v>
      </c>
      <c r="BJ262" s="16" t="s">
        <v>171</v>
      </c>
      <c r="BK262" s="151">
        <f>ROUND(I262*H262,2)</f>
        <v>0</v>
      </c>
      <c r="BL262" s="16" t="s">
        <v>275</v>
      </c>
      <c r="BM262" s="150" t="s">
        <v>369</v>
      </c>
    </row>
    <row r="263" spans="2:65" s="13" customFormat="1" ht="12">
      <c r="B263" s="159"/>
      <c r="D263" s="153" t="s">
        <v>173</v>
      </c>
      <c r="E263" s="160" t="s">
        <v>1</v>
      </c>
      <c r="F263" s="161" t="s">
        <v>370</v>
      </c>
      <c r="H263" s="162">
        <v>100</v>
      </c>
      <c r="I263" s="163"/>
      <c r="L263" s="159"/>
      <c r="M263" s="164"/>
      <c r="T263" s="165"/>
      <c r="AT263" s="160" t="s">
        <v>173</v>
      </c>
      <c r="AU263" s="160" t="s">
        <v>171</v>
      </c>
      <c r="AV263" s="13" t="s">
        <v>171</v>
      </c>
      <c r="AW263" s="13" t="s">
        <v>31</v>
      </c>
      <c r="AX263" s="13" t="s">
        <v>82</v>
      </c>
      <c r="AY263" s="160" t="s">
        <v>163</v>
      </c>
    </row>
    <row r="264" spans="2:65" s="1" customFormat="1" ht="33" customHeight="1">
      <c r="B264" s="31"/>
      <c r="C264" s="138" t="s">
        <v>300</v>
      </c>
      <c r="D264" s="138" t="s">
        <v>166</v>
      </c>
      <c r="E264" s="139" t="s">
        <v>371</v>
      </c>
      <c r="F264" s="140" t="s">
        <v>372</v>
      </c>
      <c r="G264" s="141" t="s">
        <v>222</v>
      </c>
      <c r="H264" s="142">
        <v>500</v>
      </c>
      <c r="I264" s="143"/>
      <c r="J264" s="144">
        <f>ROUND(I264*H264,2)</f>
        <v>0</v>
      </c>
      <c r="K264" s="145"/>
      <c r="L264" s="31"/>
      <c r="M264" s="146" t="s">
        <v>1</v>
      </c>
      <c r="N264" s="147" t="s">
        <v>40</v>
      </c>
      <c r="P264" s="148">
        <f>O264*H264</f>
        <v>0</v>
      </c>
      <c r="Q264" s="148">
        <v>1.4670000000000001E-2</v>
      </c>
      <c r="R264" s="148">
        <f>Q264*H264</f>
        <v>7.335</v>
      </c>
      <c r="S264" s="148">
        <v>0</v>
      </c>
      <c r="T264" s="149">
        <f>S264*H264</f>
        <v>0</v>
      </c>
      <c r="AR264" s="150" t="s">
        <v>275</v>
      </c>
      <c r="AT264" s="150" t="s">
        <v>166</v>
      </c>
      <c r="AU264" s="150" t="s">
        <v>171</v>
      </c>
      <c r="AY264" s="16" t="s">
        <v>163</v>
      </c>
      <c r="BE264" s="151">
        <f>IF(N264="základná",J264,0)</f>
        <v>0</v>
      </c>
      <c r="BF264" s="151">
        <f>IF(N264="znížená",J264,0)</f>
        <v>0</v>
      </c>
      <c r="BG264" s="151">
        <f>IF(N264="zákl. prenesená",J264,0)</f>
        <v>0</v>
      </c>
      <c r="BH264" s="151">
        <f>IF(N264="zníž. prenesená",J264,0)</f>
        <v>0</v>
      </c>
      <c r="BI264" s="151">
        <f>IF(N264="nulová",J264,0)</f>
        <v>0</v>
      </c>
      <c r="BJ264" s="16" t="s">
        <v>171</v>
      </c>
      <c r="BK264" s="151">
        <f>ROUND(I264*H264,2)</f>
        <v>0</v>
      </c>
      <c r="BL264" s="16" t="s">
        <v>275</v>
      </c>
      <c r="BM264" s="150" t="s">
        <v>373</v>
      </c>
    </row>
    <row r="265" spans="2:65" s="13" customFormat="1" ht="12">
      <c r="B265" s="159"/>
      <c r="D265" s="153" t="s">
        <v>173</v>
      </c>
      <c r="E265" s="160" t="s">
        <v>1</v>
      </c>
      <c r="F265" s="161" t="s">
        <v>356</v>
      </c>
      <c r="H265" s="162">
        <v>500</v>
      </c>
      <c r="I265" s="163"/>
      <c r="L265" s="159"/>
      <c r="M265" s="164"/>
      <c r="T265" s="165"/>
      <c r="AT265" s="160" t="s">
        <v>173</v>
      </c>
      <c r="AU265" s="160" t="s">
        <v>171</v>
      </c>
      <c r="AV265" s="13" t="s">
        <v>171</v>
      </c>
      <c r="AW265" s="13" t="s">
        <v>31</v>
      </c>
      <c r="AX265" s="13" t="s">
        <v>82</v>
      </c>
      <c r="AY265" s="160" t="s">
        <v>163</v>
      </c>
    </row>
    <row r="266" spans="2:65" s="1" customFormat="1" ht="33" customHeight="1">
      <c r="B266" s="31"/>
      <c r="C266" s="138" t="s">
        <v>374</v>
      </c>
      <c r="D266" s="138" t="s">
        <v>166</v>
      </c>
      <c r="E266" s="139" t="s">
        <v>375</v>
      </c>
      <c r="F266" s="140" t="s">
        <v>376</v>
      </c>
      <c r="G266" s="141" t="s">
        <v>222</v>
      </c>
      <c r="H266" s="142">
        <v>1000</v>
      </c>
      <c r="I266" s="143"/>
      <c r="J266" s="144">
        <f>ROUND(I266*H266,2)</f>
        <v>0</v>
      </c>
      <c r="K266" s="145"/>
      <c r="L266" s="31"/>
      <c r="M266" s="146" t="s">
        <v>1</v>
      </c>
      <c r="N266" s="147" t="s">
        <v>40</v>
      </c>
      <c r="P266" s="148">
        <f>O266*H266</f>
        <v>0</v>
      </c>
      <c r="Q266" s="148">
        <v>1.602E-2</v>
      </c>
      <c r="R266" s="148">
        <f>Q266*H266</f>
        <v>16.02</v>
      </c>
      <c r="S266" s="148">
        <v>0</v>
      </c>
      <c r="T266" s="149">
        <f>S266*H266</f>
        <v>0</v>
      </c>
      <c r="AR266" s="150" t="s">
        <v>275</v>
      </c>
      <c r="AT266" s="150" t="s">
        <v>166</v>
      </c>
      <c r="AU266" s="150" t="s">
        <v>171</v>
      </c>
      <c r="AY266" s="16" t="s">
        <v>163</v>
      </c>
      <c r="BE266" s="151">
        <f>IF(N266="základná",J266,0)</f>
        <v>0</v>
      </c>
      <c r="BF266" s="151">
        <f>IF(N266="znížená",J266,0)</f>
        <v>0</v>
      </c>
      <c r="BG266" s="151">
        <f>IF(N266="zákl. prenesená",J266,0)</f>
        <v>0</v>
      </c>
      <c r="BH266" s="151">
        <f>IF(N266="zníž. prenesená",J266,0)</f>
        <v>0</v>
      </c>
      <c r="BI266" s="151">
        <f>IF(N266="nulová",J266,0)</f>
        <v>0</v>
      </c>
      <c r="BJ266" s="16" t="s">
        <v>171</v>
      </c>
      <c r="BK266" s="151">
        <f>ROUND(I266*H266,2)</f>
        <v>0</v>
      </c>
      <c r="BL266" s="16" t="s">
        <v>275</v>
      </c>
      <c r="BM266" s="150" t="s">
        <v>377</v>
      </c>
    </row>
    <row r="267" spans="2:65" s="13" customFormat="1" ht="12">
      <c r="B267" s="159"/>
      <c r="D267" s="153" t="s">
        <v>173</v>
      </c>
      <c r="E267" s="160" t="s">
        <v>1</v>
      </c>
      <c r="F267" s="161" t="s">
        <v>378</v>
      </c>
      <c r="H267" s="162">
        <v>1000</v>
      </c>
      <c r="I267" s="163"/>
      <c r="L267" s="159"/>
      <c r="M267" s="164"/>
      <c r="T267" s="165"/>
      <c r="AT267" s="160" t="s">
        <v>173</v>
      </c>
      <c r="AU267" s="160" t="s">
        <v>171</v>
      </c>
      <c r="AV267" s="13" t="s">
        <v>171</v>
      </c>
      <c r="AW267" s="13" t="s">
        <v>31</v>
      </c>
      <c r="AX267" s="13" t="s">
        <v>82</v>
      </c>
      <c r="AY267" s="160" t="s">
        <v>163</v>
      </c>
    </row>
    <row r="268" spans="2:65" s="1" customFormat="1" ht="33" customHeight="1">
      <c r="B268" s="31"/>
      <c r="C268" s="138" t="s">
        <v>379</v>
      </c>
      <c r="D268" s="138" t="s">
        <v>166</v>
      </c>
      <c r="E268" s="139" t="s">
        <v>380</v>
      </c>
      <c r="F268" s="140" t="s">
        <v>381</v>
      </c>
      <c r="G268" s="141" t="s">
        <v>222</v>
      </c>
      <c r="H268" s="142">
        <v>100</v>
      </c>
      <c r="I268" s="143"/>
      <c r="J268" s="144">
        <f>ROUND(I268*H268,2)</f>
        <v>0</v>
      </c>
      <c r="K268" s="145"/>
      <c r="L268" s="31"/>
      <c r="M268" s="146" t="s">
        <v>1</v>
      </c>
      <c r="N268" s="147" t="s">
        <v>40</v>
      </c>
      <c r="P268" s="148">
        <f>O268*H268</f>
        <v>0</v>
      </c>
      <c r="Q268" s="148">
        <v>2.6249999999999999E-2</v>
      </c>
      <c r="R268" s="148">
        <f>Q268*H268</f>
        <v>2.625</v>
      </c>
      <c r="S268" s="148">
        <v>0</v>
      </c>
      <c r="T268" s="149">
        <f>S268*H268</f>
        <v>0</v>
      </c>
      <c r="AR268" s="150" t="s">
        <v>275</v>
      </c>
      <c r="AT268" s="150" t="s">
        <v>166</v>
      </c>
      <c r="AU268" s="150" t="s">
        <v>171</v>
      </c>
      <c r="AY268" s="16" t="s">
        <v>163</v>
      </c>
      <c r="BE268" s="151">
        <f>IF(N268="základná",J268,0)</f>
        <v>0</v>
      </c>
      <c r="BF268" s="151">
        <f>IF(N268="znížená",J268,0)</f>
        <v>0</v>
      </c>
      <c r="BG268" s="151">
        <f>IF(N268="zákl. prenesená",J268,0)</f>
        <v>0</v>
      </c>
      <c r="BH268" s="151">
        <f>IF(N268="zníž. prenesená",J268,0)</f>
        <v>0</v>
      </c>
      <c r="BI268" s="151">
        <f>IF(N268="nulová",J268,0)</f>
        <v>0</v>
      </c>
      <c r="BJ268" s="16" t="s">
        <v>171</v>
      </c>
      <c r="BK268" s="151">
        <f>ROUND(I268*H268,2)</f>
        <v>0</v>
      </c>
      <c r="BL268" s="16" t="s">
        <v>275</v>
      </c>
      <c r="BM268" s="150" t="s">
        <v>382</v>
      </c>
    </row>
    <row r="269" spans="2:65" s="13" customFormat="1" ht="12">
      <c r="B269" s="159"/>
      <c r="D269" s="153" t="s">
        <v>173</v>
      </c>
      <c r="E269" s="160" t="s">
        <v>1</v>
      </c>
      <c r="F269" s="161" t="s">
        <v>370</v>
      </c>
      <c r="H269" s="162">
        <v>100</v>
      </c>
      <c r="I269" s="163"/>
      <c r="L269" s="159"/>
      <c r="M269" s="164"/>
      <c r="T269" s="165"/>
      <c r="AT269" s="160" t="s">
        <v>173</v>
      </c>
      <c r="AU269" s="160" t="s">
        <v>171</v>
      </c>
      <c r="AV269" s="13" t="s">
        <v>171</v>
      </c>
      <c r="AW269" s="13" t="s">
        <v>31</v>
      </c>
      <c r="AX269" s="13" t="s">
        <v>82</v>
      </c>
      <c r="AY269" s="160" t="s">
        <v>163</v>
      </c>
    </row>
    <row r="270" spans="2:65" s="1" customFormat="1" ht="24.25" customHeight="1">
      <c r="B270" s="31"/>
      <c r="C270" s="176" t="s">
        <v>383</v>
      </c>
      <c r="D270" s="176" t="s">
        <v>297</v>
      </c>
      <c r="E270" s="177" t="s">
        <v>384</v>
      </c>
      <c r="F270" s="178" t="s">
        <v>385</v>
      </c>
      <c r="G270" s="179" t="s">
        <v>169</v>
      </c>
      <c r="H270" s="180">
        <v>26</v>
      </c>
      <c r="I270" s="181"/>
      <c r="J270" s="182">
        <f>ROUND(I270*H270,2)</f>
        <v>0</v>
      </c>
      <c r="K270" s="183"/>
      <c r="L270" s="184"/>
      <c r="M270" s="185" t="s">
        <v>1</v>
      </c>
      <c r="N270" s="186" t="s">
        <v>40</v>
      </c>
      <c r="P270" s="148">
        <f>O270*H270</f>
        <v>0</v>
      </c>
      <c r="Q270" s="148">
        <v>0.5</v>
      </c>
      <c r="R270" s="148">
        <f>Q270*H270</f>
        <v>13</v>
      </c>
      <c r="S270" s="148">
        <v>0</v>
      </c>
      <c r="T270" s="149">
        <f>S270*H270</f>
        <v>0</v>
      </c>
      <c r="AR270" s="150" t="s">
        <v>300</v>
      </c>
      <c r="AT270" s="150" t="s">
        <v>297</v>
      </c>
      <c r="AU270" s="150" t="s">
        <v>171</v>
      </c>
      <c r="AY270" s="16" t="s">
        <v>163</v>
      </c>
      <c r="BE270" s="151">
        <f>IF(N270="základná",J270,0)</f>
        <v>0</v>
      </c>
      <c r="BF270" s="151">
        <f>IF(N270="znížená",J270,0)</f>
        <v>0</v>
      </c>
      <c r="BG270" s="151">
        <f>IF(N270="zákl. prenesená",J270,0)</f>
        <v>0</v>
      </c>
      <c r="BH270" s="151">
        <f>IF(N270="zníž. prenesená",J270,0)</f>
        <v>0</v>
      </c>
      <c r="BI270" s="151">
        <f>IF(N270="nulová",J270,0)</f>
        <v>0</v>
      </c>
      <c r="BJ270" s="16" t="s">
        <v>171</v>
      </c>
      <c r="BK270" s="151">
        <f>ROUND(I270*H270,2)</f>
        <v>0</v>
      </c>
      <c r="BL270" s="16" t="s">
        <v>275</v>
      </c>
      <c r="BM270" s="150" t="s">
        <v>386</v>
      </c>
    </row>
    <row r="271" spans="2:65" s="13" customFormat="1" ht="12">
      <c r="B271" s="159"/>
      <c r="D271" s="153" t="s">
        <v>173</v>
      </c>
      <c r="E271" s="160" t="s">
        <v>1</v>
      </c>
      <c r="F271" s="161" t="s">
        <v>387</v>
      </c>
      <c r="H271" s="162">
        <v>26</v>
      </c>
      <c r="I271" s="163"/>
      <c r="L271" s="159"/>
      <c r="M271" s="164"/>
      <c r="T271" s="165"/>
      <c r="AT271" s="160" t="s">
        <v>173</v>
      </c>
      <c r="AU271" s="160" t="s">
        <v>171</v>
      </c>
      <c r="AV271" s="13" t="s">
        <v>171</v>
      </c>
      <c r="AW271" s="13" t="s">
        <v>31</v>
      </c>
      <c r="AX271" s="13" t="s">
        <v>82</v>
      </c>
      <c r="AY271" s="160" t="s">
        <v>163</v>
      </c>
    </row>
    <row r="272" spans="2:65" s="1" customFormat="1" ht="21.75" customHeight="1">
      <c r="B272" s="31"/>
      <c r="C272" s="138" t="s">
        <v>388</v>
      </c>
      <c r="D272" s="138" t="s">
        <v>166</v>
      </c>
      <c r="E272" s="139" t="s">
        <v>389</v>
      </c>
      <c r="F272" s="140" t="s">
        <v>390</v>
      </c>
      <c r="G272" s="141" t="s">
        <v>222</v>
      </c>
      <c r="H272" s="142">
        <v>29340</v>
      </c>
      <c r="I272" s="143"/>
      <c r="J272" s="144">
        <f>ROUND(I272*H272,2)</f>
        <v>0</v>
      </c>
      <c r="K272" s="145"/>
      <c r="L272" s="31"/>
      <c r="M272" s="146" t="s">
        <v>1</v>
      </c>
      <c r="N272" s="147" t="s">
        <v>40</v>
      </c>
      <c r="P272" s="148">
        <f>O272*H272</f>
        <v>0</v>
      </c>
      <c r="Q272" s="148">
        <v>0</v>
      </c>
      <c r="R272" s="148">
        <f>Q272*H272</f>
        <v>0</v>
      </c>
      <c r="S272" s="148">
        <v>0</v>
      </c>
      <c r="T272" s="149">
        <f>S272*H272</f>
        <v>0</v>
      </c>
      <c r="AR272" s="150" t="s">
        <v>275</v>
      </c>
      <c r="AT272" s="150" t="s">
        <v>166</v>
      </c>
      <c r="AU272" s="150" t="s">
        <v>171</v>
      </c>
      <c r="AY272" s="16" t="s">
        <v>163</v>
      </c>
      <c r="BE272" s="151">
        <f>IF(N272="základná",J272,0)</f>
        <v>0</v>
      </c>
      <c r="BF272" s="151">
        <f>IF(N272="znížená",J272,0)</f>
        <v>0</v>
      </c>
      <c r="BG272" s="151">
        <f>IF(N272="zákl. prenesená",J272,0)</f>
        <v>0</v>
      </c>
      <c r="BH272" s="151">
        <f>IF(N272="zníž. prenesená",J272,0)</f>
        <v>0</v>
      </c>
      <c r="BI272" s="151">
        <f>IF(N272="nulová",J272,0)</f>
        <v>0</v>
      </c>
      <c r="BJ272" s="16" t="s">
        <v>171</v>
      </c>
      <c r="BK272" s="151">
        <f>ROUND(I272*H272,2)</f>
        <v>0</v>
      </c>
      <c r="BL272" s="16" t="s">
        <v>275</v>
      </c>
      <c r="BM272" s="150" t="s">
        <v>391</v>
      </c>
    </row>
    <row r="273" spans="2:65" s="13" customFormat="1" ht="24">
      <c r="B273" s="159"/>
      <c r="D273" s="153" t="s">
        <v>173</v>
      </c>
      <c r="E273" s="160" t="s">
        <v>1</v>
      </c>
      <c r="F273" s="161" t="s">
        <v>392</v>
      </c>
      <c r="H273" s="162">
        <v>29340</v>
      </c>
      <c r="I273" s="163"/>
      <c r="L273" s="159"/>
      <c r="M273" s="164"/>
      <c r="T273" s="165"/>
      <c r="AT273" s="160" t="s">
        <v>173</v>
      </c>
      <c r="AU273" s="160" t="s">
        <v>171</v>
      </c>
      <c r="AV273" s="13" t="s">
        <v>171</v>
      </c>
      <c r="AW273" s="13" t="s">
        <v>31</v>
      </c>
      <c r="AX273" s="13" t="s">
        <v>82</v>
      </c>
      <c r="AY273" s="160" t="s">
        <v>163</v>
      </c>
    </row>
    <row r="274" spans="2:65" s="1" customFormat="1" ht="24.25" customHeight="1">
      <c r="B274" s="31"/>
      <c r="C274" s="176" t="s">
        <v>393</v>
      </c>
      <c r="D274" s="176" t="s">
        <v>297</v>
      </c>
      <c r="E274" s="177" t="s">
        <v>394</v>
      </c>
      <c r="F274" s="178" t="s">
        <v>395</v>
      </c>
      <c r="G274" s="179" t="s">
        <v>169</v>
      </c>
      <c r="H274" s="180">
        <v>88.02</v>
      </c>
      <c r="I274" s="181"/>
      <c r="J274" s="182">
        <f>ROUND(I274*H274,2)</f>
        <v>0</v>
      </c>
      <c r="K274" s="183"/>
      <c r="L274" s="184"/>
      <c r="M274" s="185" t="s">
        <v>1</v>
      </c>
      <c r="N274" s="186" t="s">
        <v>40</v>
      </c>
      <c r="P274" s="148">
        <f>O274*H274</f>
        <v>0</v>
      </c>
      <c r="Q274" s="148">
        <v>0.54</v>
      </c>
      <c r="R274" s="148">
        <f>Q274*H274</f>
        <v>47.530799999999999</v>
      </c>
      <c r="S274" s="148">
        <v>0</v>
      </c>
      <c r="T274" s="149">
        <f>S274*H274</f>
        <v>0</v>
      </c>
      <c r="AR274" s="150" t="s">
        <v>300</v>
      </c>
      <c r="AT274" s="150" t="s">
        <v>297</v>
      </c>
      <c r="AU274" s="150" t="s">
        <v>171</v>
      </c>
      <c r="AY274" s="16" t="s">
        <v>163</v>
      </c>
      <c r="BE274" s="151">
        <f>IF(N274="základná",J274,0)</f>
        <v>0</v>
      </c>
      <c r="BF274" s="151">
        <f>IF(N274="znížená",J274,0)</f>
        <v>0</v>
      </c>
      <c r="BG274" s="151">
        <f>IF(N274="zákl. prenesená",J274,0)</f>
        <v>0</v>
      </c>
      <c r="BH274" s="151">
        <f>IF(N274="zníž. prenesená",J274,0)</f>
        <v>0</v>
      </c>
      <c r="BI274" s="151">
        <f>IF(N274="nulová",J274,0)</f>
        <v>0</v>
      </c>
      <c r="BJ274" s="16" t="s">
        <v>171</v>
      </c>
      <c r="BK274" s="151">
        <f>ROUND(I274*H274,2)</f>
        <v>0</v>
      </c>
      <c r="BL274" s="16" t="s">
        <v>275</v>
      </c>
      <c r="BM274" s="150" t="s">
        <v>396</v>
      </c>
    </row>
    <row r="275" spans="2:65" s="13" customFormat="1" ht="24">
      <c r="B275" s="159"/>
      <c r="D275" s="153" t="s">
        <v>173</v>
      </c>
      <c r="E275" s="160" t="s">
        <v>1</v>
      </c>
      <c r="F275" s="161" t="s">
        <v>397</v>
      </c>
      <c r="H275" s="162">
        <v>88.02</v>
      </c>
      <c r="I275" s="163"/>
      <c r="L275" s="159"/>
      <c r="M275" s="164"/>
      <c r="T275" s="165"/>
      <c r="AT275" s="160" t="s">
        <v>173</v>
      </c>
      <c r="AU275" s="160" t="s">
        <v>171</v>
      </c>
      <c r="AV275" s="13" t="s">
        <v>171</v>
      </c>
      <c r="AW275" s="13" t="s">
        <v>31</v>
      </c>
      <c r="AX275" s="13" t="s">
        <v>82</v>
      </c>
      <c r="AY275" s="160" t="s">
        <v>163</v>
      </c>
    </row>
    <row r="276" spans="2:65" s="1" customFormat="1" ht="33" customHeight="1">
      <c r="B276" s="31"/>
      <c r="C276" s="138" t="s">
        <v>398</v>
      </c>
      <c r="D276" s="138" t="s">
        <v>166</v>
      </c>
      <c r="E276" s="139" t="s">
        <v>399</v>
      </c>
      <c r="F276" s="140" t="s">
        <v>400</v>
      </c>
      <c r="G276" s="141" t="s">
        <v>183</v>
      </c>
      <c r="H276" s="142">
        <v>5868</v>
      </c>
      <c r="I276" s="143"/>
      <c r="J276" s="144">
        <f>ROUND(I276*H276,2)</f>
        <v>0</v>
      </c>
      <c r="K276" s="145"/>
      <c r="L276" s="31"/>
      <c r="M276" s="146" t="s">
        <v>1</v>
      </c>
      <c r="N276" s="147" t="s">
        <v>40</v>
      </c>
      <c r="P276" s="148">
        <f>O276*H276</f>
        <v>0</v>
      </c>
      <c r="Q276" s="148">
        <v>0</v>
      </c>
      <c r="R276" s="148">
        <f>Q276*H276</f>
        <v>0</v>
      </c>
      <c r="S276" s="148">
        <v>7.0000000000000001E-3</v>
      </c>
      <c r="T276" s="149">
        <f>S276*H276</f>
        <v>41.076000000000001</v>
      </c>
      <c r="AR276" s="150" t="s">
        <v>275</v>
      </c>
      <c r="AT276" s="150" t="s">
        <v>166</v>
      </c>
      <c r="AU276" s="150" t="s">
        <v>171</v>
      </c>
      <c r="AY276" s="16" t="s">
        <v>163</v>
      </c>
      <c r="BE276" s="151">
        <f>IF(N276="základná",J276,0)</f>
        <v>0</v>
      </c>
      <c r="BF276" s="151">
        <f>IF(N276="znížená",J276,0)</f>
        <v>0</v>
      </c>
      <c r="BG276" s="151">
        <f>IF(N276="zákl. prenesená",J276,0)</f>
        <v>0</v>
      </c>
      <c r="BH276" s="151">
        <f>IF(N276="zníž. prenesená",J276,0)</f>
        <v>0</v>
      </c>
      <c r="BI276" s="151">
        <f>IF(N276="nulová",J276,0)</f>
        <v>0</v>
      </c>
      <c r="BJ276" s="16" t="s">
        <v>171</v>
      </c>
      <c r="BK276" s="151">
        <f>ROUND(I276*H276,2)</f>
        <v>0</v>
      </c>
      <c r="BL276" s="16" t="s">
        <v>275</v>
      </c>
      <c r="BM276" s="150" t="s">
        <v>401</v>
      </c>
    </row>
    <row r="277" spans="2:65" s="13" customFormat="1" ht="24">
      <c r="B277" s="159"/>
      <c r="D277" s="153" t="s">
        <v>173</v>
      </c>
      <c r="E277" s="160" t="s">
        <v>1</v>
      </c>
      <c r="F277" s="161" t="s">
        <v>402</v>
      </c>
      <c r="H277" s="162">
        <v>5868</v>
      </c>
      <c r="I277" s="163"/>
      <c r="L277" s="159"/>
      <c r="M277" s="164"/>
      <c r="T277" s="165"/>
      <c r="AT277" s="160" t="s">
        <v>173</v>
      </c>
      <c r="AU277" s="160" t="s">
        <v>171</v>
      </c>
      <c r="AV277" s="13" t="s">
        <v>171</v>
      </c>
      <c r="AW277" s="13" t="s">
        <v>31</v>
      </c>
      <c r="AX277" s="13" t="s">
        <v>82</v>
      </c>
      <c r="AY277" s="160" t="s">
        <v>163</v>
      </c>
    </row>
    <row r="278" spans="2:65" s="1" customFormat="1" ht="24.25" customHeight="1">
      <c r="B278" s="31"/>
      <c r="C278" s="138" t="s">
        <v>403</v>
      </c>
      <c r="D278" s="138" t="s">
        <v>166</v>
      </c>
      <c r="E278" s="139" t="s">
        <v>404</v>
      </c>
      <c r="F278" s="140" t="s">
        <v>405</v>
      </c>
      <c r="G278" s="141" t="s">
        <v>183</v>
      </c>
      <c r="H278" s="142">
        <v>32</v>
      </c>
      <c r="I278" s="143"/>
      <c r="J278" s="144">
        <f>ROUND(I278*H278,2)</f>
        <v>0</v>
      </c>
      <c r="K278" s="145"/>
      <c r="L278" s="31"/>
      <c r="M278" s="146" t="s">
        <v>1</v>
      </c>
      <c r="N278" s="147" t="s">
        <v>40</v>
      </c>
      <c r="P278" s="148">
        <f>O278*H278</f>
        <v>0</v>
      </c>
      <c r="Q278" s="148">
        <v>0</v>
      </c>
      <c r="R278" s="148">
        <f>Q278*H278</f>
        <v>0</v>
      </c>
      <c r="S278" s="148">
        <v>0</v>
      </c>
      <c r="T278" s="149">
        <f>S278*H278</f>
        <v>0</v>
      </c>
      <c r="AR278" s="150" t="s">
        <v>275</v>
      </c>
      <c r="AT278" s="150" t="s">
        <v>166</v>
      </c>
      <c r="AU278" s="150" t="s">
        <v>171</v>
      </c>
      <c r="AY278" s="16" t="s">
        <v>163</v>
      </c>
      <c r="BE278" s="151">
        <f>IF(N278="základná",J278,0)</f>
        <v>0</v>
      </c>
      <c r="BF278" s="151">
        <f>IF(N278="znížená",J278,0)</f>
        <v>0</v>
      </c>
      <c r="BG278" s="151">
        <f>IF(N278="zákl. prenesená",J278,0)</f>
        <v>0</v>
      </c>
      <c r="BH278" s="151">
        <f>IF(N278="zníž. prenesená",J278,0)</f>
        <v>0</v>
      </c>
      <c r="BI278" s="151">
        <f>IF(N278="nulová",J278,0)</f>
        <v>0</v>
      </c>
      <c r="BJ278" s="16" t="s">
        <v>171</v>
      </c>
      <c r="BK278" s="151">
        <f>ROUND(I278*H278,2)</f>
        <v>0</v>
      </c>
      <c r="BL278" s="16" t="s">
        <v>275</v>
      </c>
      <c r="BM278" s="150" t="s">
        <v>406</v>
      </c>
    </row>
    <row r="279" spans="2:65" s="12" customFormat="1" ht="24">
      <c r="B279" s="152"/>
      <c r="D279" s="153" t="s">
        <v>173</v>
      </c>
      <c r="E279" s="154" t="s">
        <v>1</v>
      </c>
      <c r="F279" s="155" t="s">
        <v>407</v>
      </c>
      <c r="H279" s="154" t="s">
        <v>1</v>
      </c>
      <c r="I279" s="156"/>
      <c r="L279" s="152"/>
      <c r="M279" s="157"/>
      <c r="T279" s="158"/>
      <c r="AT279" s="154" t="s">
        <v>173</v>
      </c>
      <c r="AU279" s="154" t="s">
        <v>171</v>
      </c>
      <c r="AV279" s="12" t="s">
        <v>82</v>
      </c>
      <c r="AW279" s="12" t="s">
        <v>31</v>
      </c>
      <c r="AX279" s="12" t="s">
        <v>74</v>
      </c>
      <c r="AY279" s="154" t="s">
        <v>163</v>
      </c>
    </row>
    <row r="280" spans="2:65" s="13" customFormat="1" ht="12">
      <c r="B280" s="159"/>
      <c r="D280" s="153" t="s">
        <v>173</v>
      </c>
      <c r="E280" s="160" t="s">
        <v>1</v>
      </c>
      <c r="F280" s="161" t="s">
        <v>408</v>
      </c>
      <c r="H280" s="162">
        <v>32</v>
      </c>
      <c r="I280" s="163"/>
      <c r="L280" s="159"/>
      <c r="M280" s="164"/>
      <c r="T280" s="165"/>
      <c r="AT280" s="160" t="s">
        <v>173</v>
      </c>
      <c r="AU280" s="160" t="s">
        <v>171</v>
      </c>
      <c r="AV280" s="13" t="s">
        <v>171</v>
      </c>
      <c r="AW280" s="13" t="s">
        <v>31</v>
      </c>
      <c r="AX280" s="13" t="s">
        <v>82</v>
      </c>
      <c r="AY280" s="160" t="s">
        <v>163</v>
      </c>
    </row>
    <row r="281" spans="2:65" s="1" customFormat="1" ht="24.25" customHeight="1">
      <c r="B281" s="31"/>
      <c r="C281" s="176" t="s">
        <v>409</v>
      </c>
      <c r="D281" s="176" t="s">
        <v>297</v>
      </c>
      <c r="E281" s="177" t="s">
        <v>410</v>
      </c>
      <c r="F281" s="178" t="s">
        <v>411</v>
      </c>
      <c r="G281" s="179" t="s">
        <v>169</v>
      </c>
      <c r="H281" s="180">
        <v>1.84</v>
      </c>
      <c r="I281" s="181"/>
      <c r="J281" s="182">
        <f>ROUND(I281*H281,2)</f>
        <v>0</v>
      </c>
      <c r="K281" s="183"/>
      <c r="L281" s="184"/>
      <c r="M281" s="185" t="s">
        <v>1</v>
      </c>
      <c r="N281" s="186" t="s">
        <v>40</v>
      </c>
      <c r="P281" s="148">
        <f>O281*H281</f>
        <v>0</v>
      </c>
      <c r="Q281" s="148">
        <v>0.55000000000000004</v>
      </c>
      <c r="R281" s="148">
        <f>Q281*H281</f>
        <v>1.0120000000000002</v>
      </c>
      <c r="S281" s="148">
        <v>0</v>
      </c>
      <c r="T281" s="149">
        <f>S281*H281</f>
        <v>0</v>
      </c>
      <c r="AR281" s="150" t="s">
        <v>300</v>
      </c>
      <c r="AT281" s="150" t="s">
        <v>297</v>
      </c>
      <c r="AU281" s="150" t="s">
        <v>171</v>
      </c>
      <c r="AY281" s="16" t="s">
        <v>163</v>
      </c>
      <c r="BE281" s="151">
        <f>IF(N281="základná",J281,0)</f>
        <v>0</v>
      </c>
      <c r="BF281" s="151">
        <f>IF(N281="znížená",J281,0)</f>
        <v>0</v>
      </c>
      <c r="BG281" s="151">
        <f>IF(N281="zákl. prenesená",J281,0)</f>
        <v>0</v>
      </c>
      <c r="BH281" s="151">
        <f>IF(N281="zníž. prenesená",J281,0)</f>
        <v>0</v>
      </c>
      <c r="BI281" s="151">
        <f>IF(N281="nulová",J281,0)</f>
        <v>0</v>
      </c>
      <c r="BJ281" s="16" t="s">
        <v>171</v>
      </c>
      <c r="BK281" s="151">
        <f>ROUND(I281*H281,2)</f>
        <v>0</v>
      </c>
      <c r="BL281" s="16" t="s">
        <v>275</v>
      </c>
      <c r="BM281" s="150" t="s">
        <v>412</v>
      </c>
    </row>
    <row r="282" spans="2:65" s="12" customFormat="1" ht="24">
      <c r="B282" s="152"/>
      <c r="D282" s="153" t="s">
        <v>173</v>
      </c>
      <c r="E282" s="154" t="s">
        <v>1</v>
      </c>
      <c r="F282" s="155" t="s">
        <v>413</v>
      </c>
      <c r="H282" s="154" t="s">
        <v>1</v>
      </c>
      <c r="I282" s="156"/>
      <c r="L282" s="152"/>
      <c r="M282" s="157"/>
      <c r="T282" s="158"/>
      <c r="AT282" s="154" t="s">
        <v>173</v>
      </c>
      <c r="AU282" s="154" t="s">
        <v>171</v>
      </c>
      <c r="AV282" s="12" t="s">
        <v>82</v>
      </c>
      <c r="AW282" s="12" t="s">
        <v>31</v>
      </c>
      <c r="AX282" s="12" t="s">
        <v>74</v>
      </c>
      <c r="AY282" s="154" t="s">
        <v>163</v>
      </c>
    </row>
    <row r="283" spans="2:65" s="13" customFormat="1" ht="12">
      <c r="B283" s="159"/>
      <c r="D283" s="153" t="s">
        <v>173</v>
      </c>
      <c r="E283" s="160" t="s">
        <v>1</v>
      </c>
      <c r="F283" s="161" t="s">
        <v>414</v>
      </c>
      <c r="H283" s="162">
        <v>1.84</v>
      </c>
      <c r="I283" s="163"/>
      <c r="L283" s="159"/>
      <c r="M283" s="164"/>
      <c r="T283" s="165"/>
      <c r="AT283" s="160" t="s">
        <v>173</v>
      </c>
      <c r="AU283" s="160" t="s">
        <v>171</v>
      </c>
      <c r="AV283" s="13" t="s">
        <v>171</v>
      </c>
      <c r="AW283" s="13" t="s">
        <v>31</v>
      </c>
      <c r="AX283" s="13" t="s">
        <v>82</v>
      </c>
      <c r="AY283" s="160" t="s">
        <v>163</v>
      </c>
    </row>
    <row r="284" spans="2:65" s="1" customFormat="1" ht="21.75" customHeight="1">
      <c r="B284" s="31"/>
      <c r="C284" s="138" t="s">
        <v>415</v>
      </c>
      <c r="D284" s="138" t="s">
        <v>166</v>
      </c>
      <c r="E284" s="139" t="s">
        <v>416</v>
      </c>
      <c r="F284" s="140" t="s">
        <v>417</v>
      </c>
      <c r="G284" s="141" t="s">
        <v>183</v>
      </c>
      <c r="H284" s="142">
        <v>3167</v>
      </c>
      <c r="I284" s="143"/>
      <c r="J284" s="144">
        <f>ROUND(I284*H284,2)</f>
        <v>0</v>
      </c>
      <c r="K284" s="145"/>
      <c r="L284" s="31"/>
      <c r="M284" s="146" t="s">
        <v>1</v>
      </c>
      <c r="N284" s="147" t="s">
        <v>40</v>
      </c>
      <c r="P284" s="148">
        <f>O284*H284</f>
        <v>0</v>
      </c>
      <c r="Q284" s="148">
        <v>8.9300000000000004E-3</v>
      </c>
      <c r="R284" s="148">
        <f>Q284*H284</f>
        <v>28.281310000000001</v>
      </c>
      <c r="S284" s="148">
        <v>0</v>
      </c>
      <c r="T284" s="149">
        <f>S284*H284</f>
        <v>0</v>
      </c>
      <c r="AR284" s="150" t="s">
        <v>275</v>
      </c>
      <c r="AT284" s="150" t="s">
        <v>166</v>
      </c>
      <c r="AU284" s="150" t="s">
        <v>171</v>
      </c>
      <c r="AY284" s="16" t="s">
        <v>163</v>
      </c>
      <c r="BE284" s="151">
        <f>IF(N284="základná",J284,0)</f>
        <v>0</v>
      </c>
      <c r="BF284" s="151">
        <f>IF(N284="znížená",J284,0)</f>
        <v>0</v>
      </c>
      <c r="BG284" s="151">
        <f>IF(N284="zákl. prenesená",J284,0)</f>
        <v>0</v>
      </c>
      <c r="BH284" s="151">
        <f>IF(N284="zníž. prenesená",J284,0)</f>
        <v>0</v>
      </c>
      <c r="BI284" s="151">
        <f>IF(N284="nulová",J284,0)</f>
        <v>0</v>
      </c>
      <c r="BJ284" s="16" t="s">
        <v>171</v>
      </c>
      <c r="BK284" s="151">
        <f>ROUND(I284*H284,2)</f>
        <v>0</v>
      </c>
      <c r="BL284" s="16" t="s">
        <v>275</v>
      </c>
      <c r="BM284" s="150" t="s">
        <v>418</v>
      </c>
    </row>
    <row r="285" spans="2:65" s="12" customFormat="1" ht="24">
      <c r="B285" s="152"/>
      <c r="D285" s="153" t="s">
        <v>173</v>
      </c>
      <c r="E285" s="154" t="s">
        <v>1</v>
      </c>
      <c r="F285" s="155" t="s">
        <v>216</v>
      </c>
      <c r="H285" s="154" t="s">
        <v>1</v>
      </c>
      <c r="I285" s="156"/>
      <c r="L285" s="152"/>
      <c r="M285" s="157"/>
      <c r="T285" s="158"/>
      <c r="AT285" s="154" t="s">
        <v>173</v>
      </c>
      <c r="AU285" s="154" t="s">
        <v>171</v>
      </c>
      <c r="AV285" s="12" t="s">
        <v>82</v>
      </c>
      <c r="AW285" s="12" t="s">
        <v>31</v>
      </c>
      <c r="AX285" s="12" t="s">
        <v>74</v>
      </c>
      <c r="AY285" s="154" t="s">
        <v>163</v>
      </c>
    </row>
    <row r="286" spans="2:65" s="13" customFormat="1" ht="12">
      <c r="B286" s="159"/>
      <c r="D286" s="153" t="s">
        <v>173</v>
      </c>
      <c r="E286" s="160" t="s">
        <v>1</v>
      </c>
      <c r="F286" s="161" t="s">
        <v>217</v>
      </c>
      <c r="H286" s="162">
        <v>3167</v>
      </c>
      <c r="I286" s="163"/>
      <c r="L286" s="159"/>
      <c r="M286" s="164"/>
      <c r="T286" s="165"/>
      <c r="AT286" s="160" t="s">
        <v>173</v>
      </c>
      <c r="AU286" s="160" t="s">
        <v>171</v>
      </c>
      <c r="AV286" s="13" t="s">
        <v>171</v>
      </c>
      <c r="AW286" s="13" t="s">
        <v>31</v>
      </c>
      <c r="AX286" s="13" t="s">
        <v>74</v>
      </c>
      <c r="AY286" s="160" t="s">
        <v>163</v>
      </c>
    </row>
    <row r="287" spans="2:65" s="14" customFormat="1" ht="12">
      <c r="B287" s="166"/>
      <c r="D287" s="153" t="s">
        <v>173</v>
      </c>
      <c r="E287" s="167" t="s">
        <v>1</v>
      </c>
      <c r="F287" s="168" t="s">
        <v>178</v>
      </c>
      <c r="H287" s="169">
        <v>3167</v>
      </c>
      <c r="I287" s="170"/>
      <c r="L287" s="166"/>
      <c r="M287" s="171"/>
      <c r="T287" s="172"/>
      <c r="AT287" s="167" t="s">
        <v>173</v>
      </c>
      <c r="AU287" s="167" t="s">
        <v>171</v>
      </c>
      <c r="AV287" s="14" t="s">
        <v>170</v>
      </c>
      <c r="AW287" s="14" t="s">
        <v>31</v>
      </c>
      <c r="AX287" s="14" t="s">
        <v>82</v>
      </c>
      <c r="AY287" s="167" t="s">
        <v>163</v>
      </c>
    </row>
    <row r="288" spans="2:65" s="1" customFormat="1" ht="24.25" customHeight="1">
      <c r="B288" s="31"/>
      <c r="C288" s="138" t="s">
        <v>419</v>
      </c>
      <c r="D288" s="138" t="s">
        <v>166</v>
      </c>
      <c r="E288" s="139" t="s">
        <v>420</v>
      </c>
      <c r="F288" s="140" t="s">
        <v>421</v>
      </c>
      <c r="G288" s="141" t="s">
        <v>237</v>
      </c>
      <c r="H288" s="142">
        <v>116.896</v>
      </c>
      <c r="I288" s="143"/>
      <c r="J288" s="144">
        <f>ROUND(I288*H288,2)</f>
        <v>0</v>
      </c>
      <c r="K288" s="145"/>
      <c r="L288" s="31"/>
      <c r="M288" s="146" t="s">
        <v>1</v>
      </c>
      <c r="N288" s="147" t="s">
        <v>40</v>
      </c>
      <c r="P288" s="148">
        <f>O288*H288</f>
        <v>0</v>
      </c>
      <c r="Q288" s="148">
        <v>0</v>
      </c>
      <c r="R288" s="148">
        <f>Q288*H288</f>
        <v>0</v>
      </c>
      <c r="S288" s="148">
        <v>0</v>
      </c>
      <c r="T288" s="149">
        <f>S288*H288</f>
        <v>0</v>
      </c>
      <c r="AR288" s="150" t="s">
        <v>275</v>
      </c>
      <c r="AT288" s="150" t="s">
        <v>166</v>
      </c>
      <c r="AU288" s="150" t="s">
        <v>171</v>
      </c>
      <c r="AY288" s="16" t="s">
        <v>163</v>
      </c>
      <c r="BE288" s="151">
        <f>IF(N288="základná",J288,0)</f>
        <v>0</v>
      </c>
      <c r="BF288" s="151">
        <f>IF(N288="znížená",J288,0)</f>
        <v>0</v>
      </c>
      <c r="BG288" s="151">
        <f>IF(N288="zákl. prenesená",J288,0)</f>
        <v>0</v>
      </c>
      <c r="BH288" s="151">
        <f>IF(N288="zníž. prenesená",J288,0)</f>
        <v>0</v>
      </c>
      <c r="BI288" s="151">
        <f>IF(N288="nulová",J288,0)</f>
        <v>0</v>
      </c>
      <c r="BJ288" s="16" t="s">
        <v>171</v>
      </c>
      <c r="BK288" s="151">
        <f>ROUND(I288*H288,2)</f>
        <v>0</v>
      </c>
      <c r="BL288" s="16" t="s">
        <v>275</v>
      </c>
      <c r="BM288" s="150" t="s">
        <v>422</v>
      </c>
    </row>
    <row r="289" spans="2:65" s="11" customFormat="1" ht="22.75" customHeight="1">
      <c r="B289" s="126"/>
      <c r="D289" s="127" t="s">
        <v>73</v>
      </c>
      <c r="E289" s="136" t="s">
        <v>423</v>
      </c>
      <c r="F289" s="136" t="s">
        <v>424</v>
      </c>
      <c r="I289" s="129"/>
      <c r="J289" s="137">
        <f>BK289</f>
        <v>0</v>
      </c>
      <c r="L289" s="126"/>
      <c r="M289" s="131"/>
      <c r="P289" s="132">
        <f>SUM(P290:P335)</f>
        <v>0</v>
      </c>
      <c r="R289" s="132">
        <f>SUM(R290:R335)</f>
        <v>3.2171626199999999</v>
      </c>
      <c r="T289" s="133">
        <f>SUM(T290:T335)</f>
        <v>1.8831598999999999</v>
      </c>
      <c r="AR289" s="127" t="s">
        <v>171</v>
      </c>
      <c r="AT289" s="134" t="s">
        <v>73</v>
      </c>
      <c r="AU289" s="134" t="s">
        <v>82</v>
      </c>
      <c r="AY289" s="127" t="s">
        <v>163</v>
      </c>
      <c r="BK289" s="135">
        <f>SUM(BK290:BK335)</f>
        <v>0</v>
      </c>
    </row>
    <row r="290" spans="2:65" s="1" customFormat="1" ht="62.75" customHeight="1">
      <c r="B290" s="31"/>
      <c r="C290" s="138" t="s">
        <v>425</v>
      </c>
      <c r="D290" s="138" t="s">
        <v>166</v>
      </c>
      <c r="E290" s="139" t="s">
        <v>426</v>
      </c>
      <c r="F290" s="140" t="s">
        <v>427</v>
      </c>
      <c r="G290" s="141" t="s">
        <v>222</v>
      </c>
      <c r="H290" s="142">
        <v>433.89800000000002</v>
      </c>
      <c r="I290" s="143"/>
      <c r="J290" s="144">
        <f>ROUND(I290*H290,2)</f>
        <v>0</v>
      </c>
      <c r="K290" s="145"/>
      <c r="L290" s="31"/>
      <c r="M290" s="146" t="s">
        <v>1</v>
      </c>
      <c r="N290" s="147" t="s">
        <v>40</v>
      </c>
      <c r="P290" s="148">
        <f>O290*H290</f>
        <v>0</v>
      </c>
      <c r="Q290" s="148">
        <v>3.0999999999999999E-3</v>
      </c>
      <c r="R290" s="148">
        <f>Q290*H290</f>
        <v>1.3450838000000001</v>
      </c>
      <c r="S290" s="148">
        <v>0</v>
      </c>
      <c r="T290" s="149">
        <f>S290*H290</f>
        <v>0</v>
      </c>
      <c r="AR290" s="150" t="s">
        <v>275</v>
      </c>
      <c r="AT290" s="150" t="s">
        <v>166</v>
      </c>
      <c r="AU290" s="150" t="s">
        <v>171</v>
      </c>
      <c r="AY290" s="16" t="s">
        <v>163</v>
      </c>
      <c r="BE290" s="151">
        <f>IF(N290="základná",J290,0)</f>
        <v>0</v>
      </c>
      <c r="BF290" s="151">
        <f>IF(N290="znížená",J290,0)</f>
        <v>0</v>
      </c>
      <c r="BG290" s="151">
        <f>IF(N290="zákl. prenesená",J290,0)</f>
        <v>0</v>
      </c>
      <c r="BH290" s="151">
        <f>IF(N290="zníž. prenesená",J290,0)</f>
        <v>0</v>
      </c>
      <c r="BI290" s="151">
        <f>IF(N290="nulová",J290,0)</f>
        <v>0</v>
      </c>
      <c r="BJ290" s="16" t="s">
        <v>171</v>
      </c>
      <c r="BK290" s="151">
        <f>ROUND(I290*H290,2)</f>
        <v>0</v>
      </c>
      <c r="BL290" s="16" t="s">
        <v>275</v>
      </c>
      <c r="BM290" s="150" t="s">
        <v>428</v>
      </c>
    </row>
    <row r="291" spans="2:65" s="12" customFormat="1" ht="12">
      <c r="B291" s="152"/>
      <c r="D291" s="153" t="s">
        <v>173</v>
      </c>
      <c r="E291" s="154" t="s">
        <v>1</v>
      </c>
      <c r="F291" s="155" t="s">
        <v>429</v>
      </c>
      <c r="H291" s="154" t="s">
        <v>1</v>
      </c>
      <c r="I291" s="156"/>
      <c r="L291" s="152"/>
      <c r="M291" s="157"/>
      <c r="T291" s="158"/>
      <c r="AT291" s="154" t="s">
        <v>173</v>
      </c>
      <c r="AU291" s="154" t="s">
        <v>171</v>
      </c>
      <c r="AV291" s="12" t="s">
        <v>82</v>
      </c>
      <c r="AW291" s="12" t="s">
        <v>31</v>
      </c>
      <c r="AX291" s="12" t="s">
        <v>74</v>
      </c>
      <c r="AY291" s="154" t="s">
        <v>163</v>
      </c>
    </row>
    <row r="292" spans="2:65" s="13" customFormat="1" ht="12">
      <c r="B292" s="159"/>
      <c r="D292" s="153" t="s">
        <v>173</v>
      </c>
      <c r="E292" s="160" t="s">
        <v>1</v>
      </c>
      <c r="F292" s="161" t="s">
        <v>430</v>
      </c>
      <c r="H292" s="162">
        <v>138.50800000000001</v>
      </c>
      <c r="I292" s="163"/>
      <c r="L292" s="159"/>
      <c r="M292" s="164"/>
      <c r="T292" s="165"/>
      <c r="AT292" s="160" t="s">
        <v>173</v>
      </c>
      <c r="AU292" s="160" t="s">
        <v>171</v>
      </c>
      <c r="AV292" s="13" t="s">
        <v>171</v>
      </c>
      <c r="AW292" s="13" t="s">
        <v>31</v>
      </c>
      <c r="AX292" s="13" t="s">
        <v>74</v>
      </c>
      <c r="AY292" s="160" t="s">
        <v>163</v>
      </c>
    </row>
    <row r="293" spans="2:65" s="12" customFormat="1" ht="12">
      <c r="B293" s="152"/>
      <c r="D293" s="153" t="s">
        <v>173</v>
      </c>
      <c r="E293" s="154" t="s">
        <v>1</v>
      </c>
      <c r="F293" s="155" t="s">
        <v>431</v>
      </c>
      <c r="H293" s="154" t="s">
        <v>1</v>
      </c>
      <c r="I293" s="156"/>
      <c r="L293" s="152"/>
      <c r="M293" s="157"/>
      <c r="T293" s="158"/>
      <c r="AT293" s="154" t="s">
        <v>173</v>
      </c>
      <c r="AU293" s="154" t="s">
        <v>171</v>
      </c>
      <c r="AV293" s="12" t="s">
        <v>82</v>
      </c>
      <c r="AW293" s="12" t="s">
        <v>31</v>
      </c>
      <c r="AX293" s="12" t="s">
        <v>74</v>
      </c>
      <c r="AY293" s="154" t="s">
        <v>163</v>
      </c>
    </row>
    <row r="294" spans="2:65" s="13" customFormat="1" ht="24">
      <c r="B294" s="159"/>
      <c r="D294" s="153" t="s">
        <v>173</v>
      </c>
      <c r="E294" s="160" t="s">
        <v>1</v>
      </c>
      <c r="F294" s="161" t="s">
        <v>432</v>
      </c>
      <c r="H294" s="162">
        <v>295.39</v>
      </c>
      <c r="I294" s="163"/>
      <c r="L294" s="159"/>
      <c r="M294" s="164"/>
      <c r="T294" s="165"/>
      <c r="AT294" s="160" t="s">
        <v>173</v>
      </c>
      <c r="AU294" s="160" t="s">
        <v>171</v>
      </c>
      <c r="AV294" s="13" t="s">
        <v>171</v>
      </c>
      <c r="AW294" s="13" t="s">
        <v>31</v>
      </c>
      <c r="AX294" s="13" t="s">
        <v>74</v>
      </c>
      <c r="AY294" s="160" t="s">
        <v>163</v>
      </c>
    </row>
    <row r="295" spans="2:65" s="14" customFormat="1" ht="12">
      <c r="B295" s="166"/>
      <c r="D295" s="153" t="s">
        <v>173</v>
      </c>
      <c r="E295" s="167" t="s">
        <v>1</v>
      </c>
      <c r="F295" s="168" t="s">
        <v>178</v>
      </c>
      <c r="H295" s="169">
        <v>433.89800000000002</v>
      </c>
      <c r="I295" s="170"/>
      <c r="L295" s="166"/>
      <c r="M295" s="171"/>
      <c r="T295" s="172"/>
      <c r="AT295" s="167" t="s">
        <v>173</v>
      </c>
      <c r="AU295" s="167" t="s">
        <v>171</v>
      </c>
      <c r="AV295" s="14" t="s">
        <v>170</v>
      </c>
      <c r="AW295" s="14" t="s">
        <v>31</v>
      </c>
      <c r="AX295" s="14" t="s">
        <v>82</v>
      </c>
      <c r="AY295" s="167" t="s">
        <v>163</v>
      </c>
    </row>
    <row r="296" spans="2:65" s="1" customFormat="1" ht="44.25" customHeight="1">
      <c r="B296" s="31"/>
      <c r="C296" s="138" t="s">
        <v>433</v>
      </c>
      <c r="D296" s="138" t="s">
        <v>166</v>
      </c>
      <c r="E296" s="139" t="s">
        <v>434</v>
      </c>
      <c r="F296" s="140" t="s">
        <v>435</v>
      </c>
      <c r="G296" s="141" t="s">
        <v>222</v>
      </c>
      <c r="H296" s="142">
        <v>239.25800000000001</v>
      </c>
      <c r="I296" s="143"/>
      <c r="J296" s="144">
        <f>ROUND(I296*H296,2)</f>
        <v>0</v>
      </c>
      <c r="K296" s="145"/>
      <c r="L296" s="31"/>
      <c r="M296" s="146" t="s">
        <v>1</v>
      </c>
      <c r="N296" s="147" t="s">
        <v>40</v>
      </c>
      <c r="P296" s="148">
        <f>O296*H296</f>
        <v>0</v>
      </c>
      <c r="Q296" s="148">
        <v>2.3900000000000002E-3</v>
      </c>
      <c r="R296" s="148">
        <f>Q296*H296</f>
        <v>0.57182662000000006</v>
      </c>
      <c r="S296" s="148">
        <v>0</v>
      </c>
      <c r="T296" s="149">
        <f>S296*H296</f>
        <v>0</v>
      </c>
      <c r="AR296" s="150" t="s">
        <v>275</v>
      </c>
      <c r="AT296" s="150" t="s">
        <v>166</v>
      </c>
      <c r="AU296" s="150" t="s">
        <v>171</v>
      </c>
      <c r="AY296" s="16" t="s">
        <v>163</v>
      </c>
      <c r="BE296" s="151">
        <f>IF(N296="základná",J296,0)</f>
        <v>0</v>
      </c>
      <c r="BF296" s="151">
        <f>IF(N296="znížená",J296,0)</f>
        <v>0</v>
      </c>
      <c r="BG296" s="151">
        <f>IF(N296="zákl. prenesená",J296,0)</f>
        <v>0</v>
      </c>
      <c r="BH296" s="151">
        <f>IF(N296="zníž. prenesená",J296,0)</f>
        <v>0</v>
      </c>
      <c r="BI296" s="151">
        <f>IF(N296="nulová",J296,0)</f>
        <v>0</v>
      </c>
      <c r="BJ296" s="16" t="s">
        <v>171</v>
      </c>
      <c r="BK296" s="151">
        <f>ROUND(I296*H296,2)</f>
        <v>0</v>
      </c>
      <c r="BL296" s="16" t="s">
        <v>275</v>
      </c>
      <c r="BM296" s="150" t="s">
        <v>436</v>
      </c>
    </row>
    <row r="297" spans="2:65" s="12" customFormat="1" ht="12">
      <c r="B297" s="152"/>
      <c r="D297" s="153" t="s">
        <v>173</v>
      </c>
      <c r="E297" s="154" t="s">
        <v>1</v>
      </c>
      <c r="F297" s="155" t="s">
        <v>429</v>
      </c>
      <c r="H297" s="154" t="s">
        <v>1</v>
      </c>
      <c r="I297" s="156"/>
      <c r="L297" s="152"/>
      <c r="M297" s="157"/>
      <c r="T297" s="158"/>
      <c r="AT297" s="154" t="s">
        <v>173</v>
      </c>
      <c r="AU297" s="154" t="s">
        <v>171</v>
      </c>
      <c r="AV297" s="12" t="s">
        <v>82</v>
      </c>
      <c r="AW297" s="12" t="s">
        <v>31</v>
      </c>
      <c r="AX297" s="12" t="s">
        <v>74</v>
      </c>
      <c r="AY297" s="154" t="s">
        <v>163</v>
      </c>
    </row>
    <row r="298" spans="2:65" s="13" customFormat="1" ht="12">
      <c r="B298" s="159"/>
      <c r="D298" s="153" t="s">
        <v>173</v>
      </c>
      <c r="E298" s="160" t="s">
        <v>1</v>
      </c>
      <c r="F298" s="161" t="s">
        <v>430</v>
      </c>
      <c r="H298" s="162">
        <v>138.50800000000001</v>
      </c>
      <c r="I298" s="163"/>
      <c r="L298" s="159"/>
      <c r="M298" s="164"/>
      <c r="T298" s="165"/>
      <c r="AT298" s="160" t="s">
        <v>173</v>
      </c>
      <c r="AU298" s="160" t="s">
        <v>171</v>
      </c>
      <c r="AV298" s="13" t="s">
        <v>171</v>
      </c>
      <c r="AW298" s="13" t="s">
        <v>31</v>
      </c>
      <c r="AX298" s="13" t="s">
        <v>74</v>
      </c>
      <c r="AY298" s="160" t="s">
        <v>163</v>
      </c>
    </row>
    <row r="299" spans="2:65" s="12" customFormat="1" ht="12">
      <c r="B299" s="152"/>
      <c r="D299" s="153" t="s">
        <v>173</v>
      </c>
      <c r="E299" s="154" t="s">
        <v>1</v>
      </c>
      <c r="F299" s="155" t="s">
        <v>437</v>
      </c>
      <c r="H299" s="154" t="s">
        <v>1</v>
      </c>
      <c r="I299" s="156"/>
      <c r="L299" s="152"/>
      <c r="M299" s="157"/>
      <c r="T299" s="158"/>
      <c r="AT299" s="154" t="s">
        <v>173</v>
      </c>
      <c r="AU299" s="154" t="s">
        <v>171</v>
      </c>
      <c r="AV299" s="12" t="s">
        <v>82</v>
      </c>
      <c r="AW299" s="12" t="s">
        <v>31</v>
      </c>
      <c r="AX299" s="12" t="s">
        <v>74</v>
      </c>
      <c r="AY299" s="154" t="s">
        <v>163</v>
      </c>
    </row>
    <row r="300" spans="2:65" s="12" customFormat="1" ht="24">
      <c r="B300" s="152"/>
      <c r="D300" s="153" t="s">
        <v>173</v>
      </c>
      <c r="E300" s="154" t="s">
        <v>1</v>
      </c>
      <c r="F300" s="155" t="s">
        <v>438</v>
      </c>
      <c r="H300" s="154" t="s">
        <v>1</v>
      </c>
      <c r="I300" s="156"/>
      <c r="L300" s="152"/>
      <c r="M300" s="157"/>
      <c r="T300" s="158"/>
      <c r="AT300" s="154" t="s">
        <v>173</v>
      </c>
      <c r="AU300" s="154" t="s">
        <v>171</v>
      </c>
      <c r="AV300" s="12" t="s">
        <v>82</v>
      </c>
      <c r="AW300" s="12" t="s">
        <v>31</v>
      </c>
      <c r="AX300" s="12" t="s">
        <v>74</v>
      </c>
      <c r="AY300" s="154" t="s">
        <v>163</v>
      </c>
    </row>
    <row r="301" spans="2:65" s="13" customFormat="1" ht="12">
      <c r="B301" s="159"/>
      <c r="D301" s="153" t="s">
        <v>173</v>
      </c>
      <c r="E301" s="160" t="s">
        <v>1</v>
      </c>
      <c r="F301" s="161" t="s">
        <v>439</v>
      </c>
      <c r="H301" s="162">
        <v>20.45</v>
      </c>
      <c r="I301" s="163"/>
      <c r="L301" s="159"/>
      <c r="M301" s="164"/>
      <c r="T301" s="165"/>
      <c r="AT301" s="160" t="s">
        <v>173</v>
      </c>
      <c r="AU301" s="160" t="s">
        <v>171</v>
      </c>
      <c r="AV301" s="13" t="s">
        <v>171</v>
      </c>
      <c r="AW301" s="13" t="s">
        <v>31</v>
      </c>
      <c r="AX301" s="13" t="s">
        <v>74</v>
      </c>
      <c r="AY301" s="160" t="s">
        <v>163</v>
      </c>
    </row>
    <row r="302" spans="2:65" s="12" customFormat="1" ht="24">
      <c r="B302" s="152"/>
      <c r="D302" s="153" t="s">
        <v>173</v>
      </c>
      <c r="E302" s="154" t="s">
        <v>1</v>
      </c>
      <c r="F302" s="155" t="s">
        <v>440</v>
      </c>
      <c r="H302" s="154" t="s">
        <v>1</v>
      </c>
      <c r="I302" s="156"/>
      <c r="L302" s="152"/>
      <c r="M302" s="157"/>
      <c r="T302" s="158"/>
      <c r="AT302" s="154" t="s">
        <v>173</v>
      </c>
      <c r="AU302" s="154" t="s">
        <v>171</v>
      </c>
      <c r="AV302" s="12" t="s">
        <v>82</v>
      </c>
      <c r="AW302" s="12" t="s">
        <v>31</v>
      </c>
      <c r="AX302" s="12" t="s">
        <v>74</v>
      </c>
      <c r="AY302" s="154" t="s">
        <v>163</v>
      </c>
    </row>
    <row r="303" spans="2:65" s="13" customFormat="1" ht="12">
      <c r="B303" s="159"/>
      <c r="D303" s="153" t="s">
        <v>173</v>
      </c>
      <c r="E303" s="160" t="s">
        <v>1</v>
      </c>
      <c r="F303" s="161" t="s">
        <v>441</v>
      </c>
      <c r="H303" s="162">
        <v>20.28</v>
      </c>
      <c r="I303" s="163"/>
      <c r="L303" s="159"/>
      <c r="M303" s="164"/>
      <c r="T303" s="165"/>
      <c r="AT303" s="160" t="s">
        <v>173</v>
      </c>
      <c r="AU303" s="160" t="s">
        <v>171</v>
      </c>
      <c r="AV303" s="13" t="s">
        <v>171</v>
      </c>
      <c r="AW303" s="13" t="s">
        <v>31</v>
      </c>
      <c r="AX303" s="13" t="s">
        <v>74</v>
      </c>
      <c r="AY303" s="160" t="s">
        <v>163</v>
      </c>
    </row>
    <row r="304" spans="2:65" s="12" customFormat="1" ht="24">
      <c r="B304" s="152"/>
      <c r="D304" s="153" t="s">
        <v>173</v>
      </c>
      <c r="E304" s="154" t="s">
        <v>1</v>
      </c>
      <c r="F304" s="155" t="s">
        <v>442</v>
      </c>
      <c r="H304" s="154" t="s">
        <v>1</v>
      </c>
      <c r="I304" s="156"/>
      <c r="L304" s="152"/>
      <c r="M304" s="157"/>
      <c r="T304" s="158"/>
      <c r="AT304" s="154" t="s">
        <v>173</v>
      </c>
      <c r="AU304" s="154" t="s">
        <v>171</v>
      </c>
      <c r="AV304" s="12" t="s">
        <v>82</v>
      </c>
      <c r="AW304" s="12" t="s">
        <v>31</v>
      </c>
      <c r="AX304" s="12" t="s">
        <v>74</v>
      </c>
      <c r="AY304" s="154" t="s">
        <v>163</v>
      </c>
    </row>
    <row r="305" spans="2:65" s="13" customFormat="1" ht="12">
      <c r="B305" s="159"/>
      <c r="D305" s="153" t="s">
        <v>173</v>
      </c>
      <c r="E305" s="160" t="s">
        <v>1</v>
      </c>
      <c r="F305" s="161" t="s">
        <v>443</v>
      </c>
      <c r="H305" s="162">
        <v>20.22</v>
      </c>
      <c r="I305" s="163"/>
      <c r="L305" s="159"/>
      <c r="M305" s="164"/>
      <c r="T305" s="165"/>
      <c r="AT305" s="160" t="s">
        <v>173</v>
      </c>
      <c r="AU305" s="160" t="s">
        <v>171</v>
      </c>
      <c r="AV305" s="13" t="s">
        <v>171</v>
      </c>
      <c r="AW305" s="13" t="s">
        <v>31</v>
      </c>
      <c r="AX305" s="13" t="s">
        <v>74</v>
      </c>
      <c r="AY305" s="160" t="s">
        <v>163</v>
      </c>
    </row>
    <row r="306" spans="2:65" s="12" customFormat="1" ht="12">
      <c r="B306" s="152"/>
      <c r="D306" s="153" t="s">
        <v>173</v>
      </c>
      <c r="E306" s="154" t="s">
        <v>1</v>
      </c>
      <c r="F306" s="155" t="s">
        <v>444</v>
      </c>
      <c r="H306" s="154" t="s">
        <v>1</v>
      </c>
      <c r="I306" s="156"/>
      <c r="L306" s="152"/>
      <c r="M306" s="157"/>
      <c r="T306" s="158"/>
      <c r="AT306" s="154" t="s">
        <v>173</v>
      </c>
      <c r="AU306" s="154" t="s">
        <v>171</v>
      </c>
      <c r="AV306" s="12" t="s">
        <v>82</v>
      </c>
      <c r="AW306" s="12" t="s">
        <v>31</v>
      </c>
      <c r="AX306" s="12" t="s">
        <v>74</v>
      </c>
      <c r="AY306" s="154" t="s">
        <v>163</v>
      </c>
    </row>
    <row r="307" spans="2:65" s="13" customFormat="1" ht="12">
      <c r="B307" s="159"/>
      <c r="D307" s="153" t="s">
        <v>173</v>
      </c>
      <c r="E307" s="160" t="s">
        <v>1</v>
      </c>
      <c r="F307" s="161" t="s">
        <v>445</v>
      </c>
      <c r="H307" s="162">
        <v>39.799999999999997</v>
      </c>
      <c r="I307" s="163"/>
      <c r="L307" s="159"/>
      <c r="M307" s="164"/>
      <c r="T307" s="165"/>
      <c r="AT307" s="160" t="s">
        <v>173</v>
      </c>
      <c r="AU307" s="160" t="s">
        <v>171</v>
      </c>
      <c r="AV307" s="13" t="s">
        <v>171</v>
      </c>
      <c r="AW307" s="13" t="s">
        <v>31</v>
      </c>
      <c r="AX307" s="13" t="s">
        <v>74</v>
      </c>
      <c r="AY307" s="160" t="s">
        <v>163</v>
      </c>
    </row>
    <row r="308" spans="2:65" s="14" customFormat="1" ht="12">
      <c r="B308" s="166"/>
      <c r="D308" s="153" t="s">
        <v>173</v>
      </c>
      <c r="E308" s="167" t="s">
        <v>1</v>
      </c>
      <c r="F308" s="168" t="s">
        <v>178</v>
      </c>
      <c r="H308" s="169">
        <v>239.25799999999998</v>
      </c>
      <c r="I308" s="170"/>
      <c r="L308" s="166"/>
      <c r="M308" s="171"/>
      <c r="T308" s="172"/>
      <c r="AT308" s="167" t="s">
        <v>173</v>
      </c>
      <c r="AU308" s="167" t="s">
        <v>171</v>
      </c>
      <c r="AV308" s="14" t="s">
        <v>170</v>
      </c>
      <c r="AW308" s="14" t="s">
        <v>31</v>
      </c>
      <c r="AX308" s="14" t="s">
        <v>82</v>
      </c>
      <c r="AY308" s="167" t="s">
        <v>163</v>
      </c>
    </row>
    <row r="309" spans="2:65" s="1" customFormat="1" ht="24.25" customHeight="1">
      <c r="B309" s="31"/>
      <c r="C309" s="138" t="s">
        <v>446</v>
      </c>
      <c r="D309" s="138" t="s">
        <v>166</v>
      </c>
      <c r="E309" s="139" t="s">
        <v>447</v>
      </c>
      <c r="F309" s="140" t="s">
        <v>448</v>
      </c>
      <c r="G309" s="141" t="s">
        <v>222</v>
      </c>
      <c r="H309" s="142">
        <v>295.39</v>
      </c>
      <c r="I309" s="143"/>
      <c r="J309" s="144">
        <f>ROUND(I309*H309,2)</f>
        <v>0</v>
      </c>
      <c r="K309" s="145"/>
      <c r="L309" s="31"/>
      <c r="M309" s="146" t="s">
        <v>1</v>
      </c>
      <c r="N309" s="147" t="s">
        <v>40</v>
      </c>
      <c r="P309" s="148">
        <f>O309*H309</f>
        <v>0</v>
      </c>
      <c r="Q309" s="148">
        <v>2.7200000000000002E-3</v>
      </c>
      <c r="R309" s="148">
        <f>Q309*H309</f>
        <v>0.80346079999999998</v>
      </c>
      <c r="S309" s="148">
        <v>0</v>
      </c>
      <c r="T309" s="149">
        <f>S309*H309</f>
        <v>0</v>
      </c>
      <c r="AR309" s="150" t="s">
        <v>275</v>
      </c>
      <c r="AT309" s="150" t="s">
        <v>166</v>
      </c>
      <c r="AU309" s="150" t="s">
        <v>171</v>
      </c>
      <c r="AY309" s="16" t="s">
        <v>163</v>
      </c>
      <c r="BE309" s="151">
        <f>IF(N309="základná",J309,0)</f>
        <v>0</v>
      </c>
      <c r="BF309" s="151">
        <f>IF(N309="znížená",J309,0)</f>
        <v>0</v>
      </c>
      <c r="BG309" s="151">
        <f>IF(N309="zákl. prenesená",J309,0)</f>
        <v>0</v>
      </c>
      <c r="BH309" s="151">
        <f>IF(N309="zníž. prenesená",J309,0)</f>
        <v>0</v>
      </c>
      <c r="BI309" s="151">
        <f>IF(N309="nulová",J309,0)</f>
        <v>0</v>
      </c>
      <c r="BJ309" s="16" t="s">
        <v>171</v>
      </c>
      <c r="BK309" s="151">
        <f>ROUND(I309*H309,2)</f>
        <v>0</v>
      </c>
      <c r="BL309" s="16" t="s">
        <v>275</v>
      </c>
      <c r="BM309" s="150" t="s">
        <v>449</v>
      </c>
    </row>
    <row r="310" spans="2:65" s="12" customFormat="1" ht="12">
      <c r="B310" s="152"/>
      <c r="D310" s="153" t="s">
        <v>173</v>
      </c>
      <c r="E310" s="154" t="s">
        <v>1</v>
      </c>
      <c r="F310" s="155" t="s">
        <v>431</v>
      </c>
      <c r="H310" s="154" t="s">
        <v>1</v>
      </c>
      <c r="I310" s="156"/>
      <c r="L310" s="152"/>
      <c r="M310" s="157"/>
      <c r="T310" s="158"/>
      <c r="AT310" s="154" t="s">
        <v>173</v>
      </c>
      <c r="AU310" s="154" t="s">
        <v>171</v>
      </c>
      <c r="AV310" s="12" t="s">
        <v>82</v>
      </c>
      <c r="AW310" s="12" t="s">
        <v>31</v>
      </c>
      <c r="AX310" s="12" t="s">
        <v>74</v>
      </c>
      <c r="AY310" s="154" t="s">
        <v>163</v>
      </c>
    </row>
    <row r="311" spans="2:65" s="13" customFormat="1" ht="24">
      <c r="B311" s="159"/>
      <c r="D311" s="153" t="s">
        <v>173</v>
      </c>
      <c r="E311" s="160" t="s">
        <v>1</v>
      </c>
      <c r="F311" s="161" t="s">
        <v>432</v>
      </c>
      <c r="H311" s="162">
        <v>295.39</v>
      </c>
      <c r="I311" s="163"/>
      <c r="L311" s="159"/>
      <c r="M311" s="164"/>
      <c r="T311" s="165"/>
      <c r="AT311" s="160" t="s">
        <v>173</v>
      </c>
      <c r="AU311" s="160" t="s">
        <v>171</v>
      </c>
      <c r="AV311" s="13" t="s">
        <v>171</v>
      </c>
      <c r="AW311" s="13" t="s">
        <v>31</v>
      </c>
      <c r="AX311" s="13" t="s">
        <v>82</v>
      </c>
      <c r="AY311" s="160" t="s">
        <v>163</v>
      </c>
    </row>
    <row r="312" spans="2:65" s="1" customFormat="1" ht="33" customHeight="1">
      <c r="B312" s="31"/>
      <c r="C312" s="138" t="s">
        <v>450</v>
      </c>
      <c r="D312" s="138" t="s">
        <v>166</v>
      </c>
      <c r="E312" s="139" t="s">
        <v>451</v>
      </c>
      <c r="F312" s="140" t="s">
        <v>452</v>
      </c>
      <c r="G312" s="141" t="s">
        <v>222</v>
      </c>
      <c r="H312" s="142">
        <v>295.39</v>
      </c>
      <c r="I312" s="143"/>
      <c r="J312" s="144">
        <f>ROUND(I312*H312,2)</f>
        <v>0</v>
      </c>
      <c r="K312" s="145"/>
      <c r="L312" s="31"/>
      <c r="M312" s="146" t="s">
        <v>1</v>
      </c>
      <c r="N312" s="147" t="s">
        <v>40</v>
      </c>
      <c r="P312" s="148">
        <f>O312*H312</f>
        <v>0</v>
      </c>
      <c r="Q312" s="148">
        <v>0</v>
      </c>
      <c r="R312" s="148">
        <f>Q312*H312</f>
        <v>0</v>
      </c>
      <c r="S312" s="148">
        <v>4.45E-3</v>
      </c>
      <c r="T312" s="149">
        <f>S312*H312</f>
        <v>1.3144855</v>
      </c>
      <c r="AR312" s="150" t="s">
        <v>275</v>
      </c>
      <c r="AT312" s="150" t="s">
        <v>166</v>
      </c>
      <c r="AU312" s="150" t="s">
        <v>171</v>
      </c>
      <c r="AY312" s="16" t="s">
        <v>163</v>
      </c>
      <c r="BE312" s="151">
        <f>IF(N312="základná",J312,0)</f>
        <v>0</v>
      </c>
      <c r="BF312" s="151">
        <f>IF(N312="znížená",J312,0)</f>
        <v>0</v>
      </c>
      <c r="BG312" s="151">
        <f>IF(N312="zákl. prenesená",J312,0)</f>
        <v>0</v>
      </c>
      <c r="BH312" s="151">
        <f>IF(N312="zníž. prenesená",J312,0)</f>
        <v>0</v>
      </c>
      <c r="BI312" s="151">
        <f>IF(N312="nulová",J312,0)</f>
        <v>0</v>
      </c>
      <c r="BJ312" s="16" t="s">
        <v>171</v>
      </c>
      <c r="BK312" s="151">
        <f>ROUND(I312*H312,2)</f>
        <v>0</v>
      </c>
      <c r="BL312" s="16" t="s">
        <v>275</v>
      </c>
      <c r="BM312" s="150" t="s">
        <v>453</v>
      </c>
    </row>
    <row r="313" spans="2:65" s="12" customFormat="1" ht="12">
      <c r="B313" s="152"/>
      <c r="D313" s="153" t="s">
        <v>173</v>
      </c>
      <c r="E313" s="154" t="s">
        <v>1</v>
      </c>
      <c r="F313" s="155" t="s">
        <v>431</v>
      </c>
      <c r="H313" s="154" t="s">
        <v>1</v>
      </c>
      <c r="I313" s="156"/>
      <c r="L313" s="152"/>
      <c r="M313" s="157"/>
      <c r="T313" s="158"/>
      <c r="AT313" s="154" t="s">
        <v>173</v>
      </c>
      <c r="AU313" s="154" t="s">
        <v>171</v>
      </c>
      <c r="AV313" s="12" t="s">
        <v>82</v>
      </c>
      <c r="AW313" s="12" t="s">
        <v>31</v>
      </c>
      <c r="AX313" s="12" t="s">
        <v>74</v>
      </c>
      <c r="AY313" s="154" t="s">
        <v>163</v>
      </c>
    </row>
    <row r="314" spans="2:65" s="13" customFormat="1" ht="24">
      <c r="B314" s="159"/>
      <c r="D314" s="153" t="s">
        <v>173</v>
      </c>
      <c r="E314" s="160" t="s">
        <v>1</v>
      </c>
      <c r="F314" s="161" t="s">
        <v>432</v>
      </c>
      <c r="H314" s="162">
        <v>295.39</v>
      </c>
      <c r="I314" s="163"/>
      <c r="L314" s="159"/>
      <c r="M314" s="164"/>
      <c r="T314" s="165"/>
      <c r="AT314" s="160" t="s">
        <v>173</v>
      </c>
      <c r="AU314" s="160" t="s">
        <v>171</v>
      </c>
      <c r="AV314" s="13" t="s">
        <v>171</v>
      </c>
      <c r="AW314" s="13" t="s">
        <v>31</v>
      </c>
      <c r="AX314" s="13" t="s">
        <v>82</v>
      </c>
      <c r="AY314" s="160" t="s">
        <v>163</v>
      </c>
    </row>
    <row r="315" spans="2:65" s="1" customFormat="1" ht="24.25" customHeight="1">
      <c r="B315" s="31"/>
      <c r="C315" s="138" t="s">
        <v>454</v>
      </c>
      <c r="D315" s="138" t="s">
        <v>166</v>
      </c>
      <c r="E315" s="139" t="s">
        <v>455</v>
      </c>
      <c r="F315" s="140" t="s">
        <v>456</v>
      </c>
      <c r="G315" s="141" t="s">
        <v>222</v>
      </c>
      <c r="H315" s="142">
        <v>159.74</v>
      </c>
      <c r="I315" s="143"/>
      <c r="J315" s="144">
        <f>ROUND(I315*H315,2)</f>
        <v>0</v>
      </c>
      <c r="K315" s="145"/>
      <c r="L315" s="31"/>
      <c r="M315" s="146" t="s">
        <v>1</v>
      </c>
      <c r="N315" s="147" t="s">
        <v>40</v>
      </c>
      <c r="P315" s="148">
        <f>O315*H315</f>
        <v>0</v>
      </c>
      <c r="Q315" s="148">
        <v>3.1099999999999999E-3</v>
      </c>
      <c r="R315" s="148">
        <f>Q315*H315</f>
        <v>0.49679139999999999</v>
      </c>
      <c r="S315" s="148">
        <v>0</v>
      </c>
      <c r="T315" s="149">
        <f>S315*H315</f>
        <v>0</v>
      </c>
      <c r="AR315" s="150" t="s">
        <v>275</v>
      </c>
      <c r="AT315" s="150" t="s">
        <v>166</v>
      </c>
      <c r="AU315" s="150" t="s">
        <v>171</v>
      </c>
      <c r="AY315" s="16" t="s">
        <v>163</v>
      </c>
      <c r="BE315" s="151">
        <f>IF(N315="základná",J315,0)</f>
        <v>0</v>
      </c>
      <c r="BF315" s="151">
        <f>IF(N315="znížená",J315,0)</f>
        <v>0</v>
      </c>
      <c r="BG315" s="151">
        <f>IF(N315="zákl. prenesená",J315,0)</f>
        <v>0</v>
      </c>
      <c r="BH315" s="151">
        <f>IF(N315="zníž. prenesená",J315,0)</f>
        <v>0</v>
      </c>
      <c r="BI315" s="151">
        <f>IF(N315="nulová",J315,0)</f>
        <v>0</v>
      </c>
      <c r="BJ315" s="16" t="s">
        <v>171</v>
      </c>
      <c r="BK315" s="151">
        <f>ROUND(I315*H315,2)</f>
        <v>0</v>
      </c>
      <c r="BL315" s="16" t="s">
        <v>275</v>
      </c>
      <c r="BM315" s="150" t="s">
        <v>457</v>
      </c>
    </row>
    <row r="316" spans="2:65" s="12" customFormat="1" ht="24">
      <c r="B316" s="152"/>
      <c r="D316" s="153" t="s">
        <v>173</v>
      </c>
      <c r="E316" s="154" t="s">
        <v>1</v>
      </c>
      <c r="F316" s="155" t="s">
        <v>458</v>
      </c>
      <c r="H316" s="154" t="s">
        <v>1</v>
      </c>
      <c r="I316" s="156"/>
      <c r="L316" s="152"/>
      <c r="M316" s="157"/>
      <c r="T316" s="158"/>
      <c r="AT316" s="154" t="s">
        <v>173</v>
      </c>
      <c r="AU316" s="154" t="s">
        <v>171</v>
      </c>
      <c r="AV316" s="12" t="s">
        <v>82</v>
      </c>
      <c r="AW316" s="12" t="s">
        <v>31</v>
      </c>
      <c r="AX316" s="12" t="s">
        <v>74</v>
      </c>
      <c r="AY316" s="154" t="s">
        <v>163</v>
      </c>
    </row>
    <row r="317" spans="2:65" s="13" customFormat="1" ht="12">
      <c r="B317" s="159"/>
      <c r="D317" s="153" t="s">
        <v>173</v>
      </c>
      <c r="E317" s="160" t="s">
        <v>1</v>
      </c>
      <c r="F317" s="161" t="s">
        <v>459</v>
      </c>
      <c r="H317" s="162">
        <v>28.32</v>
      </c>
      <c r="I317" s="163"/>
      <c r="L317" s="159"/>
      <c r="M317" s="164"/>
      <c r="T317" s="165"/>
      <c r="AT317" s="160" t="s">
        <v>173</v>
      </c>
      <c r="AU317" s="160" t="s">
        <v>171</v>
      </c>
      <c r="AV317" s="13" t="s">
        <v>171</v>
      </c>
      <c r="AW317" s="13" t="s">
        <v>31</v>
      </c>
      <c r="AX317" s="13" t="s">
        <v>74</v>
      </c>
      <c r="AY317" s="160" t="s">
        <v>163</v>
      </c>
    </row>
    <row r="318" spans="2:65" s="12" customFormat="1" ht="24">
      <c r="B318" s="152"/>
      <c r="D318" s="153" t="s">
        <v>173</v>
      </c>
      <c r="E318" s="154" t="s">
        <v>1</v>
      </c>
      <c r="F318" s="155" t="s">
        <v>460</v>
      </c>
      <c r="H318" s="154" t="s">
        <v>1</v>
      </c>
      <c r="I318" s="156"/>
      <c r="L318" s="152"/>
      <c r="M318" s="157"/>
      <c r="T318" s="158"/>
      <c r="AT318" s="154" t="s">
        <v>173</v>
      </c>
      <c r="AU318" s="154" t="s">
        <v>171</v>
      </c>
      <c r="AV318" s="12" t="s">
        <v>82</v>
      </c>
      <c r="AW318" s="12" t="s">
        <v>31</v>
      </c>
      <c r="AX318" s="12" t="s">
        <v>74</v>
      </c>
      <c r="AY318" s="154" t="s">
        <v>163</v>
      </c>
    </row>
    <row r="319" spans="2:65" s="13" customFormat="1" ht="12">
      <c r="B319" s="159"/>
      <c r="D319" s="153" t="s">
        <v>173</v>
      </c>
      <c r="E319" s="160" t="s">
        <v>1</v>
      </c>
      <c r="F319" s="161" t="s">
        <v>461</v>
      </c>
      <c r="H319" s="162">
        <v>38.46</v>
      </c>
      <c r="I319" s="163"/>
      <c r="L319" s="159"/>
      <c r="M319" s="164"/>
      <c r="T319" s="165"/>
      <c r="AT319" s="160" t="s">
        <v>173</v>
      </c>
      <c r="AU319" s="160" t="s">
        <v>171</v>
      </c>
      <c r="AV319" s="13" t="s">
        <v>171</v>
      </c>
      <c r="AW319" s="13" t="s">
        <v>31</v>
      </c>
      <c r="AX319" s="13" t="s">
        <v>74</v>
      </c>
      <c r="AY319" s="160" t="s">
        <v>163</v>
      </c>
    </row>
    <row r="320" spans="2:65" s="12" customFormat="1" ht="24">
      <c r="B320" s="152"/>
      <c r="D320" s="153" t="s">
        <v>173</v>
      </c>
      <c r="E320" s="154" t="s">
        <v>1</v>
      </c>
      <c r="F320" s="155" t="s">
        <v>462</v>
      </c>
      <c r="H320" s="154" t="s">
        <v>1</v>
      </c>
      <c r="I320" s="156"/>
      <c r="L320" s="152"/>
      <c r="M320" s="157"/>
      <c r="T320" s="158"/>
      <c r="AT320" s="154" t="s">
        <v>173</v>
      </c>
      <c r="AU320" s="154" t="s">
        <v>171</v>
      </c>
      <c r="AV320" s="12" t="s">
        <v>82</v>
      </c>
      <c r="AW320" s="12" t="s">
        <v>31</v>
      </c>
      <c r="AX320" s="12" t="s">
        <v>74</v>
      </c>
      <c r="AY320" s="154" t="s">
        <v>163</v>
      </c>
    </row>
    <row r="321" spans="2:65" s="13" customFormat="1" ht="12">
      <c r="B321" s="159"/>
      <c r="D321" s="153" t="s">
        <v>173</v>
      </c>
      <c r="E321" s="160" t="s">
        <v>1</v>
      </c>
      <c r="F321" s="161" t="s">
        <v>463</v>
      </c>
      <c r="H321" s="162">
        <v>31.23</v>
      </c>
      <c r="I321" s="163"/>
      <c r="L321" s="159"/>
      <c r="M321" s="164"/>
      <c r="T321" s="165"/>
      <c r="AT321" s="160" t="s">
        <v>173</v>
      </c>
      <c r="AU321" s="160" t="s">
        <v>171</v>
      </c>
      <c r="AV321" s="13" t="s">
        <v>171</v>
      </c>
      <c r="AW321" s="13" t="s">
        <v>31</v>
      </c>
      <c r="AX321" s="13" t="s">
        <v>74</v>
      </c>
      <c r="AY321" s="160" t="s">
        <v>163</v>
      </c>
    </row>
    <row r="322" spans="2:65" s="12" customFormat="1" ht="12">
      <c r="B322" s="152"/>
      <c r="D322" s="153" t="s">
        <v>173</v>
      </c>
      <c r="E322" s="154" t="s">
        <v>1</v>
      </c>
      <c r="F322" s="155" t="s">
        <v>464</v>
      </c>
      <c r="H322" s="154" t="s">
        <v>1</v>
      </c>
      <c r="I322" s="156"/>
      <c r="L322" s="152"/>
      <c r="M322" s="157"/>
      <c r="T322" s="158"/>
      <c r="AT322" s="154" t="s">
        <v>173</v>
      </c>
      <c r="AU322" s="154" t="s">
        <v>171</v>
      </c>
      <c r="AV322" s="12" t="s">
        <v>82</v>
      </c>
      <c r="AW322" s="12" t="s">
        <v>31</v>
      </c>
      <c r="AX322" s="12" t="s">
        <v>74</v>
      </c>
      <c r="AY322" s="154" t="s">
        <v>163</v>
      </c>
    </row>
    <row r="323" spans="2:65" s="13" customFormat="1" ht="12">
      <c r="B323" s="159"/>
      <c r="D323" s="153" t="s">
        <v>173</v>
      </c>
      <c r="E323" s="160" t="s">
        <v>1</v>
      </c>
      <c r="F323" s="161" t="s">
        <v>465</v>
      </c>
      <c r="H323" s="162">
        <v>61.73</v>
      </c>
      <c r="I323" s="163"/>
      <c r="L323" s="159"/>
      <c r="M323" s="164"/>
      <c r="T323" s="165"/>
      <c r="AT323" s="160" t="s">
        <v>173</v>
      </c>
      <c r="AU323" s="160" t="s">
        <v>171</v>
      </c>
      <c r="AV323" s="13" t="s">
        <v>171</v>
      </c>
      <c r="AW323" s="13" t="s">
        <v>31</v>
      </c>
      <c r="AX323" s="13" t="s">
        <v>74</v>
      </c>
      <c r="AY323" s="160" t="s">
        <v>163</v>
      </c>
    </row>
    <row r="324" spans="2:65" s="14" customFormat="1" ht="12">
      <c r="B324" s="166"/>
      <c r="D324" s="153" t="s">
        <v>173</v>
      </c>
      <c r="E324" s="167" t="s">
        <v>1</v>
      </c>
      <c r="F324" s="168" t="s">
        <v>178</v>
      </c>
      <c r="H324" s="169">
        <v>159.74</v>
      </c>
      <c r="I324" s="170"/>
      <c r="L324" s="166"/>
      <c r="M324" s="171"/>
      <c r="T324" s="172"/>
      <c r="AT324" s="167" t="s">
        <v>173</v>
      </c>
      <c r="AU324" s="167" t="s">
        <v>171</v>
      </c>
      <c r="AV324" s="14" t="s">
        <v>170</v>
      </c>
      <c r="AW324" s="14" t="s">
        <v>31</v>
      </c>
      <c r="AX324" s="14" t="s">
        <v>82</v>
      </c>
      <c r="AY324" s="167" t="s">
        <v>163</v>
      </c>
    </row>
    <row r="325" spans="2:65" s="1" customFormat="1" ht="24.25" customHeight="1">
      <c r="B325" s="31"/>
      <c r="C325" s="138" t="s">
        <v>466</v>
      </c>
      <c r="D325" s="138" t="s">
        <v>166</v>
      </c>
      <c r="E325" s="139" t="s">
        <v>467</v>
      </c>
      <c r="F325" s="140" t="s">
        <v>468</v>
      </c>
      <c r="G325" s="141" t="s">
        <v>222</v>
      </c>
      <c r="H325" s="142">
        <v>159.74</v>
      </c>
      <c r="I325" s="143"/>
      <c r="J325" s="144">
        <f>ROUND(I325*H325,2)</f>
        <v>0</v>
      </c>
      <c r="K325" s="145"/>
      <c r="L325" s="31"/>
      <c r="M325" s="146" t="s">
        <v>1</v>
      </c>
      <c r="N325" s="147" t="s">
        <v>40</v>
      </c>
      <c r="P325" s="148">
        <f>O325*H325</f>
        <v>0</v>
      </c>
      <c r="Q325" s="148">
        <v>0</v>
      </c>
      <c r="R325" s="148">
        <f>Q325*H325</f>
        <v>0</v>
      </c>
      <c r="S325" s="148">
        <v>3.5599999999999998E-3</v>
      </c>
      <c r="T325" s="149">
        <f>S325*H325</f>
        <v>0.56867440000000002</v>
      </c>
      <c r="AR325" s="150" t="s">
        <v>275</v>
      </c>
      <c r="AT325" s="150" t="s">
        <v>166</v>
      </c>
      <c r="AU325" s="150" t="s">
        <v>171</v>
      </c>
      <c r="AY325" s="16" t="s">
        <v>163</v>
      </c>
      <c r="BE325" s="151">
        <f>IF(N325="základná",J325,0)</f>
        <v>0</v>
      </c>
      <c r="BF325" s="151">
        <f>IF(N325="znížená",J325,0)</f>
        <v>0</v>
      </c>
      <c r="BG325" s="151">
        <f>IF(N325="zákl. prenesená",J325,0)</f>
        <v>0</v>
      </c>
      <c r="BH325" s="151">
        <f>IF(N325="zníž. prenesená",J325,0)</f>
        <v>0</v>
      </c>
      <c r="BI325" s="151">
        <f>IF(N325="nulová",J325,0)</f>
        <v>0</v>
      </c>
      <c r="BJ325" s="16" t="s">
        <v>171</v>
      </c>
      <c r="BK325" s="151">
        <f>ROUND(I325*H325,2)</f>
        <v>0</v>
      </c>
      <c r="BL325" s="16" t="s">
        <v>275</v>
      </c>
      <c r="BM325" s="150" t="s">
        <v>469</v>
      </c>
    </row>
    <row r="326" spans="2:65" s="12" customFormat="1" ht="24">
      <c r="B326" s="152"/>
      <c r="D326" s="153" t="s">
        <v>173</v>
      </c>
      <c r="E326" s="154" t="s">
        <v>1</v>
      </c>
      <c r="F326" s="155" t="s">
        <v>458</v>
      </c>
      <c r="H326" s="154" t="s">
        <v>1</v>
      </c>
      <c r="I326" s="156"/>
      <c r="L326" s="152"/>
      <c r="M326" s="157"/>
      <c r="T326" s="158"/>
      <c r="AT326" s="154" t="s">
        <v>173</v>
      </c>
      <c r="AU326" s="154" t="s">
        <v>171</v>
      </c>
      <c r="AV326" s="12" t="s">
        <v>82</v>
      </c>
      <c r="AW326" s="12" t="s">
        <v>31</v>
      </c>
      <c r="AX326" s="12" t="s">
        <v>74</v>
      </c>
      <c r="AY326" s="154" t="s">
        <v>163</v>
      </c>
    </row>
    <row r="327" spans="2:65" s="13" customFormat="1" ht="12">
      <c r="B327" s="159"/>
      <c r="D327" s="153" t="s">
        <v>173</v>
      </c>
      <c r="E327" s="160" t="s">
        <v>1</v>
      </c>
      <c r="F327" s="161" t="s">
        <v>459</v>
      </c>
      <c r="H327" s="162">
        <v>28.32</v>
      </c>
      <c r="I327" s="163"/>
      <c r="L327" s="159"/>
      <c r="M327" s="164"/>
      <c r="T327" s="165"/>
      <c r="AT327" s="160" t="s">
        <v>173</v>
      </c>
      <c r="AU327" s="160" t="s">
        <v>171</v>
      </c>
      <c r="AV327" s="13" t="s">
        <v>171</v>
      </c>
      <c r="AW327" s="13" t="s">
        <v>31</v>
      </c>
      <c r="AX327" s="13" t="s">
        <v>74</v>
      </c>
      <c r="AY327" s="160" t="s">
        <v>163</v>
      </c>
    </row>
    <row r="328" spans="2:65" s="12" customFormat="1" ht="24">
      <c r="B328" s="152"/>
      <c r="D328" s="153" t="s">
        <v>173</v>
      </c>
      <c r="E328" s="154" t="s">
        <v>1</v>
      </c>
      <c r="F328" s="155" t="s">
        <v>460</v>
      </c>
      <c r="H328" s="154" t="s">
        <v>1</v>
      </c>
      <c r="I328" s="156"/>
      <c r="L328" s="152"/>
      <c r="M328" s="157"/>
      <c r="T328" s="158"/>
      <c r="AT328" s="154" t="s">
        <v>173</v>
      </c>
      <c r="AU328" s="154" t="s">
        <v>171</v>
      </c>
      <c r="AV328" s="12" t="s">
        <v>82</v>
      </c>
      <c r="AW328" s="12" t="s">
        <v>31</v>
      </c>
      <c r="AX328" s="12" t="s">
        <v>74</v>
      </c>
      <c r="AY328" s="154" t="s">
        <v>163</v>
      </c>
    </row>
    <row r="329" spans="2:65" s="13" customFormat="1" ht="12">
      <c r="B329" s="159"/>
      <c r="D329" s="153" t="s">
        <v>173</v>
      </c>
      <c r="E329" s="160" t="s">
        <v>1</v>
      </c>
      <c r="F329" s="161" t="s">
        <v>461</v>
      </c>
      <c r="H329" s="162">
        <v>38.46</v>
      </c>
      <c r="I329" s="163"/>
      <c r="L329" s="159"/>
      <c r="M329" s="164"/>
      <c r="T329" s="165"/>
      <c r="AT329" s="160" t="s">
        <v>173</v>
      </c>
      <c r="AU329" s="160" t="s">
        <v>171</v>
      </c>
      <c r="AV329" s="13" t="s">
        <v>171</v>
      </c>
      <c r="AW329" s="13" t="s">
        <v>31</v>
      </c>
      <c r="AX329" s="13" t="s">
        <v>74</v>
      </c>
      <c r="AY329" s="160" t="s">
        <v>163</v>
      </c>
    </row>
    <row r="330" spans="2:65" s="12" customFormat="1" ht="24">
      <c r="B330" s="152"/>
      <c r="D330" s="153" t="s">
        <v>173</v>
      </c>
      <c r="E330" s="154" t="s">
        <v>1</v>
      </c>
      <c r="F330" s="155" t="s">
        <v>462</v>
      </c>
      <c r="H330" s="154" t="s">
        <v>1</v>
      </c>
      <c r="I330" s="156"/>
      <c r="L330" s="152"/>
      <c r="M330" s="157"/>
      <c r="T330" s="158"/>
      <c r="AT330" s="154" t="s">
        <v>173</v>
      </c>
      <c r="AU330" s="154" t="s">
        <v>171</v>
      </c>
      <c r="AV330" s="12" t="s">
        <v>82</v>
      </c>
      <c r="AW330" s="12" t="s">
        <v>31</v>
      </c>
      <c r="AX330" s="12" t="s">
        <v>74</v>
      </c>
      <c r="AY330" s="154" t="s">
        <v>163</v>
      </c>
    </row>
    <row r="331" spans="2:65" s="13" customFormat="1" ht="12">
      <c r="B331" s="159"/>
      <c r="D331" s="153" t="s">
        <v>173</v>
      </c>
      <c r="E331" s="160" t="s">
        <v>1</v>
      </c>
      <c r="F331" s="161" t="s">
        <v>463</v>
      </c>
      <c r="H331" s="162">
        <v>31.23</v>
      </c>
      <c r="I331" s="163"/>
      <c r="L331" s="159"/>
      <c r="M331" s="164"/>
      <c r="T331" s="165"/>
      <c r="AT331" s="160" t="s">
        <v>173</v>
      </c>
      <c r="AU331" s="160" t="s">
        <v>171</v>
      </c>
      <c r="AV331" s="13" t="s">
        <v>171</v>
      </c>
      <c r="AW331" s="13" t="s">
        <v>31</v>
      </c>
      <c r="AX331" s="13" t="s">
        <v>74</v>
      </c>
      <c r="AY331" s="160" t="s">
        <v>163</v>
      </c>
    </row>
    <row r="332" spans="2:65" s="12" customFormat="1" ht="12">
      <c r="B332" s="152"/>
      <c r="D332" s="153" t="s">
        <v>173</v>
      </c>
      <c r="E332" s="154" t="s">
        <v>1</v>
      </c>
      <c r="F332" s="155" t="s">
        <v>464</v>
      </c>
      <c r="H332" s="154" t="s">
        <v>1</v>
      </c>
      <c r="I332" s="156"/>
      <c r="L332" s="152"/>
      <c r="M332" s="157"/>
      <c r="T332" s="158"/>
      <c r="AT332" s="154" t="s">
        <v>173</v>
      </c>
      <c r="AU332" s="154" t="s">
        <v>171</v>
      </c>
      <c r="AV332" s="12" t="s">
        <v>82</v>
      </c>
      <c r="AW332" s="12" t="s">
        <v>31</v>
      </c>
      <c r="AX332" s="12" t="s">
        <v>74</v>
      </c>
      <c r="AY332" s="154" t="s">
        <v>163</v>
      </c>
    </row>
    <row r="333" spans="2:65" s="13" customFormat="1" ht="12">
      <c r="B333" s="159"/>
      <c r="D333" s="153" t="s">
        <v>173</v>
      </c>
      <c r="E333" s="160" t="s">
        <v>1</v>
      </c>
      <c r="F333" s="161" t="s">
        <v>465</v>
      </c>
      <c r="H333" s="162">
        <v>61.73</v>
      </c>
      <c r="I333" s="163"/>
      <c r="L333" s="159"/>
      <c r="M333" s="164"/>
      <c r="T333" s="165"/>
      <c r="AT333" s="160" t="s">
        <v>173</v>
      </c>
      <c r="AU333" s="160" t="s">
        <v>171</v>
      </c>
      <c r="AV333" s="13" t="s">
        <v>171</v>
      </c>
      <c r="AW333" s="13" t="s">
        <v>31</v>
      </c>
      <c r="AX333" s="13" t="s">
        <v>74</v>
      </c>
      <c r="AY333" s="160" t="s">
        <v>163</v>
      </c>
    </row>
    <row r="334" spans="2:65" s="14" customFormat="1" ht="12">
      <c r="B334" s="166"/>
      <c r="D334" s="153" t="s">
        <v>173</v>
      </c>
      <c r="E334" s="167" t="s">
        <v>1</v>
      </c>
      <c r="F334" s="168" t="s">
        <v>178</v>
      </c>
      <c r="H334" s="169">
        <v>159.74</v>
      </c>
      <c r="I334" s="170"/>
      <c r="L334" s="166"/>
      <c r="M334" s="171"/>
      <c r="T334" s="172"/>
      <c r="AT334" s="167" t="s">
        <v>173</v>
      </c>
      <c r="AU334" s="167" t="s">
        <v>171</v>
      </c>
      <c r="AV334" s="14" t="s">
        <v>170</v>
      </c>
      <c r="AW334" s="14" t="s">
        <v>31</v>
      </c>
      <c r="AX334" s="14" t="s">
        <v>82</v>
      </c>
      <c r="AY334" s="167" t="s">
        <v>163</v>
      </c>
    </row>
    <row r="335" spans="2:65" s="1" customFormat="1" ht="24.25" customHeight="1">
      <c r="B335" s="31"/>
      <c r="C335" s="138" t="s">
        <v>470</v>
      </c>
      <c r="D335" s="138" t="s">
        <v>166</v>
      </c>
      <c r="E335" s="139" t="s">
        <v>471</v>
      </c>
      <c r="F335" s="140" t="s">
        <v>472</v>
      </c>
      <c r="G335" s="141" t="s">
        <v>237</v>
      </c>
      <c r="H335" s="142">
        <v>3.2749999999999999</v>
      </c>
      <c r="I335" s="143"/>
      <c r="J335" s="144">
        <f>ROUND(I335*H335,2)</f>
        <v>0</v>
      </c>
      <c r="K335" s="145"/>
      <c r="L335" s="31"/>
      <c r="M335" s="146" t="s">
        <v>1</v>
      </c>
      <c r="N335" s="147" t="s">
        <v>40</v>
      </c>
      <c r="P335" s="148">
        <f>O335*H335</f>
        <v>0</v>
      </c>
      <c r="Q335" s="148">
        <v>0</v>
      </c>
      <c r="R335" s="148">
        <f>Q335*H335</f>
        <v>0</v>
      </c>
      <c r="S335" s="148">
        <v>0</v>
      </c>
      <c r="T335" s="149">
        <f>S335*H335</f>
        <v>0</v>
      </c>
      <c r="AR335" s="150" t="s">
        <v>275</v>
      </c>
      <c r="AT335" s="150" t="s">
        <v>166</v>
      </c>
      <c r="AU335" s="150" t="s">
        <v>171</v>
      </c>
      <c r="AY335" s="16" t="s">
        <v>163</v>
      </c>
      <c r="BE335" s="151">
        <f>IF(N335="základná",J335,0)</f>
        <v>0</v>
      </c>
      <c r="BF335" s="151">
        <f>IF(N335="znížená",J335,0)</f>
        <v>0</v>
      </c>
      <c r="BG335" s="151">
        <f>IF(N335="zákl. prenesená",J335,0)</f>
        <v>0</v>
      </c>
      <c r="BH335" s="151">
        <f>IF(N335="zníž. prenesená",J335,0)</f>
        <v>0</v>
      </c>
      <c r="BI335" s="151">
        <f>IF(N335="nulová",J335,0)</f>
        <v>0</v>
      </c>
      <c r="BJ335" s="16" t="s">
        <v>171</v>
      </c>
      <c r="BK335" s="151">
        <f>ROUND(I335*H335,2)</f>
        <v>0</v>
      </c>
      <c r="BL335" s="16" t="s">
        <v>275</v>
      </c>
      <c r="BM335" s="150" t="s">
        <v>473</v>
      </c>
    </row>
    <row r="336" spans="2:65" s="11" customFormat="1" ht="22.75" customHeight="1">
      <c r="B336" s="126"/>
      <c r="D336" s="127" t="s">
        <v>73</v>
      </c>
      <c r="E336" s="136" t="s">
        <v>474</v>
      </c>
      <c r="F336" s="136" t="s">
        <v>475</v>
      </c>
      <c r="I336" s="129"/>
      <c r="J336" s="137">
        <f>BK336</f>
        <v>0</v>
      </c>
      <c r="L336" s="126"/>
      <c r="M336" s="131"/>
      <c r="P336" s="132">
        <f>SUM(P337:P344)</f>
        <v>0</v>
      </c>
      <c r="R336" s="132">
        <f>SUM(R337:R344)</f>
        <v>222.57324</v>
      </c>
      <c r="T336" s="133">
        <f>SUM(T337:T344)</f>
        <v>129.096</v>
      </c>
      <c r="AR336" s="127" t="s">
        <v>171</v>
      </c>
      <c r="AT336" s="134" t="s">
        <v>73</v>
      </c>
      <c r="AU336" s="134" t="s">
        <v>82</v>
      </c>
      <c r="AY336" s="127" t="s">
        <v>163</v>
      </c>
      <c r="BK336" s="135">
        <f>SUM(BK337:BK344)</f>
        <v>0</v>
      </c>
    </row>
    <row r="337" spans="2:65" s="1" customFormat="1" ht="24.25" customHeight="1">
      <c r="B337" s="31"/>
      <c r="C337" s="138" t="s">
        <v>476</v>
      </c>
      <c r="D337" s="138" t="s">
        <v>166</v>
      </c>
      <c r="E337" s="139" t="s">
        <v>477</v>
      </c>
      <c r="F337" s="140" t="s">
        <v>478</v>
      </c>
      <c r="G337" s="141" t="s">
        <v>183</v>
      </c>
      <c r="H337" s="142">
        <v>5868</v>
      </c>
      <c r="I337" s="143"/>
      <c r="J337" s="144">
        <f>ROUND(I337*H337,2)</f>
        <v>0</v>
      </c>
      <c r="K337" s="145"/>
      <c r="L337" s="31"/>
      <c r="M337" s="146" t="s">
        <v>1</v>
      </c>
      <c r="N337" s="147" t="s">
        <v>40</v>
      </c>
      <c r="P337" s="148">
        <f>O337*H337</f>
        <v>0</v>
      </c>
      <c r="Q337" s="148">
        <v>0</v>
      </c>
      <c r="R337" s="148">
        <f>Q337*H337</f>
        <v>0</v>
      </c>
      <c r="S337" s="148">
        <v>2.1999999999999999E-2</v>
      </c>
      <c r="T337" s="149">
        <f>S337*H337</f>
        <v>129.096</v>
      </c>
      <c r="AR337" s="150" t="s">
        <v>275</v>
      </c>
      <c r="AT337" s="150" t="s">
        <v>166</v>
      </c>
      <c r="AU337" s="150" t="s">
        <v>171</v>
      </c>
      <c r="AY337" s="16" t="s">
        <v>163</v>
      </c>
      <c r="BE337" s="151">
        <f>IF(N337="základná",J337,0)</f>
        <v>0</v>
      </c>
      <c r="BF337" s="151">
        <f>IF(N337="znížená",J337,0)</f>
        <v>0</v>
      </c>
      <c r="BG337" s="151">
        <f>IF(N337="zákl. prenesená",J337,0)</f>
        <v>0</v>
      </c>
      <c r="BH337" s="151">
        <f>IF(N337="zníž. prenesená",J337,0)</f>
        <v>0</v>
      </c>
      <c r="BI337" s="151">
        <f>IF(N337="nulová",J337,0)</f>
        <v>0</v>
      </c>
      <c r="BJ337" s="16" t="s">
        <v>171</v>
      </c>
      <c r="BK337" s="151">
        <f>ROUND(I337*H337,2)</f>
        <v>0</v>
      </c>
      <c r="BL337" s="16" t="s">
        <v>275</v>
      </c>
      <c r="BM337" s="150" t="s">
        <v>479</v>
      </c>
    </row>
    <row r="338" spans="2:65" s="13" customFormat="1" ht="24">
      <c r="B338" s="159"/>
      <c r="D338" s="153" t="s">
        <v>173</v>
      </c>
      <c r="E338" s="160" t="s">
        <v>1</v>
      </c>
      <c r="F338" s="161" t="s">
        <v>402</v>
      </c>
      <c r="H338" s="162">
        <v>5868</v>
      </c>
      <c r="I338" s="163"/>
      <c r="L338" s="159"/>
      <c r="M338" s="164"/>
      <c r="T338" s="165"/>
      <c r="AT338" s="160" t="s">
        <v>173</v>
      </c>
      <c r="AU338" s="160" t="s">
        <v>171</v>
      </c>
      <c r="AV338" s="13" t="s">
        <v>171</v>
      </c>
      <c r="AW338" s="13" t="s">
        <v>31</v>
      </c>
      <c r="AX338" s="13" t="s">
        <v>82</v>
      </c>
      <c r="AY338" s="160" t="s">
        <v>163</v>
      </c>
    </row>
    <row r="339" spans="2:65" s="1" customFormat="1" ht="37.75" customHeight="1">
      <c r="B339" s="31"/>
      <c r="C339" s="138" t="s">
        <v>480</v>
      </c>
      <c r="D339" s="138" t="s">
        <v>166</v>
      </c>
      <c r="E339" s="139" t="s">
        <v>481</v>
      </c>
      <c r="F339" s="140" t="s">
        <v>482</v>
      </c>
      <c r="G339" s="141" t="s">
        <v>183</v>
      </c>
      <c r="H339" s="142">
        <v>5868</v>
      </c>
      <c r="I339" s="143"/>
      <c r="J339" s="144">
        <f>ROUND(I339*H339,2)</f>
        <v>0</v>
      </c>
      <c r="K339" s="145"/>
      <c r="L339" s="31"/>
      <c r="M339" s="146" t="s">
        <v>1</v>
      </c>
      <c r="N339" s="147" t="s">
        <v>40</v>
      </c>
      <c r="P339" s="148">
        <f>O339*H339</f>
        <v>0</v>
      </c>
      <c r="Q339" s="148">
        <v>3.7929999999999998E-2</v>
      </c>
      <c r="R339" s="148">
        <f>Q339*H339</f>
        <v>222.57324</v>
      </c>
      <c r="S339" s="148">
        <v>0</v>
      </c>
      <c r="T339" s="149">
        <f>S339*H339</f>
        <v>0</v>
      </c>
      <c r="AR339" s="150" t="s">
        <v>275</v>
      </c>
      <c r="AT339" s="150" t="s">
        <v>166</v>
      </c>
      <c r="AU339" s="150" t="s">
        <v>171</v>
      </c>
      <c r="AY339" s="16" t="s">
        <v>163</v>
      </c>
      <c r="BE339" s="151">
        <f>IF(N339="základná",J339,0)</f>
        <v>0</v>
      </c>
      <c r="BF339" s="151">
        <f>IF(N339="znížená",J339,0)</f>
        <v>0</v>
      </c>
      <c r="BG339" s="151">
        <f>IF(N339="zákl. prenesená",J339,0)</f>
        <v>0</v>
      </c>
      <c r="BH339" s="151">
        <f>IF(N339="zníž. prenesená",J339,0)</f>
        <v>0</v>
      </c>
      <c r="BI339" s="151">
        <f>IF(N339="nulová",J339,0)</f>
        <v>0</v>
      </c>
      <c r="BJ339" s="16" t="s">
        <v>171</v>
      </c>
      <c r="BK339" s="151">
        <f>ROUND(I339*H339,2)</f>
        <v>0</v>
      </c>
      <c r="BL339" s="16" t="s">
        <v>275</v>
      </c>
      <c r="BM339" s="150" t="s">
        <v>483</v>
      </c>
    </row>
    <row r="340" spans="2:65" s="13" customFormat="1" ht="24">
      <c r="B340" s="159"/>
      <c r="D340" s="153" t="s">
        <v>173</v>
      </c>
      <c r="E340" s="160" t="s">
        <v>1</v>
      </c>
      <c r="F340" s="161" t="s">
        <v>402</v>
      </c>
      <c r="H340" s="162">
        <v>5868</v>
      </c>
      <c r="I340" s="163"/>
      <c r="L340" s="159"/>
      <c r="M340" s="164"/>
      <c r="T340" s="165"/>
      <c r="AT340" s="160" t="s">
        <v>173</v>
      </c>
      <c r="AU340" s="160" t="s">
        <v>171</v>
      </c>
      <c r="AV340" s="13" t="s">
        <v>171</v>
      </c>
      <c r="AW340" s="13" t="s">
        <v>31</v>
      </c>
      <c r="AX340" s="13" t="s">
        <v>82</v>
      </c>
      <c r="AY340" s="160" t="s">
        <v>163</v>
      </c>
    </row>
    <row r="341" spans="2:65" s="1" customFormat="1" ht="24.25" customHeight="1">
      <c r="B341" s="31"/>
      <c r="C341" s="138" t="s">
        <v>484</v>
      </c>
      <c r="D341" s="138" t="s">
        <v>166</v>
      </c>
      <c r="E341" s="139" t="s">
        <v>485</v>
      </c>
      <c r="F341" s="140" t="s">
        <v>486</v>
      </c>
      <c r="G341" s="141" t="s">
        <v>237</v>
      </c>
      <c r="H341" s="142">
        <v>222.57300000000001</v>
      </c>
      <c r="I341" s="143"/>
      <c r="J341" s="144">
        <f>ROUND(I341*H341,2)</f>
        <v>0</v>
      </c>
      <c r="K341" s="145"/>
      <c r="L341" s="31"/>
      <c r="M341" s="146" t="s">
        <v>1</v>
      </c>
      <c r="N341" s="147" t="s">
        <v>40</v>
      </c>
      <c r="P341" s="148">
        <f>O341*H341</f>
        <v>0</v>
      </c>
      <c r="Q341" s="148">
        <v>0</v>
      </c>
      <c r="R341" s="148">
        <f>Q341*H341</f>
        <v>0</v>
      </c>
      <c r="S341" s="148">
        <v>0</v>
      </c>
      <c r="T341" s="149">
        <f>S341*H341</f>
        <v>0</v>
      </c>
      <c r="AR341" s="150" t="s">
        <v>275</v>
      </c>
      <c r="AT341" s="150" t="s">
        <v>166</v>
      </c>
      <c r="AU341" s="150" t="s">
        <v>171</v>
      </c>
      <c r="AY341" s="16" t="s">
        <v>163</v>
      </c>
      <c r="BE341" s="151">
        <f>IF(N341="základná",J341,0)</f>
        <v>0</v>
      </c>
      <c r="BF341" s="151">
        <f>IF(N341="znížená",J341,0)</f>
        <v>0</v>
      </c>
      <c r="BG341" s="151">
        <f>IF(N341="zákl. prenesená",J341,0)</f>
        <v>0</v>
      </c>
      <c r="BH341" s="151">
        <f>IF(N341="zníž. prenesená",J341,0)</f>
        <v>0</v>
      </c>
      <c r="BI341" s="151">
        <f>IF(N341="nulová",J341,0)</f>
        <v>0</v>
      </c>
      <c r="BJ341" s="16" t="s">
        <v>171</v>
      </c>
      <c r="BK341" s="151">
        <f>ROUND(I341*H341,2)</f>
        <v>0</v>
      </c>
      <c r="BL341" s="16" t="s">
        <v>275</v>
      </c>
      <c r="BM341" s="150" t="s">
        <v>487</v>
      </c>
    </row>
    <row r="342" spans="2:65" s="1" customFormat="1" ht="16.5" customHeight="1">
      <c r="B342" s="31"/>
      <c r="C342" s="138" t="s">
        <v>488</v>
      </c>
      <c r="D342" s="138" t="s">
        <v>166</v>
      </c>
      <c r="E342" s="139" t="s">
        <v>489</v>
      </c>
      <c r="F342" s="140" t="s">
        <v>490</v>
      </c>
      <c r="G342" s="141" t="s">
        <v>222</v>
      </c>
      <c r="H342" s="142">
        <v>459.19</v>
      </c>
      <c r="I342" s="143"/>
      <c r="J342" s="144">
        <f>ROUND(I342*H342,2)</f>
        <v>0</v>
      </c>
      <c r="K342" s="145"/>
      <c r="L342" s="31"/>
      <c r="M342" s="146" t="s">
        <v>1</v>
      </c>
      <c r="N342" s="147" t="s">
        <v>40</v>
      </c>
      <c r="P342" s="148">
        <f>O342*H342</f>
        <v>0</v>
      </c>
      <c r="Q342" s="148">
        <v>0</v>
      </c>
      <c r="R342" s="148">
        <f>Q342*H342</f>
        <v>0</v>
      </c>
      <c r="S342" s="148">
        <v>0</v>
      </c>
      <c r="T342" s="149">
        <f>S342*H342</f>
        <v>0</v>
      </c>
      <c r="AR342" s="150" t="s">
        <v>275</v>
      </c>
      <c r="AT342" s="150" t="s">
        <v>166</v>
      </c>
      <c r="AU342" s="150" t="s">
        <v>171</v>
      </c>
      <c r="AY342" s="16" t="s">
        <v>163</v>
      </c>
      <c r="BE342" s="151">
        <f>IF(N342="základná",J342,0)</f>
        <v>0</v>
      </c>
      <c r="BF342" s="151">
        <f>IF(N342="znížená",J342,0)</f>
        <v>0</v>
      </c>
      <c r="BG342" s="151">
        <f>IF(N342="zákl. prenesená",J342,0)</f>
        <v>0</v>
      </c>
      <c r="BH342" s="151">
        <f>IF(N342="zníž. prenesená",J342,0)</f>
        <v>0</v>
      </c>
      <c r="BI342" s="151">
        <f>IF(N342="nulová",J342,0)</f>
        <v>0</v>
      </c>
      <c r="BJ342" s="16" t="s">
        <v>171</v>
      </c>
      <c r="BK342" s="151">
        <f>ROUND(I342*H342,2)</f>
        <v>0</v>
      </c>
      <c r="BL342" s="16" t="s">
        <v>275</v>
      </c>
      <c r="BM342" s="150" t="s">
        <v>491</v>
      </c>
    </row>
    <row r="343" spans="2:65" s="12" customFormat="1" ht="24">
      <c r="B343" s="152"/>
      <c r="D343" s="153" t="s">
        <v>173</v>
      </c>
      <c r="E343" s="154" t="s">
        <v>1</v>
      </c>
      <c r="F343" s="155" t="s">
        <v>492</v>
      </c>
      <c r="H343" s="154" t="s">
        <v>1</v>
      </c>
      <c r="I343" s="156"/>
      <c r="L343" s="152"/>
      <c r="M343" s="157"/>
      <c r="T343" s="158"/>
      <c r="AT343" s="154" t="s">
        <v>173</v>
      </c>
      <c r="AU343" s="154" t="s">
        <v>171</v>
      </c>
      <c r="AV343" s="12" t="s">
        <v>82</v>
      </c>
      <c r="AW343" s="12" t="s">
        <v>31</v>
      </c>
      <c r="AX343" s="12" t="s">
        <v>74</v>
      </c>
      <c r="AY343" s="154" t="s">
        <v>163</v>
      </c>
    </row>
    <row r="344" spans="2:65" s="13" customFormat="1" ht="24">
      <c r="B344" s="159"/>
      <c r="D344" s="153" t="s">
        <v>173</v>
      </c>
      <c r="E344" s="160" t="s">
        <v>1</v>
      </c>
      <c r="F344" s="161" t="s">
        <v>493</v>
      </c>
      <c r="H344" s="162">
        <v>459.19</v>
      </c>
      <c r="I344" s="163"/>
      <c r="L344" s="159"/>
      <c r="M344" s="164"/>
      <c r="T344" s="165"/>
      <c r="AT344" s="160" t="s">
        <v>173</v>
      </c>
      <c r="AU344" s="160" t="s">
        <v>171</v>
      </c>
      <c r="AV344" s="13" t="s">
        <v>171</v>
      </c>
      <c r="AW344" s="13" t="s">
        <v>31</v>
      </c>
      <c r="AX344" s="13" t="s">
        <v>82</v>
      </c>
      <c r="AY344" s="160" t="s">
        <v>163</v>
      </c>
    </row>
    <row r="345" spans="2:65" s="11" customFormat="1" ht="22.75" customHeight="1">
      <c r="B345" s="126"/>
      <c r="D345" s="127" t="s">
        <v>73</v>
      </c>
      <c r="E345" s="136" t="s">
        <v>494</v>
      </c>
      <c r="F345" s="136" t="s">
        <v>495</v>
      </c>
      <c r="I345" s="129"/>
      <c r="J345" s="137">
        <f>BK345</f>
        <v>0</v>
      </c>
      <c r="L345" s="126"/>
      <c r="M345" s="131"/>
      <c r="P345" s="132">
        <f>SUM(P346:P350)</f>
        <v>0</v>
      </c>
      <c r="R345" s="132">
        <f>SUM(R346:R350)</f>
        <v>0.49387635000000002</v>
      </c>
      <c r="T345" s="133">
        <f>SUM(T346:T350)</f>
        <v>0</v>
      </c>
      <c r="AR345" s="127" t="s">
        <v>171</v>
      </c>
      <c r="AT345" s="134" t="s">
        <v>73</v>
      </c>
      <c r="AU345" s="134" t="s">
        <v>82</v>
      </c>
      <c r="AY345" s="127" t="s">
        <v>163</v>
      </c>
      <c r="BK345" s="135">
        <f>SUM(BK346:BK350)</f>
        <v>0</v>
      </c>
    </row>
    <row r="346" spans="2:65" s="1" customFormat="1" ht="24.25" customHeight="1">
      <c r="B346" s="31"/>
      <c r="C346" s="138" t="s">
        <v>496</v>
      </c>
      <c r="D346" s="138" t="s">
        <v>166</v>
      </c>
      <c r="E346" s="139" t="s">
        <v>497</v>
      </c>
      <c r="F346" s="140" t="s">
        <v>498</v>
      </c>
      <c r="G346" s="141" t="s">
        <v>183</v>
      </c>
      <c r="H346" s="142">
        <v>1497.115</v>
      </c>
      <c r="I346" s="143"/>
      <c r="J346" s="144">
        <f>ROUND(I346*H346,2)</f>
        <v>0</v>
      </c>
      <c r="K346" s="145"/>
      <c r="L346" s="31"/>
      <c r="M346" s="146" t="s">
        <v>1</v>
      </c>
      <c r="N346" s="147" t="s">
        <v>40</v>
      </c>
      <c r="P346" s="148">
        <f>O346*H346</f>
        <v>0</v>
      </c>
      <c r="Q346" s="148">
        <v>2.9E-4</v>
      </c>
      <c r="R346" s="148">
        <f>Q346*H346</f>
        <v>0.43416335</v>
      </c>
      <c r="S346" s="148">
        <v>0</v>
      </c>
      <c r="T346" s="149">
        <f>S346*H346</f>
        <v>0</v>
      </c>
      <c r="AR346" s="150" t="s">
        <v>275</v>
      </c>
      <c r="AT346" s="150" t="s">
        <v>166</v>
      </c>
      <c r="AU346" s="150" t="s">
        <v>171</v>
      </c>
      <c r="AY346" s="16" t="s">
        <v>163</v>
      </c>
      <c r="BE346" s="151">
        <f>IF(N346="základná",J346,0)</f>
        <v>0</v>
      </c>
      <c r="BF346" s="151">
        <f>IF(N346="znížená",J346,0)</f>
        <v>0</v>
      </c>
      <c r="BG346" s="151">
        <f>IF(N346="zákl. prenesená",J346,0)</f>
        <v>0</v>
      </c>
      <c r="BH346" s="151">
        <f>IF(N346="zníž. prenesená",J346,0)</f>
        <v>0</v>
      </c>
      <c r="BI346" s="151">
        <f>IF(N346="nulová",J346,0)</f>
        <v>0</v>
      </c>
      <c r="BJ346" s="16" t="s">
        <v>171</v>
      </c>
      <c r="BK346" s="151">
        <f>ROUND(I346*H346,2)</f>
        <v>0</v>
      </c>
      <c r="BL346" s="16" t="s">
        <v>275</v>
      </c>
      <c r="BM346" s="150" t="s">
        <v>499</v>
      </c>
    </row>
    <row r="347" spans="2:65" s="12" customFormat="1" ht="12">
      <c r="B347" s="152"/>
      <c r="D347" s="153" t="s">
        <v>173</v>
      </c>
      <c r="E347" s="154" t="s">
        <v>1</v>
      </c>
      <c r="F347" s="155" t="s">
        <v>500</v>
      </c>
      <c r="H347" s="154" t="s">
        <v>1</v>
      </c>
      <c r="I347" s="156"/>
      <c r="L347" s="152"/>
      <c r="M347" s="157"/>
      <c r="T347" s="158"/>
      <c r="AT347" s="154" t="s">
        <v>173</v>
      </c>
      <c r="AU347" s="154" t="s">
        <v>171</v>
      </c>
      <c r="AV347" s="12" t="s">
        <v>82</v>
      </c>
      <c r="AW347" s="12" t="s">
        <v>31</v>
      </c>
      <c r="AX347" s="12" t="s">
        <v>74</v>
      </c>
      <c r="AY347" s="154" t="s">
        <v>163</v>
      </c>
    </row>
    <row r="348" spans="2:65" s="13" customFormat="1" ht="24">
      <c r="B348" s="159"/>
      <c r="D348" s="153" t="s">
        <v>173</v>
      </c>
      <c r="E348" s="160" t="s">
        <v>1</v>
      </c>
      <c r="F348" s="161" t="s">
        <v>501</v>
      </c>
      <c r="H348" s="162">
        <v>1497.115</v>
      </c>
      <c r="I348" s="163"/>
      <c r="L348" s="159"/>
      <c r="M348" s="164"/>
      <c r="T348" s="165"/>
      <c r="AT348" s="160" t="s">
        <v>173</v>
      </c>
      <c r="AU348" s="160" t="s">
        <v>171</v>
      </c>
      <c r="AV348" s="13" t="s">
        <v>171</v>
      </c>
      <c r="AW348" s="13" t="s">
        <v>31</v>
      </c>
      <c r="AX348" s="13" t="s">
        <v>82</v>
      </c>
      <c r="AY348" s="160" t="s">
        <v>163</v>
      </c>
    </row>
    <row r="349" spans="2:65" s="1" customFormat="1" ht="37.75" customHeight="1">
      <c r="B349" s="31"/>
      <c r="C349" s="138" t="s">
        <v>502</v>
      </c>
      <c r="D349" s="138" t="s">
        <v>166</v>
      </c>
      <c r="E349" s="139" t="s">
        <v>503</v>
      </c>
      <c r="F349" s="140" t="s">
        <v>504</v>
      </c>
      <c r="G349" s="141" t="s">
        <v>183</v>
      </c>
      <c r="H349" s="142">
        <v>2985.65</v>
      </c>
      <c r="I349" s="143"/>
      <c r="J349" s="144">
        <f>ROUND(I349*H349,2)</f>
        <v>0</v>
      </c>
      <c r="K349" s="145"/>
      <c r="L349" s="31"/>
      <c r="M349" s="146" t="s">
        <v>1</v>
      </c>
      <c r="N349" s="147" t="s">
        <v>40</v>
      </c>
      <c r="P349" s="148">
        <f>O349*H349</f>
        <v>0</v>
      </c>
      <c r="Q349" s="148">
        <v>2.0000000000000002E-5</v>
      </c>
      <c r="R349" s="148">
        <f>Q349*H349</f>
        <v>5.9713000000000009E-2</v>
      </c>
      <c r="S349" s="148">
        <v>0</v>
      </c>
      <c r="T349" s="149">
        <f>S349*H349</f>
        <v>0</v>
      </c>
      <c r="AR349" s="150" t="s">
        <v>275</v>
      </c>
      <c r="AT349" s="150" t="s">
        <v>166</v>
      </c>
      <c r="AU349" s="150" t="s">
        <v>171</v>
      </c>
      <c r="AY349" s="16" t="s">
        <v>163</v>
      </c>
      <c r="BE349" s="151">
        <f>IF(N349="základná",J349,0)</f>
        <v>0</v>
      </c>
      <c r="BF349" s="151">
        <f>IF(N349="znížená",J349,0)</f>
        <v>0</v>
      </c>
      <c r="BG349" s="151">
        <f>IF(N349="zákl. prenesená",J349,0)</f>
        <v>0</v>
      </c>
      <c r="BH349" s="151">
        <f>IF(N349="zníž. prenesená",J349,0)</f>
        <v>0</v>
      </c>
      <c r="BI349" s="151">
        <f>IF(N349="nulová",J349,0)</f>
        <v>0</v>
      </c>
      <c r="BJ349" s="16" t="s">
        <v>171</v>
      </c>
      <c r="BK349" s="151">
        <f>ROUND(I349*H349,2)</f>
        <v>0</v>
      </c>
      <c r="BL349" s="16" t="s">
        <v>275</v>
      </c>
      <c r="BM349" s="150" t="s">
        <v>505</v>
      </c>
    </row>
    <row r="350" spans="2:65" s="13" customFormat="1" ht="12">
      <c r="B350" s="159"/>
      <c r="D350" s="153" t="s">
        <v>173</v>
      </c>
      <c r="E350" s="160" t="s">
        <v>1</v>
      </c>
      <c r="F350" s="161" t="s">
        <v>506</v>
      </c>
      <c r="H350" s="162">
        <v>2985.65</v>
      </c>
      <c r="I350" s="163"/>
      <c r="L350" s="159"/>
      <c r="M350" s="164"/>
      <c r="T350" s="165"/>
      <c r="AT350" s="160" t="s">
        <v>173</v>
      </c>
      <c r="AU350" s="160" t="s">
        <v>171</v>
      </c>
      <c r="AV350" s="13" t="s">
        <v>171</v>
      </c>
      <c r="AW350" s="13" t="s">
        <v>31</v>
      </c>
      <c r="AX350" s="13" t="s">
        <v>82</v>
      </c>
      <c r="AY350" s="160" t="s">
        <v>163</v>
      </c>
    </row>
    <row r="351" spans="2:65" s="11" customFormat="1" ht="26" customHeight="1">
      <c r="B351" s="126"/>
      <c r="D351" s="127" t="s">
        <v>73</v>
      </c>
      <c r="E351" s="128" t="s">
        <v>507</v>
      </c>
      <c r="F351" s="128" t="s">
        <v>508</v>
      </c>
      <c r="I351" s="129"/>
      <c r="J351" s="130">
        <f>BK351</f>
        <v>0</v>
      </c>
      <c r="L351" s="126"/>
      <c r="M351" s="131"/>
      <c r="P351" s="132">
        <f>SUM(P352:P355)</f>
        <v>0</v>
      </c>
      <c r="R351" s="132">
        <f>SUM(R352:R355)</f>
        <v>0</v>
      </c>
      <c r="T351" s="133">
        <f>SUM(T352:T355)</f>
        <v>0</v>
      </c>
      <c r="AR351" s="127" t="s">
        <v>212</v>
      </c>
      <c r="AT351" s="134" t="s">
        <v>73</v>
      </c>
      <c r="AU351" s="134" t="s">
        <v>74</v>
      </c>
      <c r="AY351" s="127" t="s">
        <v>163</v>
      </c>
      <c r="BK351" s="135">
        <f>SUM(BK352:BK355)</f>
        <v>0</v>
      </c>
    </row>
    <row r="352" spans="2:65" s="1" customFormat="1" ht="16.5" customHeight="1">
      <c r="B352" s="31"/>
      <c r="C352" s="138" t="s">
        <v>509</v>
      </c>
      <c r="D352" s="138" t="s">
        <v>166</v>
      </c>
      <c r="E352" s="139" t="s">
        <v>510</v>
      </c>
      <c r="F352" s="140" t="s">
        <v>511</v>
      </c>
      <c r="G352" s="141" t="s">
        <v>512</v>
      </c>
      <c r="H352" s="142">
        <v>1</v>
      </c>
      <c r="I352" s="143"/>
      <c r="J352" s="144">
        <f>ROUND(I352*H352,2)</f>
        <v>0</v>
      </c>
      <c r="K352" s="145"/>
      <c r="L352" s="31"/>
      <c r="M352" s="146" t="s">
        <v>1</v>
      </c>
      <c r="N352" s="147" t="s">
        <v>40</v>
      </c>
      <c r="P352" s="148">
        <f>O352*H352</f>
        <v>0</v>
      </c>
      <c r="Q352" s="148">
        <v>0</v>
      </c>
      <c r="R352" s="148">
        <f>Q352*H352</f>
        <v>0</v>
      </c>
      <c r="S352" s="148">
        <v>0</v>
      </c>
      <c r="T352" s="149">
        <f>S352*H352</f>
        <v>0</v>
      </c>
      <c r="AR352" s="150" t="s">
        <v>513</v>
      </c>
      <c r="AT352" s="150" t="s">
        <v>166</v>
      </c>
      <c r="AU352" s="150" t="s">
        <v>82</v>
      </c>
      <c r="AY352" s="16" t="s">
        <v>163</v>
      </c>
      <c r="BE352" s="151">
        <f>IF(N352="základná",J352,0)</f>
        <v>0</v>
      </c>
      <c r="BF352" s="151">
        <f>IF(N352="znížená",J352,0)</f>
        <v>0</v>
      </c>
      <c r="BG352" s="151">
        <f>IF(N352="zákl. prenesená",J352,0)</f>
        <v>0</v>
      </c>
      <c r="BH352" s="151">
        <f>IF(N352="zníž. prenesená",J352,0)</f>
        <v>0</v>
      </c>
      <c r="BI352" s="151">
        <f>IF(N352="nulová",J352,0)</f>
        <v>0</v>
      </c>
      <c r="BJ352" s="16" t="s">
        <v>171</v>
      </c>
      <c r="BK352" s="151">
        <f>ROUND(I352*H352,2)</f>
        <v>0</v>
      </c>
      <c r="BL352" s="16" t="s">
        <v>513</v>
      </c>
      <c r="BM352" s="150" t="s">
        <v>514</v>
      </c>
    </row>
    <row r="353" spans="2:65" s="13" customFormat="1" ht="12">
      <c r="B353" s="159"/>
      <c r="D353" s="153" t="s">
        <v>173</v>
      </c>
      <c r="E353" s="160" t="s">
        <v>1</v>
      </c>
      <c r="F353" s="161" t="s">
        <v>272</v>
      </c>
      <c r="H353" s="162">
        <v>1</v>
      </c>
      <c r="I353" s="163"/>
      <c r="L353" s="159"/>
      <c r="M353" s="164"/>
      <c r="T353" s="165"/>
      <c r="AT353" s="160" t="s">
        <v>173</v>
      </c>
      <c r="AU353" s="160" t="s">
        <v>82</v>
      </c>
      <c r="AV353" s="13" t="s">
        <v>171</v>
      </c>
      <c r="AW353" s="13" t="s">
        <v>31</v>
      </c>
      <c r="AX353" s="13" t="s">
        <v>82</v>
      </c>
      <c r="AY353" s="160" t="s">
        <v>163</v>
      </c>
    </row>
    <row r="354" spans="2:65" s="1" customFormat="1" ht="24.25" customHeight="1">
      <c r="B354" s="31"/>
      <c r="C354" s="138" t="s">
        <v>515</v>
      </c>
      <c r="D354" s="138" t="s">
        <v>166</v>
      </c>
      <c r="E354" s="139" t="s">
        <v>516</v>
      </c>
      <c r="F354" s="140" t="s">
        <v>517</v>
      </c>
      <c r="G354" s="141" t="s">
        <v>512</v>
      </c>
      <c r="H354" s="142">
        <v>1</v>
      </c>
      <c r="I354" s="143"/>
      <c r="J354" s="144">
        <f>ROUND(I354*H354,2)</f>
        <v>0</v>
      </c>
      <c r="K354" s="145"/>
      <c r="L354" s="31"/>
      <c r="M354" s="146" t="s">
        <v>1</v>
      </c>
      <c r="N354" s="147" t="s">
        <v>40</v>
      </c>
      <c r="P354" s="148">
        <f>O354*H354</f>
        <v>0</v>
      </c>
      <c r="Q354" s="148">
        <v>0</v>
      </c>
      <c r="R354" s="148">
        <f>Q354*H354</f>
        <v>0</v>
      </c>
      <c r="S354" s="148">
        <v>0</v>
      </c>
      <c r="T354" s="149">
        <f>S354*H354</f>
        <v>0</v>
      </c>
      <c r="AR354" s="150" t="s">
        <v>513</v>
      </c>
      <c r="AT354" s="150" t="s">
        <v>166</v>
      </c>
      <c r="AU354" s="150" t="s">
        <v>82</v>
      </c>
      <c r="AY354" s="16" t="s">
        <v>163</v>
      </c>
      <c r="BE354" s="151">
        <f>IF(N354="základná",J354,0)</f>
        <v>0</v>
      </c>
      <c r="BF354" s="151">
        <f>IF(N354="znížená",J354,0)</f>
        <v>0</v>
      </c>
      <c r="BG354" s="151">
        <f>IF(N354="zákl. prenesená",J354,0)</f>
        <v>0</v>
      </c>
      <c r="BH354" s="151">
        <f>IF(N354="zníž. prenesená",J354,0)</f>
        <v>0</v>
      </c>
      <c r="BI354" s="151">
        <f>IF(N354="nulová",J354,0)</f>
        <v>0</v>
      </c>
      <c r="BJ354" s="16" t="s">
        <v>171</v>
      </c>
      <c r="BK354" s="151">
        <f>ROUND(I354*H354,2)</f>
        <v>0</v>
      </c>
      <c r="BL354" s="16" t="s">
        <v>513</v>
      </c>
      <c r="BM354" s="150" t="s">
        <v>518</v>
      </c>
    </row>
    <row r="355" spans="2:65" s="13" customFormat="1" ht="12">
      <c r="B355" s="159"/>
      <c r="D355" s="153" t="s">
        <v>173</v>
      </c>
      <c r="E355" s="160" t="s">
        <v>1</v>
      </c>
      <c r="F355" s="161" t="s">
        <v>272</v>
      </c>
      <c r="H355" s="162">
        <v>1</v>
      </c>
      <c r="I355" s="163"/>
      <c r="L355" s="159"/>
      <c r="M355" s="187"/>
      <c r="N355" s="188"/>
      <c r="O355" s="188"/>
      <c r="P355" s="188"/>
      <c r="Q355" s="188"/>
      <c r="R355" s="188"/>
      <c r="S355" s="188"/>
      <c r="T355" s="189"/>
      <c r="AT355" s="160" t="s">
        <v>173</v>
      </c>
      <c r="AU355" s="160" t="s">
        <v>82</v>
      </c>
      <c r="AV355" s="13" t="s">
        <v>171</v>
      </c>
      <c r="AW355" s="13" t="s">
        <v>31</v>
      </c>
      <c r="AX355" s="13" t="s">
        <v>82</v>
      </c>
      <c r="AY355" s="160" t="s">
        <v>163</v>
      </c>
    </row>
    <row r="356" spans="2:65" s="1" customFormat="1" ht="7" customHeight="1">
      <c r="B356" s="46"/>
      <c r="C356" s="47"/>
      <c r="D356" s="47"/>
      <c r="E356" s="47"/>
      <c r="F356" s="47"/>
      <c r="G356" s="47"/>
      <c r="H356" s="47"/>
      <c r="I356" s="47"/>
      <c r="J356" s="47"/>
      <c r="K356" s="47"/>
      <c r="L356" s="31"/>
    </row>
  </sheetData>
  <sheetProtection algorithmName="SHA-512" hashValue="sWXo3PdGlYzg5MGMnWqFwE4qYf7RKcBlRxJasM5ww+mORnLxk6jrvpZ6Ho0sqFdy58aU+NfaP3c9HGWdW4NFtw==" saltValue="28hrNz/q0Qt5g/Lhp8g0OK+8nES2Z0VHuEmPJMfHFbMPgHb24p5qUdpIsMfDSuAspdAX8ek5SnIfqInxWp9tGw==" spinCount="100000" sheet="1" objects="1" scenarios="1" formatColumns="0" formatRows="0" autoFilter="0"/>
  <autoFilter ref="C127:K355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02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86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0" t="s">
        <v>519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">
        <v>1</v>
      </c>
      <c r="L23" s="31"/>
    </row>
    <row r="24" spans="2:12" s="1" customFormat="1" ht="18" customHeight="1">
      <c r="B24" s="31"/>
      <c r="E24" s="24" t="s">
        <v>20</v>
      </c>
      <c r="I24" s="26" t="s">
        <v>26</v>
      </c>
      <c r="J24" s="24" t="s">
        <v>1</v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ROUND(J135,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ROUND((SUM(BE135:BE1020)),  2)</f>
        <v>0</v>
      </c>
      <c r="G33" s="94"/>
      <c r="H33" s="94"/>
      <c r="I33" s="95">
        <v>0.23</v>
      </c>
      <c r="J33" s="93">
        <f>ROUND(((SUM(BE135:BE1020))*I33),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ROUND((SUM(BF135:BF1020)),  2)</f>
        <v>0</v>
      </c>
      <c r="I34" s="97">
        <v>0.23</v>
      </c>
      <c r="J34" s="96">
        <f>ROUND(((SUM(BF135:BF1020))*I34),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ROUND((SUM(BG135:BG1020)),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ROUND((SUM(BH135:BH1020)),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ROUND((SUM(BI135:BI1020)),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0" t="str">
        <f>E9</f>
        <v>2025/02 - SO-01 - obnova interierov severného a východného krídla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J135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J136</f>
        <v>0</v>
      </c>
      <c r="L97" s="109"/>
    </row>
    <row r="98" spans="2:12" s="9" customFormat="1" ht="20" customHeight="1">
      <c r="B98" s="113"/>
      <c r="D98" s="114" t="s">
        <v>520</v>
      </c>
      <c r="E98" s="115"/>
      <c r="F98" s="115"/>
      <c r="G98" s="115"/>
      <c r="H98" s="115"/>
      <c r="I98" s="115"/>
      <c r="J98" s="116">
        <f>J137</f>
        <v>0</v>
      </c>
      <c r="L98" s="113"/>
    </row>
    <row r="99" spans="2:12" s="9" customFormat="1" ht="20" customHeight="1">
      <c r="B99" s="113"/>
      <c r="D99" s="114" t="s">
        <v>521</v>
      </c>
      <c r="E99" s="115"/>
      <c r="F99" s="115"/>
      <c r="G99" s="115"/>
      <c r="H99" s="115"/>
      <c r="I99" s="115"/>
      <c r="J99" s="116">
        <f>J223</f>
        <v>0</v>
      </c>
      <c r="L99" s="113"/>
    </row>
    <row r="100" spans="2:12" s="9" customFormat="1" ht="20" customHeight="1">
      <c r="B100" s="113"/>
      <c r="D100" s="114" t="s">
        <v>138</v>
      </c>
      <c r="E100" s="115"/>
      <c r="F100" s="115"/>
      <c r="G100" s="115"/>
      <c r="H100" s="115"/>
      <c r="I100" s="115"/>
      <c r="J100" s="116">
        <f>J429</f>
        <v>0</v>
      </c>
      <c r="L100" s="113"/>
    </row>
    <row r="101" spans="2:12" s="9" customFormat="1" ht="20" customHeight="1">
      <c r="B101" s="113"/>
      <c r="D101" s="114" t="s">
        <v>139</v>
      </c>
      <c r="E101" s="115"/>
      <c r="F101" s="115"/>
      <c r="G101" s="115"/>
      <c r="H101" s="115"/>
      <c r="I101" s="115"/>
      <c r="J101" s="116">
        <f>J587</f>
        <v>0</v>
      </c>
      <c r="L101" s="113"/>
    </row>
    <row r="102" spans="2:12" s="9" customFormat="1" ht="20" customHeight="1">
      <c r="B102" s="113"/>
      <c r="D102" s="114" t="s">
        <v>140</v>
      </c>
      <c r="E102" s="115"/>
      <c r="F102" s="115"/>
      <c r="G102" s="115"/>
      <c r="H102" s="115"/>
      <c r="I102" s="115"/>
      <c r="J102" s="116">
        <f>J740</f>
        <v>0</v>
      </c>
      <c r="L102" s="113"/>
    </row>
    <row r="103" spans="2:12" s="8" customFormat="1" ht="25" customHeight="1">
      <c r="B103" s="109"/>
      <c r="D103" s="110" t="s">
        <v>141</v>
      </c>
      <c r="E103" s="111"/>
      <c r="F103" s="111"/>
      <c r="G103" s="111"/>
      <c r="H103" s="111"/>
      <c r="I103" s="111"/>
      <c r="J103" s="112">
        <f>J742</f>
        <v>0</v>
      </c>
      <c r="L103" s="109"/>
    </row>
    <row r="104" spans="2:12" s="9" customFormat="1" ht="20" customHeight="1">
      <c r="B104" s="113"/>
      <c r="D104" s="114" t="s">
        <v>522</v>
      </c>
      <c r="E104" s="115"/>
      <c r="F104" s="115"/>
      <c r="G104" s="115"/>
      <c r="H104" s="115"/>
      <c r="I104" s="115"/>
      <c r="J104" s="116">
        <f>J743</f>
        <v>0</v>
      </c>
      <c r="L104" s="113"/>
    </row>
    <row r="105" spans="2:12" s="9" customFormat="1" ht="20" customHeight="1">
      <c r="B105" s="113"/>
      <c r="D105" s="114" t="s">
        <v>523</v>
      </c>
      <c r="E105" s="115"/>
      <c r="F105" s="115"/>
      <c r="G105" s="115"/>
      <c r="H105" s="115"/>
      <c r="I105" s="115"/>
      <c r="J105" s="116">
        <f>J773</f>
        <v>0</v>
      </c>
      <c r="L105" s="113"/>
    </row>
    <row r="106" spans="2:12" s="9" customFormat="1" ht="20" customHeight="1">
      <c r="B106" s="113"/>
      <c r="D106" s="114" t="s">
        <v>142</v>
      </c>
      <c r="E106" s="115"/>
      <c r="F106" s="115"/>
      <c r="G106" s="115"/>
      <c r="H106" s="115"/>
      <c r="I106" s="115"/>
      <c r="J106" s="116">
        <f>J785</f>
        <v>0</v>
      </c>
      <c r="L106" s="113"/>
    </row>
    <row r="107" spans="2:12" s="9" customFormat="1" ht="20" customHeight="1">
      <c r="B107" s="113"/>
      <c r="D107" s="114" t="s">
        <v>144</v>
      </c>
      <c r="E107" s="115"/>
      <c r="F107" s="115"/>
      <c r="G107" s="115"/>
      <c r="H107" s="115"/>
      <c r="I107" s="115"/>
      <c r="J107" s="116">
        <f>J812</f>
        <v>0</v>
      </c>
      <c r="L107" s="113"/>
    </row>
    <row r="108" spans="2:12" s="9" customFormat="1" ht="20" customHeight="1">
      <c r="B108" s="113"/>
      <c r="D108" s="114" t="s">
        <v>524</v>
      </c>
      <c r="E108" s="115"/>
      <c r="F108" s="115"/>
      <c r="G108" s="115"/>
      <c r="H108" s="115"/>
      <c r="I108" s="115"/>
      <c r="J108" s="116">
        <f>J826</f>
        <v>0</v>
      </c>
      <c r="L108" s="113"/>
    </row>
    <row r="109" spans="2:12" s="9" customFormat="1" ht="20" customHeight="1">
      <c r="B109" s="113"/>
      <c r="D109" s="114" t="s">
        <v>525</v>
      </c>
      <c r="E109" s="115"/>
      <c r="F109" s="115"/>
      <c r="G109" s="115"/>
      <c r="H109" s="115"/>
      <c r="I109" s="115"/>
      <c r="J109" s="116">
        <f>J831</f>
        <v>0</v>
      </c>
      <c r="L109" s="113"/>
    </row>
    <row r="110" spans="2:12" s="9" customFormat="1" ht="20" customHeight="1">
      <c r="B110" s="113"/>
      <c r="D110" s="114" t="s">
        <v>526</v>
      </c>
      <c r="E110" s="115"/>
      <c r="F110" s="115"/>
      <c r="G110" s="115"/>
      <c r="H110" s="115"/>
      <c r="I110" s="115"/>
      <c r="J110" s="116">
        <f>J910</f>
        <v>0</v>
      </c>
      <c r="L110" s="113"/>
    </row>
    <row r="111" spans="2:12" s="9" customFormat="1" ht="20" customHeight="1">
      <c r="B111" s="113"/>
      <c r="D111" s="114" t="s">
        <v>527</v>
      </c>
      <c r="E111" s="115"/>
      <c r="F111" s="115"/>
      <c r="G111" s="115"/>
      <c r="H111" s="115"/>
      <c r="I111" s="115"/>
      <c r="J111" s="116">
        <f>J957</f>
        <v>0</v>
      </c>
      <c r="L111" s="113"/>
    </row>
    <row r="112" spans="2:12" s="9" customFormat="1" ht="20" customHeight="1">
      <c r="B112" s="113"/>
      <c r="D112" s="114" t="s">
        <v>528</v>
      </c>
      <c r="E112" s="115"/>
      <c r="F112" s="115"/>
      <c r="G112" s="115"/>
      <c r="H112" s="115"/>
      <c r="I112" s="115"/>
      <c r="J112" s="116">
        <f>J967</f>
        <v>0</v>
      </c>
      <c r="L112" s="113"/>
    </row>
    <row r="113" spans="2:12" s="9" customFormat="1" ht="14.75" customHeight="1">
      <c r="B113" s="113"/>
      <c r="D113" s="114" t="s">
        <v>529</v>
      </c>
      <c r="E113" s="115"/>
      <c r="F113" s="115"/>
      <c r="G113" s="115"/>
      <c r="H113" s="115"/>
      <c r="I113" s="115"/>
      <c r="J113" s="116">
        <f>J1000</f>
        <v>0</v>
      </c>
      <c r="L113" s="113"/>
    </row>
    <row r="114" spans="2:12" s="9" customFormat="1" ht="20" customHeight="1">
      <c r="B114" s="113"/>
      <c r="D114" s="114" t="s">
        <v>530</v>
      </c>
      <c r="E114" s="115"/>
      <c r="F114" s="115"/>
      <c r="G114" s="115"/>
      <c r="H114" s="115"/>
      <c r="I114" s="115"/>
      <c r="J114" s="116">
        <f>J1001</f>
        <v>0</v>
      </c>
      <c r="L114" s="113"/>
    </row>
    <row r="115" spans="2:12" s="8" customFormat="1" ht="25" customHeight="1">
      <c r="B115" s="109"/>
      <c r="D115" s="110" t="s">
        <v>148</v>
      </c>
      <c r="E115" s="111"/>
      <c r="F115" s="111"/>
      <c r="G115" s="111"/>
      <c r="H115" s="111"/>
      <c r="I115" s="111"/>
      <c r="J115" s="112">
        <f>J1018</f>
        <v>0</v>
      </c>
      <c r="L115" s="109"/>
    </row>
    <row r="116" spans="2:12" s="1" customFormat="1" ht="21.75" customHeight="1">
      <c r="B116" s="31"/>
      <c r="L116" s="31"/>
    </row>
    <row r="117" spans="2:12" s="1" customFormat="1" ht="7" customHeight="1">
      <c r="B117" s="46"/>
      <c r="C117" s="47"/>
      <c r="D117" s="47"/>
      <c r="E117" s="47"/>
      <c r="F117" s="47"/>
      <c r="G117" s="47"/>
      <c r="H117" s="47"/>
      <c r="I117" s="47"/>
      <c r="J117" s="47"/>
      <c r="K117" s="47"/>
      <c r="L117" s="31"/>
    </row>
    <row r="121" spans="2:12" s="1" customFormat="1" ht="7" customHeight="1">
      <c r="B121" s="48"/>
      <c r="C121" s="49"/>
      <c r="D121" s="49"/>
      <c r="E121" s="49"/>
      <c r="F121" s="49"/>
      <c r="G121" s="49"/>
      <c r="H121" s="49"/>
      <c r="I121" s="49"/>
      <c r="J121" s="49"/>
      <c r="K121" s="49"/>
      <c r="L121" s="31"/>
    </row>
    <row r="122" spans="2:12" s="1" customFormat="1" ht="25" customHeight="1">
      <c r="B122" s="31"/>
      <c r="C122" s="20" t="s">
        <v>149</v>
      </c>
      <c r="L122" s="31"/>
    </row>
    <row r="123" spans="2:12" s="1" customFormat="1" ht="7" customHeight="1">
      <c r="B123" s="31"/>
      <c r="L123" s="31"/>
    </row>
    <row r="124" spans="2:12" s="1" customFormat="1" ht="12" customHeight="1">
      <c r="B124" s="31"/>
      <c r="C124" s="26" t="s">
        <v>15</v>
      </c>
      <c r="L124" s="31"/>
    </row>
    <row r="125" spans="2:12" s="1" customFormat="1" ht="16.5" customHeight="1">
      <c r="B125" s="31"/>
      <c r="E125" s="237" t="str">
        <f>E7</f>
        <v>Obnova vybraných častí  NKP Kaštieľ,Múzeum vo Svätom Antone</v>
      </c>
      <c r="F125" s="238"/>
      <c r="G125" s="238"/>
      <c r="H125" s="238"/>
      <c r="L125" s="31"/>
    </row>
    <row r="126" spans="2:12" s="1" customFormat="1" ht="12" customHeight="1">
      <c r="B126" s="31"/>
      <c r="C126" s="26" t="s">
        <v>130</v>
      </c>
      <c r="L126" s="31"/>
    </row>
    <row r="127" spans="2:12" s="1" customFormat="1" ht="30" customHeight="1">
      <c r="B127" s="31"/>
      <c r="E127" s="200" t="str">
        <f>E9</f>
        <v>2025/02 - SO-01 - obnova interierov severného a východného krídla</v>
      </c>
      <c r="F127" s="239"/>
      <c r="G127" s="239"/>
      <c r="H127" s="239"/>
      <c r="L127" s="31"/>
    </row>
    <row r="128" spans="2:12" s="1" customFormat="1" ht="7" customHeight="1">
      <c r="B128" s="31"/>
      <c r="L128" s="31"/>
    </row>
    <row r="129" spans="2:65" s="1" customFormat="1" ht="12" customHeight="1">
      <c r="B129" s="31"/>
      <c r="C129" s="26" t="s">
        <v>19</v>
      </c>
      <c r="F129" s="24" t="str">
        <f>F12</f>
        <v xml:space="preserve"> </v>
      </c>
      <c r="I129" s="26" t="s">
        <v>21</v>
      </c>
      <c r="J129" s="54" t="str">
        <f>IF(J12="","",J12)</f>
        <v>24. 7. 2026</v>
      </c>
      <c r="L129" s="31"/>
    </row>
    <row r="130" spans="2:65" s="1" customFormat="1" ht="7" customHeight="1">
      <c r="B130" s="31"/>
      <c r="L130" s="31"/>
    </row>
    <row r="131" spans="2:65" s="1" customFormat="1" ht="25.75" customHeight="1">
      <c r="B131" s="31"/>
      <c r="C131" s="26" t="s">
        <v>23</v>
      </c>
      <c r="F131" s="24" t="str">
        <f>E15</f>
        <v xml:space="preserve">Múzeum vo Sv.Antone, Svätý Anton č. 291, 969 72 </v>
      </c>
      <c r="I131" s="26" t="s">
        <v>29</v>
      </c>
      <c r="J131" s="29" t="str">
        <f>E21</f>
        <v xml:space="preserve">Ing.arch.Adriana Zorvanová </v>
      </c>
      <c r="L131" s="31"/>
    </row>
    <row r="132" spans="2:65" s="1" customFormat="1" ht="15.25" customHeight="1">
      <c r="B132" s="31"/>
      <c r="C132" s="26" t="s">
        <v>27</v>
      </c>
      <c r="F132" s="24" t="str">
        <f>IF(E18="","",E18)</f>
        <v>Vyplň údaj</v>
      </c>
      <c r="I132" s="26" t="s">
        <v>32</v>
      </c>
      <c r="J132" s="29" t="str">
        <f>E24</f>
        <v xml:space="preserve"> </v>
      </c>
      <c r="L132" s="31"/>
    </row>
    <row r="133" spans="2:65" s="1" customFormat="1" ht="10.25" customHeight="1">
      <c r="B133" s="31"/>
      <c r="L133" s="31"/>
    </row>
    <row r="134" spans="2:65" s="10" customFormat="1" ht="29.25" customHeight="1">
      <c r="B134" s="117"/>
      <c r="C134" s="118" t="s">
        <v>150</v>
      </c>
      <c r="D134" s="119" t="s">
        <v>59</v>
      </c>
      <c r="E134" s="119" t="s">
        <v>55</v>
      </c>
      <c r="F134" s="119" t="s">
        <v>56</v>
      </c>
      <c r="G134" s="119" t="s">
        <v>151</v>
      </c>
      <c r="H134" s="119" t="s">
        <v>152</v>
      </c>
      <c r="I134" s="119" t="s">
        <v>153</v>
      </c>
      <c r="J134" s="120" t="s">
        <v>134</v>
      </c>
      <c r="K134" s="121" t="s">
        <v>154</v>
      </c>
      <c r="L134" s="117"/>
      <c r="M134" s="61" t="s">
        <v>1</v>
      </c>
      <c r="N134" s="62" t="s">
        <v>38</v>
      </c>
      <c r="O134" s="62" t="s">
        <v>155</v>
      </c>
      <c r="P134" s="62" t="s">
        <v>156</v>
      </c>
      <c r="Q134" s="62" t="s">
        <v>157</v>
      </c>
      <c r="R134" s="62" t="s">
        <v>158</v>
      </c>
      <c r="S134" s="62" t="s">
        <v>159</v>
      </c>
      <c r="T134" s="63" t="s">
        <v>160</v>
      </c>
    </row>
    <row r="135" spans="2:65" s="1" customFormat="1" ht="22.75" customHeight="1">
      <c r="B135" s="31"/>
      <c r="C135" s="66" t="s">
        <v>135</v>
      </c>
      <c r="J135" s="122">
        <f>BK135</f>
        <v>0</v>
      </c>
      <c r="L135" s="31"/>
      <c r="M135" s="64"/>
      <c r="N135" s="55"/>
      <c r="O135" s="55"/>
      <c r="P135" s="123">
        <f>P136+P742+P1018</f>
        <v>0</v>
      </c>
      <c r="Q135" s="55"/>
      <c r="R135" s="123">
        <f>R136+R742+R1018</f>
        <v>688.1704072199999</v>
      </c>
      <c r="S135" s="55"/>
      <c r="T135" s="124">
        <f>T136+T742+T1018</f>
        <v>394.96050300000007</v>
      </c>
      <c r="AT135" s="16" t="s">
        <v>73</v>
      </c>
      <c r="AU135" s="16" t="s">
        <v>136</v>
      </c>
      <c r="BK135" s="125">
        <f>BK136+BK742+BK1018</f>
        <v>0</v>
      </c>
    </row>
    <row r="136" spans="2:65" s="11" customFormat="1" ht="26" customHeight="1">
      <c r="B136" s="126"/>
      <c r="D136" s="127" t="s">
        <v>73</v>
      </c>
      <c r="E136" s="128" t="s">
        <v>161</v>
      </c>
      <c r="F136" s="128" t="s">
        <v>162</v>
      </c>
      <c r="I136" s="129"/>
      <c r="J136" s="130">
        <f>BK136</f>
        <v>0</v>
      </c>
      <c r="L136" s="126"/>
      <c r="M136" s="131"/>
      <c r="P136" s="132">
        <f>P137+P223+P429+P587+P740</f>
        <v>0</v>
      </c>
      <c r="R136" s="132">
        <f>R137+R223+R429+R587+R740</f>
        <v>612.90466781999987</v>
      </c>
      <c r="T136" s="133">
        <f>T137+T223+T429+T587+T740</f>
        <v>374.37020300000006</v>
      </c>
      <c r="AR136" s="127" t="s">
        <v>82</v>
      </c>
      <c r="AT136" s="134" t="s">
        <v>73</v>
      </c>
      <c r="AU136" s="134" t="s">
        <v>74</v>
      </c>
      <c r="AY136" s="127" t="s">
        <v>163</v>
      </c>
      <c r="BK136" s="135">
        <f>BK137+BK223+BK429+BK587+BK740</f>
        <v>0</v>
      </c>
    </row>
    <row r="137" spans="2:65" s="11" customFormat="1" ht="22.75" customHeight="1">
      <c r="B137" s="126"/>
      <c r="D137" s="127" t="s">
        <v>73</v>
      </c>
      <c r="E137" s="136" t="s">
        <v>82</v>
      </c>
      <c r="F137" s="136" t="s">
        <v>531</v>
      </c>
      <c r="I137" s="129"/>
      <c r="J137" s="137">
        <f>BK137</f>
        <v>0</v>
      </c>
      <c r="L137" s="126"/>
      <c r="M137" s="131"/>
      <c r="P137" s="132">
        <f>SUM(P138:P222)</f>
        <v>0</v>
      </c>
      <c r="R137" s="132">
        <f>SUM(R138:R222)</f>
        <v>0</v>
      </c>
      <c r="T137" s="133">
        <f>SUM(T138:T222)</f>
        <v>0</v>
      </c>
      <c r="AR137" s="127" t="s">
        <v>82</v>
      </c>
      <c r="AT137" s="134" t="s">
        <v>73</v>
      </c>
      <c r="AU137" s="134" t="s">
        <v>82</v>
      </c>
      <c r="AY137" s="127" t="s">
        <v>163</v>
      </c>
      <c r="BK137" s="135">
        <f>SUM(BK138:BK222)</f>
        <v>0</v>
      </c>
    </row>
    <row r="138" spans="2:65" s="1" customFormat="1" ht="33" customHeight="1">
      <c r="B138" s="31"/>
      <c r="C138" s="138" t="s">
        <v>82</v>
      </c>
      <c r="D138" s="138" t="s">
        <v>166</v>
      </c>
      <c r="E138" s="139" t="s">
        <v>532</v>
      </c>
      <c r="F138" s="140" t="s">
        <v>533</v>
      </c>
      <c r="G138" s="141" t="s">
        <v>169</v>
      </c>
      <c r="H138" s="142">
        <v>190.22499999999999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534</v>
      </c>
    </row>
    <row r="139" spans="2:65" s="12" customFormat="1" ht="12">
      <c r="B139" s="152"/>
      <c r="D139" s="153" t="s">
        <v>173</v>
      </c>
      <c r="E139" s="154" t="s">
        <v>1</v>
      </c>
      <c r="F139" s="155" t="s">
        <v>535</v>
      </c>
      <c r="H139" s="154" t="s">
        <v>1</v>
      </c>
      <c r="I139" s="156"/>
      <c r="L139" s="152"/>
      <c r="M139" s="157"/>
      <c r="T139" s="158"/>
      <c r="AT139" s="154" t="s">
        <v>173</v>
      </c>
      <c r="AU139" s="154" t="s">
        <v>171</v>
      </c>
      <c r="AV139" s="12" t="s">
        <v>82</v>
      </c>
      <c r="AW139" s="12" t="s">
        <v>31</v>
      </c>
      <c r="AX139" s="12" t="s">
        <v>74</v>
      </c>
      <c r="AY139" s="154" t="s">
        <v>163</v>
      </c>
    </row>
    <row r="140" spans="2:65" s="12" customFormat="1" ht="24">
      <c r="B140" s="152"/>
      <c r="D140" s="153" t="s">
        <v>173</v>
      </c>
      <c r="E140" s="154" t="s">
        <v>1</v>
      </c>
      <c r="F140" s="155" t="s">
        <v>536</v>
      </c>
      <c r="H140" s="154" t="s">
        <v>1</v>
      </c>
      <c r="I140" s="156"/>
      <c r="L140" s="152"/>
      <c r="M140" s="157"/>
      <c r="T140" s="158"/>
      <c r="AT140" s="154" t="s">
        <v>173</v>
      </c>
      <c r="AU140" s="154" t="s">
        <v>171</v>
      </c>
      <c r="AV140" s="12" t="s">
        <v>82</v>
      </c>
      <c r="AW140" s="12" t="s">
        <v>31</v>
      </c>
      <c r="AX140" s="12" t="s">
        <v>74</v>
      </c>
      <c r="AY140" s="154" t="s">
        <v>163</v>
      </c>
    </row>
    <row r="141" spans="2:65" s="13" customFormat="1" ht="12">
      <c r="B141" s="159"/>
      <c r="D141" s="153" t="s">
        <v>173</v>
      </c>
      <c r="E141" s="160" t="s">
        <v>1</v>
      </c>
      <c r="F141" s="161" t="s">
        <v>537</v>
      </c>
      <c r="H141" s="162">
        <v>53.22</v>
      </c>
      <c r="I141" s="163"/>
      <c r="L141" s="159"/>
      <c r="M141" s="164"/>
      <c r="T141" s="165"/>
      <c r="AT141" s="160" t="s">
        <v>173</v>
      </c>
      <c r="AU141" s="160" t="s">
        <v>171</v>
      </c>
      <c r="AV141" s="13" t="s">
        <v>171</v>
      </c>
      <c r="AW141" s="13" t="s">
        <v>31</v>
      </c>
      <c r="AX141" s="13" t="s">
        <v>74</v>
      </c>
      <c r="AY141" s="160" t="s">
        <v>163</v>
      </c>
    </row>
    <row r="142" spans="2:65" s="12" customFormat="1" ht="12">
      <c r="B142" s="152"/>
      <c r="D142" s="153" t="s">
        <v>173</v>
      </c>
      <c r="E142" s="154" t="s">
        <v>1</v>
      </c>
      <c r="F142" s="155" t="s">
        <v>538</v>
      </c>
      <c r="H142" s="154" t="s">
        <v>1</v>
      </c>
      <c r="I142" s="156"/>
      <c r="L142" s="152"/>
      <c r="M142" s="157"/>
      <c r="T142" s="158"/>
      <c r="AT142" s="154" t="s">
        <v>173</v>
      </c>
      <c r="AU142" s="154" t="s">
        <v>171</v>
      </c>
      <c r="AV142" s="12" t="s">
        <v>82</v>
      </c>
      <c r="AW142" s="12" t="s">
        <v>31</v>
      </c>
      <c r="AX142" s="12" t="s">
        <v>74</v>
      </c>
      <c r="AY142" s="154" t="s">
        <v>163</v>
      </c>
    </row>
    <row r="143" spans="2:65" s="12" customFormat="1" ht="12">
      <c r="B143" s="152"/>
      <c r="D143" s="153" t="s">
        <v>173</v>
      </c>
      <c r="E143" s="154" t="s">
        <v>1</v>
      </c>
      <c r="F143" s="155" t="s">
        <v>539</v>
      </c>
      <c r="H143" s="154" t="s">
        <v>1</v>
      </c>
      <c r="I143" s="156"/>
      <c r="L143" s="152"/>
      <c r="M143" s="157"/>
      <c r="T143" s="158"/>
      <c r="AT143" s="154" t="s">
        <v>173</v>
      </c>
      <c r="AU143" s="154" t="s">
        <v>171</v>
      </c>
      <c r="AV143" s="12" t="s">
        <v>82</v>
      </c>
      <c r="AW143" s="12" t="s">
        <v>31</v>
      </c>
      <c r="AX143" s="12" t="s">
        <v>74</v>
      </c>
      <c r="AY143" s="154" t="s">
        <v>163</v>
      </c>
    </row>
    <row r="144" spans="2:65" s="13" customFormat="1" ht="12">
      <c r="B144" s="159"/>
      <c r="D144" s="153" t="s">
        <v>173</v>
      </c>
      <c r="E144" s="160" t="s">
        <v>1</v>
      </c>
      <c r="F144" s="161" t="s">
        <v>540</v>
      </c>
      <c r="H144" s="162">
        <v>6.12</v>
      </c>
      <c r="I144" s="163"/>
      <c r="L144" s="159"/>
      <c r="M144" s="164"/>
      <c r="T144" s="165"/>
      <c r="AT144" s="160" t="s">
        <v>173</v>
      </c>
      <c r="AU144" s="160" t="s">
        <v>171</v>
      </c>
      <c r="AV144" s="13" t="s">
        <v>171</v>
      </c>
      <c r="AW144" s="13" t="s">
        <v>31</v>
      </c>
      <c r="AX144" s="13" t="s">
        <v>74</v>
      </c>
      <c r="AY144" s="160" t="s">
        <v>163</v>
      </c>
    </row>
    <row r="145" spans="2:65" s="12" customFormat="1" ht="12">
      <c r="B145" s="152"/>
      <c r="D145" s="153" t="s">
        <v>173</v>
      </c>
      <c r="E145" s="154" t="s">
        <v>1</v>
      </c>
      <c r="F145" s="155" t="s">
        <v>541</v>
      </c>
      <c r="H145" s="154" t="s">
        <v>1</v>
      </c>
      <c r="I145" s="156"/>
      <c r="L145" s="152"/>
      <c r="M145" s="157"/>
      <c r="T145" s="158"/>
      <c r="AT145" s="154" t="s">
        <v>173</v>
      </c>
      <c r="AU145" s="154" t="s">
        <v>171</v>
      </c>
      <c r="AV145" s="12" t="s">
        <v>82</v>
      </c>
      <c r="AW145" s="12" t="s">
        <v>31</v>
      </c>
      <c r="AX145" s="12" t="s">
        <v>74</v>
      </c>
      <c r="AY145" s="154" t="s">
        <v>163</v>
      </c>
    </row>
    <row r="146" spans="2:65" s="12" customFormat="1" ht="24">
      <c r="B146" s="152"/>
      <c r="D146" s="153" t="s">
        <v>173</v>
      </c>
      <c r="E146" s="154" t="s">
        <v>1</v>
      </c>
      <c r="F146" s="155" t="s">
        <v>542</v>
      </c>
      <c r="H146" s="154" t="s">
        <v>1</v>
      </c>
      <c r="I146" s="156"/>
      <c r="L146" s="152"/>
      <c r="M146" s="157"/>
      <c r="T146" s="158"/>
      <c r="AT146" s="154" t="s">
        <v>173</v>
      </c>
      <c r="AU146" s="154" t="s">
        <v>171</v>
      </c>
      <c r="AV146" s="12" t="s">
        <v>82</v>
      </c>
      <c r="AW146" s="12" t="s">
        <v>31</v>
      </c>
      <c r="AX146" s="12" t="s">
        <v>74</v>
      </c>
      <c r="AY146" s="154" t="s">
        <v>163</v>
      </c>
    </row>
    <row r="147" spans="2:65" s="13" customFormat="1" ht="12">
      <c r="B147" s="159"/>
      <c r="D147" s="153" t="s">
        <v>173</v>
      </c>
      <c r="E147" s="160" t="s">
        <v>1</v>
      </c>
      <c r="F147" s="161" t="s">
        <v>543</v>
      </c>
      <c r="H147" s="162">
        <v>58.8</v>
      </c>
      <c r="I147" s="163"/>
      <c r="L147" s="159"/>
      <c r="M147" s="164"/>
      <c r="T147" s="165"/>
      <c r="AT147" s="160" t="s">
        <v>173</v>
      </c>
      <c r="AU147" s="160" t="s">
        <v>171</v>
      </c>
      <c r="AV147" s="13" t="s">
        <v>171</v>
      </c>
      <c r="AW147" s="13" t="s">
        <v>31</v>
      </c>
      <c r="AX147" s="13" t="s">
        <v>74</v>
      </c>
      <c r="AY147" s="160" t="s">
        <v>163</v>
      </c>
    </row>
    <row r="148" spans="2:65" s="12" customFormat="1" ht="12">
      <c r="B148" s="152"/>
      <c r="D148" s="153" t="s">
        <v>173</v>
      </c>
      <c r="E148" s="154" t="s">
        <v>1</v>
      </c>
      <c r="F148" s="155" t="s">
        <v>544</v>
      </c>
      <c r="H148" s="154" t="s">
        <v>1</v>
      </c>
      <c r="I148" s="156"/>
      <c r="L148" s="152"/>
      <c r="M148" s="157"/>
      <c r="T148" s="158"/>
      <c r="AT148" s="154" t="s">
        <v>173</v>
      </c>
      <c r="AU148" s="154" t="s">
        <v>171</v>
      </c>
      <c r="AV148" s="12" t="s">
        <v>82</v>
      </c>
      <c r="AW148" s="12" t="s">
        <v>31</v>
      </c>
      <c r="AX148" s="12" t="s">
        <v>74</v>
      </c>
      <c r="AY148" s="154" t="s">
        <v>163</v>
      </c>
    </row>
    <row r="149" spans="2:65" s="12" customFormat="1" ht="12">
      <c r="B149" s="152"/>
      <c r="D149" s="153" t="s">
        <v>173</v>
      </c>
      <c r="E149" s="154" t="s">
        <v>1</v>
      </c>
      <c r="F149" s="155" t="s">
        <v>545</v>
      </c>
      <c r="H149" s="154" t="s">
        <v>1</v>
      </c>
      <c r="I149" s="156"/>
      <c r="L149" s="152"/>
      <c r="M149" s="157"/>
      <c r="T149" s="158"/>
      <c r="AT149" s="154" t="s">
        <v>173</v>
      </c>
      <c r="AU149" s="154" t="s">
        <v>171</v>
      </c>
      <c r="AV149" s="12" t="s">
        <v>82</v>
      </c>
      <c r="AW149" s="12" t="s">
        <v>31</v>
      </c>
      <c r="AX149" s="12" t="s">
        <v>74</v>
      </c>
      <c r="AY149" s="154" t="s">
        <v>163</v>
      </c>
    </row>
    <row r="150" spans="2:65" s="13" customFormat="1" ht="12">
      <c r="B150" s="159"/>
      <c r="D150" s="153" t="s">
        <v>173</v>
      </c>
      <c r="E150" s="160" t="s">
        <v>1</v>
      </c>
      <c r="F150" s="161" t="s">
        <v>546</v>
      </c>
      <c r="H150" s="162">
        <v>3.96</v>
      </c>
      <c r="I150" s="163"/>
      <c r="L150" s="159"/>
      <c r="M150" s="164"/>
      <c r="T150" s="165"/>
      <c r="AT150" s="160" t="s">
        <v>173</v>
      </c>
      <c r="AU150" s="160" t="s">
        <v>171</v>
      </c>
      <c r="AV150" s="13" t="s">
        <v>171</v>
      </c>
      <c r="AW150" s="13" t="s">
        <v>31</v>
      </c>
      <c r="AX150" s="13" t="s">
        <v>74</v>
      </c>
      <c r="AY150" s="160" t="s">
        <v>163</v>
      </c>
    </row>
    <row r="151" spans="2:65" s="12" customFormat="1" ht="12">
      <c r="B151" s="152"/>
      <c r="D151" s="153" t="s">
        <v>173</v>
      </c>
      <c r="E151" s="154" t="s">
        <v>1</v>
      </c>
      <c r="F151" s="155" t="s">
        <v>547</v>
      </c>
      <c r="H151" s="154" t="s">
        <v>1</v>
      </c>
      <c r="I151" s="156"/>
      <c r="L151" s="152"/>
      <c r="M151" s="157"/>
      <c r="T151" s="158"/>
      <c r="AT151" s="154" t="s">
        <v>173</v>
      </c>
      <c r="AU151" s="154" t="s">
        <v>171</v>
      </c>
      <c r="AV151" s="12" t="s">
        <v>82</v>
      </c>
      <c r="AW151" s="12" t="s">
        <v>31</v>
      </c>
      <c r="AX151" s="12" t="s">
        <v>74</v>
      </c>
      <c r="AY151" s="154" t="s">
        <v>163</v>
      </c>
    </row>
    <row r="152" spans="2:65" s="12" customFormat="1" ht="12">
      <c r="B152" s="152"/>
      <c r="D152" s="153" t="s">
        <v>173</v>
      </c>
      <c r="E152" s="154" t="s">
        <v>1</v>
      </c>
      <c r="F152" s="155" t="s">
        <v>548</v>
      </c>
      <c r="H152" s="154" t="s">
        <v>1</v>
      </c>
      <c r="I152" s="156"/>
      <c r="L152" s="152"/>
      <c r="M152" s="157"/>
      <c r="T152" s="158"/>
      <c r="AT152" s="154" t="s">
        <v>173</v>
      </c>
      <c r="AU152" s="154" t="s">
        <v>171</v>
      </c>
      <c r="AV152" s="12" t="s">
        <v>82</v>
      </c>
      <c r="AW152" s="12" t="s">
        <v>31</v>
      </c>
      <c r="AX152" s="12" t="s">
        <v>74</v>
      </c>
      <c r="AY152" s="154" t="s">
        <v>163</v>
      </c>
    </row>
    <row r="153" spans="2:65" s="13" customFormat="1" ht="12">
      <c r="B153" s="159"/>
      <c r="D153" s="153" t="s">
        <v>173</v>
      </c>
      <c r="E153" s="160" t="s">
        <v>1</v>
      </c>
      <c r="F153" s="161" t="s">
        <v>549</v>
      </c>
      <c r="H153" s="162">
        <v>44.3</v>
      </c>
      <c r="I153" s="163"/>
      <c r="L153" s="159"/>
      <c r="M153" s="164"/>
      <c r="T153" s="165"/>
      <c r="AT153" s="160" t="s">
        <v>173</v>
      </c>
      <c r="AU153" s="160" t="s">
        <v>171</v>
      </c>
      <c r="AV153" s="13" t="s">
        <v>171</v>
      </c>
      <c r="AW153" s="13" t="s">
        <v>31</v>
      </c>
      <c r="AX153" s="13" t="s">
        <v>74</v>
      </c>
      <c r="AY153" s="160" t="s">
        <v>163</v>
      </c>
    </row>
    <row r="154" spans="2:65" s="12" customFormat="1" ht="24">
      <c r="B154" s="152"/>
      <c r="D154" s="153" t="s">
        <v>173</v>
      </c>
      <c r="E154" s="154" t="s">
        <v>1</v>
      </c>
      <c r="F154" s="155" t="s">
        <v>550</v>
      </c>
      <c r="H154" s="154" t="s">
        <v>1</v>
      </c>
      <c r="I154" s="156"/>
      <c r="L154" s="152"/>
      <c r="M154" s="157"/>
      <c r="T154" s="158"/>
      <c r="AT154" s="154" t="s">
        <v>173</v>
      </c>
      <c r="AU154" s="154" t="s">
        <v>171</v>
      </c>
      <c r="AV154" s="12" t="s">
        <v>82</v>
      </c>
      <c r="AW154" s="12" t="s">
        <v>31</v>
      </c>
      <c r="AX154" s="12" t="s">
        <v>74</v>
      </c>
      <c r="AY154" s="154" t="s">
        <v>163</v>
      </c>
    </row>
    <row r="155" spans="2:65" s="13" customFormat="1" ht="12">
      <c r="B155" s="159"/>
      <c r="D155" s="153" t="s">
        <v>173</v>
      </c>
      <c r="E155" s="160" t="s">
        <v>1</v>
      </c>
      <c r="F155" s="161" t="s">
        <v>551</v>
      </c>
      <c r="H155" s="162">
        <v>23.824999999999999</v>
      </c>
      <c r="I155" s="163"/>
      <c r="L155" s="159"/>
      <c r="M155" s="164"/>
      <c r="T155" s="165"/>
      <c r="AT155" s="160" t="s">
        <v>173</v>
      </c>
      <c r="AU155" s="160" t="s">
        <v>171</v>
      </c>
      <c r="AV155" s="13" t="s">
        <v>171</v>
      </c>
      <c r="AW155" s="13" t="s">
        <v>31</v>
      </c>
      <c r="AX155" s="13" t="s">
        <v>74</v>
      </c>
      <c r="AY155" s="160" t="s">
        <v>163</v>
      </c>
    </row>
    <row r="156" spans="2:65" s="14" customFormat="1" ht="12">
      <c r="B156" s="166"/>
      <c r="D156" s="153" t="s">
        <v>173</v>
      </c>
      <c r="E156" s="167" t="s">
        <v>1</v>
      </c>
      <c r="F156" s="168" t="s">
        <v>178</v>
      </c>
      <c r="H156" s="169">
        <v>190.22499999999997</v>
      </c>
      <c r="I156" s="170"/>
      <c r="L156" s="166"/>
      <c r="M156" s="171"/>
      <c r="T156" s="172"/>
      <c r="AT156" s="167" t="s">
        <v>173</v>
      </c>
      <c r="AU156" s="167" t="s">
        <v>171</v>
      </c>
      <c r="AV156" s="14" t="s">
        <v>170</v>
      </c>
      <c r="AW156" s="14" t="s">
        <v>31</v>
      </c>
      <c r="AX156" s="14" t="s">
        <v>82</v>
      </c>
      <c r="AY156" s="167" t="s">
        <v>163</v>
      </c>
    </row>
    <row r="157" spans="2:65" s="1" customFormat="1" ht="37.75" customHeight="1">
      <c r="B157" s="31"/>
      <c r="C157" s="138" t="s">
        <v>171</v>
      </c>
      <c r="D157" s="138" t="s">
        <v>166</v>
      </c>
      <c r="E157" s="139" t="s">
        <v>552</v>
      </c>
      <c r="F157" s="140" t="s">
        <v>553</v>
      </c>
      <c r="G157" s="141" t="s">
        <v>169</v>
      </c>
      <c r="H157" s="142">
        <v>190.22499999999999</v>
      </c>
      <c r="I157" s="143"/>
      <c r="J157" s="144">
        <f>ROUND(I157*H157,2)</f>
        <v>0</v>
      </c>
      <c r="K157" s="145"/>
      <c r="L157" s="31"/>
      <c r="M157" s="146" t="s">
        <v>1</v>
      </c>
      <c r="N157" s="147" t="s">
        <v>40</v>
      </c>
      <c r="P157" s="148">
        <f>O157*H157</f>
        <v>0</v>
      </c>
      <c r="Q157" s="148">
        <v>0</v>
      </c>
      <c r="R157" s="148">
        <f>Q157*H157</f>
        <v>0</v>
      </c>
      <c r="S157" s="148">
        <v>0</v>
      </c>
      <c r="T157" s="149">
        <f>S157*H157</f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>IF(N157="základná",J157,0)</f>
        <v>0</v>
      </c>
      <c r="BF157" s="151">
        <f>IF(N157="znížená",J157,0)</f>
        <v>0</v>
      </c>
      <c r="BG157" s="151">
        <f>IF(N157="zákl. prenesená",J157,0)</f>
        <v>0</v>
      </c>
      <c r="BH157" s="151">
        <f>IF(N157="zníž. prenesená",J157,0)</f>
        <v>0</v>
      </c>
      <c r="BI157" s="151">
        <f>IF(N157="nulová",J157,0)</f>
        <v>0</v>
      </c>
      <c r="BJ157" s="16" t="s">
        <v>171</v>
      </c>
      <c r="BK157" s="151">
        <f>ROUND(I157*H157,2)</f>
        <v>0</v>
      </c>
      <c r="BL157" s="16" t="s">
        <v>170</v>
      </c>
      <c r="BM157" s="150" t="s">
        <v>554</v>
      </c>
    </row>
    <row r="158" spans="2:65" s="12" customFormat="1" ht="12">
      <c r="B158" s="152"/>
      <c r="D158" s="153" t="s">
        <v>173</v>
      </c>
      <c r="E158" s="154" t="s">
        <v>1</v>
      </c>
      <c r="F158" s="155" t="s">
        <v>535</v>
      </c>
      <c r="H158" s="154" t="s">
        <v>1</v>
      </c>
      <c r="I158" s="156"/>
      <c r="L158" s="152"/>
      <c r="M158" s="157"/>
      <c r="T158" s="158"/>
      <c r="AT158" s="154" t="s">
        <v>173</v>
      </c>
      <c r="AU158" s="154" t="s">
        <v>171</v>
      </c>
      <c r="AV158" s="12" t="s">
        <v>82</v>
      </c>
      <c r="AW158" s="12" t="s">
        <v>31</v>
      </c>
      <c r="AX158" s="12" t="s">
        <v>74</v>
      </c>
      <c r="AY158" s="154" t="s">
        <v>163</v>
      </c>
    </row>
    <row r="159" spans="2:65" s="12" customFormat="1" ht="24">
      <c r="B159" s="152"/>
      <c r="D159" s="153" t="s">
        <v>173</v>
      </c>
      <c r="E159" s="154" t="s">
        <v>1</v>
      </c>
      <c r="F159" s="155" t="s">
        <v>536</v>
      </c>
      <c r="H159" s="154" t="s">
        <v>1</v>
      </c>
      <c r="I159" s="156"/>
      <c r="L159" s="152"/>
      <c r="M159" s="157"/>
      <c r="T159" s="158"/>
      <c r="AT159" s="154" t="s">
        <v>173</v>
      </c>
      <c r="AU159" s="154" t="s">
        <v>171</v>
      </c>
      <c r="AV159" s="12" t="s">
        <v>82</v>
      </c>
      <c r="AW159" s="12" t="s">
        <v>31</v>
      </c>
      <c r="AX159" s="12" t="s">
        <v>74</v>
      </c>
      <c r="AY159" s="154" t="s">
        <v>163</v>
      </c>
    </row>
    <row r="160" spans="2:65" s="13" customFormat="1" ht="12">
      <c r="B160" s="159"/>
      <c r="D160" s="153" t="s">
        <v>173</v>
      </c>
      <c r="E160" s="160" t="s">
        <v>1</v>
      </c>
      <c r="F160" s="161" t="s">
        <v>537</v>
      </c>
      <c r="H160" s="162">
        <v>53.22</v>
      </c>
      <c r="I160" s="163"/>
      <c r="L160" s="159"/>
      <c r="M160" s="164"/>
      <c r="T160" s="165"/>
      <c r="AT160" s="160" t="s">
        <v>173</v>
      </c>
      <c r="AU160" s="160" t="s">
        <v>171</v>
      </c>
      <c r="AV160" s="13" t="s">
        <v>171</v>
      </c>
      <c r="AW160" s="13" t="s">
        <v>31</v>
      </c>
      <c r="AX160" s="13" t="s">
        <v>74</v>
      </c>
      <c r="AY160" s="160" t="s">
        <v>163</v>
      </c>
    </row>
    <row r="161" spans="2:65" s="12" customFormat="1" ht="12">
      <c r="B161" s="152"/>
      <c r="D161" s="153" t="s">
        <v>173</v>
      </c>
      <c r="E161" s="154" t="s">
        <v>1</v>
      </c>
      <c r="F161" s="155" t="s">
        <v>538</v>
      </c>
      <c r="H161" s="154" t="s">
        <v>1</v>
      </c>
      <c r="I161" s="156"/>
      <c r="L161" s="152"/>
      <c r="M161" s="157"/>
      <c r="T161" s="158"/>
      <c r="AT161" s="154" t="s">
        <v>173</v>
      </c>
      <c r="AU161" s="154" t="s">
        <v>171</v>
      </c>
      <c r="AV161" s="12" t="s">
        <v>82</v>
      </c>
      <c r="AW161" s="12" t="s">
        <v>31</v>
      </c>
      <c r="AX161" s="12" t="s">
        <v>74</v>
      </c>
      <c r="AY161" s="154" t="s">
        <v>163</v>
      </c>
    </row>
    <row r="162" spans="2:65" s="12" customFormat="1" ht="12">
      <c r="B162" s="152"/>
      <c r="D162" s="153" t="s">
        <v>173</v>
      </c>
      <c r="E162" s="154" t="s">
        <v>1</v>
      </c>
      <c r="F162" s="155" t="s">
        <v>539</v>
      </c>
      <c r="H162" s="154" t="s">
        <v>1</v>
      </c>
      <c r="I162" s="156"/>
      <c r="L162" s="152"/>
      <c r="M162" s="157"/>
      <c r="T162" s="158"/>
      <c r="AT162" s="154" t="s">
        <v>173</v>
      </c>
      <c r="AU162" s="154" t="s">
        <v>171</v>
      </c>
      <c r="AV162" s="12" t="s">
        <v>82</v>
      </c>
      <c r="AW162" s="12" t="s">
        <v>31</v>
      </c>
      <c r="AX162" s="12" t="s">
        <v>74</v>
      </c>
      <c r="AY162" s="154" t="s">
        <v>163</v>
      </c>
    </row>
    <row r="163" spans="2:65" s="13" customFormat="1" ht="12">
      <c r="B163" s="159"/>
      <c r="D163" s="153" t="s">
        <v>173</v>
      </c>
      <c r="E163" s="160" t="s">
        <v>1</v>
      </c>
      <c r="F163" s="161" t="s">
        <v>540</v>
      </c>
      <c r="H163" s="162">
        <v>6.12</v>
      </c>
      <c r="I163" s="163"/>
      <c r="L163" s="159"/>
      <c r="M163" s="164"/>
      <c r="T163" s="165"/>
      <c r="AT163" s="160" t="s">
        <v>173</v>
      </c>
      <c r="AU163" s="160" t="s">
        <v>171</v>
      </c>
      <c r="AV163" s="13" t="s">
        <v>171</v>
      </c>
      <c r="AW163" s="13" t="s">
        <v>31</v>
      </c>
      <c r="AX163" s="13" t="s">
        <v>74</v>
      </c>
      <c r="AY163" s="160" t="s">
        <v>163</v>
      </c>
    </row>
    <row r="164" spans="2:65" s="12" customFormat="1" ht="12">
      <c r="B164" s="152"/>
      <c r="D164" s="153" t="s">
        <v>173</v>
      </c>
      <c r="E164" s="154" t="s">
        <v>1</v>
      </c>
      <c r="F164" s="155" t="s">
        <v>541</v>
      </c>
      <c r="H164" s="154" t="s">
        <v>1</v>
      </c>
      <c r="I164" s="156"/>
      <c r="L164" s="152"/>
      <c r="M164" s="157"/>
      <c r="T164" s="158"/>
      <c r="AT164" s="154" t="s">
        <v>173</v>
      </c>
      <c r="AU164" s="154" t="s">
        <v>171</v>
      </c>
      <c r="AV164" s="12" t="s">
        <v>82</v>
      </c>
      <c r="AW164" s="12" t="s">
        <v>31</v>
      </c>
      <c r="AX164" s="12" t="s">
        <v>74</v>
      </c>
      <c r="AY164" s="154" t="s">
        <v>163</v>
      </c>
    </row>
    <row r="165" spans="2:65" s="12" customFormat="1" ht="24">
      <c r="B165" s="152"/>
      <c r="D165" s="153" t="s">
        <v>173</v>
      </c>
      <c r="E165" s="154" t="s">
        <v>1</v>
      </c>
      <c r="F165" s="155" t="s">
        <v>542</v>
      </c>
      <c r="H165" s="154" t="s">
        <v>1</v>
      </c>
      <c r="I165" s="156"/>
      <c r="L165" s="152"/>
      <c r="M165" s="157"/>
      <c r="T165" s="158"/>
      <c r="AT165" s="154" t="s">
        <v>173</v>
      </c>
      <c r="AU165" s="154" t="s">
        <v>171</v>
      </c>
      <c r="AV165" s="12" t="s">
        <v>82</v>
      </c>
      <c r="AW165" s="12" t="s">
        <v>31</v>
      </c>
      <c r="AX165" s="12" t="s">
        <v>74</v>
      </c>
      <c r="AY165" s="154" t="s">
        <v>163</v>
      </c>
    </row>
    <row r="166" spans="2:65" s="13" customFormat="1" ht="12">
      <c r="B166" s="159"/>
      <c r="D166" s="153" t="s">
        <v>173</v>
      </c>
      <c r="E166" s="160" t="s">
        <v>1</v>
      </c>
      <c r="F166" s="161" t="s">
        <v>543</v>
      </c>
      <c r="H166" s="162">
        <v>58.8</v>
      </c>
      <c r="I166" s="163"/>
      <c r="L166" s="159"/>
      <c r="M166" s="164"/>
      <c r="T166" s="165"/>
      <c r="AT166" s="160" t="s">
        <v>173</v>
      </c>
      <c r="AU166" s="160" t="s">
        <v>171</v>
      </c>
      <c r="AV166" s="13" t="s">
        <v>171</v>
      </c>
      <c r="AW166" s="13" t="s">
        <v>31</v>
      </c>
      <c r="AX166" s="13" t="s">
        <v>74</v>
      </c>
      <c r="AY166" s="160" t="s">
        <v>163</v>
      </c>
    </row>
    <row r="167" spans="2:65" s="12" customFormat="1" ht="12">
      <c r="B167" s="152"/>
      <c r="D167" s="153" t="s">
        <v>173</v>
      </c>
      <c r="E167" s="154" t="s">
        <v>1</v>
      </c>
      <c r="F167" s="155" t="s">
        <v>544</v>
      </c>
      <c r="H167" s="154" t="s">
        <v>1</v>
      </c>
      <c r="I167" s="156"/>
      <c r="L167" s="152"/>
      <c r="M167" s="157"/>
      <c r="T167" s="158"/>
      <c r="AT167" s="154" t="s">
        <v>173</v>
      </c>
      <c r="AU167" s="154" t="s">
        <v>171</v>
      </c>
      <c r="AV167" s="12" t="s">
        <v>82</v>
      </c>
      <c r="AW167" s="12" t="s">
        <v>31</v>
      </c>
      <c r="AX167" s="12" t="s">
        <v>74</v>
      </c>
      <c r="AY167" s="154" t="s">
        <v>163</v>
      </c>
    </row>
    <row r="168" spans="2:65" s="12" customFormat="1" ht="12">
      <c r="B168" s="152"/>
      <c r="D168" s="153" t="s">
        <v>173</v>
      </c>
      <c r="E168" s="154" t="s">
        <v>1</v>
      </c>
      <c r="F168" s="155" t="s">
        <v>545</v>
      </c>
      <c r="H168" s="154" t="s">
        <v>1</v>
      </c>
      <c r="I168" s="156"/>
      <c r="L168" s="152"/>
      <c r="M168" s="157"/>
      <c r="T168" s="158"/>
      <c r="AT168" s="154" t="s">
        <v>173</v>
      </c>
      <c r="AU168" s="154" t="s">
        <v>171</v>
      </c>
      <c r="AV168" s="12" t="s">
        <v>82</v>
      </c>
      <c r="AW168" s="12" t="s">
        <v>31</v>
      </c>
      <c r="AX168" s="12" t="s">
        <v>74</v>
      </c>
      <c r="AY168" s="154" t="s">
        <v>163</v>
      </c>
    </row>
    <row r="169" spans="2:65" s="13" customFormat="1" ht="12">
      <c r="B169" s="159"/>
      <c r="D169" s="153" t="s">
        <v>173</v>
      </c>
      <c r="E169" s="160" t="s">
        <v>1</v>
      </c>
      <c r="F169" s="161" t="s">
        <v>546</v>
      </c>
      <c r="H169" s="162">
        <v>3.96</v>
      </c>
      <c r="I169" s="163"/>
      <c r="L169" s="159"/>
      <c r="M169" s="164"/>
      <c r="T169" s="165"/>
      <c r="AT169" s="160" t="s">
        <v>173</v>
      </c>
      <c r="AU169" s="160" t="s">
        <v>171</v>
      </c>
      <c r="AV169" s="13" t="s">
        <v>171</v>
      </c>
      <c r="AW169" s="13" t="s">
        <v>31</v>
      </c>
      <c r="AX169" s="13" t="s">
        <v>74</v>
      </c>
      <c r="AY169" s="160" t="s">
        <v>163</v>
      </c>
    </row>
    <row r="170" spans="2:65" s="12" customFormat="1" ht="12">
      <c r="B170" s="152"/>
      <c r="D170" s="153" t="s">
        <v>173</v>
      </c>
      <c r="E170" s="154" t="s">
        <v>1</v>
      </c>
      <c r="F170" s="155" t="s">
        <v>547</v>
      </c>
      <c r="H170" s="154" t="s">
        <v>1</v>
      </c>
      <c r="I170" s="156"/>
      <c r="L170" s="152"/>
      <c r="M170" s="157"/>
      <c r="T170" s="158"/>
      <c r="AT170" s="154" t="s">
        <v>173</v>
      </c>
      <c r="AU170" s="154" t="s">
        <v>171</v>
      </c>
      <c r="AV170" s="12" t="s">
        <v>82</v>
      </c>
      <c r="AW170" s="12" t="s">
        <v>31</v>
      </c>
      <c r="AX170" s="12" t="s">
        <v>74</v>
      </c>
      <c r="AY170" s="154" t="s">
        <v>163</v>
      </c>
    </row>
    <row r="171" spans="2:65" s="12" customFormat="1" ht="12">
      <c r="B171" s="152"/>
      <c r="D171" s="153" t="s">
        <v>173</v>
      </c>
      <c r="E171" s="154" t="s">
        <v>1</v>
      </c>
      <c r="F171" s="155" t="s">
        <v>548</v>
      </c>
      <c r="H171" s="154" t="s">
        <v>1</v>
      </c>
      <c r="I171" s="156"/>
      <c r="L171" s="152"/>
      <c r="M171" s="157"/>
      <c r="T171" s="158"/>
      <c r="AT171" s="154" t="s">
        <v>173</v>
      </c>
      <c r="AU171" s="154" t="s">
        <v>171</v>
      </c>
      <c r="AV171" s="12" t="s">
        <v>82</v>
      </c>
      <c r="AW171" s="12" t="s">
        <v>31</v>
      </c>
      <c r="AX171" s="12" t="s">
        <v>74</v>
      </c>
      <c r="AY171" s="154" t="s">
        <v>163</v>
      </c>
    </row>
    <row r="172" spans="2:65" s="13" customFormat="1" ht="12">
      <c r="B172" s="159"/>
      <c r="D172" s="153" t="s">
        <v>173</v>
      </c>
      <c r="E172" s="160" t="s">
        <v>1</v>
      </c>
      <c r="F172" s="161" t="s">
        <v>549</v>
      </c>
      <c r="H172" s="162">
        <v>44.3</v>
      </c>
      <c r="I172" s="163"/>
      <c r="L172" s="159"/>
      <c r="M172" s="164"/>
      <c r="T172" s="165"/>
      <c r="AT172" s="160" t="s">
        <v>173</v>
      </c>
      <c r="AU172" s="160" t="s">
        <v>171</v>
      </c>
      <c r="AV172" s="13" t="s">
        <v>171</v>
      </c>
      <c r="AW172" s="13" t="s">
        <v>31</v>
      </c>
      <c r="AX172" s="13" t="s">
        <v>74</v>
      </c>
      <c r="AY172" s="160" t="s">
        <v>163</v>
      </c>
    </row>
    <row r="173" spans="2:65" s="12" customFormat="1" ht="24">
      <c r="B173" s="152"/>
      <c r="D173" s="153" t="s">
        <v>173</v>
      </c>
      <c r="E173" s="154" t="s">
        <v>1</v>
      </c>
      <c r="F173" s="155" t="s">
        <v>550</v>
      </c>
      <c r="H173" s="154" t="s">
        <v>1</v>
      </c>
      <c r="I173" s="156"/>
      <c r="L173" s="152"/>
      <c r="M173" s="157"/>
      <c r="T173" s="158"/>
      <c r="AT173" s="154" t="s">
        <v>173</v>
      </c>
      <c r="AU173" s="154" t="s">
        <v>171</v>
      </c>
      <c r="AV173" s="12" t="s">
        <v>82</v>
      </c>
      <c r="AW173" s="12" t="s">
        <v>31</v>
      </c>
      <c r="AX173" s="12" t="s">
        <v>74</v>
      </c>
      <c r="AY173" s="154" t="s">
        <v>163</v>
      </c>
    </row>
    <row r="174" spans="2:65" s="13" customFormat="1" ht="12">
      <c r="B174" s="159"/>
      <c r="D174" s="153" t="s">
        <v>173</v>
      </c>
      <c r="E174" s="160" t="s">
        <v>1</v>
      </c>
      <c r="F174" s="161" t="s">
        <v>551</v>
      </c>
      <c r="H174" s="162">
        <v>23.824999999999999</v>
      </c>
      <c r="I174" s="163"/>
      <c r="L174" s="159"/>
      <c r="M174" s="164"/>
      <c r="T174" s="165"/>
      <c r="AT174" s="160" t="s">
        <v>173</v>
      </c>
      <c r="AU174" s="160" t="s">
        <v>171</v>
      </c>
      <c r="AV174" s="13" t="s">
        <v>171</v>
      </c>
      <c r="AW174" s="13" t="s">
        <v>31</v>
      </c>
      <c r="AX174" s="13" t="s">
        <v>74</v>
      </c>
      <c r="AY174" s="160" t="s">
        <v>163</v>
      </c>
    </row>
    <row r="175" spans="2:65" s="14" customFormat="1" ht="12">
      <c r="B175" s="166"/>
      <c r="D175" s="153" t="s">
        <v>173</v>
      </c>
      <c r="E175" s="167" t="s">
        <v>1</v>
      </c>
      <c r="F175" s="168" t="s">
        <v>178</v>
      </c>
      <c r="H175" s="169">
        <v>190.22499999999997</v>
      </c>
      <c r="I175" s="170"/>
      <c r="L175" s="166"/>
      <c r="M175" s="171"/>
      <c r="T175" s="172"/>
      <c r="AT175" s="167" t="s">
        <v>173</v>
      </c>
      <c r="AU175" s="167" t="s">
        <v>171</v>
      </c>
      <c r="AV175" s="14" t="s">
        <v>170</v>
      </c>
      <c r="AW175" s="14" t="s">
        <v>31</v>
      </c>
      <c r="AX175" s="14" t="s">
        <v>82</v>
      </c>
      <c r="AY175" s="167" t="s">
        <v>163</v>
      </c>
    </row>
    <row r="176" spans="2:65" s="1" customFormat="1" ht="37.75" customHeight="1">
      <c r="B176" s="31"/>
      <c r="C176" s="138" t="s">
        <v>203</v>
      </c>
      <c r="D176" s="138" t="s">
        <v>166</v>
      </c>
      <c r="E176" s="139" t="s">
        <v>555</v>
      </c>
      <c r="F176" s="140" t="s">
        <v>556</v>
      </c>
      <c r="G176" s="141" t="s">
        <v>169</v>
      </c>
      <c r="H176" s="142">
        <v>1521.8</v>
      </c>
      <c r="I176" s="143"/>
      <c r="J176" s="144">
        <f>ROUND(I176*H176,2)</f>
        <v>0</v>
      </c>
      <c r="K176" s="145"/>
      <c r="L176" s="31"/>
      <c r="M176" s="146" t="s">
        <v>1</v>
      </c>
      <c r="N176" s="147" t="s">
        <v>40</v>
      </c>
      <c r="P176" s="148">
        <f>O176*H176</f>
        <v>0</v>
      </c>
      <c r="Q176" s="148">
        <v>0</v>
      </c>
      <c r="R176" s="148">
        <f>Q176*H176</f>
        <v>0</v>
      </c>
      <c r="S176" s="148">
        <v>0</v>
      </c>
      <c r="T176" s="149">
        <f>S176*H176</f>
        <v>0</v>
      </c>
      <c r="AR176" s="150" t="s">
        <v>170</v>
      </c>
      <c r="AT176" s="150" t="s">
        <v>166</v>
      </c>
      <c r="AU176" s="150" t="s">
        <v>171</v>
      </c>
      <c r="AY176" s="16" t="s">
        <v>163</v>
      </c>
      <c r="BE176" s="151">
        <f>IF(N176="základná",J176,0)</f>
        <v>0</v>
      </c>
      <c r="BF176" s="151">
        <f>IF(N176="znížená",J176,0)</f>
        <v>0</v>
      </c>
      <c r="BG176" s="151">
        <f>IF(N176="zákl. prenesená",J176,0)</f>
        <v>0</v>
      </c>
      <c r="BH176" s="151">
        <f>IF(N176="zníž. prenesená",J176,0)</f>
        <v>0</v>
      </c>
      <c r="BI176" s="151">
        <f>IF(N176="nulová",J176,0)</f>
        <v>0</v>
      </c>
      <c r="BJ176" s="16" t="s">
        <v>171</v>
      </c>
      <c r="BK176" s="151">
        <f>ROUND(I176*H176,2)</f>
        <v>0</v>
      </c>
      <c r="BL176" s="16" t="s">
        <v>170</v>
      </c>
      <c r="BM176" s="150" t="s">
        <v>557</v>
      </c>
    </row>
    <row r="177" spans="2:65" s="12" customFormat="1" ht="12">
      <c r="B177" s="152"/>
      <c r="D177" s="153" t="s">
        <v>173</v>
      </c>
      <c r="E177" s="154" t="s">
        <v>1</v>
      </c>
      <c r="F177" s="155" t="s">
        <v>558</v>
      </c>
      <c r="H177" s="154" t="s">
        <v>1</v>
      </c>
      <c r="I177" s="156"/>
      <c r="L177" s="152"/>
      <c r="M177" s="157"/>
      <c r="T177" s="158"/>
      <c r="AT177" s="154" t="s">
        <v>173</v>
      </c>
      <c r="AU177" s="154" t="s">
        <v>171</v>
      </c>
      <c r="AV177" s="12" t="s">
        <v>82</v>
      </c>
      <c r="AW177" s="12" t="s">
        <v>31</v>
      </c>
      <c r="AX177" s="12" t="s">
        <v>74</v>
      </c>
      <c r="AY177" s="154" t="s">
        <v>163</v>
      </c>
    </row>
    <row r="178" spans="2:65" s="13" customFormat="1" ht="12">
      <c r="B178" s="159"/>
      <c r="D178" s="153" t="s">
        <v>173</v>
      </c>
      <c r="E178" s="160" t="s">
        <v>1</v>
      </c>
      <c r="F178" s="161" t="s">
        <v>559</v>
      </c>
      <c r="H178" s="162">
        <v>1521.8</v>
      </c>
      <c r="I178" s="163"/>
      <c r="L178" s="159"/>
      <c r="M178" s="164"/>
      <c r="T178" s="165"/>
      <c r="AT178" s="160" t="s">
        <v>173</v>
      </c>
      <c r="AU178" s="160" t="s">
        <v>171</v>
      </c>
      <c r="AV178" s="13" t="s">
        <v>171</v>
      </c>
      <c r="AW178" s="13" t="s">
        <v>31</v>
      </c>
      <c r="AX178" s="13" t="s">
        <v>82</v>
      </c>
      <c r="AY178" s="160" t="s">
        <v>163</v>
      </c>
    </row>
    <row r="179" spans="2:65" s="1" customFormat="1" ht="33" customHeight="1">
      <c r="B179" s="31"/>
      <c r="C179" s="138" t="s">
        <v>170</v>
      </c>
      <c r="D179" s="138" t="s">
        <v>166</v>
      </c>
      <c r="E179" s="139" t="s">
        <v>560</v>
      </c>
      <c r="F179" s="140" t="s">
        <v>561</v>
      </c>
      <c r="G179" s="141" t="s">
        <v>169</v>
      </c>
      <c r="H179" s="142">
        <v>190.22499999999999</v>
      </c>
      <c r="I179" s="143"/>
      <c r="J179" s="144">
        <f>ROUND(I179*H179,2)</f>
        <v>0</v>
      </c>
      <c r="K179" s="145"/>
      <c r="L179" s="31"/>
      <c r="M179" s="146" t="s">
        <v>1</v>
      </c>
      <c r="N179" s="147" t="s">
        <v>40</v>
      </c>
      <c r="P179" s="148">
        <f>O179*H179</f>
        <v>0</v>
      </c>
      <c r="Q179" s="148">
        <v>0</v>
      </c>
      <c r="R179" s="148">
        <f>Q179*H179</f>
        <v>0</v>
      </c>
      <c r="S179" s="148">
        <v>0</v>
      </c>
      <c r="T179" s="149">
        <f>S179*H179</f>
        <v>0</v>
      </c>
      <c r="AR179" s="150" t="s">
        <v>170</v>
      </c>
      <c r="AT179" s="150" t="s">
        <v>166</v>
      </c>
      <c r="AU179" s="150" t="s">
        <v>171</v>
      </c>
      <c r="AY179" s="16" t="s">
        <v>163</v>
      </c>
      <c r="BE179" s="151">
        <f>IF(N179="základná",J179,0)</f>
        <v>0</v>
      </c>
      <c r="BF179" s="151">
        <f>IF(N179="znížená",J179,0)</f>
        <v>0</v>
      </c>
      <c r="BG179" s="151">
        <f>IF(N179="zákl. prenesená",J179,0)</f>
        <v>0</v>
      </c>
      <c r="BH179" s="151">
        <f>IF(N179="zníž. prenesená",J179,0)</f>
        <v>0</v>
      </c>
      <c r="BI179" s="151">
        <f>IF(N179="nulová",J179,0)</f>
        <v>0</v>
      </c>
      <c r="BJ179" s="16" t="s">
        <v>171</v>
      </c>
      <c r="BK179" s="151">
        <f>ROUND(I179*H179,2)</f>
        <v>0</v>
      </c>
      <c r="BL179" s="16" t="s">
        <v>170</v>
      </c>
      <c r="BM179" s="150" t="s">
        <v>562</v>
      </c>
    </row>
    <row r="180" spans="2:65" s="12" customFormat="1" ht="12">
      <c r="B180" s="152"/>
      <c r="D180" s="153" t="s">
        <v>173</v>
      </c>
      <c r="E180" s="154" t="s">
        <v>1</v>
      </c>
      <c r="F180" s="155" t="s">
        <v>535</v>
      </c>
      <c r="H180" s="154" t="s">
        <v>1</v>
      </c>
      <c r="I180" s="156"/>
      <c r="L180" s="152"/>
      <c r="M180" s="157"/>
      <c r="T180" s="158"/>
      <c r="AT180" s="154" t="s">
        <v>173</v>
      </c>
      <c r="AU180" s="154" t="s">
        <v>171</v>
      </c>
      <c r="AV180" s="12" t="s">
        <v>82</v>
      </c>
      <c r="AW180" s="12" t="s">
        <v>31</v>
      </c>
      <c r="AX180" s="12" t="s">
        <v>74</v>
      </c>
      <c r="AY180" s="154" t="s">
        <v>163</v>
      </c>
    </row>
    <row r="181" spans="2:65" s="12" customFormat="1" ht="24">
      <c r="B181" s="152"/>
      <c r="D181" s="153" t="s">
        <v>173</v>
      </c>
      <c r="E181" s="154" t="s">
        <v>1</v>
      </c>
      <c r="F181" s="155" t="s">
        <v>536</v>
      </c>
      <c r="H181" s="154" t="s">
        <v>1</v>
      </c>
      <c r="I181" s="156"/>
      <c r="L181" s="152"/>
      <c r="M181" s="157"/>
      <c r="T181" s="158"/>
      <c r="AT181" s="154" t="s">
        <v>173</v>
      </c>
      <c r="AU181" s="154" t="s">
        <v>171</v>
      </c>
      <c r="AV181" s="12" t="s">
        <v>82</v>
      </c>
      <c r="AW181" s="12" t="s">
        <v>31</v>
      </c>
      <c r="AX181" s="12" t="s">
        <v>74</v>
      </c>
      <c r="AY181" s="154" t="s">
        <v>163</v>
      </c>
    </row>
    <row r="182" spans="2:65" s="13" customFormat="1" ht="12">
      <c r="B182" s="159"/>
      <c r="D182" s="153" t="s">
        <v>173</v>
      </c>
      <c r="E182" s="160" t="s">
        <v>1</v>
      </c>
      <c r="F182" s="161" t="s">
        <v>537</v>
      </c>
      <c r="H182" s="162">
        <v>53.22</v>
      </c>
      <c r="I182" s="163"/>
      <c r="L182" s="159"/>
      <c r="M182" s="164"/>
      <c r="T182" s="165"/>
      <c r="AT182" s="160" t="s">
        <v>173</v>
      </c>
      <c r="AU182" s="160" t="s">
        <v>171</v>
      </c>
      <c r="AV182" s="13" t="s">
        <v>171</v>
      </c>
      <c r="AW182" s="13" t="s">
        <v>31</v>
      </c>
      <c r="AX182" s="13" t="s">
        <v>74</v>
      </c>
      <c r="AY182" s="160" t="s">
        <v>163</v>
      </c>
    </row>
    <row r="183" spans="2:65" s="12" customFormat="1" ht="12">
      <c r="B183" s="152"/>
      <c r="D183" s="153" t="s">
        <v>173</v>
      </c>
      <c r="E183" s="154" t="s">
        <v>1</v>
      </c>
      <c r="F183" s="155" t="s">
        <v>538</v>
      </c>
      <c r="H183" s="154" t="s">
        <v>1</v>
      </c>
      <c r="I183" s="156"/>
      <c r="L183" s="152"/>
      <c r="M183" s="157"/>
      <c r="T183" s="158"/>
      <c r="AT183" s="154" t="s">
        <v>173</v>
      </c>
      <c r="AU183" s="154" t="s">
        <v>171</v>
      </c>
      <c r="AV183" s="12" t="s">
        <v>82</v>
      </c>
      <c r="AW183" s="12" t="s">
        <v>31</v>
      </c>
      <c r="AX183" s="12" t="s">
        <v>74</v>
      </c>
      <c r="AY183" s="154" t="s">
        <v>163</v>
      </c>
    </row>
    <row r="184" spans="2:65" s="12" customFormat="1" ht="12">
      <c r="B184" s="152"/>
      <c r="D184" s="153" t="s">
        <v>173</v>
      </c>
      <c r="E184" s="154" t="s">
        <v>1</v>
      </c>
      <c r="F184" s="155" t="s">
        <v>539</v>
      </c>
      <c r="H184" s="154" t="s">
        <v>1</v>
      </c>
      <c r="I184" s="156"/>
      <c r="L184" s="152"/>
      <c r="M184" s="157"/>
      <c r="T184" s="158"/>
      <c r="AT184" s="154" t="s">
        <v>173</v>
      </c>
      <c r="AU184" s="154" t="s">
        <v>171</v>
      </c>
      <c r="AV184" s="12" t="s">
        <v>82</v>
      </c>
      <c r="AW184" s="12" t="s">
        <v>31</v>
      </c>
      <c r="AX184" s="12" t="s">
        <v>74</v>
      </c>
      <c r="AY184" s="154" t="s">
        <v>163</v>
      </c>
    </row>
    <row r="185" spans="2:65" s="13" customFormat="1" ht="12">
      <c r="B185" s="159"/>
      <c r="D185" s="153" t="s">
        <v>173</v>
      </c>
      <c r="E185" s="160" t="s">
        <v>1</v>
      </c>
      <c r="F185" s="161" t="s">
        <v>540</v>
      </c>
      <c r="H185" s="162">
        <v>6.12</v>
      </c>
      <c r="I185" s="163"/>
      <c r="L185" s="159"/>
      <c r="M185" s="164"/>
      <c r="T185" s="165"/>
      <c r="AT185" s="160" t="s">
        <v>173</v>
      </c>
      <c r="AU185" s="160" t="s">
        <v>171</v>
      </c>
      <c r="AV185" s="13" t="s">
        <v>171</v>
      </c>
      <c r="AW185" s="13" t="s">
        <v>31</v>
      </c>
      <c r="AX185" s="13" t="s">
        <v>74</v>
      </c>
      <c r="AY185" s="160" t="s">
        <v>163</v>
      </c>
    </row>
    <row r="186" spans="2:65" s="12" customFormat="1" ht="12">
      <c r="B186" s="152"/>
      <c r="D186" s="153" t="s">
        <v>173</v>
      </c>
      <c r="E186" s="154" t="s">
        <v>1</v>
      </c>
      <c r="F186" s="155" t="s">
        <v>541</v>
      </c>
      <c r="H186" s="154" t="s">
        <v>1</v>
      </c>
      <c r="I186" s="156"/>
      <c r="L186" s="152"/>
      <c r="M186" s="157"/>
      <c r="T186" s="158"/>
      <c r="AT186" s="154" t="s">
        <v>173</v>
      </c>
      <c r="AU186" s="154" t="s">
        <v>171</v>
      </c>
      <c r="AV186" s="12" t="s">
        <v>82</v>
      </c>
      <c r="AW186" s="12" t="s">
        <v>31</v>
      </c>
      <c r="AX186" s="12" t="s">
        <v>74</v>
      </c>
      <c r="AY186" s="154" t="s">
        <v>163</v>
      </c>
    </row>
    <row r="187" spans="2:65" s="12" customFormat="1" ht="24">
      <c r="B187" s="152"/>
      <c r="D187" s="153" t="s">
        <v>173</v>
      </c>
      <c r="E187" s="154" t="s">
        <v>1</v>
      </c>
      <c r="F187" s="155" t="s">
        <v>542</v>
      </c>
      <c r="H187" s="154" t="s">
        <v>1</v>
      </c>
      <c r="I187" s="156"/>
      <c r="L187" s="152"/>
      <c r="M187" s="157"/>
      <c r="T187" s="158"/>
      <c r="AT187" s="154" t="s">
        <v>173</v>
      </c>
      <c r="AU187" s="154" t="s">
        <v>171</v>
      </c>
      <c r="AV187" s="12" t="s">
        <v>82</v>
      </c>
      <c r="AW187" s="12" t="s">
        <v>31</v>
      </c>
      <c r="AX187" s="12" t="s">
        <v>74</v>
      </c>
      <c r="AY187" s="154" t="s">
        <v>163</v>
      </c>
    </row>
    <row r="188" spans="2:65" s="13" customFormat="1" ht="12">
      <c r="B188" s="159"/>
      <c r="D188" s="153" t="s">
        <v>173</v>
      </c>
      <c r="E188" s="160" t="s">
        <v>1</v>
      </c>
      <c r="F188" s="161" t="s">
        <v>543</v>
      </c>
      <c r="H188" s="162">
        <v>58.8</v>
      </c>
      <c r="I188" s="163"/>
      <c r="L188" s="159"/>
      <c r="M188" s="164"/>
      <c r="T188" s="165"/>
      <c r="AT188" s="160" t="s">
        <v>173</v>
      </c>
      <c r="AU188" s="160" t="s">
        <v>171</v>
      </c>
      <c r="AV188" s="13" t="s">
        <v>171</v>
      </c>
      <c r="AW188" s="13" t="s">
        <v>31</v>
      </c>
      <c r="AX188" s="13" t="s">
        <v>74</v>
      </c>
      <c r="AY188" s="160" t="s">
        <v>163</v>
      </c>
    </row>
    <row r="189" spans="2:65" s="12" customFormat="1" ht="12">
      <c r="B189" s="152"/>
      <c r="D189" s="153" t="s">
        <v>173</v>
      </c>
      <c r="E189" s="154" t="s">
        <v>1</v>
      </c>
      <c r="F189" s="155" t="s">
        <v>544</v>
      </c>
      <c r="H189" s="154" t="s">
        <v>1</v>
      </c>
      <c r="I189" s="156"/>
      <c r="L189" s="152"/>
      <c r="M189" s="157"/>
      <c r="T189" s="158"/>
      <c r="AT189" s="154" t="s">
        <v>173</v>
      </c>
      <c r="AU189" s="154" t="s">
        <v>171</v>
      </c>
      <c r="AV189" s="12" t="s">
        <v>82</v>
      </c>
      <c r="AW189" s="12" t="s">
        <v>31</v>
      </c>
      <c r="AX189" s="12" t="s">
        <v>74</v>
      </c>
      <c r="AY189" s="154" t="s">
        <v>163</v>
      </c>
    </row>
    <row r="190" spans="2:65" s="12" customFormat="1" ht="12">
      <c r="B190" s="152"/>
      <c r="D190" s="153" t="s">
        <v>173</v>
      </c>
      <c r="E190" s="154" t="s">
        <v>1</v>
      </c>
      <c r="F190" s="155" t="s">
        <v>545</v>
      </c>
      <c r="H190" s="154" t="s">
        <v>1</v>
      </c>
      <c r="I190" s="156"/>
      <c r="L190" s="152"/>
      <c r="M190" s="157"/>
      <c r="T190" s="158"/>
      <c r="AT190" s="154" t="s">
        <v>173</v>
      </c>
      <c r="AU190" s="154" t="s">
        <v>171</v>
      </c>
      <c r="AV190" s="12" t="s">
        <v>82</v>
      </c>
      <c r="AW190" s="12" t="s">
        <v>31</v>
      </c>
      <c r="AX190" s="12" t="s">
        <v>74</v>
      </c>
      <c r="AY190" s="154" t="s">
        <v>163</v>
      </c>
    </row>
    <row r="191" spans="2:65" s="13" customFormat="1" ht="12">
      <c r="B191" s="159"/>
      <c r="D191" s="153" t="s">
        <v>173</v>
      </c>
      <c r="E191" s="160" t="s">
        <v>1</v>
      </c>
      <c r="F191" s="161" t="s">
        <v>546</v>
      </c>
      <c r="H191" s="162">
        <v>3.96</v>
      </c>
      <c r="I191" s="163"/>
      <c r="L191" s="159"/>
      <c r="M191" s="164"/>
      <c r="T191" s="165"/>
      <c r="AT191" s="160" t="s">
        <v>173</v>
      </c>
      <c r="AU191" s="160" t="s">
        <v>171</v>
      </c>
      <c r="AV191" s="13" t="s">
        <v>171</v>
      </c>
      <c r="AW191" s="13" t="s">
        <v>31</v>
      </c>
      <c r="AX191" s="13" t="s">
        <v>74</v>
      </c>
      <c r="AY191" s="160" t="s">
        <v>163</v>
      </c>
    </row>
    <row r="192" spans="2:65" s="12" customFormat="1" ht="12">
      <c r="B192" s="152"/>
      <c r="D192" s="153" t="s">
        <v>173</v>
      </c>
      <c r="E192" s="154" t="s">
        <v>1</v>
      </c>
      <c r="F192" s="155" t="s">
        <v>547</v>
      </c>
      <c r="H192" s="154" t="s">
        <v>1</v>
      </c>
      <c r="I192" s="156"/>
      <c r="L192" s="152"/>
      <c r="M192" s="157"/>
      <c r="T192" s="158"/>
      <c r="AT192" s="154" t="s">
        <v>173</v>
      </c>
      <c r="AU192" s="154" t="s">
        <v>171</v>
      </c>
      <c r="AV192" s="12" t="s">
        <v>82</v>
      </c>
      <c r="AW192" s="12" t="s">
        <v>31</v>
      </c>
      <c r="AX192" s="12" t="s">
        <v>74</v>
      </c>
      <c r="AY192" s="154" t="s">
        <v>163</v>
      </c>
    </row>
    <row r="193" spans="2:65" s="12" customFormat="1" ht="12">
      <c r="B193" s="152"/>
      <c r="D193" s="153" t="s">
        <v>173</v>
      </c>
      <c r="E193" s="154" t="s">
        <v>1</v>
      </c>
      <c r="F193" s="155" t="s">
        <v>548</v>
      </c>
      <c r="H193" s="154" t="s">
        <v>1</v>
      </c>
      <c r="I193" s="156"/>
      <c r="L193" s="152"/>
      <c r="M193" s="157"/>
      <c r="T193" s="158"/>
      <c r="AT193" s="154" t="s">
        <v>173</v>
      </c>
      <c r="AU193" s="154" t="s">
        <v>171</v>
      </c>
      <c r="AV193" s="12" t="s">
        <v>82</v>
      </c>
      <c r="AW193" s="12" t="s">
        <v>31</v>
      </c>
      <c r="AX193" s="12" t="s">
        <v>74</v>
      </c>
      <c r="AY193" s="154" t="s">
        <v>163</v>
      </c>
    </row>
    <row r="194" spans="2:65" s="13" customFormat="1" ht="12">
      <c r="B194" s="159"/>
      <c r="D194" s="153" t="s">
        <v>173</v>
      </c>
      <c r="E194" s="160" t="s">
        <v>1</v>
      </c>
      <c r="F194" s="161" t="s">
        <v>549</v>
      </c>
      <c r="H194" s="162">
        <v>44.3</v>
      </c>
      <c r="I194" s="163"/>
      <c r="L194" s="159"/>
      <c r="M194" s="164"/>
      <c r="T194" s="165"/>
      <c r="AT194" s="160" t="s">
        <v>173</v>
      </c>
      <c r="AU194" s="160" t="s">
        <v>171</v>
      </c>
      <c r="AV194" s="13" t="s">
        <v>171</v>
      </c>
      <c r="AW194" s="13" t="s">
        <v>31</v>
      </c>
      <c r="AX194" s="13" t="s">
        <v>74</v>
      </c>
      <c r="AY194" s="160" t="s">
        <v>163</v>
      </c>
    </row>
    <row r="195" spans="2:65" s="12" customFormat="1" ht="24">
      <c r="B195" s="152"/>
      <c r="D195" s="153" t="s">
        <v>173</v>
      </c>
      <c r="E195" s="154" t="s">
        <v>1</v>
      </c>
      <c r="F195" s="155" t="s">
        <v>550</v>
      </c>
      <c r="H195" s="154" t="s">
        <v>1</v>
      </c>
      <c r="I195" s="156"/>
      <c r="L195" s="152"/>
      <c r="M195" s="157"/>
      <c r="T195" s="158"/>
      <c r="AT195" s="154" t="s">
        <v>173</v>
      </c>
      <c r="AU195" s="154" t="s">
        <v>171</v>
      </c>
      <c r="AV195" s="12" t="s">
        <v>82</v>
      </c>
      <c r="AW195" s="12" t="s">
        <v>31</v>
      </c>
      <c r="AX195" s="12" t="s">
        <v>74</v>
      </c>
      <c r="AY195" s="154" t="s">
        <v>163</v>
      </c>
    </row>
    <row r="196" spans="2:65" s="13" customFormat="1" ht="12">
      <c r="B196" s="159"/>
      <c r="D196" s="153" t="s">
        <v>173</v>
      </c>
      <c r="E196" s="160" t="s">
        <v>1</v>
      </c>
      <c r="F196" s="161" t="s">
        <v>551</v>
      </c>
      <c r="H196" s="162">
        <v>23.824999999999999</v>
      </c>
      <c r="I196" s="163"/>
      <c r="L196" s="159"/>
      <c r="M196" s="164"/>
      <c r="T196" s="165"/>
      <c r="AT196" s="160" t="s">
        <v>173</v>
      </c>
      <c r="AU196" s="160" t="s">
        <v>171</v>
      </c>
      <c r="AV196" s="13" t="s">
        <v>171</v>
      </c>
      <c r="AW196" s="13" t="s">
        <v>31</v>
      </c>
      <c r="AX196" s="13" t="s">
        <v>74</v>
      </c>
      <c r="AY196" s="160" t="s">
        <v>163</v>
      </c>
    </row>
    <row r="197" spans="2:65" s="14" customFormat="1" ht="12">
      <c r="B197" s="166"/>
      <c r="D197" s="153" t="s">
        <v>173</v>
      </c>
      <c r="E197" s="167" t="s">
        <v>1</v>
      </c>
      <c r="F197" s="168" t="s">
        <v>178</v>
      </c>
      <c r="H197" s="169">
        <v>190.22499999999997</v>
      </c>
      <c r="I197" s="170"/>
      <c r="L197" s="166"/>
      <c r="M197" s="171"/>
      <c r="T197" s="172"/>
      <c r="AT197" s="167" t="s">
        <v>173</v>
      </c>
      <c r="AU197" s="167" t="s">
        <v>171</v>
      </c>
      <c r="AV197" s="14" t="s">
        <v>170</v>
      </c>
      <c r="AW197" s="14" t="s">
        <v>31</v>
      </c>
      <c r="AX197" s="14" t="s">
        <v>82</v>
      </c>
      <c r="AY197" s="167" t="s">
        <v>163</v>
      </c>
    </row>
    <row r="198" spans="2:65" s="1" customFormat="1" ht="37.75" customHeight="1">
      <c r="B198" s="31"/>
      <c r="C198" s="138" t="s">
        <v>212</v>
      </c>
      <c r="D198" s="138" t="s">
        <v>166</v>
      </c>
      <c r="E198" s="139" t="s">
        <v>563</v>
      </c>
      <c r="F198" s="140" t="s">
        <v>564</v>
      </c>
      <c r="G198" s="141" t="s">
        <v>169</v>
      </c>
      <c r="H198" s="142">
        <v>570.67499999999995</v>
      </c>
      <c r="I198" s="143"/>
      <c r="J198" s="144">
        <f>ROUND(I198*H198,2)</f>
        <v>0</v>
      </c>
      <c r="K198" s="145"/>
      <c r="L198" s="31"/>
      <c r="M198" s="146" t="s">
        <v>1</v>
      </c>
      <c r="N198" s="147" t="s">
        <v>40</v>
      </c>
      <c r="P198" s="148">
        <f>O198*H198</f>
        <v>0</v>
      </c>
      <c r="Q198" s="148">
        <v>0</v>
      </c>
      <c r="R198" s="148">
        <f>Q198*H198</f>
        <v>0</v>
      </c>
      <c r="S198" s="148">
        <v>0</v>
      </c>
      <c r="T198" s="149">
        <f>S198*H198</f>
        <v>0</v>
      </c>
      <c r="AR198" s="150" t="s">
        <v>170</v>
      </c>
      <c r="AT198" s="150" t="s">
        <v>166</v>
      </c>
      <c r="AU198" s="150" t="s">
        <v>171</v>
      </c>
      <c r="AY198" s="16" t="s">
        <v>163</v>
      </c>
      <c r="BE198" s="151">
        <f>IF(N198="základná",J198,0)</f>
        <v>0</v>
      </c>
      <c r="BF198" s="151">
        <f>IF(N198="znížená",J198,0)</f>
        <v>0</v>
      </c>
      <c r="BG198" s="151">
        <f>IF(N198="zákl. prenesená",J198,0)</f>
        <v>0</v>
      </c>
      <c r="BH198" s="151">
        <f>IF(N198="zníž. prenesená",J198,0)</f>
        <v>0</v>
      </c>
      <c r="BI198" s="151">
        <f>IF(N198="nulová",J198,0)</f>
        <v>0</v>
      </c>
      <c r="BJ198" s="16" t="s">
        <v>171</v>
      </c>
      <c r="BK198" s="151">
        <f>ROUND(I198*H198,2)</f>
        <v>0</v>
      </c>
      <c r="BL198" s="16" t="s">
        <v>170</v>
      </c>
      <c r="BM198" s="150" t="s">
        <v>565</v>
      </c>
    </row>
    <row r="199" spans="2:65" s="12" customFormat="1" ht="12">
      <c r="B199" s="152"/>
      <c r="D199" s="153" t="s">
        <v>173</v>
      </c>
      <c r="E199" s="154" t="s">
        <v>1</v>
      </c>
      <c r="F199" s="155" t="s">
        <v>566</v>
      </c>
      <c r="H199" s="154" t="s">
        <v>1</v>
      </c>
      <c r="I199" s="156"/>
      <c r="L199" s="152"/>
      <c r="M199" s="157"/>
      <c r="T199" s="158"/>
      <c r="AT199" s="154" t="s">
        <v>173</v>
      </c>
      <c r="AU199" s="154" t="s">
        <v>171</v>
      </c>
      <c r="AV199" s="12" t="s">
        <v>82</v>
      </c>
      <c r="AW199" s="12" t="s">
        <v>31</v>
      </c>
      <c r="AX199" s="12" t="s">
        <v>74</v>
      </c>
      <c r="AY199" s="154" t="s">
        <v>163</v>
      </c>
    </row>
    <row r="200" spans="2:65" s="13" customFormat="1" ht="12">
      <c r="B200" s="159"/>
      <c r="D200" s="153" t="s">
        <v>173</v>
      </c>
      <c r="E200" s="160" t="s">
        <v>1</v>
      </c>
      <c r="F200" s="161" t="s">
        <v>567</v>
      </c>
      <c r="H200" s="162">
        <v>570.67499999999995</v>
      </c>
      <c r="I200" s="163"/>
      <c r="L200" s="159"/>
      <c r="M200" s="164"/>
      <c r="T200" s="165"/>
      <c r="AT200" s="160" t="s">
        <v>173</v>
      </c>
      <c r="AU200" s="160" t="s">
        <v>171</v>
      </c>
      <c r="AV200" s="13" t="s">
        <v>171</v>
      </c>
      <c r="AW200" s="13" t="s">
        <v>31</v>
      </c>
      <c r="AX200" s="13" t="s">
        <v>82</v>
      </c>
      <c r="AY200" s="160" t="s">
        <v>163</v>
      </c>
    </row>
    <row r="201" spans="2:65" s="1" customFormat="1" ht="21.75" customHeight="1">
      <c r="B201" s="31"/>
      <c r="C201" s="138" t="s">
        <v>164</v>
      </c>
      <c r="D201" s="138" t="s">
        <v>166</v>
      </c>
      <c r="E201" s="139" t="s">
        <v>568</v>
      </c>
      <c r="F201" s="140" t="s">
        <v>569</v>
      </c>
      <c r="G201" s="141" t="s">
        <v>169</v>
      </c>
      <c r="H201" s="142">
        <v>190.22499999999999</v>
      </c>
      <c r="I201" s="143"/>
      <c r="J201" s="144">
        <f>ROUND(I201*H201,2)</f>
        <v>0</v>
      </c>
      <c r="K201" s="145"/>
      <c r="L201" s="31"/>
      <c r="M201" s="146" t="s">
        <v>1</v>
      </c>
      <c r="N201" s="147" t="s">
        <v>40</v>
      </c>
      <c r="P201" s="148">
        <f>O201*H201</f>
        <v>0</v>
      </c>
      <c r="Q201" s="148">
        <v>0</v>
      </c>
      <c r="R201" s="148">
        <f>Q201*H201</f>
        <v>0</v>
      </c>
      <c r="S201" s="148">
        <v>0</v>
      </c>
      <c r="T201" s="149">
        <f>S201*H201</f>
        <v>0</v>
      </c>
      <c r="AR201" s="150" t="s">
        <v>170</v>
      </c>
      <c r="AT201" s="150" t="s">
        <v>166</v>
      </c>
      <c r="AU201" s="150" t="s">
        <v>171</v>
      </c>
      <c r="AY201" s="16" t="s">
        <v>163</v>
      </c>
      <c r="BE201" s="151">
        <f>IF(N201="základná",J201,0)</f>
        <v>0</v>
      </c>
      <c r="BF201" s="151">
        <f>IF(N201="znížená",J201,0)</f>
        <v>0</v>
      </c>
      <c r="BG201" s="151">
        <f>IF(N201="zákl. prenesená",J201,0)</f>
        <v>0</v>
      </c>
      <c r="BH201" s="151">
        <f>IF(N201="zníž. prenesená",J201,0)</f>
        <v>0</v>
      </c>
      <c r="BI201" s="151">
        <f>IF(N201="nulová",J201,0)</f>
        <v>0</v>
      </c>
      <c r="BJ201" s="16" t="s">
        <v>171</v>
      </c>
      <c r="BK201" s="151">
        <f>ROUND(I201*H201,2)</f>
        <v>0</v>
      </c>
      <c r="BL201" s="16" t="s">
        <v>170</v>
      </c>
      <c r="BM201" s="150" t="s">
        <v>570</v>
      </c>
    </row>
    <row r="202" spans="2:65" s="12" customFormat="1" ht="12">
      <c r="B202" s="152"/>
      <c r="D202" s="153" t="s">
        <v>173</v>
      </c>
      <c r="E202" s="154" t="s">
        <v>1</v>
      </c>
      <c r="F202" s="155" t="s">
        <v>535</v>
      </c>
      <c r="H202" s="154" t="s">
        <v>1</v>
      </c>
      <c r="I202" s="156"/>
      <c r="L202" s="152"/>
      <c r="M202" s="157"/>
      <c r="T202" s="158"/>
      <c r="AT202" s="154" t="s">
        <v>173</v>
      </c>
      <c r="AU202" s="154" t="s">
        <v>171</v>
      </c>
      <c r="AV202" s="12" t="s">
        <v>82</v>
      </c>
      <c r="AW202" s="12" t="s">
        <v>31</v>
      </c>
      <c r="AX202" s="12" t="s">
        <v>74</v>
      </c>
      <c r="AY202" s="154" t="s">
        <v>163</v>
      </c>
    </row>
    <row r="203" spans="2:65" s="12" customFormat="1" ht="24">
      <c r="B203" s="152"/>
      <c r="D203" s="153" t="s">
        <v>173</v>
      </c>
      <c r="E203" s="154" t="s">
        <v>1</v>
      </c>
      <c r="F203" s="155" t="s">
        <v>536</v>
      </c>
      <c r="H203" s="154" t="s">
        <v>1</v>
      </c>
      <c r="I203" s="156"/>
      <c r="L203" s="152"/>
      <c r="M203" s="157"/>
      <c r="T203" s="158"/>
      <c r="AT203" s="154" t="s">
        <v>173</v>
      </c>
      <c r="AU203" s="154" t="s">
        <v>171</v>
      </c>
      <c r="AV203" s="12" t="s">
        <v>82</v>
      </c>
      <c r="AW203" s="12" t="s">
        <v>31</v>
      </c>
      <c r="AX203" s="12" t="s">
        <v>74</v>
      </c>
      <c r="AY203" s="154" t="s">
        <v>163</v>
      </c>
    </row>
    <row r="204" spans="2:65" s="13" customFormat="1" ht="12">
      <c r="B204" s="159"/>
      <c r="D204" s="153" t="s">
        <v>173</v>
      </c>
      <c r="E204" s="160" t="s">
        <v>1</v>
      </c>
      <c r="F204" s="161" t="s">
        <v>537</v>
      </c>
      <c r="H204" s="162">
        <v>53.22</v>
      </c>
      <c r="I204" s="163"/>
      <c r="L204" s="159"/>
      <c r="M204" s="164"/>
      <c r="T204" s="165"/>
      <c r="AT204" s="160" t="s">
        <v>173</v>
      </c>
      <c r="AU204" s="160" t="s">
        <v>171</v>
      </c>
      <c r="AV204" s="13" t="s">
        <v>171</v>
      </c>
      <c r="AW204" s="13" t="s">
        <v>31</v>
      </c>
      <c r="AX204" s="13" t="s">
        <v>74</v>
      </c>
      <c r="AY204" s="160" t="s">
        <v>163</v>
      </c>
    </row>
    <row r="205" spans="2:65" s="12" customFormat="1" ht="12">
      <c r="B205" s="152"/>
      <c r="D205" s="153" t="s">
        <v>173</v>
      </c>
      <c r="E205" s="154" t="s">
        <v>1</v>
      </c>
      <c r="F205" s="155" t="s">
        <v>538</v>
      </c>
      <c r="H205" s="154" t="s">
        <v>1</v>
      </c>
      <c r="I205" s="156"/>
      <c r="L205" s="152"/>
      <c r="M205" s="157"/>
      <c r="T205" s="158"/>
      <c r="AT205" s="154" t="s">
        <v>173</v>
      </c>
      <c r="AU205" s="154" t="s">
        <v>171</v>
      </c>
      <c r="AV205" s="12" t="s">
        <v>82</v>
      </c>
      <c r="AW205" s="12" t="s">
        <v>31</v>
      </c>
      <c r="AX205" s="12" t="s">
        <v>74</v>
      </c>
      <c r="AY205" s="154" t="s">
        <v>163</v>
      </c>
    </row>
    <row r="206" spans="2:65" s="12" customFormat="1" ht="12">
      <c r="B206" s="152"/>
      <c r="D206" s="153" t="s">
        <v>173</v>
      </c>
      <c r="E206" s="154" t="s">
        <v>1</v>
      </c>
      <c r="F206" s="155" t="s">
        <v>539</v>
      </c>
      <c r="H206" s="154" t="s">
        <v>1</v>
      </c>
      <c r="I206" s="156"/>
      <c r="L206" s="152"/>
      <c r="M206" s="157"/>
      <c r="T206" s="158"/>
      <c r="AT206" s="154" t="s">
        <v>173</v>
      </c>
      <c r="AU206" s="154" t="s">
        <v>171</v>
      </c>
      <c r="AV206" s="12" t="s">
        <v>82</v>
      </c>
      <c r="AW206" s="12" t="s">
        <v>31</v>
      </c>
      <c r="AX206" s="12" t="s">
        <v>74</v>
      </c>
      <c r="AY206" s="154" t="s">
        <v>163</v>
      </c>
    </row>
    <row r="207" spans="2:65" s="13" customFormat="1" ht="12">
      <c r="B207" s="159"/>
      <c r="D207" s="153" t="s">
        <v>173</v>
      </c>
      <c r="E207" s="160" t="s">
        <v>1</v>
      </c>
      <c r="F207" s="161" t="s">
        <v>540</v>
      </c>
      <c r="H207" s="162">
        <v>6.12</v>
      </c>
      <c r="I207" s="163"/>
      <c r="L207" s="159"/>
      <c r="M207" s="164"/>
      <c r="T207" s="165"/>
      <c r="AT207" s="160" t="s">
        <v>173</v>
      </c>
      <c r="AU207" s="160" t="s">
        <v>171</v>
      </c>
      <c r="AV207" s="13" t="s">
        <v>171</v>
      </c>
      <c r="AW207" s="13" t="s">
        <v>31</v>
      </c>
      <c r="AX207" s="13" t="s">
        <v>74</v>
      </c>
      <c r="AY207" s="160" t="s">
        <v>163</v>
      </c>
    </row>
    <row r="208" spans="2:65" s="12" customFormat="1" ht="12">
      <c r="B208" s="152"/>
      <c r="D208" s="153" t="s">
        <v>173</v>
      </c>
      <c r="E208" s="154" t="s">
        <v>1</v>
      </c>
      <c r="F208" s="155" t="s">
        <v>541</v>
      </c>
      <c r="H208" s="154" t="s">
        <v>1</v>
      </c>
      <c r="I208" s="156"/>
      <c r="L208" s="152"/>
      <c r="M208" s="157"/>
      <c r="T208" s="158"/>
      <c r="AT208" s="154" t="s">
        <v>173</v>
      </c>
      <c r="AU208" s="154" t="s">
        <v>171</v>
      </c>
      <c r="AV208" s="12" t="s">
        <v>82</v>
      </c>
      <c r="AW208" s="12" t="s">
        <v>31</v>
      </c>
      <c r="AX208" s="12" t="s">
        <v>74</v>
      </c>
      <c r="AY208" s="154" t="s">
        <v>163</v>
      </c>
    </row>
    <row r="209" spans="2:65" s="12" customFormat="1" ht="24">
      <c r="B209" s="152"/>
      <c r="D209" s="153" t="s">
        <v>173</v>
      </c>
      <c r="E209" s="154" t="s">
        <v>1</v>
      </c>
      <c r="F209" s="155" t="s">
        <v>542</v>
      </c>
      <c r="H209" s="154" t="s">
        <v>1</v>
      </c>
      <c r="I209" s="156"/>
      <c r="L209" s="152"/>
      <c r="M209" s="157"/>
      <c r="T209" s="158"/>
      <c r="AT209" s="154" t="s">
        <v>173</v>
      </c>
      <c r="AU209" s="154" t="s">
        <v>171</v>
      </c>
      <c r="AV209" s="12" t="s">
        <v>82</v>
      </c>
      <c r="AW209" s="12" t="s">
        <v>31</v>
      </c>
      <c r="AX209" s="12" t="s">
        <v>74</v>
      </c>
      <c r="AY209" s="154" t="s">
        <v>163</v>
      </c>
    </row>
    <row r="210" spans="2:65" s="13" customFormat="1" ht="12">
      <c r="B210" s="159"/>
      <c r="D210" s="153" t="s">
        <v>173</v>
      </c>
      <c r="E210" s="160" t="s">
        <v>1</v>
      </c>
      <c r="F210" s="161" t="s">
        <v>543</v>
      </c>
      <c r="H210" s="162">
        <v>58.8</v>
      </c>
      <c r="I210" s="163"/>
      <c r="L210" s="159"/>
      <c r="M210" s="164"/>
      <c r="T210" s="165"/>
      <c r="AT210" s="160" t="s">
        <v>173</v>
      </c>
      <c r="AU210" s="160" t="s">
        <v>171</v>
      </c>
      <c r="AV210" s="13" t="s">
        <v>171</v>
      </c>
      <c r="AW210" s="13" t="s">
        <v>31</v>
      </c>
      <c r="AX210" s="13" t="s">
        <v>74</v>
      </c>
      <c r="AY210" s="160" t="s">
        <v>163</v>
      </c>
    </row>
    <row r="211" spans="2:65" s="12" customFormat="1" ht="12">
      <c r="B211" s="152"/>
      <c r="D211" s="153" t="s">
        <v>173</v>
      </c>
      <c r="E211" s="154" t="s">
        <v>1</v>
      </c>
      <c r="F211" s="155" t="s">
        <v>544</v>
      </c>
      <c r="H211" s="154" t="s">
        <v>1</v>
      </c>
      <c r="I211" s="156"/>
      <c r="L211" s="152"/>
      <c r="M211" s="157"/>
      <c r="T211" s="158"/>
      <c r="AT211" s="154" t="s">
        <v>173</v>
      </c>
      <c r="AU211" s="154" t="s">
        <v>171</v>
      </c>
      <c r="AV211" s="12" t="s">
        <v>82</v>
      </c>
      <c r="AW211" s="12" t="s">
        <v>31</v>
      </c>
      <c r="AX211" s="12" t="s">
        <v>74</v>
      </c>
      <c r="AY211" s="154" t="s">
        <v>163</v>
      </c>
    </row>
    <row r="212" spans="2:65" s="12" customFormat="1" ht="12">
      <c r="B212" s="152"/>
      <c r="D212" s="153" t="s">
        <v>173</v>
      </c>
      <c r="E212" s="154" t="s">
        <v>1</v>
      </c>
      <c r="F212" s="155" t="s">
        <v>545</v>
      </c>
      <c r="H212" s="154" t="s">
        <v>1</v>
      </c>
      <c r="I212" s="156"/>
      <c r="L212" s="152"/>
      <c r="M212" s="157"/>
      <c r="T212" s="158"/>
      <c r="AT212" s="154" t="s">
        <v>173</v>
      </c>
      <c r="AU212" s="154" t="s">
        <v>171</v>
      </c>
      <c r="AV212" s="12" t="s">
        <v>82</v>
      </c>
      <c r="AW212" s="12" t="s">
        <v>31</v>
      </c>
      <c r="AX212" s="12" t="s">
        <v>74</v>
      </c>
      <c r="AY212" s="154" t="s">
        <v>163</v>
      </c>
    </row>
    <row r="213" spans="2:65" s="13" customFormat="1" ht="12">
      <c r="B213" s="159"/>
      <c r="D213" s="153" t="s">
        <v>173</v>
      </c>
      <c r="E213" s="160" t="s">
        <v>1</v>
      </c>
      <c r="F213" s="161" t="s">
        <v>546</v>
      </c>
      <c r="H213" s="162">
        <v>3.96</v>
      </c>
      <c r="I213" s="163"/>
      <c r="L213" s="159"/>
      <c r="M213" s="164"/>
      <c r="T213" s="165"/>
      <c r="AT213" s="160" t="s">
        <v>173</v>
      </c>
      <c r="AU213" s="160" t="s">
        <v>171</v>
      </c>
      <c r="AV213" s="13" t="s">
        <v>171</v>
      </c>
      <c r="AW213" s="13" t="s">
        <v>31</v>
      </c>
      <c r="AX213" s="13" t="s">
        <v>74</v>
      </c>
      <c r="AY213" s="160" t="s">
        <v>163</v>
      </c>
    </row>
    <row r="214" spans="2:65" s="12" customFormat="1" ht="12">
      <c r="B214" s="152"/>
      <c r="D214" s="153" t="s">
        <v>173</v>
      </c>
      <c r="E214" s="154" t="s">
        <v>1</v>
      </c>
      <c r="F214" s="155" t="s">
        <v>547</v>
      </c>
      <c r="H214" s="154" t="s">
        <v>1</v>
      </c>
      <c r="I214" s="156"/>
      <c r="L214" s="152"/>
      <c r="M214" s="157"/>
      <c r="T214" s="158"/>
      <c r="AT214" s="154" t="s">
        <v>173</v>
      </c>
      <c r="AU214" s="154" t="s">
        <v>171</v>
      </c>
      <c r="AV214" s="12" t="s">
        <v>82</v>
      </c>
      <c r="AW214" s="12" t="s">
        <v>31</v>
      </c>
      <c r="AX214" s="12" t="s">
        <v>74</v>
      </c>
      <c r="AY214" s="154" t="s">
        <v>163</v>
      </c>
    </row>
    <row r="215" spans="2:65" s="12" customFormat="1" ht="12">
      <c r="B215" s="152"/>
      <c r="D215" s="153" t="s">
        <v>173</v>
      </c>
      <c r="E215" s="154" t="s">
        <v>1</v>
      </c>
      <c r="F215" s="155" t="s">
        <v>548</v>
      </c>
      <c r="H215" s="154" t="s">
        <v>1</v>
      </c>
      <c r="I215" s="156"/>
      <c r="L215" s="152"/>
      <c r="M215" s="157"/>
      <c r="T215" s="158"/>
      <c r="AT215" s="154" t="s">
        <v>173</v>
      </c>
      <c r="AU215" s="154" t="s">
        <v>171</v>
      </c>
      <c r="AV215" s="12" t="s">
        <v>82</v>
      </c>
      <c r="AW215" s="12" t="s">
        <v>31</v>
      </c>
      <c r="AX215" s="12" t="s">
        <v>74</v>
      </c>
      <c r="AY215" s="154" t="s">
        <v>163</v>
      </c>
    </row>
    <row r="216" spans="2:65" s="13" customFormat="1" ht="12">
      <c r="B216" s="159"/>
      <c r="D216" s="153" t="s">
        <v>173</v>
      </c>
      <c r="E216" s="160" t="s">
        <v>1</v>
      </c>
      <c r="F216" s="161" t="s">
        <v>549</v>
      </c>
      <c r="H216" s="162">
        <v>44.3</v>
      </c>
      <c r="I216" s="163"/>
      <c r="L216" s="159"/>
      <c r="M216" s="164"/>
      <c r="T216" s="165"/>
      <c r="AT216" s="160" t="s">
        <v>173</v>
      </c>
      <c r="AU216" s="160" t="s">
        <v>171</v>
      </c>
      <c r="AV216" s="13" t="s">
        <v>171</v>
      </c>
      <c r="AW216" s="13" t="s">
        <v>31</v>
      </c>
      <c r="AX216" s="13" t="s">
        <v>74</v>
      </c>
      <c r="AY216" s="160" t="s">
        <v>163</v>
      </c>
    </row>
    <row r="217" spans="2:65" s="12" customFormat="1" ht="24">
      <c r="B217" s="152"/>
      <c r="D217" s="153" t="s">
        <v>173</v>
      </c>
      <c r="E217" s="154" t="s">
        <v>1</v>
      </c>
      <c r="F217" s="155" t="s">
        <v>550</v>
      </c>
      <c r="H217" s="154" t="s">
        <v>1</v>
      </c>
      <c r="I217" s="156"/>
      <c r="L217" s="152"/>
      <c r="M217" s="157"/>
      <c r="T217" s="158"/>
      <c r="AT217" s="154" t="s">
        <v>173</v>
      </c>
      <c r="AU217" s="154" t="s">
        <v>171</v>
      </c>
      <c r="AV217" s="12" t="s">
        <v>82</v>
      </c>
      <c r="AW217" s="12" t="s">
        <v>31</v>
      </c>
      <c r="AX217" s="12" t="s">
        <v>74</v>
      </c>
      <c r="AY217" s="154" t="s">
        <v>163</v>
      </c>
    </row>
    <row r="218" spans="2:65" s="13" customFormat="1" ht="12">
      <c r="B218" s="159"/>
      <c r="D218" s="153" t="s">
        <v>173</v>
      </c>
      <c r="E218" s="160" t="s">
        <v>1</v>
      </c>
      <c r="F218" s="161" t="s">
        <v>551</v>
      </c>
      <c r="H218" s="162">
        <v>23.824999999999999</v>
      </c>
      <c r="I218" s="163"/>
      <c r="L218" s="159"/>
      <c r="M218" s="164"/>
      <c r="T218" s="165"/>
      <c r="AT218" s="160" t="s">
        <v>173</v>
      </c>
      <c r="AU218" s="160" t="s">
        <v>171</v>
      </c>
      <c r="AV218" s="13" t="s">
        <v>171</v>
      </c>
      <c r="AW218" s="13" t="s">
        <v>31</v>
      </c>
      <c r="AX218" s="13" t="s">
        <v>74</v>
      </c>
      <c r="AY218" s="160" t="s">
        <v>163</v>
      </c>
    </row>
    <row r="219" spans="2:65" s="14" customFormat="1" ht="12">
      <c r="B219" s="166"/>
      <c r="D219" s="153" t="s">
        <v>173</v>
      </c>
      <c r="E219" s="167" t="s">
        <v>1</v>
      </c>
      <c r="F219" s="168" t="s">
        <v>178</v>
      </c>
      <c r="H219" s="169">
        <v>190.22499999999997</v>
      </c>
      <c r="I219" s="170"/>
      <c r="L219" s="166"/>
      <c r="M219" s="171"/>
      <c r="T219" s="172"/>
      <c r="AT219" s="167" t="s">
        <v>173</v>
      </c>
      <c r="AU219" s="167" t="s">
        <v>171</v>
      </c>
      <c r="AV219" s="14" t="s">
        <v>170</v>
      </c>
      <c r="AW219" s="14" t="s">
        <v>31</v>
      </c>
      <c r="AX219" s="14" t="s">
        <v>82</v>
      </c>
      <c r="AY219" s="167" t="s">
        <v>163</v>
      </c>
    </row>
    <row r="220" spans="2:65" s="1" customFormat="1" ht="24.25" customHeight="1">
      <c r="B220" s="31"/>
      <c r="C220" s="138" t="s">
        <v>225</v>
      </c>
      <c r="D220" s="138" t="s">
        <v>166</v>
      </c>
      <c r="E220" s="139" t="s">
        <v>571</v>
      </c>
      <c r="F220" s="140" t="s">
        <v>572</v>
      </c>
      <c r="G220" s="141" t="s">
        <v>237</v>
      </c>
      <c r="H220" s="142">
        <v>323.38299999999998</v>
      </c>
      <c r="I220" s="143"/>
      <c r="J220" s="144">
        <f>ROUND(I220*H220,2)</f>
        <v>0</v>
      </c>
      <c r="K220" s="145"/>
      <c r="L220" s="31"/>
      <c r="M220" s="146" t="s">
        <v>1</v>
      </c>
      <c r="N220" s="147" t="s">
        <v>40</v>
      </c>
      <c r="P220" s="148">
        <f>O220*H220</f>
        <v>0</v>
      </c>
      <c r="Q220" s="148">
        <v>0</v>
      </c>
      <c r="R220" s="148">
        <f>Q220*H220</f>
        <v>0</v>
      </c>
      <c r="S220" s="148">
        <v>0</v>
      </c>
      <c r="T220" s="149">
        <f>S220*H220</f>
        <v>0</v>
      </c>
      <c r="AR220" s="150" t="s">
        <v>170</v>
      </c>
      <c r="AT220" s="150" t="s">
        <v>166</v>
      </c>
      <c r="AU220" s="150" t="s">
        <v>171</v>
      </c>
      <c r="AY220" s="16" t="s">
        <v>163</v>
      </c>
      <c r="BE220" s="151">
        <f>IF(N220="základná",J220,0)</f>
        <v>0</v>
      </c>
      <c r="BF220" s="151">
        <f>IF(N220="znížená",J220,0)</f>
        <v>0</v>
      </c>
      <c r="BG220" s="151">
        <f>IF(N220="zákl. prenesená",J220,0)</f>
        <v>0</v>
      </c>
      <c r="BH220" s="151">
        <f>IF(N220="zníž. prenesená",J220,0)</f>
        <v>0</v>
      </c>
      <c r="BI220" s="151">
        <f>IF(N220="nulová",J220,0)</f>
        <v>0</v>
      </c>
      <c r="BJ220" s="16" t="s">
        <v>171</v>
      </c>
      <c r="BK220" s="151">
        <f>ROUND(I220*H220,2)</f>
        <v>0</v>
      </c>
      <c r="BL220" s="16" t="s">
        <v>170</v>
      </c>
      <c r="BM220" s="150" t="s">
        <v>573</v>
      </c>
    </row>
    <row r="221" spans="2:65" s="12" customFormat="1" ht="12">
      <c r="B221" s="152"/>
      <c r="D221" s="153" t="s">
        <v>173</v>
      </c>
      <c r="E221" s="154" t="s">
        <v>1</v>
      </c>
      <c r="F221" s="155" t="s">
        <v>574</v>
      </c>
      <c r="H221" s="154" t="s">
        <v>1</v>
      </c>
      <c r="I221" s="156"/>
      <c r="L221" s="152"/>
      <c r="M221" s="157"/>
      <c r="T221" s="158"/>
      <c r="AT221" s="154" t="s">
        <v>173</v>
      </c>
      <c r="AU221" s="154" t="s">
        <v>171</v>
      </c>
      <c r="AV221" s="12" t="s">
        <v>82</v>
      </c>
      <c r="AW221" s="12" t="s">
        <v>31</v>
      </c>
      <c r="AX221" s="12" t="s">
        <v>74</v>
      </c>
      <c r="AY221" s="154" t="s">
        <v>163</v>
      </c>
    </row>
    <row r="222" spans="2:65" s="13" customFormat="1" ht="12">
      <c r="B222" s="159"/>
      <c r="D222" s="153" t="s">
        <v>173</v>
      </c>
      <c r="E222" s="160" t="s">
        <v>1</v>
      </c>
      <c r="F222" s="161" t="s">
        <v>575</v>
      </c>
      <c r="H222" s="162">
        <v>323.38299999999998</v>
      </c>
      <c r="I222" s="163"/>
      <c r="L222" s="159"/>
      <c r="M222" s="164"/>
      <c r="T222" s="165"/>
      <c r="AT222" s="160" t="s">
        <v>173</v>
      </c>
      <c r="AU222" s="160" t="s">
        <v>171</v>
      </c>
      <c r="AV222" s="13" t="s">
        <v>171</v>
      </c>
      <c r="AW222" s="13" t="s">
        <v>31</v>
      </c>
      <c r="AX222" s="13" t="s">
        <v>82</v>
      </c>
      <c r="AY222" s="160" t="s">
        <v>163</v>
      </c>
    </row>
    <row r="223" spans="2:65" s="11" customFormat="1" ht="22.75" customHeight="1">
      <c r="B223" s="126"/>
      <c r="D223" s="127" t="s">
        <v>73</v>
      </c>
      <c r="E223" s="136" t="s">
        <v>171</v>
      </c>
      <c r="F223" s="136" t="s">
        <v>576</v>
      </c>
      <c r="I223" s="129"/>
      <c r="J223" s="137">
        <f>BK223</f>
        <v>0</v>
      </c>
      <c r="L223" s="126"/>
      <c r="M223" s="131"/>
      <c r="P223" s="132">
        <f>SUM(P224:P428)</f>
        <v>0</v>
      </c>
      <c r="R223" s="132">
        <f>SUM(R224:R428)</f>
        <v>443.69320008999989</v>
      </c>
      <c r="T223" s="133">
        <f>SUM(T224:T428)</f>
        <v>80.177516999999995</v>
      </c>
      <c r="AR223" s="127" t="s">
        <v>82</v>
      </c>
      <c r="AT223" s="134" t="s">
        <v>73</v>
      </c>
      <c r="AU223" s="134" t="s">
        <v>82</v>
      </c>
      <c r="AY223" s="127" t="s">
        <v>163</v>
      </c>
      <c r="BK223" s="135">
        <f>SUM(BK224:BK428)</f>
        <v>0</v>
      </c>
    </row>
    <row r="224" spans="2:65" s="1" customFormat="1" ht="21.75" customHeight="1">
      <c r="B224" s="31"/>
      <c r="C224" s="138" t="s">
        <v>230</v>
      </c>
      <c r="D224" s="138" t="s">
        <v>166</v>
      </c>
      <c r="E224" s="139" t="s">
        <v>577</v>
      </c>
      <c r="F224" s="140" t="s">
        <v>578</v>
      </c>
      <c r="G224" s="141" t="s">
        <v>169</v>
      </c>
      <c r="H224" s="142">
        <v>15.593999999999999</v>
      </c>
      <c r="I224" s="143"/>
      <c r="J224" s="144">
        <f>ROUND(I224*H224,2)</f>
        <v>0</v>
      </c>
      <c r="K224" s="145"/>
      <c r="L224" s="31"/>
      <c r="M224" s="146" t="s">
        <v>1</v>
      </c>
      <c r="N224" s="147" t="s">
        <v>40</v>
      </c>
      <c r="P224" s="148">
        <f>O224*H224</f>
        <v>0</v>
      </c>
      <c r="Q224" s="148">
        <v>1.63</v>
      </c>
      <c r="R224" s="148">
        <f>Q224*H224</f>
        <v>25.418219999999998</v>
      </c>
      <c r="S224" s="148">
        <v>0</v>
      </c>
      <c r="T224" s="149">
        <f>S224*H224</f>
        <v>0</v>
      </c>
      <c r="AR224" s="150" t="s">
        <v>170</v>
      </c>
      <c r="AT224" s="150" t="s">
        <v>166</v>
      </c>
      <c r="AU224" s="150" t="s">
        <v>171</v>
      </c>
      <c r="AY224" s="16" t="s">
        <v>163</v>
      </c>
      <c r="BE224" s="151">
        <f>IF(N224="základná",J224,0)</f>
        <v>0</v>
      </c>
      <c r="BF224" s="151">
        <f>IF(N224="znížená",J224,0)</f>
        <v>0</v>
      </c>
      <c r="BG224" s="151">
        <f>IF(N224="zákl. prenesená",J224,0)</f>
        <v>0</v>
      </c>
      <c r="BH224" s="151">
        <f>IF(N224="zníž. prenesená",J224,0)</f>
        <v>0</v>
      </c>
      <c r="BI224" s="151">
        <f>IF(N224="nulová",J224,0)</f>
        <v>0</v>
      </c>
      <c r="BJ224" s="16" t="s">
        <v>171</v>
      </c>
      <c r="BK224" s="151">
        <f>ROUND(I224*H224,2)</f>
        <v>0</v>
      </c>
      <c r="BL224" s="16" t="s">
        <v>170</v>
      </c>
      <c r="BM224" s="150" t="s">
        <v>579</v>
      </c>
    </row>
    <row r="225" spans="2:65" s="12" customFormat="1" ht="24">
      <c r="B225" s="152"/>
      <c r="D225" s="153" t="s">
        <v>173</v>
      </c>
      <c r="E225" s="154" t="s">
        <v>1</v>
      </c>
      <c r="F225" s="155" t="s">
        <v>580</v>
      </c>
      <c r="H225" s="154" t="s">
        <v>1</v>
      </c>
      <c r="I225" s="156"/>
      <c r="L225" s="152"/>
      <c r="M225" s="157"/>
      <c r="T225" s="158"/>
      <c r="AT225" s="154" t="s">
        <v>173</v>
      </c>
      <c r="AU225" s="154" t="s">
        <v>171</v>
      </c>
      <c r="AV225" s="12" t="s">
        <v>82</v>
      </c>
      <c r="AW225" s="12" t="s">
        <v>31</v>
      </c>
      <c r="AX225" s="12" t="s">
        <v>74</v>
      </c>
      <c r="AY225" s="154" t="s">
        <v>163</v>
      </c>
    </row>
    <row r="226" spans="2:65" s="13" customFormat="1" ht="12">
      <c r="B226" s="159"/>
      <c r="D226" s="153" t="s">
        <v>173</v>
      </c>
      <c r="E226" s="160" t="s">
        <v>1</v>
      </c>
      <c r="F226" s="161" t="s">
        <v>581</v>
      </c>
      <c r="H226" s="162">
        <v>15.593999999999999</v>
      </c>
      <c r="I226" s="163"/>
      <c r="L226" s="159"/>
      <c r="M226" s="164"/>
      <c r="T226" s="165"/>
      <c r="AT226" s="160" t="s">
        <v>173</v>
      </c>
      <c r="AU226" s="160" t="s">
        <v>171</v>
      </c>
      <c r="AV226" s="13" t="s">
        <v>171</v>
      </c>
      <c r="AW226" s="13" t="s">
        <v>31</v>
      </c>
      <c r="AX226" s="13" t="s">
        <v>82</v>
      </c>
      <c r="AY226" s="160" t="s">
        <v>163</v>
      </c>
    </row>
    <row r="227" spans="2:65" s="1" customFormat="1" ht="24.25" customHeight="1">
      <c r="B227" s="31"/>
      <c r="C227" s="138" t="s">
        <v>179</v>
      </c>
      <c r="D227" s="138" t="s">
        <v>166</v>
      </c>
      <c r="E227" s="139" t="s">
        <v>582</v>
      </c>
      <c r="F227" s="140" t="s">
        <v>583</v>
      </c>
      <c r="G227" s="141" t="s">
        <v>222</v>
      </c>
      <c r="H227" s="142">
        <v>86.635999999999996</v>
      </c>
      <c r="I227" s="143"/>
      <c r="J227" s="144">
        <f>ROUND(I227*H227,2)</f>
        <v>0</v>
      </c>
      <c r="K227" s="145"/>
      <c r="L227" s="31"/>
      <c r="M227" s="146" t="s">
        <v>1</v>
      </c>
      <c r="N227" s="147" t="s">
        <v>40</v>
      </c>
      <c r="P227" s="148">
        <f>O227*H227</f>
        <v>0</v>
      </c>
      <c r="Q227" s="148">
        <v>1.3639999999999999E-2</v>
      </c>
      <c r="R227" s="148">
        <f>Q227*H227</f>
        <v>1.1817150399999998</v>
      </c>
      <c r="S227" s="148">
        <v>0</v>
      </c>
      <c r="T227" s="149">
        <f>S227*H227</f>
        <v>0</v>
      </c>
      <c r="AR227" s="150" t="s">
        <v>170</v>
      </c>
      <c r="AT227" s="150" t="s">
        <v>166</v>
      </c>
      <c r="AU227" s="150" t="s">
        <v>171</v>
      </c>
      <c r="AY227" s="16" t="s">
        <v>163</v>
      </c>
      <c r="BE227" s="151">
        <f>IF(N227="základná",J227,0)</f>
        <v>0</v>
      </c>
      <c r="BF227" s="151">
        <f>IF(N227="znížená",J227,0)</f>
        <v>0</v>
      </c>
      <c r="BG227" s="151">
        <f>IF(N227="zákl. prenesená",J227,0)</f>
        <v>0</v>
      </c>
      <c r="BH227" s="151">
        <f>IF(N227="zníž. prenesená",J227,0)</f>
        <v>0</v>
      </c>
      <c r="BI227" s="151">
        <f>IF(N227="nulová",J227,0)</f>
        <v>0</v>
      </c>
      <c r="BJ227" s="16" t="s">
        <v>171</v>
      </c>
      <c r="BK227" s="151">
        <f>ROUND(I227*H227,2)</f>
        <v>0</v>
      </c>
      <c r="BL227" s="16" t="s">
        <v>170</v>
      </c>
      <c r="BM227" s="150" t="s">
        <v>584</v>
      </c>
    </row>
    <row r="228" spans="2:65" s="12" customFormat="1" ht="12">
      <c r="B228" s="152"/>
      <c r="D228" s="153" t="s">
        <v>173</v>
      </c>
      <c r="E228" s="154" t="s">
        <v>1</v>
      </c>
      <c r="F228" s="155" t="s">
        <v>585</v>
      </c>
      <c r="H228" s="154" t="s">
        <v>1</v>
      </c>
      <c r="I228" s="156"/>
      <c r="L228" s="152"/>
      <c r="M228" s="157"/>
      <c r="T228" s="158"/>
      <c r="AT228" s="154" t="s">
        <v>173</v>
      </c>
      <c r="AU228" s="154" t="s">
        <v>171</v>
      </c>
      <c r="AV228" s="12" t="s">
        <v>82</v>
      </c>
      <c r="AW228" s="12" t="s">
        <v>31</v>
      </c>
      <c r="AX228" s="12" t="s">
        <v>74</v>
      </c>
      <c r="AY228" s="154" t="s">
        <v>163</v>
      </c>
    </row>
    <row r="229" spans="2:65" s="13" customFormat="1" ht="12">
      <c r="B229" s="159"/>
      <c r="D229" s="153" t="s">
        <v>173</v>
      </c>
      <c r="E229" s="160" t="s">
        <v>1</v>
      </c>
      <c r="F229" s="161" t="s">
        <v>586</v>
      </c>
      <c r="H229" s="162">
        <v>86.635999999999996</v>
      </c>
      <c r="I229" s="163"/>
      <c r="L229" s="159"/>
      <c r="M229" s="164"/>
      <c r="T229" s="165"/>
      <c r="AT229" s="160" t="s">
        <v>173</v>
      </c>
      <c r="AU229" s="160" t="s">
        <v>171</v>
      </c>
      <c r="AV229" s="13" t="s">
        <v>171</v>
      </c>
      <c r="AW229" s="13" t="s">
        <v>31</v>
      </c>
      <c r="AX229" s="13" t="s">
        <v>82</v>
      </c>
      <c r="AY229" s="160" t="s">
        <v>163</v>
      </c>
    </row>
    <row r="230" spans="2:65" s="1" customFormat="1" ht="33" customHeight="1">
      <c r="B230" s="31"/>
      <c r="C230" s="138" t="s">
        <v>243</v>
      </c>
      <c r="D230" s="138" t="s">
        <v>166</v>
      </c>
      <c r="E230" s="139" t="s">
        <v>587</v>
      </c>
      <c r="F230" s="140" t="s">
        <v>588</v>
      </c>
      <c r="G230" s="141" t="s">
        <v>169</v>
      </c>
      <c r="H230" s="142">
        <v>83.2</v>
      </c>
      <c r="I230" s="143"/>
      <c r="J230" s="144">
        <f>ROUND(I230*H230,2)</f>
        <v>0</v>
      </c>
      <c r="K230" s="145"/>
      <c r="L230" s="31"/>
      <c r="M230" s="146" t="s">
        <v>1</v>
      </c>
      <c r="N230" s="147" t="s">
        <v>40</v>
      </c>
      <c r="P230" s="148">
        <f>O230*H230</f>
        <v>0</v>
      </c>
      <c r="Q230" s="148">
        <v>2.0699999999999998</v>
      </c>
      <c r="R230" s="148">
        <f>Q230*H230</f>
        <v>172.22399999999999</v>
      </c>
      <c r="S230" s="148">
        <v>0</v>
      </c>
      <c r="T230" s="149">
        <f>S230*H230</f>
        <v>0</v>
      </c>
      <c r="AR230" s="150" t="s">
        <v>170</v>
      </c>
      <c r="AT230" s="150" t="s">
        <v>166</v>
      </c>
      <c r="AU230" s="150" t="s">
        <v>171</v>
      </c>
      <c r="AY230" s="16" t="s">
        <v>163</v>
      </c>
      <c r="BE230" s="151">
        <f>IF(N230="základná",J230,0)</f>
        <v>0</v>
      </c>
      <c r="BF230" s="151">
        <f>IF(N230="znížená",J230,0)</f>
        <v>0</v>
      </c>
      <c r="BG230" s="151">
        <f>IF(N230="zákl. prenesená",J230,0)</f>
        <v>0</v>
      </c>
      <c r="BH230" s="151">
        <f>IF(N230="zníž. prenesená",J230,0)</f>
        <v>0</v>
      </c>
      <c r="BI230" s="151">
        <f>IF(N230="nulová",J230,0)</f>
        <v>0</v>
      </c>
      <c r="BJ230" s="16" t="s">
        <v>171</v>
      </c>
      <c r="BK230" s="151">
        <f>ROUND(I230*H230,2)</f>
        <v>0</v>
      </c>
      <c r="BL230" s="16" t="s">
        <v>170</v>
      </c>
      <c r="BM230" s="150" t="s">
        <v>589</v>
      </c>
    </row>
    <row r="231" spans="2:65" s="12" customFormat="1" ht="12">
      <c r="B231" s="152"/>
      <c r="D231" s="153" t="s">
        <v>173</v>
      </c>
      <c r="E231" s="154" t="s">
        <v>1</v>
      </c>
      <c r="F231" s="155" t="s">
        <v>535</v>
      </c>
      <c r="H231" s="154" t="s">
        <v>1</v>
      </c>
      <c r="I231" s="156"/>
      <c r="L231" s="152"/>
      <c r="M231" s="157"/>
      <c r="T231" s="158"/>
      <c r="AT231" s="154" t="s">
        <v>173</v>
      </c>
      <c r="AU231" s="154" t="s">
        <v>171</v>
      </c>
      <c r="AV231" s="12" t="s">
        <v>82</v>
      </c>
      <c r="AW231" s="12" t="s">
        <v>31</v>
      </c>
      <c r="AX231" s="12" t="s">
        <v>74</v>
      </c>
      <c r="AY231" s="154" t="s">
        <v>163</v>
      </c>
    </row>
    <row r="232" spans="2:65" s="12" customFormat="1" ht="12">
      <c r="B232" s="152"/>
      <c r="D232" s="153" t="s">
        <v>173</v>
      </c>
      <c r="E232" s="154" t="s">
        <v>1</v>
      </c>
      <c r="F232" s="155" t="s">
        <v>590</v>
      </c>
      <c r="H232" s="154" t="s">
        <v>1</v>
      </c>
      <c r="I232" s="156"/>
      <c r="L232" s="152"/>
      <c r="M232" s="157"/>
      <c r="T232" s="158"/>
      <c r="AT232" s="154" t="s">
        <v>173</v>
      </c>
      <c r="AU232" s="154" t="s">
        <v>171</v>
      </c>
      <c r="AV232" s="12" t="s">
        <v>82</v>
      </c>
      <c r="AW232" s="12" t="s">
        <v>31</v>
      </c>
      <c r="AX232" s="12" t="s">
        <v>74</v>
      </c>
      <c r="AY232" s="154" t="s">
        <v>163</v>
      </c>
    </row>
    <row r="233" spans="2:65" s="13" customFormat="1" ht="12">
      <c r="B233" s="159"/>
      <c r="D233" s="153" t="s">
        <v>173</v>
      </c>
      <c r="E233" s="160" t="s">
        <v>1</v>
      </c>
      <c r="F233" s="161" t="s">
        <v>591</v>
      </c>
      <c r="H233" s="162">
        <v>26.61</v>
      </c>
      <c r="I233" s="163"/>
      <c r="L233" s="159"/>
      <c r="M233" s="164"/>
      <c r="T233" s="165"/>
      <c r="AT233" s="160" t="s">
        <v>173</v>
      </c>
      <c r="AU233" s="160" t="s">
        <v>171</v>
      </c>
      <c r="AV233" s="13" t="s">
        <v>171</v>
      </c>
      <c r="AW233" s="13" t="s">
        <v>31</v>
      </c>
      <c r="AX233" s="13" t="s">
        <v>74</v>
      </c>
      <c r="AY233" s="160" t="s">
        <v>163</v>
      </c>
    </row>
    <row r="234" spans="2:65" s="12" customFormat="1" ht="12">
      <c r="B234" s="152"/>
      <c r="D234" s="153" t="s">
        <v>173</v>
      </c>
      <c r="E234" s="154" t="s">
        <v>1</v>
      </c>
      <c r="F234" s="155" t="s">
        <v>538</v>
      </c>
      <c r="H234" s="154" t="s">
        <v>1</v>
      </c>
      <c r="I234" s="156"/>
      <c r="L234" s="152"/>
      <c r="M234" s="157"/>
      <c r="T234" s="158"/>
      <c r="AT234" s="154" t="s">
        <v>173</v>
      </c>
      <c r="AU234" s="154" t="s">
        <v>171</v>
      </c>
      <c r="AV234" s="12" t="s">
        <v>82</v>
      </c>
      <c r="AW234" s="12" t="s">
        <v>31</v>
      </c>
      <c r="AX234" s="12" t="s">
        <v>74</v>
      </c>
      <c r="AY234" s="154" t="s">
        <v>163</v>
      </c>
    </row>
    <row r="235" spans="2:65" s="12" customFormat="1" ht="12">
      <c r="B235" s="152"/>
      <c r="D235" s="153" t="s">
        <v>173</v>
      </c>
      <c r="E235" s="154" t="s">
        <v>1</v>
      </c>
      <c r="F235" s="155" t="s">
        <v>592</v>
      </c>
      <c r="H235" s="154" t="s">
        <v>1</v>
      </c>
      <c r="I235" s="156"/>
      <c r="L235" s="152"/>
      <c r="M235" s="157"/>
      <c r="T235" s="158"/>
      <c r="AT235" s="154" t="s">
        <v>173</v>
      </c>
      <c r="AU235" s="154" t="s">
        <v>171</v>
      </c>
      <c r="AV235" s="12" t="s">
        <v>82</v>
      </c>
      <c r="AW235" s="12" t="s">
        <v>31</v>
      </c>
      <c r="AX235" s="12" t="s">
        <v>74</v>
      </c>
      <c r="AY235" s="154" t="s">
        <v>163</v>
      </c>
    </row>
    <row r="236" spans="2:65" s="13" customFormat="1" ht="12">
      <c r="B236" s="159"/>
      <c r="D236" s="153" t="s">
        <v>173</v>
      </c>
      <c r="E236" s="160" t="s">
        <v>1</v>
      </c>
      <c r="F236" s="161" t="s">
        <v>593</v>
      </c>
      <c r="H236" s="162">
        <v>3.06</v>
      </c>
      <c r="I236" s="163"/>
      <c r="L236" s="159"/>
      <c r="M236" s="164"/>
      <c r="T236" s="165"/>
      <c r="AT236" s="160" t="s">
        <v>173</v>
      </c>
      <c r="AU236" s="160" t="s">
        <v>171</v>
      </c>
      <c r="AV236" s="13" t="s">
        <v>171</v>
      </c>
      <c r="AW236" s="13" t="s">
        <v>31</v>
      </c>
      <c r="AX236" s="13" t="s">
        <v>74</v>
      </c>
      <c r="AY236" s="160" t="s">
        <v>163</v>
      </c>
    </row>
    <row r="237" spans="2:65" s="12" customFormat="1" ht="12">
      <c r="B237" s="152"/>
      <c r="D237" s="153" t="s">
        <v>173</v>
      </c>
      <c r="E237" s="154" t="s">
        <v>1</v>
      </c>
      <c r="F237" s="155" t="s">
        <v>541</v>
      </c>
      <c r="H237" s="154" t="s">
        <v>1</v>
      </c>
      <c r="I237" s="156"/>
      <c r="L237" s="152"/>
      <c r="M237" s="157"/>
      <c r="T237" s="158"/>
      <c r="AT237" s="154" t="s">
        <v>173</v>
      </c>
      <c r="AU237" s="154" t="s">
        <v>171</v>
      </c>
      <c r="AV237" s="12" t="s">
        <v>82</v>
      </c>
      <c r="AW237" s="12" t="s">
        <v>31</v>
      </c>
      <c r="AX237" s="12" t="s">
        <v>74</v>
      </c>
      <c r="AY237" s="154" t="s">
        <v>163</v>
      </c>
    </row>
    <row r="238" spans="2:65" s="12" customFormat="1" ht="24">
      <c r="B238" s="152"/>
      <c r="D238" s="153" t="s">
        <v>173</v>
      </c>
      <c r="E238" s="154" t="s">
        <v>1</v>
      </c>
      <c r="F238" s="155" t="s">
        <v>594</v>
      </c>
      <c r="H238" s="154" t="s">
        <v>1</v>
      </c>
      <c r="I238" s="156"/>
      <c r="L238" s="152"/>
      <c r="M238" s="157"/>
      <c r="T238" s="158"/>
      <c r="AT238" s="154" t="s">
        <v>173</v>
      </c>
      <c r="AU238" s="154" t="s">
        <v>171</v>
      </c>
      <c r="AV238" s="12" t="s">
        <v>82</v>
      </c>
      <c r="AW238" s="12" t="s">
        <v>31</v>
      </c>
      <c r="AX238" s="12" t="s">
        <v>74</v>
      </c>
      <c r="AY238" s="154" t="s">
        <v>163</v>
      </c>
    </row>
    <row r="239" spans="2:65" s="13" customFormat="1" ht="12">
      <c r="B239" s="159"/>
      <c r="D239" s="153" t="s">
        <v>173</v>
      </c>
      <c r="E239" s="160" t="s">
        <v>1</v>
      </c>
      <c r="F239" s="161" t="s">
        <v>595</v>
      </c>
      <c r="H239" s="162">
        <v>29.4</v>
      </c>
      <c r="I239" s="163"/>
      <c r="L239" s="159"/>
      <c r="M239" s="164"/>
      <c r="T239" s="165"/>
      <c r="AT239" s="160" t="s">
        <v>173</v>
      </c>
      <c r="AU239" s="160" t="s">
        <v>171</v>
      </c>
      <c r="AV239" s="13" t="s">
        <v>171</v>
      </c>
      <c r="AW239" s="13" t="s">
        <v>31</v>
      </c>
      <c r="AX239" s="13" t="s">
        <v>74</v>
      </c>
      <c r="AY239" s="160" t="s">
        <v>163</v>
      </c>
    </row>
    <row r="240" spans="2:65" s="12" customFormat="1" ht="12">
      <c r="B240" s="152"/>
      <c r="D240" s="153" t="s">
        <v>173</v>
      </c>
      <c r="E240" s="154" t="s">
        <v>1</v>
      </c>
      <c r="F240" s="155" t="s">
        <v>544</v>
      </c>
      <c r="H240" s="154" t="s">
        <v>1</v>
      </c>
      <c r="I240" s="156"/>
      <c r="L240" s="152"/>
      <c r="M240" s="157"/>
      <c r="T240" s="158"/>
      <c r="AT240" s="154" t="s">
        <v>173</v>
      </c>
      <c r="AU240" s="154" t="s">
        <v>171</v>
      </c>
      <c r="AV240" s="12" t="s">
        <v>82</v>
      </c>
      <c r="AW240" s="12" t="s">
        <v>31</v>
      </c>
      <c r="AX240" s="12" t="s">
        <v>74</v>
      </c>
      <c r="AY240" s="154" t="s">
        <v>163</v>
      </c>
    </row>
    <row r="241" spans="2:65" s="12" customFormat="1" ht="12">
      <c r="B241" s="152"/>
      <c r="D241" s="153" t="s">
        <v>173</v>
      </c>
      <c r="E241" s="154" t="s">
        <v>1</v>
      </c>
      <c r="F241" s="155" t="s">
        <v>596</v>
      </c>
      <c r="H241" s="154" t="s">
        <v>1</v>
      </c>
      <c r="I241" s="156"/>
      <c r="L241" s="152"/>
      <c r="M241" s="157"/>
      <c r="T241" s="158"/>
      <c r="AT241" s="154" t="s">
        <v>173</v>
      </c>
      <c r="AU241" s="154" t="s">
        <v>171</v>
      </c>
      <c r="AV241" s="12" t="s">
        <v>82</v>
      </c>
      <c r="AW241" s="12" t="s">
        <v>31</v>
      </c>
      <c r="AX241" s="12" t="s">
        <v>74</v>
      </c>
      <c r="AY241" s="154" t="s">
        <v>163</v>
      </c>
    </row>
    <row r="242" spans="2:65" s="13" customFormat="1" ht="12">
      <c r="B242" s="159"/>
      <c r="D242" s="153" t="s">
        <v>173</v>
      </c>
      <c r="E242" s="160" t="s">
        <v>1</v>
      </c>
      <c r="F242" s="161" t="s">
        <v>597</v>
      </c>
      <c r="H242" s="162">
        <v>1.98</v>
      </c>
      <c r="I242" s="163"/>
      <c r="L242" s="159"/>
      <c r="M242" s="164"/>
      <c r="T242" s="165"/>
      <c r="AT242" s="160" t="s">
        <v>173</v>
      </c>
      <c r="AU242" s="160" t="s">
        <v>171</v>
      </c>
      <c r="AV242" s="13" t="s">
        <v>171</v>
      </c>
      <c r="AW242" s="13" t="s">
        <v>31</v>
      </c>
      <c r="AX242" s="13" t="s">
        <v>74</v>
      </c>
      <c r="AY242" s="160" t="s">
        <v>163</v>
      </c>
    </row>
    <row r="243" spans="2:65" s="12" customFormat="1" ht="12">
      <c r="B243" s="152"/>
      <c r="D243" s="153" t="s">
        <v>173</v>
      </c>
      <c r="E243" s="154" t="s">
        <v>1</v>
      </c>
      <c r="F243" s="155" t="s">
        <v>547</v>
      </c>
      <c r="H243" s="154" t="s">
        <v>1</v>
      </c>
      <c r="I243" s="156"/>
      <c r="L243" s="152"/>
      <c r="M243" s="157"/>
      <c r="T243" s="158"/>
      <c r="AT243" s="154" t="s">
        <v>173</v>
      </c>
      <c r="AU243" s="154" t="s">
        <v>171</v>
      </c>
      <c r="AV243" s="12" t="s">
        <v>82</v>
      </c>
      <c r="AW243" s="12" t="s">
        <v>31</v>
      </c>
      <c r="AX243" s="12" t="s">
        <v>74</v>
      </c>
      <c r="AY243" s="154" t="s">
        <v>163</v>
      </c>
    </row>
    <row r="244" spans="2:65" s="12" customFormat="1" ht="12">
      <c r="B244" s="152"/>
      <c r="D244" s="153" t="s">
        <v>173</v>
      </c>
      <c r="E244" s="154" t="s">
        <v>1</v>
      </c>
      <c r="F244" s="155" t="s">
        <v>598</v>
      </c>
      <c r="H244" s="154" t="s">
        <v>1</v>
      </c>
      <c r="I244" s="156"/>
      <c r="L244" s="152"/>
      <c r="M244" s="157"/>
      <c r="T244" s="158"/>
      <c r="AT244" s="154" t="s">
        <v>173</v>
      </c>
      <c r="AU244" s="154" t="s">
        <v>171</v>
      </c>
      <c r="AV244" s="12" t="s">
        <v>82</v>
      </c>
      <c r="AW244" s="12" t="s">
        <v>31</v>
      </c>
      <c r="AX244" s="12" t="s">
        <v>74</v>
      </c>
      <c r="AY244" s="154" t="s">
        <v>163</v>
      </c>
    </row>
    <row r="245" spans="2:65" s="13" customFormat="1" ht="12">
      <c r="B245" s="159"/>
      <c r="D245" s="153" t="s">
        <v>173</v>
      </c>
      <c r="E245" s="160" t="s">
        <v>1</v>
      </c>
      <c r="F245" s="161" t="s">
        <v>599</v>
      </c>
      <c r="H245" s="162">
        <v>22.15</v>
      </c>
      <c r="I245" s="163"/>
      <c r="L245" s="159"/>
      <c r="M245" s="164"/>
      <c r="T245" s="165"/>
      <c r="AT245" s="160" t="s">
        <v>173</v>
      </c>
      <c r="AU245" s="160" t="s">
        <v>171</v>
      </c>
      <c r="AV245" s="13" t="s">
        <v>171</v>
      </c>
      <c r="AW245" s="13" t="s">
        <v>31</v>
      </c>
      <c r="AX245" s="13" t="s">
        <v>74</v>
      </c>
      <c r="AY245" s="160" t="s">
        <v>163</v>
      </c>
    </row>
    <row r="246" spans="2:65" s="14" customFormat="1" ht="12">
      <c r="B246" s="166"/>
      <c r="D246" s="153" t="s">
        <v>173</v>
      </c>
      <c r="E246" s="167" t="s">
        <v>1</v>
      </c>
      <c r="F246" s="168" t="s">
        <v>178</v>
      </c>
      <c r="H246" s="169">
        <v>83.199999999999989</v>
      </c>
      <c r="I246" s="170"/>
      <c r="L246" s="166"/>
      <c r="M246" s="171"/>
      <c r="T246" s="172"/>
      <c r="AT246" s="167" t="s">
        <v>173</v>
      </c>
      <c r="AU246" s="167" t="s">
        <v>171</v>
      </c>
      <c r="AV246" s="14" t="s">
        <v>170</v>
      </c>
      <c r="AW246" s="14" t="s">
        <v>31</v>
      </c>
      <c r="AX246" s="14" t="s">
        <v>82</v>
      </c>
      <c r="AY246" s="167" t="s">
        <v>163</v>
      </c>
    </row>
    <row r="247" spans="2:65" s="1" customFormat="1" ht="24.25" customHeight="1">
      <c r="B247" s="31"/>
      <c r="C247" s="138" t="s">
        <v>249</v>
      </c>
      <c r="D247" s="138" t="s">
        <v>166</v>
      </c>
      <c r="E247" s="139" t="s">
        <v>600</v>
      </c>
      <c r="F247" s="140" t="s">
        <v>601</v>
      </c>
      <c r="G247" s="141" t="s">
        <v>169</v>
      </c>
      <c r="H247" s="142">
        <v>83.2</v>
      </c>
      <c r="I247" s="143"/>
      <c r="J247" s="144">
        <f>ROUND(I247*H247,2)</f>
        <v>0</v>
      </c>
      <c r="K247" s="145"/>
      <c r="L247" s="31"/>
      <c r="M247" s="146" t="s">
        <v>1</v>
      </c>
      <c r="N247" s="147" t="s">
        <v>40</v>
      </c>
      <c r="P247" s="148">
        <f>O247*H247</f>
        <v>0</v>
      </c>
      <c r="Q247" s="148">
        <v>2.4635600000000002</v>
      </c>
      <c r="R247" s="148">
        <f>Q247*H247</f>
        <v>204.96819200000002</v>
      </c>
      <c r="S247" s="148">
        <v>0</v>
      </c>
      <c r="T247" s="149">
        <f>S247*H247</f>
        <v>0</v>
      </c>
      <c r="AR247" s="150" t="s">
        <v>170</v>
      </c>
      <c r="AT247" s="150" t="s">
        <v>166</v>
      </c>
      <c r="AU247" s="150" t="s">
        <v>171</v>
      </c>
      <c r="AY247" s="16" t="s">
        <v>163</v>
      </c>
      <c r="BE247" s="151">
        <f>IF(N247="základná",J247,0)</f>
        <v>0</v>
      </c>
      <c r="BF247" s="151">
        <f>IF(N247="znížená",J247,0)</f>
        <v>0</v>
      </c>
      <c r="BG247" s="151">
        <f>IF(N247="zákl. prenesená",J247,0)</f>
        <v>0</v>
      </c>
      <c r="BH247" s="151">
        <f>IF(N247="zníž. prenesená",J247,0)</f>
        <v>0</v>
      </c>
      <c r="BI247" s="151">
        <f>IF(N247="nulová",J247,0)</f>
        <v>0</v>
      </c>
      <c r="BJ247" s="16" t="s">
        <v>171</v>
      </c>
      <c r="BK247" s="151">
        <f>ROUND(I247*H247,2)</f>
        <v>0</v>
      </c>
      <c r="BL247" s="16" t="s">
        <v>170</v>
      </c>
      <c r="BM247" s="150" t="s">
        <v>602</v>
      </c>
    </row>
    <row r="248" spans="2:65" s="12" customFormat="1" ht="12">
      <c r="B248" s="152"/>
      <c r="D248" s="153" t="s">
        <v>173</v>
      </c>
      <c r="E248" s="154" t="s">
        <v>1</v>
      </c>
      <c r="F248" s="155" t="s">
        <v>535</v>
      </c>
      <c r="H248" s="154" t="s">
        <v>1</v>
      </c>
      <c r="I248" s="156"/>
      <c r="L248" s="152"/>
      <c r="M248" s="157"/>
      <c r="T248" s="158"/>
      <c r="AT248" s="154" t="s">
        <v>173</v>
      </c>
      <c r="AU248" s="154" t="s">
        <v>171</v>
      </c>
      <c r="AV248" s="12" t="s">
        <v>82</v>
      </c>
      <c r="AW248" s="12" t="s">
        <v>31</v>
      </c>
      <c r="AX248" s="12" t="s">
        <v>74</v>
      </c>
      <c r="AY248" s="154" t="s">
        <v>163</v>
      </c>
    </row>
    <row r="249" spans="2:65" s="12" customFormat="1" ht="12">
      <c r="B249" s="152"/>
      <c r="D249" s="153" t="s">
        <v>173</v>
      </c>
      <c r="E249" s="154" t="s">
        <v>1</v>
      </c>
      <c r="F249" s="155" t="s">
        <v>590</v>
      </c>
      <c r="H249" s="154" t="s">
        <v>1</v>
      </c>
      <c r="I249" s="156"/>
      <c r="L249" s="152"/>
      <c r="M249" s="157"/>
      <c r="T249" s="158"/>
      <c r="AT249" s="154" t="s">
        <v>173</v>
      </c>
      <c r="AU249" s="154" t="s">
        <v>171</v>
      </c>
      <c r="AV249" s="12" t="s">
        <v>82</v>
      </c>
      <c r="AW249" s="12" t="s">
        <v>31</v>
      </c>
      <c r="AX249" s="12" t="s">
        <v>74</v>
      </c>
      <c r="AY249" s="154" t="s">
        <v>163</v>
      </c>
    </row>
    <row r="250" spans="2:65" s="13" customFormat="1" ht="12">
      <c r="B250" s="159"/>
      <c r="D250" s="153" t="s">
        <v>173</v>
      </c>
      <c r="E250" s="160" t="s">
        <v>1</v>
      </c>
      <c r="F250" s="161" t="s">
        <v>591</v>
      </c>
      <c r="H250" s="162">
        <v>26.61</v>
      </c>
      <c r="I250" s="163"/>
      <c r="L250" s="159"/>
      <c r="M250" s="164"/>
      <c r="T250" s="165"/>
      <c r="AT250" s="160" t="s">
        <v>173</v>
      </c>
      <c r="AU250" s="160" t="s">
        <v>171</v>
      </c>
      <c r="AV250" s="13" t="s">
        <v>171</v>
      </c>
      <c r="AW250" s="13" t="s">
        <v>31</v>
      </c>
      <c r="AX250" s="13" t="s">
        <v>74</v>
      </c>
      <c r="AY250" s="160" t="s">
        <v>163</v>
      </c>
    </row>
    <row r="251" spans="2:65" s="12" customFormat="1" ht="12">
      <c r="B251" s="152"/>
      <c r="D251" s="153" t="s">
        <v>173</v>
      </c>
      <c r="E251" s="154" t="s">
        <v>1</v>
      </c>
      <c r="F251" s="155" t="s">
        <v>538</v>
      </c>
      <c r="H251" s="154" t="s">
        <v>1</v>
      </c>
      <c r="I251" s="156"/>
      <c r="L251" s="152"/>
      <c r="M251" s="157"/>
      <c r="T251" s="158"/>
      <c r="AT251" s="154" t="s">
        <v>173</v>
      </c>
      <c r="AU251" s="154" t="s">
        <v>171</v>
      </c>
      <c r="AV251" s="12" t="s">
        <v>82</v>
      </c>
      <c r="AW251" s="12" t="s">
        <v>31</v>
      </c>
      <c r="AX251" s="12" t="s">
        <v>74</v>
      </c>
      <c r="AY251" s="154" t="s">
        <v>163</v>
      </c>
    </row>
    <row r="252" spans="2:65" s="12" customFormat="1" ht="12">
      <c r="B252" s="152"/>
      <c r="D252" s="153" t="s">
        <v>173</v>
      </c>
      <c r="E252" s="154" t="s">
        <v>1</v>
      </c>
      <c r="F252" s="155" t="s">
        <v>592</v>
      </c>
      <c r="H252" s="154" t="s">
        <v>1</v>
      </c>
      <c r="I252" s="156"/>
      <c r="L252" s="152"/>
      <c r="M252" s="157"/>
      <c r="T252" s="158"/>
      <c r="AT252" s="154" t="s">
        <v>173</v>
      </c>
      <c r="AU252" s="154" t="s">
        <v>171</v>
      </c>
      <c r="AV252" s="12" t="s">
        <v>82</v>
      </c>
      <c r="AW252" s="12" t="s">
        <v>31</v>
      </c>
      <c r="AX252" s="12" t="s">
        <v>74</v>
      </c>
      <c r="AY252" s="154" t="s">
        <v>163</v>
      </c>
    </row>
    <row r="253" spans="2:65" s="13" customFormat="1" ht="12">
      <c r="B253" s="159"/>
      <c r="D253" s="153" t="s">
        <v>173</v>
      </c>
      <c r="E253" s="160" t="s">
        <v>1</v>
      </c>
      <c r="F253" s="161" t="s">
        <v>593</v>
      </c>
      <c r="H253" s="162">
        <v>3.06</v>
      </c>
      <c r="I253" s="163"/>
      <c r="L253" s="159"/>
      <c r="M253" s="164"/>
      <c r="T253" s="165"/>
      <c r="AT253" s="160" t="s">
        <v>173</v>
      </c>
      <c r="AU253" s="160" t="s">
        <v>171</v>
      </c>
      <c r="AV253" s="13" t="s">
        <v>171</v>
      </c>
      <c r="AW253" s="13" t="s">
        <v>31</v>
      </c>
      <c r="AX253" s="13" t="s">
        <v>74</v>
      </c>
      <c r="AY253" s="160" t="s">
        <v>163</v>
      </c>
    </row>
    <row r="254" spans="2:65" s="12" customFormat="1" ht="12">
      <c r="B254" s="152"/>
      <c r="D254" s="153" t="s">
        <v>173</v>
      </c>
      <c r="E254" s="154" t="s">
        <v>1</v>
      </c>
      <c r="F254" s="155" t="s">
        <v>541</v>
      </c>
      <c r="H254" s="154" t="s">
        <v>1</v>
      </c>
      <c r="I254" s="156"/>
      <c r="L254" s="152"/>
      <c r="M254" s="157"/>
      <c r="T254" s="158"/>
      <c r="AT254" s="154" t="s">
        <v>173</v>
      </c>
      <c r="AU254" s="154" t="s">
        <v>171</v>
      </c>
      <c r="AV254" s="12" t="s">
        <v>82</v>
      </c>
      <c r="AW254" s="12" t="s">
        <v>31</v>
      </c>
      <c r="AX254" s="12" t="s">
        <v>74</v>
      </c>
      <c r="AY254" s="154" t="s">
        <v>163</v>
      </c>
    </row>
    <row r="255" spans="2:65" s="12" customFormat="1" ht="24">
      <c r="B255" s="152"/>
      <c r="D255" s="153" t="s">
        <v>173</v>
      </c>
      <c r="E255" s="154" t="s">
        <v>1</v>
      </c>
      <c r="F255" s="155" t="s">
        <v>594</v>
      </c>
      <c r="H255" s="154" t="s">
        <v>1</v>
      </c>
      <c r="I255" s="156"/>
      <c r="L255" s="152"/>
      <c r="M255" s="157"/>
      <c r="T255" s="158"/>
      <c r="AT255" s="154" t="s">
        <v>173</v>
      </c>
      <c r="AU255" s="154" t="s">
        <v>171</v>
      </c>
      <c r="AV255" s="12" t="s">
        <v>82</v>
      </c>
      <c r="AW255" s="12" t="s">
        <v>31</v>
      </c>
      <c r="AX255" s="12" t="s">
        <v>74</v>
      </c>
      <c r="AY255" s="154" t="s">
        <v>163</v>
      </c>
    </row>
    <row r="256" spans="2:65" s="13" customFormat="1" ht="12">
      <c r="B256" s="159"/>
      <c r="D256" s="153" t="s">
        <v>173</v>
      </c>
      <c r="E256" s="160" t="s">
        <v>1</v>
      </c>
      <c r="F256" s="161" t="s">
        <v>595</v>
      </c>
      <c r="H256" s="162">
        <v>29.4</v>
      </c>
      <c r="I256" s="163"/>
      <c r="L256" s="159"/>
      <c r="M256" s="164"/>
      <c r="T256" s="165"/>
      <c r="AT256" s="160" t="s">
        <v>173</v>
      </c>
      <c r="AU256" s="160" t="s">
        <v>171</v>
      </c>
      <c r="AV256" s="13" t="s">
        <v>171</v>
      </c>
      <c r="AW256" s="13" t="s">
        <v>31</v>
      </c>
      <c r="AX256" s="13" t="s">
        <v>74</v>
      </c>
      <c r="AY256" s="160" t="s">
        <v>163</v>
      </c>
    </row>
    <row r="257" spans="2:65" s="12" customFormat="1" ht="12">
      <c r="B257" s="152"/>
      <c r="D257" s="153" t="s">
        <v>173</v>
      </c>
      <c r="E257" s="154" t="s">
        <v>1</v>
      </c>
      <c r="F257" s="155" t="s">
        <v>544</v>
      </c>
      <c r="H257" s="154" t="s">
        <v>1</v>
      </c>
      <c r="I257" s="156"/>
      <c r="L257" s="152"/>
      <c r="M257" s="157"/>
      <c r="T257" s="158"/>
      <c r="AT257" s="154" t="s">
        <v>173</v>
      </c>
      <c r="AU257" s="154" t="s">
        <v>171</v>
      </c>
      <c r="AV257" s="12" t="s">
        <v>82</v>
      </c>
      <c r="AW257" s="12" t="s">
        <v>31</v>
      </c>
      <c r="AX257" s="12" t="s">
        <v>74</v>
      </c>
      <c r="AY257" s="154" t="s">
        <v>163</v>
      </c>
    </row>
    <row r="258" spans="2:65" s="12" customFormat="1" ht="12">
      <c r="B258" s="152"/>
      <c r="D258" s="153" t="s">
        <v>173</v>
      </c>
      <c r="E258" s="154" t="s">
        <v>1</v>
      </c>
      <c r="F258" s="155" t="s">
        <v>596</v>
      </c>
      <c r="H258" s="154" t="s">
        <v>1</v>
      </c>
      <c r="I258" s="156"/>
      <c r="L258" s="152"/>
      <c r="M258" s="157"/>
      <c r="T258" s="158"/>
      <c r="AT258" s="154" t="s">
        <v>173</v>
      </c>
      <c r="AU258" s="154" t="s">
        <v>171</v>
      </c>
      <c r="AV258" s="12" t="s">
        <v>82</v>
      </c>
      <c r="AW258" s="12" t="s">
        <v>31</v>
      </c>
      <c r="AX258" s="12" t="s">
        <v>74</v>
      </c>
      <c r="AY258" s="154" t="s">
        <v>163</v>
      </c>
    </row>
    <row r="259" spans="2:65" s="13" customFormat="1" ht="12">
      <c r="B259" s="159"/>
      <c r="D259" s="153" t="s">
        <v>173</v>
      </c>
      <c r="E259" s="160" t="s">
        <v>1</v>
      </c>
      <c r="F259" s="161" t="s">
        <v>597</v>
      </c>
      <c r="H259" s="162">
        <v>1.98</v>
      </c>
      <c r="I259" s="163"/>
      <c r="L259" s="159"/>
      <c r="M259" s="164"/>
      <c r="T259" s="165"/>
      <c r="AT259" s="160" t="s">
        <v>173</v>
      </c>
      <c r="AU259" s="160" t="s">
        <v>171</v>
      </c>
      <c r="AV259" s="13" t="s">
        <v>171</v>
      </c>
      <c r="AW259" s="13" t="s">
        <v>31</v>
      </c>
      <c r="AX259" s="13" t="s">
        <v>74</v>
      </c>
      <c r="AY259" s="160" t="s">
        <v>163</v>
      </c>
    </row>
    <row r="260" spans="2:65" s="12" customFormat="1" ht="12">
      <c r="B260" s="152"/>
      <c r="D260" s="153" t="s">
        <v>173</v>
      </c>
      <c r="E260" s="154" t="s">
        <v>1</v>
      </c>
      <c r="F260" s="155" t="s">
        <v>547</v>
      </c>
      <c r="H260" s="154" t="s">
        <v>1</v>
      </c>
      <c r="I260" s="156"/>
      <c r="L260" s="152"/>
      <c r="M260" s="157"/>
      <c r="T260" s="158"/>
      <c r="AT260" s="154" t="s">
        <v>173</v>
      </c>
      <c r="AU260" s="154" t="s">
        <v>171</v>
      </c>
      <c r="AV260" s="12" t="s">
        <v>82</v>
      </c>
      <c r="AW260" s="12" t="s">
        <v>31</v>
      </c>
      <c r="AX260" s="12" t="s">
        <v>74</v>
      </c>
      <c r="AY260" s="154" t="s">
        <v>163</v>
      </c>
    </row>
    <row r="261" spans="2:65" s="12" customFormat="1" ht="12">
      <c r="B261" s="152"/>
      <c r="D261" s="153" t="s">
        <v>173</v>
      </c>
      <c r="E261" s="154" t="s">
        <v>1</v>
      </c>
      <c r="F261" s="155" t="s">
        <v>598</v>
      </c>
      <c r="H261" s="154" t="s">
        <v>1</v>
      </c>
      <c r="I261" s="156"/>
      <c r="L261" s="152"/>
      <c r="M261" s="157"/>
      <c r="T261" s="158"/>
      <c r="AT261" s="154" t="s">
        <v>173</v>
      </c>
      <c r="AU261" s="154" t="s">
        <v>171</v>
      </c>
      <c r="AV261" s="12" t="s">
        <v>82</v>
      </c>
      <c r="AW261" s="12" t="s">
        <v>31</v>
      </c>
      <c r="AX261" s="12" t="s">
        <v>74</v>
      </c>
      <c r="AY261" s="154" t="s">
        <v>163</v>
      </c>
    </row>
    <row r="262" spans="2:65" s="13" customFormat="1" ht="12">
      <c r="B262" s="159"/>
      <c r="D262" s="153" t="s">
        <v>173</v>
      </c>
      <c r="E262" s="160" t="s">
        <v>1</v>
      </c>
      <c r="F262" s="161" t="s">
        <v>599</v>
      </c>
      <c r="H262" s="162">
        <v>22.15</v>
      </c>
      <c r="I262" s="163"/>
      <c r="L262" s="159"/>
      <c r="M262" s="164"/>
      <c r="T262" s="165"/>
      <c r="AT262" s="160" t="s">
        <v>173</v>
      </c>
      <c r="AU262" s="160" t="s">
        <v>171</v>
      </c>
      <c r="AV262" s="13" t="s">
        <v>171</v>
      </c>
      <c r="AW262" s="13" t="s">
        <v>31</v>
      </c>
      <c r="AX262" s="13" t="s">
        <v>74</v>
      </c>
      <c r="AY262" s="160" t="s">
        <v>163</v>
      </c>
    </row>
    <row r="263" spans="2:65" s="14" customFormat="1" ht="12">
      <c r="B263" s="166"/>
      <c r="D263" s="153" t="s">
        <v>173</v>
      </c>
      <c r="E263" s="167" t="s">
        <v>1</v>
      </c>
      <c r="F263" s="168" t="s">
        <v>178</v>
      </c>
      <c r="H263" s="169">
        <v>83.199999999999989</v>
      </c>
      <c r="I263" s="170"/>
      <c r="L263" s="166"/>
      <c r="M263" s="171"/>
      <c r="T263" s="172"/>
      <c r="AT263" s="167" t="s">
        <v>173</v>
      </c>
      <c r="AU263" s="167" t="s">
        <v>171</v>
      </c>
      <c r="AV263" s="14" t="s">
        <v>170</v>
      </c>
      <c r="AW263" s="14" t="s">
        <v>31</v>
      </c>
      <c r="AX263" s="14" t="s">
        <v>82</v>
      </c>
      <c r="AY263" s="167" t="s">
        <v>163</v>
      </c>
    </row>
    <row r="264" spans="2:65" s="1" customFormat="1" ht="24.25" customHeight="1">
      <c r="B264" s="31"/>
      <c r="C264" s="138" t="s">
        <v>253</v>
      </c>
      <c r="D264" s="138" t="s">
        <v>166</v>
      </c>
      <c r="E264" s="139" t="s">
        <v>603</v>
      </c>
      <c r="F264" s="140" t="s">
        <v>604</v>
      </c>
      <c r="G264" s="141" t="s">
        <v>183</v>
      </c>
      <c r="H264" s="142">
        <v>39.549999999999997</v>
      </c>
      <c r="I264" s="143"/>
      <c r="J264" s="144">
        <f>ROUND(I264*H264,2)</f>
        <v>0</v>
      </c>
      <c r="K264" s="145"/>
      <c r="L264" s="31"/>
      <c r="M264" s="146" t="s">
        <v>1</v>
      </c>
      <c r="N264" s="147" t="s">
        <v>40</v>
      </c>
      <c r="P264" s="148">
        <f>O264*H264</f>
        <v>0</v>
      </c>
      <c r="Q264" s="148">
        <v>3.7499999999999999E-3</v>
      </c>
      <c r="R264" s="148">
        <f>Q264*H264</f>
        <v>0.14831249999999999</v>
      </c>
      <c r="S264" s="148">
        <v>0</v>
      </c>
      <c r="T264" s="149">
        <f>S264*H264</f>
        <v>0</v>
      </c>
      <c r="AR264" s="150" t="s">
        <v>170</v>
      </c>
      <c r="AT264" s="150" t="s">
        <v>166</v>
      </c>
      <c r="AU264" s="150" t="s">
        <v>171</v>
      </c>
      <c r="AY264" s="16" t="s">
        <v>163</v>
      </c>
      <c r="BE264" s="151">
        <f>IF(N264="základná",J264,0)</f>
        <v>0</v>
      </c>
      <c r="BF264" s="151">
        <f>IF(N264="znížená",J264,0)</f>
        <v>0</v>
      </c>
      <c r="BG264" s="151">
        <f>IF(N264="zákl. prenesená",J264,0)</f>
        <v>0</v>
      </c>
      <c r="BH264" s="151">
        <f>IF(N264="zníž. prenesená",J264,0)</f>
        <v>0</v>
      </c>
      <c r="BI264" s="151">
        <f>IF(N264="nulová",J264,0)</f>
        <v>0</v>
      </c>
      <c r="BJ264" s="16" t="s">
        <v>171</v>
      </c>
      <c r="BK264" s="151">
        <f>ROUND(I264*H264,2)</f>
        <v>0</v>
      </c>
      <c r="BL264" s="16" t="s">
        <v>170</v>
      </c>
      <c r="BM264" s="150" t="s">
        <v>605</v>
      </c>
    </row>
    <row r="265" spans="2:65" s="12" customFormat="1" ht="24">
      <c r="B265" s="152"/>
      <c r="D265" s="153" t="s">
        <v>173</v>
      </c>
      <c r="E265" s="154" t="s">
        <v>1</v>
      </c>
      <c r="F265" s="155" t="s">
        <v>606</v>
      </c>
      <c r="H265" s="154" t="s">
        <v>1</v>
      </c>
      <c r="I265" s="156"/>
      <c r="L265" s="152"/>
      <c r="M265" s="157"/>
      <c r="T265" s="158"/>
      <c r="AT265" s="154" t="s">
        <v>173</v>
      </c>
      <c r="AU265" s="154" t="s">
        <v>171</v>
      </c>
      <c r="AV265" s="12" t="s">
        <v>82</v>
      </c>
      <c r="AW265" s="12" t="s">
        <v>31</v>
      </c>
      <c r="AX265" s="12" t="s">
        <v>74</v>
      </c>
      <c r="AY265" s="154" t="s">
        <v>163</v>
      </c>
    </row>
    <row r="266" spans="2:65" s="13" customFormat="1" ht="12">
      <c r="B266" s="159"/>
      <c r="D266" s="153" t="s">
        <v>173</v>
      </c>
      <c r="E266" s="160" t="s">
        <v>1</v>
      </c>
      <c r="F266" s="161" t="s">
        <v>607</v>
      </c>
      <c r="H266" s="162">
        <v>39.549999999999997</v>
      </c>
      <c r="I266" s="163"/>
      <c r="L266" s="159"/>
      <c r="M266" s="164"/>
      <c r="T266" s="165"/>
      <c r="AT266" s="160" t="s">
        <v>173</v>
      </c>
      <c r="AU266" s="160" t="s">
        <v>171</v>
      </c>
      <c r="AV266" s="13" t="s">
        <v>171</v>
      </c>
      <c r="AW266" s="13" t="s">
        <v>31</v>
      </c>
      <c r="AX266" s="13" t="s">
        <v>82</v>
      </c>
      <c r="AY266" s="160" t="s">
        <v>163</v>
      </c>
    </row>
    <row r="267" spans="2:65" s="1" customFormat="1" ht="24.25" customHeight="1">
      <c r="B267" s="31"/>
      <c r="C267" s="138" t="s">
        <v>258</v>
      </c>
      <c r="D267" s="138" t="s">
        <v>166</v>
      </c>
      <c r="E267" s="139" t="s">
        <v>608</v>
      </c>
      <c r="F267" s="140" t="s">
        <v>609</v>
      </c>
      <c r="G267" s="141" t="s">
        <v>183</v>
      </c>
      <c r="H267" s="142">
        <v>39.549999999999997</v>
      </c>
      <c r="I267" s="143"/>
      <c r="J267" s="144">
        <f>ROUND(I267*H267,2)</f>
        <v>0</v>
      </c>
      <c r="K267" s="145"/>
      <c r="L267" s="31"/>
      <c r="M267" s="146" t="s">
        <v>1</v>
      </c>
      <c r="N267" s="147" t="s">
        <v>40</v>
      </c>
      <c r="P267" s="148">
        <f>O267*H267</f>
        <v>0</v>
      </c>
      <c r="Q267" s="148">
        <v>0</v>
      </c>
      <c r="R267" s="148">
        <f>Q267*H267</f>
        <v>0</v>
      </c>
      <c r="S267" s="148">
        <v>0</v>
      </c>
      <c r="T267" s="149">
        <f>S267*H267</f>
        <v>0</v>
      </c>
      <c r="AR267" s="150" t="s">
        <v>170</v>
      </c>
      <c r="AT267" s="150" t="s">
        <v>166</v>
      </c>
      <c r="AU267" s="150" t="s">
        <v>171</v>
      </c>
      <c r="AY267" s="16" t="s">
        <v>163</v>
      </c>
      <c r="BE267" s="151">
        <f>IF(N267="základná",J267,0)</f>
        <v>0</v>
      </c>
      <c r="BF267" s="151">
        <f>IF(N267="znížená",J267,0)</f>
        <v>0</v>
      </c>
      <c r="BG267" s="151">
        <f>IF(N267="zákl. prenesená",J267,0)</f>
        <v>0</v>
      </c>
      <c r="BH267" s="151">
        <f>IF(N267="zníž. prenesená",J267,0)</f>
        <v>0</v>
      </c>
      <c r="BI267" s="151">
        <f>IF(N267="nulová",J267,0)</f>
        <v>0</v>
      </c>
      <c r="BJ267" s="16" t="s">
        <v>171</v>
      </c>
      <c r="BK267" s="151">
        <f>ROUND(I267*H267,2)</f>
        <v>0</v>
      </c>
      <c r="BL267" s="16" t="s">
        <v>170</v>
      </c>
      <c r="BM267" s="150" t="s">
        <v>610</v>
      </c>
    </row>
    <row r="268" spans="2:65" s="12" customFormat="1" ht="24">
      <c r="B268" s="152"/>
      <c r="D268" s="153" t="s">
        <v>173</v>
      </c>
      <c r="E268" s="154" t="s">
        <v>1</v>
      </c>
      <c r="F268" s="155" t="s">
        <v>606</v>
      </c>
      <c r="H268" s="154" t="s">
        <v>1</v>
      </c>
      <c r="I268" s="156"/>
      <c r="L268" s="152"/>
      <c r="M268" s="157"/>
      <c r="T268" s="158"/>
      <c r="AT268" s="154" t="s">
        <v>173</v>
      </c>
      <c r="AU268" s="154" t="s">
        <v>171</v>
      </c>
      <c r="AV268" s="12" t="s">
        <v>82</v>
      </c>
      <c r="AW268" s="12" t="s">
        <v>31</v>
      </c>
      <c r="AX268" s="12" t="s">
        <v>74</v>
      </c>
      <c r="AY268" s="154" t="s">
        <v>163</v>
      </c>
    </row>
    <row r="269" spans="2:65" s="13" customFormat="1" ht="12">
      <c r="B269" s="159"/>
      <c r="D269" s="153" t="s">
        <v>173</v>
      </c>
      <c r="E269" s="160" t="s">
        <v>1</v>
      </c>
      <c r="F269" s="161" t="s">
        <v>607</v>
      </c>
      <c r="H269" s="162">
        <v>39.549999999999997</v>
      </c>
      <c r="I269" s="163"/>
      <c r="L269" s="159"/>
      <c r="M269" s="164"/>
      <c r="T269" s="165"/>
      <c r="AT269" s="160" t="s">
        <v>173</v>
      </c>
      <c r="AU269" s="160" t="s">
        <v>171</v>
      </c>
      <c r="AV269" s="13" t="s">
        <v>171</v>
      </c>
      <c r="AW269" s="13" t="s">
        <v>31</v>
      </c>
      <c r="AX269" s="13" t="s">
        <v>82</v>
      </c>
      <c r="AY269" s="160" t="s">
        <v>163</v>
      </c>
    </row>
    <row r="270" spans="2:65" s="1" customFormat="1" ht="33" customHeight="1">
      <c r="B270" s="31"/>
      <c r="C270" s="138" t="s">
        <v>262</v>
      </c>
      <c r="D270" s="138" t="s">
        <v>166</v>
      </c>
      <c r="E270" s="139" t="s">
        <v>611</v>
      </c>
      <c r="F270" s="140" t="s">
        <v>612</v>
      </c>
      <c r="G270" s="141" t="s">
        <v>183</v>
      </c>
      <c r="H270" s="142">
        <v>832</v>
      </c>
      <c r="I270" s="143"/>
      <c r="J270" s="144">
        <f>ROUND(I270*H270,2)</f>
        <v>0</v>
      </c>
      <c r="K270" s="145"/>
      <c r="L270" s="31"/>
      <c r="M270" s="146" t="s">
        <v>1</v>
      </c>
      <c r="N270" s="147" t="s">
        <v>40</v>
      </c>
      <c r="P270" s="148">
        <f>O270*H270</f>
        <v>0</v>
      </c>
      <c r="Q270" s="148">
        <v>6.2700000000000004E-3</v>
      </c>
      <c r="R270" s="148">
        <f>Q270*H270</f>
        <v>5.2166399999999999</v>
      </c>
      <c r="S270" s="148">
        <v>0</v>
      </c>
      <c r="T270" s="149">
        <f>S270*H270</f>
        <v>0</v>
      </c>
      <c r="AR270" s="150" t="s">
        <v>170</v>
      </c>
      <c r="AT270" s="150" t="s">
        <v>166</v>
      </c>
      <c r="AU270" s="150" t="s">
        <v>171</v>
      </c>
      <c r="AY270" s="16" t="s">
        <v>163</v>
      </c>
      <c r="BE270" s="151">
        <f>IF(N270="základná",J270,0)</f>
        <v>0</v>
      </c>
      <c r="BF270" s="151">
        <f>IF(N270="znížená",J270,0)</f>
        <v>0</v>
      </c>
      <c r="BG270" s="151">
        <f>IF(N270="zákl. prenesená",J270,0)</f>
        <v>0</v>
      </c>
      <c r="BH270" s="151">
        <f>IF(N270="zníž. prenesená",J270,0)</f>
        <v>0</v>
      </c>
      <c r="BI270" s="151">
        <f>IF(N270="nulová",J270,0)</f>
        <v>0</v>
      </c>
      <c r="BJ270" s="16" t="s">
        <v>171</v>
      </c>
      <c r="BK270" s="151">
        <f>ROUND(I270*H270,2)</f>
        <v>0</v>
      </c>
      <c r="BL270" s="16" t="s">
        <v>170</v>
      </c>
      <c r="BM270" s="150" t="s">
        <v>613</v>
      </c>
    </row>
    <row r="271" spans="2:65" s="12" customFormat="1" ht="12">
      <c r="B271" s="152"/>
      <c r="D271" s="153" t="s">
        <v>173</v>
      </c>
      <c r="E271" s="154" t="s">
        <v>1</v>
      </c>
      <c r="F271" s="155" t="s">
        <v>535</v>
      </c>
      <c r="H271" s="154" t="s">
        <v>1</v>
      </c>
      <c r="I271" s="156"/>
      <c r="L271" s="152"/>
      <c r="M271" s="157"/>
      <c r="T271" s="158"/>
      <c r="AT271" s="154" t="s">
        <v>173</v>
      </c>
      <c r="AU271" s="154" t="s">
        <v>171</v>
      </c>
      <c r="AV271" s="12" t="s">
        <v>82</v>
      </c>
      <c r="AW271" s="12" t="s">
        <v>31</v>
      </c>
      <c r="AX271" s="12" t="s">
        <v>74</v>
      </c>
      <c r="AY271" s="154" t="s">
        <v>163</v>
      </c>
    </row>
    <row r="272" spans="2:65" s="12" customFormat="1" ht="12">
      <c r="B272" s="152"/>
      <c r="D272" s="153" t="s">
        <v>173</v>
      </c>
      <c r="E272" s="154" t="s">
        <v>1</v>
      </c>
      <c r="F272" s="155" t="s">
        <v>614</v>
      </c>
      <c r="H272" s="154" t="s">
        <v>1</v>
      </c>
      <c r="I272" s="156"/>
      <c r="L272" s="152"/>
      <c r="M272" s="157"/>
      <c r="T272" s="158"/>
      <c r="AT272" s="154" t="s">
        <v>173</v>
      </c>
      <c r="AU272" s="154" t="s">
        <v>171</v>
      </c>
      <c r="AV272" s="12" t="s">
        <v>82</v>
      </c>
      <c r="AW272" s="12" t="s">
        <v>31</v>
      </c>
      <c r="AX272" s="12" t="s">
        <v>74</v>
      </c>
      <c r="AY272" s="154" t="s">
        <v>163</v>
      </c>
    </row>
    <row r="273" spans="2:65" s="13" customFormat="1" ht="12">
      <c r="B273" s="159"/>
      <c r="D273" s="153" t="s">
        <v>173</v>
      </c>
      <c r="E273" s="160" t="s">
        <v>1</v>
      </c>
      <c r="F273" s="161" t="s">
        <v>615</v>
      </c>
      <c r="H273" s="162">
        <v>266.10000000000002</v>
      </c>
      <c r="I273" s="163"/>
      <c r="L273" s="159"/>
      <c r="M273" s="164"/>
      <c r="T273" s="165"/>
      <c r="AT273" s="160" t="s">
        <v>173</v>
      </c>
      <c r="AU273" s="160" t="s">
        <v>171</v>
      </c>
      <c r="AV273" s="13" t="s">
        <v>171</v>
      </c>
      <c r="AW273" s="13" t="s">
        <v>31</v>
      </c>
      <c r="AX273" s="13" t="s">
        <v>74</v>
      </c>
      <c r="AY273" s="160" t="s">
        <v>163</v>
      </c>
    </row>
    <row r="274" spans="2:65" s="12" customFormat="1" ht="12">
      <c r="B274" s="152"/>
      <c r="D274" s="153" t="s">
        <v>173</v>
      </c>
      <c r="E274" s="154" t="s">
        <v>1</v>
      </c>
      <c r="F274" s="155" t="s">
        <v>538</v>
      </c>
      <c r="H274" s="154" t="s">
        <v>1</v>
      </c>
      <c r="I274" s="156"/>
      <c r="L274" s="152"/>
      <c r="M274" s="157"/>
      <c r="T274" s="158"/>
      <c r="AT274" s="154" t="s">
        <v>173</v>
      </c>
      <c r="AU274" s="154" t="s">
        <v>171</v>
      </c>
      <c r="AV274" s="12" t="s">
        <v>82</v>
      </c>
      <c r="AW274" s="12" t="s">
        <v>31</v>
      </c>
      <c r="AX274" s="12" t="s">
        <v>74</v>
      </c>
      <c r="AY274" s="154" t="s">
        <v>163</v>
      </c>
    </row>
    <row r="275" spans="2:65" s="12" customFormat="1" ht="12">
      <c r="B275" s="152"/>
      <c r="D275" s="153" t="s">
        <v>173</v>
      </c>
      <c r="E275" s="154" t="s">
        <v>1</v>
      </c>
      <c r="F275" s="155" t="s">
        <v>616</v>
      </c>
      <c r="H275" s="154" t="s">
        <v>1</v>
      </c>
      <c r="I275" s="156"/>
      <c r="L275" s="152"/>
      <c r="M275" s="157"/>
      <c r="T275" s="158"/>
      <c r="AT275" s="154" t="s">
        <v>173</v>
      </c>
      <c r="AU275" s="154" t="s">
        <v>171</v>
      </c>
      <c r="AV275" s="12" t="s">
        <v>82</v>
      </c>
      <c r="AW275" s="12" t="s">
        <v>31</v>
      </c>
      <c r="AX275" s="12" t="s">
        <v>74</v>
      </c>
      <c r="AY275" s="154" t="s">
        <v>163</v>
      </c>
    </row>
    <row r="276" spans="2:65" s="13" customFormat="1" ht="12">
      <c r="B276" s="159"/>
      <c r="D276" s="153" t="s">
        <v>173</v>
      </c>
      <c r="E276" s="160" t="s">
        <v>1</v>
      </c>
      <c r="F276" s="161" t="s">
        <v>617</v>
      </c>
      <c r="H276" s="162">
        <v>30.6</v>
      </c>
      <c r="I276" s="163"/>
      <c r="L276" s="159"/>
      <c r="M276" s="164"/>
      <c r="T276" s="165"/>
      <c r="AT276" s="160" t="s">
        <v>173</v>
      </c>
      <c r="AU276" s="160" t="s">
        <v>171</v>
      </c>
      <c r="AV276" s="13" t="s">
        <v>171</v>
      </c>
      <c r="AW276" s="13" t="s">
        <v>31</v>
      </c>
      <c r="AX276" s="13" t="s">
        <v>74</v>
      </c>
      <c r="AY276" s="160" t="s">
        <v>163</v>
      </c>
    </row>
    <row r="277" spans="2:65" s="12" customFormat="1" ht="12">
      <c r="B277" s="152"/>
      <c r="D277" s="153" t="s">
        <v>173</v>
      </c>
      <c r="E277" s="154" t="s">
        <v>1</v>
      </c>
      <c r="F277" s="155" t="s">
        <v>541</v>
      </c>
      <c r="H277" s="154" t="s">
        <v>1</v>
      </c>
      <c r="I277" s="156"/>
      <c r="L277" s="152"/>
      <c r="M277" s="157"/>
      <c r="T277" s="158"/>
      <c r="AT277" s="154" t="s">
        <v>173</v>
      </c>
      <c r="AU277" s="154" t="s">
        <v>171</v>
      </c>
      <c r="AV277" s="12" t="s">
        <v>82</v>
      </c>
      <c r="AW277" s="12" t="s">
        <v>31</v>
      </c>
      <c r="AX277" s="12" t="s">
        <v>74</v>
      </c>
      <c r="AY277" s="154" t="s">
        <v>163</v>
      </c>
    </row>
    <row r="278" spans="2:65" s="12" customFormat="1" ht="24">
      <c r="B278" s="152"/>
      <c r="D278" s="153" t="s">
        <v>173</v>
      </c>
      <c r="E278" s="154" t="s">
        <v>1</v>
      </c>
      <c r="F278" s="155" t="s">
        <v>618</v>
      </c>
      <c r="H278" s="154" t="s">
        <v>1</v>
      </c>
      <c r="I278" s="156"/>
      <c r="L278" s="152"/>
      <c r="M278" s="157"/>
      <c r="T278" s="158"/>
      <c r="AT278" s="154" t="s">
        <v>173</v>
      </c>
      <c r="AU278" s="154" t="s">
        <v>171</v>
      </c>
      <c r="AV278" s="12" t="s">
        <v>82</v>
      </c>
      <c r="AW278" s="12" t="s">
        <v>31</v>
      </c>
      <c r="AX278" s="12" t="s">
        <v>74</v>
      </c>
      <c r="AY278" s="154" t="s">
        <v>163</v>
      </c>
    </row>
    <row r="279" spans="2:65" s="13" customFormat="1" ht="12">
      <c r="B279" s="159"/>
      <c r="D279" s="153" t="s">
        <v>173</v>
      </c>
      <c r="E279" s="160" t="s">
        <v>1</v>
      </c>
      <c r="F279" s="161" t="s">
        <v>619</v>
      </c>
      <c r="H279" s="162">
        <v>294</v>
      </c>
      <c r="I279" s="163"/>
      <c r="L279" s="159"/>
      <c r="M279" s="164"/>
      <c r="T279" s="165"/>
      <c r="AT279" s="160" t="s">
        <v>173</v>
      </c>
      <c r="AU279" s="160" t="s">
        <v>171</v>
      </c>
      <c r="AV279" s="13" t="s">
        <v>171</v>
      </c>
      <c r="AW279" s="13" t="s">
        <v>31</v>
      </c>
      <c r="AX279" s="13" t="s">
        <v>74</v>
      </c>
      <c r="AY279" s="160" t="s">
        <v>163</v>
      </c>
    </row>
    <row r="280" spans="2:65" s="12" customFormat="1" ht="12">
      <c r="B280" s="152"/>
      <c r="D280" s="153" t="s">
        <v>173</v>
      </c>
      <c r="E280" s="154" t="s">
        <v>1</v>
      </c>
      <c r="F280" s="155" t="s">
        <v>544</v>
      </c>
      <c r="H280" s="154" t="s">
        <v>1</v>
      </c>
      <c r="I280" s="156"/>
      <c r="L280" s="152"/>
      <c r="M280" s="157"/>
      <c r="T280" s="158"/>
      <c r="AT280" s="154" t="s">
        <v>173</v>
      </c>
      <c r="AU280" s="154" t="s">
        <v>171</v>
      </c>
      <c r="AV280" s="12" t="s">
        <v>82</v>
      </c>
      <c r="AW280" s="12" t="s">
        <v>31</v>
      </c>
      <c r="AX280" s="12" t="s">
        <v>74</v>
      </c>
      <c r="AY280" s="154" t="s">
        <v>163</v>
      </c>
    </row>
    <row r="281" spans="2:65" s="12" customFormat="1" ht="12">
      <c r="B281" s="152"/>
      <c r="D281" s="153" t="s">
        <v>173</v>
      </c>
      <c r="E281" s="154" t="s">
        <v>1</v>
      </c>
      <c r="F281" s="155" t="s">
        <v>620</v>
      </c>
      <c r="H281" s="154" t="s">
        <v>1</v>
      </c>
      <c r="I281" s="156"/>
      <c r="L281" s="152"/>
      <c r="M281" s="157"/>
      <c r="T281" s="158"/>
      <c r="AT281" s="154" t="s">
        <v>173</v>
      </c>
      <c r="AU281" s="154" t="s">
        <v>171</v>
      </c>
      <c r="AV281" s="12" t="s">
        <v>82</v>
      </c>
      <c r="AW281" s="12" t="s">
        <v>31</v>
      </c>
      <c r="AX281" s="12" t="s">
        <v>74</v>
      </c>
      <c r="AY281" s="154" t="s">
        <v>163</v>
      </c>
    </row>
    <row r="282" spans="2:65" s="13" customFormat="1" ht="12">
      <c r="B282" s="159"/>
      <c r="D282" s="153" t="s">
        <v>173</v>
      </c>
      <c r="E282" s="160" t="s">
        <v>1</v>
      </c>
      <c r="F282" s="161" t="s">
        <v>621</v>
      </c>
      <c r="H282" s="162">
        <v>19.8</v>
      </c>
      <c r="I282" s="163"/>
      <c r="L282" s="159"/>
      <c r="M282" s="164"/>
      <c r="T282" s="165"/>
      <c r="AT282" s="160" t="s">
        <v>173</v>
      </c>
      <c r="AU282" s="160" t="s">
        <v>171</v>
      </c>
      <c r="AV282" s="13" t="s">
        <v>171</v>
      </c>
      <c r="AW282" s="13" t="s">
        <v>31</v>
      </c>
      <c r="AX282" s="13" t="s">
        <v>74</v>
      </c>
      <c r="AY282" s="160" t="s">
        <v>163</v>
      </c>
    </row>
    <row r="283" spans="2:65" s="12" customFormat="1" ht="12">
      <c r="B283" s="152"/>
      <c r="D283" s="153" t="s">
        <v>173</v>
      </c>
      <c r="E283" s="154" t="s">
        <v>1</v>
      </c>
      <c r="F283" s="155" t="s">
        <v>547</v>
      </c>
      <c r="H283" s="154" t="s">
        <v>1</v>
      </c>
      <c r="I283" s="156"/>
      <c r="L283" s="152"/>
      <c r="M283" s="157"/>
      <c r="T283" s="158"/>
      <c r="AT283" s="154" t="s">
        <v>173</v>
      </c>
      <c r="AU283" s="154" t="s">
        <v>171</v>
      </c>
      <c r="AV283" s="12" t="s">
        <v>82</v>
      </c>
      <c r="AW283" s="12" t="s">
        <v>31</v>
      </c>
      <c r="AX283" s="12" t="s">
        <v>74</v>
      </c>
      <c r="AY283" s="154" t="s">
        <v>163</v>
      </c>
    </row>
    <row r="284" spans="2:65" s="12" customFormat="1" ht="12">
      <c r="B284" s="152"/>
      <c r="D284" s="153" t="s">
        <v>173</v>
      </c>
      <c r="E284" s="154" t="s">
        <v>1</v>
      </c>
      <c r="F284" s="155" t="s">
        <v>622</v>
      </c>
      <c r="H284" s="154" t="s">
        <v>1</v>
      </c>
      <c r="I284" s="156"/>
      <c r="L284" s="152"/>
      <c r="M284" s="157"/>
      <c r="T284" s="158"/>
      <c r="AT284" s="154" t="s">
        <v>173</v>
      </c>
      <c r="AU284" s="154" t="s">
        <v>171</v>
      </c>
      <c r="AV284" s="12" t="s">
        <v>82</v>
      </c>
      <c r="AW284" s="12" t="s">
        <v>31</v>
      </c>
      <c r="AX284" s="12" t="s">
        <v>74</v>
      </c>
      <c r="AY284" s="154" t="s">
        <v>163</v>
      </c>
    </row>
    <row r="285" spans="2:65" s="13" customFormat="1" ht="12">
      <c r="B285" s="159"/>
      <c r="D285" s="153" t="s">
        <v>173</v>
      </c>
      <c r="E285" s="160" t="s">
        <v>1</v>
      </c>
      <c r="F285" s="161" t="s">
        <v>623</v>
      </c>
      <c r="H285" s="162">
        <v>221.5</v>
      </c>
      <c r="I285" s="163"/>
      <c r="L285" s="159"/>
      <c r="M285" s="164"/>
      <c r="T285" s="165"/>
      <c r="AT285" s="160" t="s">
        <v>173</v>
      </c>
      <c r="AU285" s="160" t="s">
        <v>171</v>
      </c>
      <c r="AV285" s="13" t="s">
        <v>171</v>
      </c>
      <c r="AW285" s="13" t="s">
        <v>31</v>
      </c>
      <c r="AX285" s="13" t="s">
        <v>74</v>
      </c>
      <c r="AY285" s="160" t="s">
        <v>163</v>
      </c>
    </row>
    <row r="286" spans="2:65" s="14" customFormat="1" ht="12">
      <c r="B286" s="166"/>
      <c r="D286" s="153" t="s">
        <v>173</v>
      </c>
      <c r="E286" s="167" t="s">
        <v>1</v>
      </c>
      <c r="F286" s="168" t="s">
        <v>178</v>
      </c>
      <c r="H286" s="169">
        <v>832</v>
      </c>
      <c r="I286" s="170"/>
      <c r="L286" s="166"/>
      <c r="M286" s="171"/>
      <c r="T286" s="172"/>
      <c r="AT286" s="167" t="s">
        <v>173</v>
      </c>
      <c r="AU286" s="167" t="s">
        <v>171</v>
      </c>
      <c r="AV286" s="14" t="s">
        <v>170</v>
      </c>
      <c r="AW286" s="14" t="s">
        <v>31</v>
      </c>
      <c r="AX286" s="14" t="s">
        <v>82</v>
      </c>
      <c r="AY286" s="167" t="s">
        <v>163</v>
      </c>
    </row>
    <row r="287" spans="2:65" s="1" customFormat="1" ht="33" customHeight="1">
      <c r="B287" s="31"/>
      <c r="C287" s="138" t="s">
        <v>266</v>
      </c>
      <c r="D287" s="138" t="s">
        <v>166</v>
      </c>
      <c r="E287" s="139" t="s">
        <v>624</v>
      </c>
      <c r="F287" s="140" t="s">
        <v>625</v>
      </c>
      <c r="G287" s="141" t="s">
        <v>183</v>
      </c>
      <c r="H287" s="142">
        <v>285.10399999999998</v>
      </c>
      <c r="I287" s="143"/>
      <c r="J287" s="144">
        <f>ROUND(I287*H287,2)</f>
        <v>0</v>
      </c>
      <c r="K287" s="145"/>
      <c r="L287" s="31"/>
      <c r="M287" s="146" t="s">
        <v>1</v>
      </c>
      <c r="N287" s="147" t="s">
        <v>40</v>
      </c>
      <c r="P287" s="148">
        <f>O287*H287</f>
        <v>0</v>
      </c>
      <c r="Q287" s="148">
        <v>9.7699999999999995E-2</v>
      </c>
      <c r="R287" s="148">
        <f>Q287*H287</f>
        <v>27.854660799999998</v>
      </c>
      <c r="S287" s="148">
        <v>0</v>
      </c>
      <c r="T287" s="149">
        <f>S287*H287</f>
        <v>0</v>
      </c>
      <c r="AR287" s="150" t="s">
        <v>170</v>
      </c>
      <c r="AT287" s="150" t="s">
        <v>166</v>
      </c>
      <c r="AU287" s="150" t="s">
        <v>171</v>
      </c>
      <c r="AY287" s="16" t="s">
        <v>163</v>
      </c>
      <c r="BE287" s="151">
        <f>IF(N287="základná",J287,0)</f>
        <v>0</v>
      </c>
      <c r="BF287" s="151">
        <f>IF(N287="znížená",J287,0)</f>
        <v>0</v>
      </c>
      <c r="BG287" s="151">
        <f>IF(N287="zákl. prenesená",J287,0)</f>
        <v>0</v>
      </c>
      <c r="BH287" s="151">
        <f>IF(N287="zníž. prenesená",J287,0)</f>
        <v>0</v>
      </c>
      <c r="BI287" s="151">
        <f>IF(N287="nulová",J287,0)</f>
        <v>0</v>
      </c>
      <c r="BJ287" s="16" t="s">
        <v>171</v>
      </c>
      <c r="BK287" s="151">
        <f>ROUND(I287*H287,2)</f>
        <v>0</v>
      </c>
      <c r="BL287" s="16" t="s">
        <v>170</v>
      </c>
      <c r="BM287" s="150" t="s">
        <v>626</v>
      </c>
    </row>
    <row r="288" spans="2:65" s="12" customFormat="1" ht="24">
      <c r="B288" s="152"/>
      <c r="D288" s="153" t="s">
        <v>173</v>
      </c>
      <c r="E288" s="154" t="s">
        <v>1</v>
      </c>
      <c r="F288" s="155" t="s">
        <v>627</v>
      </c>
      <c r="H288" s="154" t="s">
        <v>1</v>
      </c>
      <c r="I288" s="156"/>
      <c r="L288" s="152"/>
      <c r="M288" s="157"/>
      <c r="T288" s="158"/>
      <c r="AT288" s="154" t="s">
        <v>173</v>
      </c>
      <c r="AU288" s="154" t="s">
        <v>171</v>
      </c>
      <c r="AV288" s="12" t="s">
        <v>82</v>
      </c>
      <c r="AW288" s="12" t="s">
        <v>31</v>
      </c>
      <c r="AX288" s="12" t="s">
        <v>74</v>
      </c>
      <c r="AY288" s="154" t="s">
        <v>163</v>
      </c>
    </row>
    <row r="289" spans="2:65" s="13" customFormat="1" ht="12">
      <c r="B289" s="159"/>
      <c r="D289" s="153" t="s">
        <v>173</v>
      </c>
      <c r="E289" s="160" t="s">
        <v>1</v>
      </c>
      <c r="F289" s="161" t="s">
        <v>628</v>
      </c>
      <c r="H289" s="162">
        <v>55.186999999999998</v>
      </c>
      <c r="I289" s="163"/>
      <c r="L289" s="159"/>
      <c r="M289" s="164"/>
      <c r="T289" s="165"/>
      <c r="AT289" s="160" t="s">
        <v>173</v>
      </c>
      <c r="AU289" s="160" t="s">
        <v>171</v>
      </c>
      <c r="AV289" s="13" t="s">
        <v>171</v>
      </c>
      <c r="AW289" s="13" t="s">
        <v>31</v>
      </c>
      <c r="AX289" s="13" t="s">
        <v>74</v>
      </c>
      <c r="AY289" s="160" t="s">
        <v>163</v>
      </c>
    </row>
    <row r="290" spans="2:65" s="13" customFormat="1" ht="12">
      <c r="B290" s="159"/>
      <c r="D290" s="153" t="s">
        <v>173</v>
      </c>
      <c r="E290" s="160" t="s">
        <v>1</v>
      </c>
      <c r="F290" s="161" t="s">
        <v>629</v>
      </c>
      <c r="H290" s="162">
        <v>82.694000000000003</v>
      </c>
      <c r="I290" s="163"/>
      <c r="L290" s="159"/>
      <c r="M290" s="164"/>
      <c r="T290" s="165"/>
      <c r="AT290" s="160" t="s">
        <v>173</v>
      </c>
      <c r="AU290" s="160" t="s">
        <v>171</v>
      </c>
      <c r="AV290" s="13" t="s">
        <v>171</v>
      </c>
      <c r="AW290" s="13" t="s">
        <v>31</v>
      </c>
      <c r="AX290" s="13" t="s">
        <v>74</v>
      </c>
      <c r="AY290" s="160" t="s">
        <v>163</v>
      </c>
    </row>
    <row r="291" spans="2:65" s="13" customFormat="1" ht="12">
      <c r="B291" s="159"/>
      <c r="D291" s="153" t="s">
        <v>173</v>
      </c>
      <c r="E291" s="160" t="s">
        <v>1</v>
      </c>
      <c r="F291" s="161" t="s">
        <v>630</v>
      </c>
      <c r="H291" s="162">
        <v>100.34</v>
      </c>
      <c r="I291" s="163"/>
      <c r="L291" s="159"/>
      <c r="M291" s="164"/>
      <c r="T291" s="165"/>
      <c r="AT291" s="160" t="s">
        <v>173</v>
      </c>
      <c r="AU291" s="160" t="s">
        <v>171</v>
      </c>
      <c r="AV291" s="13" t="s">
        <v>171</v>
      </c>
      <c r="AW291" s="13" t="s">
        <v>31</v>
      </c>
      <c r="AX291" s="13" t="s">
        <v>74</v>
      </c>
      <c r="AY291" s="160" t="s">
        <v>163</v>
      </c>
    </row>
    <row r="292" spans="2:65" s="13" customFormat="1" ht="12">
      <c r="B292" s="159"/>
      <c r="D292" s="153" t="s">
        <v>173</v>
      </c>
      <c r="E292" s="160" t="s">
        <v>1</v>
      </c>
      <c r="F292" s="161" t="s">
        <v>631</v>
      </c>
      <c r="H292" s="162">
        <v>46.883000000000003</v>
      </c>
      <c r="I292" s="163"/>
      <c r="L292" s="159"/>
      <c r="M292" s="164"/>
      <c r="T292" s="165"/>
      <c r="AT292" s="160" t="s">
        <v>173</v>
      </c>
      <c r="AU292" s="160" t="s">
        <v>171</v>
      </c>
      <c r="AV292" s="13" t="s">
        <v>171</v>
      </c>
      <c r="AW292" s="13" t="s">
        <v>31</v>
      </c>
      <c r="AX292" s="13" t="s">
        <v>74</v>
      </c>
      <c r="AY292" s="160" t="s">
        <v>163</v>
      </c>
    </row>
    <row r="293" spans="2:65" s="14" customFormat="1" ht="12">
      <c r="B293" s="166"/>
      <c r="D293" s="153" t="s">
        <v>173</v>
      </c>
      <c r="E293" s="167" t="s">
        <v>1</v>
      </c>
      <c r="F293" s="168" t="s">
        <v>178</v>
      </c>
      <c r="H293" s="169">
        <v>285.10399999999998</v>
      </c>
      <c r="I293" s="170"/>
      <c r="L293" s="166"/>
      <c r="M293" s="171"/>
      <c r="T293" s="172"/>
      <c r="AT293" s="167" t="s">
        <v>173</v>
      </c>
      <c r="AU293" s="167" t="s">
        <v>171</v>
      </c>
      <c r="AV293" s="14" t="s">
        <v>170</v>
      </c>
      <c r="AW293" s="14" t="s">
        <v>31</v>
      </c>
      <c r="AX293" s="14" t="s">
        <v>82</v>
      </c>
      <c r="AY293" s="167" t="s">
        <v>163</v>
      </c>
    </row>
    <row r="294" spans="2:65" s="1" customFormat="1" ht="21.75" customHeight="1">
      <c r="B294" s="31"/>
      <c r="C294" s="138" t="s">
        <v>275</v>
      </c>
      <c r="D294" s="138" t="s">
        <v>166</v>
      </c>
      <c r="E294" s="139" t="s">
        <v>632</v>
      </c>
      <c r="F294" s="140" t="s">
        <v>633</v>
      </c>
      <c r="G294" s="141" t="s">
        <v>183</v>
      </c>
      <c r="H294" s="142">
        <v>1272.6590000000001</v>
      </c>
      <c r="I294" s="143"/>
      <c r="J294" s="144">
        <f>ROUND(I294*H294,2)</f>
        <v>0</v>
      </c>
      <c r="K294" s="145"/>
      <c r="L294" s="31"/>
      <c r="M294" s="146" t="s">
        <v>1</v>
      </c>
      <c r="N294" s="147" t="s">
        <v>40</v>
      </c>
      <c r="P294" s="148">
        <f>O294*H294</f>
        <v>0</v>
      </c>
      <c r="Q294" s="148">
        <v>5.2500000000000003E-3</v>
      </c>
      <c r="R294" s="148">
        <f>Q294*H294</f>
        <v>6.681459750000001</v>
      </c>
      <c r="S294" s="148">
        <v>0</v>
      </c>
      <c r="T294" s="149">
        <f>S294*H294</f>
        <v>0</v>
      </c>
      <c r="AR294" s="150" t="s">
        <v>170</v>
      </c>
      <c r="AT294" s="150" t="s">
        <v>166</v>
      </c>
      <c r="AU294" s="150" t="s">
        <v>171</v>
      </c>
      <c r="AY294" s="16" t="s">
        <v>163</v>
      </c>
      <c r="BE294" s="151">
        <f>IF(N294="základná",J294,0)</f>
        <v>0</v>
      </c>
      <c r="BF294" s="151">
        <f>IF(N294="znížená",J294,0)</f>
        <v>0</v>
      </c>
      <c r="BG294" s="151">
        <f>IF(N294="zákl. prenesená",J294,0)</f>
        <v>0</v>
      </c>
      <c r="BH294" s="151">
        <f>IF(N294="zníž. prenesená",J294,0)</f>
        <v>0</v>
      </c>
      <c r="BI294" s="151">
        <f>IF(N294="nulová",J294,0)</f>
        <v>0</v>
      </c>
      <c r="BJ294" s="16" t="s">
        <v>171</v>
      </c>
      <c r="BK294" s="151">
        <f>ROUND(I294*H294,2)</f>
        <v>0</v>
      </c>
      <c r="BL294" s="16" t="s">
        <v>170</v>
      </c>
      <c r="BM294" s="150" t="s">
        <v>634</v>
      </c>
    </row>
    <row r="295" spans="2:65" s="12" customFormat="1" ht="24">
      <c r="B295" s="152"/>
      <c r="D295" s="153" t="s">
        <v>173</v>
      </c>
      <c r="E295" s="154" t="s">
        <v>1</v>
      </c>
      <c r="F295" s="155" t="s">
        <v>627</v>
      </c>
      <c r="H295" s="154" t="s">
        <v>1</v>
      </c>
      <c r="I295" s="156"/>
      <c r="L295" s="152"/>
      <c r="M295" s="157"/>
      <c r="T295" s="158"/>
      <c r="AT295" s="154" t="s">
        <v>173</v>
      </c>
      <c r="AU295" s="154" t="s">
        <v>171</v>
      </c>
      <c r="AV295" s="12" t="s">
        <v>82</v>
      </c>
      <c r="AW295" s="12" t="s">
        <v>31</v>
      </c>
      <c r="AX295" s="12" t="s">
        <v>74</v>
      </c>
      <c r="AY295" s="154" t="s">
        <v>163</v>
      </c>
    </row>
    <row r="296" spans="2:65" s="13" customFormat="1" ht="12">
      <c r="B296" s="159"/>
      <c r="D296" s="153" t="s">
        <v>173</v>
      </c>
      <c r="E296" s="160" t="s">
        <v>1</v>
      </c>
      <c r="F296" s="161" t="s">
        <v>628</v>
      </c>
      <c r="H296" s="162">
        <v>55.186999999999998</v>
      </c>
      <c r="I296" s="163"/>
      <c r="L296" s="159"/>
      <c r="M296" s="164"/>
      <c r="T296" s="165"/>
      <c r="AT296" s="160" t="s">
        <v>173</v>
      </c>
      <c r="AU296" s="160" t="s">
        <v>171</v>
      </c>
      <c r="AV296" s="13" t="s">
        <v>171</v>
      </c>
      <c r="AW296" s="13" t="s">
        <v>31</v>
      </c>
      <c r="AX296" s="13" t="s">
        <v>74</v>
      </c>
      <c r="AY296" s="160" t="s">
        <v>163</v>
      </c>
    </row>
    <row r="297" spans="2:65" s="13" customFormat="1" ht="12">
      <c r="B297" s="159"/>
      <c r="D297" s="153" t="s">
        <v>173</v>
      </c>
      <c r="E297" s="160" t="s">
        <v>1</v>
      </c>
      <c r="F297" s="161" t="s">
        <v>629</v>
      </c>
      <c r="H297" s="162">
        <v>82.694000000000003</v>
      </c>
      <c r="I297" s="163"/>
      <c r="L297" s="159"/>
      <c r="M297" s="164"/>
      <c r="T297" s="165"/>
      <c r="AT297" s="160" t="s">
        <v>173</v>
      </c>
      <c r="AU297" s="160" t="s">
        <v>171</v>
      </c>
      <c r="AV297" s="13" t="s">
        <v>171</v>
      </c>
      <c r="AW297" s="13" t="s">
        <v>31</v>
      </c>
      <c r="AX297" s="13" t="s">
        <v>74</v>
      </c>
      <c r="AY297" s="160" t="s">
        <v>163</v>
      </c>
    </row>
    <row r="298" spans="2:65" s="13" customFormat="1" ht="12">
      <c r="B298" s="159"/>
      <c r="D298" s="153" t="s">
        <v>173</v>
      </c>
      <c r="E298" s="160" t="s">
        <v>1</v>
      </c>
      <c r="F298" s="161" t="s">
        <v>630</v>
      </c>
      <c r="H298" s="162">
        <v>100.34</v>
      </c>
      <c r="I298" s="163"/>
      <c r="L298" s="159"/>
      <c r="M298" s="164"/>
      <c r="T298" s="165"/>
      <c r="AT298" s="160" t="s">
        <v>173</v>
      </c>
      <c r="AU298" s="160" t="s">
        <v>171</v>
      </c>
      <c r="AV298" s="13" t="s">
        <v>171</v>
      </c>
      <c r="AW298" s="13" t="s">
        <v>31</v>
      </c>
      <c r="AX298" s="13" t="s">
        <v>74</v>
      </c>
      <c r="AY298" s="160" t="s">
        <v>163</v>
      </c>
    </row>
    <row r="299" spans="2:65" s="13" customFormat="1" ht="12">
      <c r="B299" s="159"/>
      <c r="D299" s="153" t="s">
        <v>173</v>
      </c>
      <c r="E299" s="160" t="s">
        <v>1</v>
      </c>
      <c r="F299" s="161" t="s">
        <v>631</v>
      </c>
      <c r="H299" s="162">
        <v>46.883000000000003</v>
      </c>
      <c r="I299" s="163"/>
      <c r="L299" s="159"/>
      <c r="M299" s="164"/>
      <c r="T299" s="165"/>
      <c r="AT299" s="160" t="s">
        <v>173</v>
      </c>
      <c r="AU299" s="160" t="s">
        <v>171</v>
      </c>
      <c r="AV299" s="13" t="s">
        <v>171</v>
      </c>
      <c r="AW299" s="13" t="s">
        <v>31</v>
      </c>
      <c r="AX299" s="13" t="s">
        <v>74</v>
      </c>
      <c r="AY299" s="160" t="s">
        <v>163</v>
      </c>
    </row>
    <row r="300" spans="2:65" s="12" customFormat="1" ht="24">
      <c r="B300" s="152"/>
      <c r="D300" s="153" t="s">
        <v>173</v>
      </c>
      <c r="E300" s="154" t="s">
        <v>1</v>
      </c>
      <c r="F300" s="155" t="s">
        <v>635</v>
      </c>
      <c r="H300" s="154" t="s">
        <v>1</v>
      </c>
      <c r="I300" s="156"/>
      <c r="L300" s="152"/>
      <c r="M300" s="157"/>
      <c r="T300" s="158"/>
      <c r="AT300" s="154" t="s">
        <v>173</v>
      </c>
      <c r="AU300" s="154" t="s">
        <v>171</v>
      </c>
      <c r="AV300" s="12" t="s">
        <v>82</v>
      </c>
      <c r="AW300" s="12" t="s">
        <v>31</v>
      </c>
      <c r="AX300" s="12" t="s">
        <v>74</v>
      </c>
      <c r="AY300" s="154" t="s">
        <v>163</v>
      </c>
    </row>
    <row r="301" spans="2:65" s="13" customFormat="1" ht="12">
      <c r="B301" s="159"/>
      <c r="D301" s="153" t="s">
        <v>173</v>
      </c>
      <c r="E301" s="160" t="s">
        <v>1</v>
      </c>
      <c r="F301" s="161" t="s">
        <v>636</v>
      </c>
      <c r="H301" s="162">
        <v>61.656999999999996</v>
      </c>
      <c r="I301" s="163"/>
      <c r="L301" s="159"/>
      <c r="M301" s="164"/>
      <c r="T301" s="165"/>
      <c r="AT301" s="160" t="s">
        <v>173</v>
      </c>
      <c r="AU301" s="160" t="s">
        <v>171</v>
      </c>
      <c r="AV301" s="13" t="s">
        <v>171</v>
      </c>
      <c r="AW301" s="13" t="s">
        <v>31</v>
      </c>
      <c r="AX301" s="13" t="s">
        <v>74</v>
      </c>
      <c r="AY301" s="160" t="s">
        <v>163</v>
      </c>
    </row>
    <row r="302" spans="2:65" s="13" customFormat="1" ht="24">
      <c r="B302" s="159"/>
      <c r="D302" s="153" t="s">
        <v>173</v>
      </c>
      <c r="E302" s="160" t="s">
        <v>1</v>
      </c>
      <c r="F302" s="161" t="s">
        <v>637</v>
      </c>
      <c r="H302" s="162">
        <v>49.192</v>
      </c>
      <c r="I302" s="163"/>
      <c r="L302" s="159"/>
      <c r="M302" s="164"/>
      <c r="T302" s="165"/>
      <c r="AT302" s="160" t="s">
        <v>173</v>
      </c>
      <c r="AU302" s="160" t="s">
        <v>171</v>
      </c>
      <c r="AV302" s="13" t="s">
        <v>171</v>
      </c>
      <c r="AW302" s="13" t="s">
        <v>31</v>
      </c>
      <c r="AX302" s="13" t="s">
        <v>74</v>
      </c>
      <c r="AY302" s="160" t="s">
        <v>163</v>
      </c>
    </row>
    <row r="303" spans="2:65" s="13" customFormat="1" ht="12">
      <c r="B303" s="159"/>
      <c r="D303" s="153" t="s">
        <v>173</v>
      </c>
      <c r="E303" s="160" t="s">
        <v>1</v>
      </c>
      <c r="F303" s="161" t="s">
        <v>638</v>
      </c>
      <c r="H303" s="162">
        <v>75.444000000000003</v>
      </c>
      <c r="I303" s="163"/>
      <c r="L303" s="159"/>
      <c r="M303" s="164"/>
      <c r="T303" s="165"/>
      <c r="AT303" s="160" t="s">
        <v>173</v>
      </c>
      <c r="AU303" s="160" t="s">
        <v>171</v>
      </c>
      <c r="AV303" s="13" t="s">
        <v>171</v>
      </c>
      <c r="AW303" s="13" t="s">
        <v>31</v>
      </c>
      <c r="AX303" s="13" t="s">
        <v>74</v>
      </c>
      <c r="AY303" s="160" t="s">
        <v>163</v>
      </c>
    </row>
    <row r="304" spans="2:65" s="13" customFormat="1" ht="12">
      <c r="B304" s="159"/>
      <c r="D304" s="153" t="s">
        <v>173</v>
      </c>
      <c r="E304" s="160" t="s">
        <v>1</v>
      </c>
      <c r="F304" s="161" t="s">
        <v>639</v>
      </c>
      <c r="H304" s="162">
        <v>50.572000000000003</v>
      </c>
      <c r="I304" s="163"/>
      <c r="L304" s="159"/>
      <c r="M304" s="164"/>
      <c r="T304" s="165"/>
      <c r="AT304" s="160" t="s">
        <v>173</v>
      </c>
      <c r="AU304" s="160" t="s">
        <v>171</v>
      </c>
      <c r="AV304" s="13" t="s">
        <v>171</v>
      </c>
      <c r="AW304" s="13" t="s">
        <v>31</v>
      </c>
      <c r="AX304" s="13" t="s">
        <v>74</v>
      </c>
      <c r="AY304" s="160" t="s">
        <v>163</v>
      </c>
    </row>
    <row r="305" spans="2:65" s="12" customFormat="1" ht="36">
      <c r="B305" s="152"/>
      <c r="D305" s="153" t="s">
        <v>173</v>
      </c>
      <c r="E305" s="154" t="s">
        <v>1</v>
      </c>
      <c r="F305" s="155" t="s">
        <v>640</v>
      </c>
      <c r="H305" s="154" t="s">
        <v>1</v>
      </c>
      <c r="I305" s="156"/>
      <c r="L305" s="152"/>
      <c r="M305" s="157"/>
      <c r="T305" s="158"/>
      <c r="AT305" s="154" t="s">
        <v>173</v>
      </c>
      <c r="AU305" s="154" t="s">
        <v>171</v>
      </c>
      <c r="AV305" s="12" t="s">
        <v>82</v>
      </c>
      <c r="AW305" s="12" t="s">
        <v>31</v>
      </c>
      <c r="AX305" s="12" t="s">
        <v>74</v>
      </c>
      <c r="AY305" s="154" t="s">
        <v>163</v>
      </c>
    </row>
    <row r="306" spans="2:65" s="13" customFormat="1" ht="24">
      <c r="B306" s="159"/>
      <c r="D306" s="153" t="s">
        <v>173</v>
      </c>
      <c r="E306" s="160" t="s">
        <v>1</v>
      </c>
      <c r="F306" s="161" t="s">
        <v>641</v>
      </c>
      <c r="H306" s="162">
        <v>68.292000000000002</v>
      </c>
      <c r="I306" s="163"/>
      <c r="L306" s="159"/>
      <c r="M306" s="164"/>
      <c r="T306" s="165"/>
      <c r="AT306" s="160" t="s">
        <v>173</v>
      </c>
      <c r="AU306" s="160" t="s">
        <v>171</v>
      </c>
      <c r="AV306" s="13" t="s">
        <v>171</v>
      </c>
      <c r="AW306" s="13" t="s">
        <v>31</v>
      </c>
      <c r="AX306" s="13" t="s">
        <v>74</v>
      </c>
      <c r="AY306" s="160" t="s">
        <v>163</v>
      </c>
    </row>
    <row r="307" spans="2:65" s="13" customFormat="1" ht="24">
      <c r="B307" s="159"/>
      <c r="D307" s="153" t="s">
        <v>173</v>
      </c>
      <c r="E307" s="160" t="s">
        <v>1</v>
      </c>
      <c r="F307" s="161" t="s">
        <v>642</v>
      </c>
      <c r="H307" s="162">
        <v>38.933999999999997</v>
      </c>
      <c r="I307" s="163"/>
      <c r="L307" s="159"/>
      <c r="M307" s="164"/>
      <c r="T307" s="165"/>
      <c r="AT307" s="160" t="s">
        <v>173</v>
      </c>
      <c r="AU307" s="160" t="s">
        <v>171</v>
      </c>
      <c r="AV307" s="13" t="s">
        <v>171</v>
      </c>
      <c r="AW307" s="13" t="s">
        <v>31</v>
      </c>
      <c r="AX307" s="13" t="s">
        <v>74</v>
      </c>
      <c r="AY307" s="160" t="s">
        <v>163</v>
      </c>
    </row>
    <row r="308" spans="2:65" s="13" customFormat="1" ht="12">
      <c r="B308" s="159"/>
      <c r="D308" s="153" t="s">
        <v>173</v>
      </c>
      <c r="E308" s="160" t="s">
        <v>1</v>
      </c>
      <c r="F308" s="161" t="s">
        <v>643</v>
      </c>
      <c r="H308" s="162">
        <v>108.658</v>
      </c>
      <c r="I308" s="163"/>
      <c r="L308" s="159"/>
      <c r="M308" s="164"/>
      <c r="T308" s="165"/>
      <c r="AT308" s="160" t="s">
        <v>173</v>
      </c>
      <c r="AU308" s="160" t="s">
        <v>171</v>
      </c>
      <c r="AV308" s="13" t="s">
        <v>171</v>
      </c>
      <c r="AW308" s="13" t="s">
        <v>31</v>
      </c>
      <c r="AX308" s="13" t="s">
        <v>74</v>
      </c>
      <c r="AY308" s="160" t="s">
        <v>163</v>
      </c>
    </row>
    <row r="309" spans="2:65" s="13" customFormat="1" ht="24">
      <c r="B309" s="159"/>
      <c r="D309" s="153" t="s">
        <v>173</v>
      </c>
      <c r="E309" s="160" t="s">
        <v>1</v>
      </c>
      <c r="F309" s="161" t="s">
        <v>644</v>
      </c>
      <c r="H309" s="162">
        <v>96.731999999999999</v>
      </c>
      <c r="I309" s="163"/>
      <c r="L309" s="159"/>
      <c r="M309" s="164"/>
      <c r="T309" s="165"/>
      <c r="AT309" s="160" t="s">
        <v>173</v>
      </c>
      <c r="AU309" s="160" t="s">
        <v>171</v>
      </c>
      <c r="AV309" s="13" t="s">
        <v>171</v>
      </c>
      <c r="AW309" s="13" t="s">
        <v>31</v>
      </c>
      <c r="AX309" s="13" t="s">
        <v>74</v>
      </c>
      <c r="AY309" s="160" t="s">
        <v>163</v>
      </c>
    </row>
    <row r="310" spans="2:65" s="13" customFormat="1" ht="24">
      <c r="B310" s="159"/>
      <c r="D310" s="153" t="s">
        <v>173</v>
      </c>
      <c r="E310" s="160" t="s">
        <v>1</v>
      </c>
      <c r="F310" s="161" t="s">
        <v>645</v>
      </c>
      <c r="H310" s="162">
        <v>112.76600000000001</v>
      </c>
      <c r="I310" s="163"/>
      <c r="L310" s="159"/>
      <c r="M310" s="164"/>
      <c r="T310" s="165"/>
      <c r="AT310" s="160" t="s">
        <v>173</v>
      </c>
      <c r="AU310" s="160" t="s">
        <v>171</v>
      </c>
      <c r="AV310" s="13" t="s">
        <v>171</v>
      </c>
      <c r="AW310" s="13" t="s">
        <v>31</v>
      </c>
      <c r="AX310" s="13" t="s">
        <v>74</v>
      </c>
      <c r="AY310" s="160" t="s">
        <v>163</v>
      </c>
    </row>
    <row r="311" spans="2:65" s="13" customFormat="1" ht="24">
      <c r="B311" s="159"/>
      <c r="D311" s="153" t="s">
        <v>173</v>
      </c>
      <c r="E311" s="160" t="s">
        <v>1</v>
      </c>
      <c r="F311" s="161" t="s">
        <v>646</v>
      </c>
      <c r="H311" s="162">
        <v>117.012</v>
      </c>
      <c r="I311" s="163"/>
      <c r="L311" s="159"/>
      <c r="M311" s="164"/>
      <c r="T311" s="165"/>
      <c r="AT311" s="160" t="s">
        <v>173</v>
      </c>
      <c r="AU311" s="160" t="s">
        <v>171</v>
      </c>
      <c r="AV311" s="13" t="s">
        <v>171</v>
      </c>
      <c r="AW311" s="13" t="s">
        <v>31</v>
      </c>
      <c r="AX311" s="13" t="s">
        <v>74</v>
      </c>
      <c r="AY311" s="160" t="s">
        <v>163</v>
      </c>
    </row>
    <row r="312" spans="2:65" s="13" customFormat="1" ht="24">
      <c r="B312" s="159"/>
      <c r="D312" s="153" t="s">
        <v>173</v>
      </c>
      <c r="E312" s="160" t="s">
        <v>1</v>
      </c>
      <c r="F312" s="161" t="s">
        <v>647</v>
      </c>
      <c r="H312" s="162">
        <v>68.212999999999994</v>
      </c>
      <c r="I312" s="163"/>
      <c r="L312" s="159"/>
      <c r="M312" s="164"/>
      <c r="T312" s="165"/>
      <c r="AT312" s="160" t="s">
        <v>173</v>
      </c>
      <c r="AU312" s="160" t="s">
        <v>171</v>
      </c>
      <c r="AV312" s="13" t="s">
        <v>171</v>
      </c>
      <c r="AW312" s="13" t="s">
        <v>31</v>
      </c>
      <c r="AX312" s="13" t="s">
        <v>74</v>
      </c>
      <c r="AY312" s="160" t="s">
        <v>163</v>
      </c>
    </row>
    <row r="313" spans="2:65" s="13" customFormat="1" ht="24">
      <c r="B313" s="159"/>
      <c r="D313" s="153" t="s">
        <v>173</v>
      </c>
      <c r="E313" s="160" t="s">
        <v>1</v>
      </c>
      <c r="F313" s="161" t="s">
        <v>648</v>
      </c>
      <c r="H313" s="162">
        <v>140.083</v>
      </c>
      <c r="I313" s="163"/>
      <c r="L313" s="159"/>
      <c r="M313" s="164"/>
      <c r="T313" s="165"/>
      <c r="AT313" s="160" t="s">
        <v>173</v>
      </c>
      <c r="AU313" s="160" t="s">
        <v>171</v>
      </c>
      <c r="AV313" s="13" t="s">
        <v>171</v>
      </c>
      <c r="AW313" s="13" t="s">
        <v>31</v>
      </c>
      <c r="AX313" s="13" t="s">
        <v>74</v>
      </c>
      <c r="AY313" s="160" t="s">
        <v>163</v>
      </c>
    </row>
    <row r="314" spans="2:65" s="14" customFormat="1" ht="12">
      <c r="B314" s="166"/>
      <c r="D314" s="153" t="s">
        <v>173</v>
      </c>
      <c r="E314" s="167" t="s">
        <v>1</v>
      </c>
      <c r="F314" s="168" t="s">
        <v>178</v>
      </c>
      <c r="H314" s="169">
        <v>1272.6590000000001</v>
      </c>
      <c r="I314" s="170"/>
      <c r="L314" s="166"/>
      <c r="M314" s="171"/>
      <c r="T314" s="172"/>
      <c r="AT314" s="167" t="s">
        <v>173</v>
      </c>
      <c r="AU314" s="167" t="s">
        <v>171</v>
      </c>
      <c r="AV314" s="14" t="s">
        <v>170</v>
      </c>
      <c r="AW314" s="14" t="s">
        <v>31</v>
      </c>
      <c r="AX314" s="14" t="s">
        <v>82</v>
      </c>
      <c r="AY314" s="167" t="s">
        <v>163</v>
      </c>
    </row>
    <row r="315" spans="2:65" s="1" customFormat="1" ht="24.25" customHeight="1">
      <c r="B315" s="31"/>
      <c r="C315" s="138" t="s">
        <v>283</v>
      </c>
      <c r="D315" s="138" t="s">
        <v>166</v>
      </c>
      <c r="E315" s="139" t="s">
        <v>649</v>
      </c>
      <c r="F315" s="140" t="s">
        <v>650</v>
      </c>
      <c r="G315" s="141" t="s">
        <v>183</v>
      </c>
      <c r="H315" s="142">
        <v>677.26499999999999</v>
      </c>
      <c r="I315" s="143"/>
      <c r="J315" s="144">
        <f>ROUND(I315*H315,2)</f>
        <v>0</v>
      </c>
      <c r="K315" s="145"/>
      <c r="L315" s="31"/>
      <c r="M315" s="146" t="s">
        <v>1</v>
      </c>
      <c r="N315" s="147" t="s">
        <v>40</v>
      </c>
      <c r="P315" s="148">
        <f>O315*H315</f>
        <v>0</v>
      </c>
      <c r="Q315" s="148">
        <v>0</v>
      </c>
      <c r="R315" s="148">
        <f>Q315*H315</f>
        <v>0</v>
      </c>
      <c r="S315" s="148">
        <v>6.3E-2</v>
      </c>
      <c r="T315" s="149">
        <f>S315*H315</f>
        <v>42.667695000000002</v>
      </c>
      <c r="AR315" s="150" t="s">
        <v>170</v>
      </c>
      <c r="AT315" s="150" t="s">
        <v>166</v>
      </c>
      <c r="AU315" s="150" t="s">
        <v>171</v>
      </c>
      <c r="AY315" s="16" t="s">
        <v>163</v>
      </c>
      <c r="BE315" s="151">
        <f>IF(N315="základná",J315,0)</f>
        <v>0</v>
      </c>
      <c r="BF315" s="151">
        <f>IF(N315="znížená",J315,0)</f>
        <v>0</v>
      </c>
      <c r="BG315" s="151">
        <f>IF(N315="zákl. prenesená",J315,0)</f>
        <v>0</v>
      </c>
      <c r="BH315" s="151">
        <f>IF(N315="zníž. prenesená",J315,0)</f>
        <v>0</v>
      </c>
      <c r="BI315" s="151">
        <f>IF(N315="nulová",J315,0)</f>
        <v>0</v>
      </c>
      <c r="BJ315" s="16" t="s">
        <v>171</v>
      </c>
      <c r="BK315" s="151">
        <f>ROUND(I315*H315,2)</f>
        <v>0</v>
      </c>
      <c r="BL315" s="16" t="s">
        <v>170</v>
      </c>
      <c r="BM315" s="150" t="s">
        <v>651</v>
      </c>
    </row>
    <row r="316" spans="2:65" s="12" customFormat="1" ht="24">
      <c r="B316" s="152"/>
      <c r="D316" s="153" t="s">
        <v>173</v>
      </c>
      <c r="E316" s="154" t="s">
        <v>1</v>
      </c>
      <c r="F316" s="155" t="s">
        <v>635</v>
      </c>
      <c r="H316" s="154" t="s">
        <v>1</v>
      </c>
      <c r="I316" s="156"/>
      <c r="L316" s="152"/>
      <c r="M316" s="157"/>
      <c r="T316" s="158"/>
      <c r="AT316" s="154" t="s">
        <v>173</v>
      </c>
      <c r="AU316" s="154" t="s">
        <v>171</v>
      </c>
      <c r="AV316" s="12" t="s">
        <v>82</v>
      </c>
      <c r="AW316" s="12" t="s">
        <v>31</v>
      </c>
      <c r="AX316" s="12" t="s">
        <v>74</v>
      </c>
      <c r="AY316" s="154" t="s">
        <v>163</v>
      </c>
    </row>
    <row r="317" spans="2:65" s="13" customFormat="1" ht="12">
      <c r="B317" s="159"/>
      <c r="D317" s="153" t="s">
        <v>173</v>
      </c>
      <c r="E317" s="160" t="s">
        <v>1</v>
      </c>
      <c r="F317" s="161" t="s">
        <v>636</v>
      </c>
      <c r="H317" s="162">
        <v>61.656999999999996</v>
      </c>
      <c r="I317" s="163"/>
      <c r="L317" s="159"/>
      <c r="M317" s="164"/>
      <c r="T317" s="165"/>
      <c r="AT317" s="160" t="s">
        <v>173</v>
      </c>
      <c r="AU317" s="160" t="s">
        <v>171</v>
      </c>
      <c r="AV317" s="13" t="s">
        <v>171</v>
      </c>
      <c r="AW317" s="13" t="s">
        <v>31</v>
      </c>
      <c r="AX317" s="13" t="s">
        <v>74</v>
      </c>
      <c r="AY317" s="160" t="s">
        <v>163</v>
      </c>
    </row>
    <row r="318" spans="2:65" s="13" customFormat="1" ht="24">
      <c r="B318" s="159"/>
      <c r="D318" s="153" t="s">
        <v>173</v>
      </c>
      <c r="E318" s="160" t="s">
        <v>1</v>
      </c>
      <c r="F318" s="161" t="s">
        <v>637</v>
      </c>
      <c r="H318" s="162">
        <v>49.192</v>
      </c>
      <c r="I318" s="163"/>
      <c r="L318" s="159"/>
      <c r="M318" s="164"/>
      <c r="T318" s="165"/>
      <c r="AT318" s="160" t="s">
        <v>173</v>
      </c>
      <c r="AU318" s="160" t="s">
        <v>171</v>
      </c>
      <c r="AV318" s="13" t="s">
        <v>171</v>
      </c>
      <c r="AW318" s="13" t="s">
        <v>31</v>
      </c>
      <c r="AX318" s="13" t="s">
        <v>74</v>
      </c>
      <c r="AY318" s="160" t="s">
        <v>163</v>
      </c>
    </row>
    <row r="319" spans="2:65" s="13" customFormat="1" ht="12">
      <c r="B319" s="159"/>
      <c r="D319" s="153" t="s">
        <v>173</v>
      </c>
      <c r="E319" s="160" t="s">
        <v>1</v>
      </c>
      <c r="F319" s="161" t="s">
        <v>638</v>
      </c>
      <c r="H319" s="162">
        <v>75.444000000000003</v>
      </c>
      <c r="I319" s="163"/>
      <c r="L319" s="159"/>
      <c r="M319" s="164"/>
      <c r="T319" s="165"/>
      <c r="AT319" s="160" t="s">
        <v>173</v>
      </c>
      <c r="AU319" s="160" t="s">
        <v>171</v>
      </c>
      <c r="AV319" s="13" t="s">
        <v>171</v>
      </c>
      <c r="AW319" s="13" t="s">
        <v>31</v>
      </c>
      <c r="AX319" s="13" t="s">
        <v>74</v>
      </c>
      <c r="AY319" s="160" t="s">
        <v>163</v>
      </c>
    </row>
    <row r="320" spans="2:65" s="13" customFormat="1" ht="12">
      <c r="B320" s="159"/>
      <c r="D320" s="153" t="s">
        <v>173</v>
      </c>
      <c r="E320" s="160" t="s">
        <v>1</v>
      </c>
      <c r="F320" s="161" t="s">
        <v>639</v>
      </c>
      <c r="H320" s="162">
        <v>50.572000000000003</v>
      </c>
      <c r="I320" s="163"/>
      <c r="L320" s="159"/>
      <c r="M320" s="164"/>
      <c r="T320" s="165"/>
      <c r="AT320" s="160" t="s">
        <v>173</v>
      </c>
      <c r="AU320" s="160" t="s">
        <v>171</v>
      </c>
      <c r="AV320" s="13" t="s">
        <v>171</v>
      </c>
      <c r="AW320" s="13" t="s">
        <v>31</v>
      </c>
      <c r="AX320" s="13" t="s">
        <v>74</v>
      </c>
      <c r="AY320" s="160" t="s">
        <v>163</v>
      </c>
    </row>
    <row r="321" spans="2:65" s="12" customFormat="1" ht="24">
      <c r="B321" s="152"/>
      <c r="D321" s="153" t="s">
        <v>173</v>
      </c>
      <c r="E321" s="154" t="s">
        <v>1</v>
      </c>
      <c r="F321" s="155" t="s">
        <v>652</v>
      </c>
      <c r="H321" s="154" t="s">
        <v>1</v>
      </c>
      <c r="I321" s="156"/>
      <c r="L321" s="152"/>
      <c r="M321" s="157"/>
      <c r="T321" s="158"/>
      <c r="AT321" s="154" t="s">
        <v>173</v>
      </c>
      <c r="AU321" s="154" t="s">
        <v>171</v>
      </c>
      <c r="AV321" s="12" t="s">
        <v>82</v>
      </c>
      <c r="AW321" s="12" t="s">
        <v>31</v>
      </c>
      <c r="AX321" s="12" t="s">
        <v>74</v>
      </c>
      <c r="AY321" s="154" t="s">
        <v>163</v>
      </c>
    </row>
    <row r="322" spans="2:65" s="13" customFormat="1" ht="12">
      <c r="B322" s="159"/>
      <c r="D322" s="153" t="s">
        <v>173</v>
      </c>
      <c r="E322" s="160" t="s">
        <v>1</v>
      </c>
      <c r="F322" s="161" t="s">
        <v>653</v>
      </c>
      <c r="H322" s="162">
        <v>31.616</v>
      </c>
      <c r="I322" s="163"/>
      <c r="L322" s="159"/>
      <c r="M322" s="164"/>
      <c r="T322" s="165"/>
      <c r="AT322" s="160" t="s">
        <v>173</v>
      </c>
      <c r="AU322" s="160" t="s">
        <v>171</v>
      </c>
      <c r="AV322" s="13" t="s">
        <v>171</v>
      </c>
      <c r="AW322" s="13" t="s">
        <v>31</v>
      </c>
      <c r="AX322" s="13" t="s">
        <v>74</v>
      </c>
      <c r="AY322" s="160" t="s">
        <v>163</v>
      </c>
    </row>
    <row r="323" spans="2:65" s="13" customFormat="1" ht="12">
      <c r="B323" s="159"/>
      <c r="D323" s="153" t="s">
        <v>173</v>
      </c>
      <c r="E323" s="160" t="s">
        <v>1</v>
      </c>
      <c r="F323" s="161" t="s">
        <v>654</v>
      </c>
      <c r="H323" s="162">
        <v>18.52</v>
      </c>
      <c r="I323" s="163"/>
      <c r="L323" s="159"/>
      <c r="M323" s="164"/>
      <c r="T323" s="165"/>
      <c r="AT323" s="160" t="s">
        <v>173</v>
      </c>
      <c r="AU323" s="160" t="s">
        <v>171</v>
      </c>
      <c r="AV323" s="13" t="s">
        <v>171</v>
      </c>
      <c r="AW323" s="13" t="s">
        <v>31</v>
      </c>
      <c r="AX323" s="13" t="s">
        <v>74</v>
      </c>
      <c r="AY323" s="160" t="s">
        <v>163</v>
      </c>
    </row>
    <row r="324" spans="2:65" s="13" customFormat="1" ht="12">
      <c r="B324" s="159"/>
      <c r="D324" s="153" t="s">
        <v>173</v>
      </c>
      <c r="E324" s="160" t="s">
        <v>1</v>
      </c>
      <c r="F324" s="161" t="s">
        <v>655</v>
      </c>
      <c r="H324" s="162">
        <v>76.158000000000001</v>
      </c>
      <c r="I324" s="163"/>
      <c r="L324" s="159"/>
      <c r="M324" s="164"/>
      <c r="T324" s="165"/>
      <c r="AT324" s="160" t="s">
        <v>173</v>
      </c>
      <c r="AU324" s="160" t="s">
        <v>171</v>
      </c>
      <c r="AV324" s="13" t="s">
        <v>171</v>
      </c>
      <c r="AW324" s="13" t="s">
        <v>31</v>
      </c>
      <c r="AX324" s="13" t="s">
        <v>74</v>
      </c>
      <c r="AY324" s="160" t="s">
        <v>163</v>
      </c>
    </row>
    <row r="325" spans="2:65" s="13" customFormat="1" ht="24">
      <c r="B325" s="159"/>
      <c r="D325" s="153" t="s">
        <v>173</v>
      </c>
      <c r="E325" s="160" t="s">
        <v>1</v>
      </c>
      <c r="F325" s="161" t="s">
        <v>656</v>
      </c>
      <c r="H325" s="162">
        <v>74.501999999999995</v>
      </c>
      <c r="I325" s="163"/>
      <c r="L325" s="159"/>
      <c r="M325" s="164"/>
      <c r="T325" s="165"/>
      <c r="AT325" s="160" t="s">
        <v>173</v>
      </c>
      <c r="AU325" s="160" t="s">
        <v>171</v>
      </c>
      <c r="AV325" s="13" t="s">
        <v>171</v>
      </c>
      <c r="AW325" s="13" t="s">
        <v>31</v>
      </c>
      <c r="AX325" s="13" t="s">
        <v>74</v>
      </c>
      <c r="AY325" s="160" t="s">
        <v>163</v>
      </c>
    </row>
    <row r="326" spans="2:65" s="13" customFormat="1" ht="24">
      <c r="B326" s="159"/>
      <c r="D326" s="153" t="s">
        <v>173</v>
      </c>
      <c r="E326" s="160" t="s">
        <v>1</v>
      </c>
      <c r="F326" s="161" t="s">
        <v>657</v>
      </c>
      <c r="H326" s="162">
        <v>82.475999999999999</v>
      </c>
      <c r="I326" s="163"/>
      <c r="L326" s="159"/>
      <c r="M326" s="164"/>
      <c r="T326" s="165"/>
      <c r="AT326" s="160" t="s">
        <v>173</v>
      </c>
      <c r="AU326" s="160" t="s">
        <v>171</v>
      </c>
      <c r="AV326" s="13" t="s">
        <v>171</v>
      </c>
      <c r="AW326" s="13" t="s">
        <v>31</v>
      </c>
      <c r="AX326" s="13" t="s">
        <v>74</v>
      </c>
      <c r="AY326" s="160" t="s">
        <v>163</v>
      </c>
    </row>
    <row r="327" spans="2:65" s="13" customFormat="1" ht="24">
      <c r="B327" s="159"/>
      <c r="D327" s="153" t="s">
        <v>173</v>
      </c>
      <c r="E327" s="160" t="s">
        <v>1</v>
      </c>
      <c r="F327" s="161" t="s">
        <v>658</v>
      </c>
      <c r="H327" s="162">
        <v>79.572000000000003</v>
      </c>
      <c r="I327" s="163"/>
      <c r="L327" s="159"/>
      <c r="M327" s="164"/>
      <c r="T327" s="165"/>
      <c r="AT327" s="160" t="s">
        <v>173</v>
      </c>
      <c r="AU327" s="160" t="s">
        <v>171</v>
      </c>
      <c r="AV327" s="13" t="s">
        <v>171</v>
      </c>
      <c r="AW327" s="13" t="s">
        <v>31</v>
      </c>
      <c r="AX327" s="13" t="s">
        <v>74</v>
      </c>
      <c r="AY327" s="160" t="s">
        <v>163</v>
      </c>
    </row>
    <row r="328" spans="2:65" s="13" customFormat="1" ht="24">
      <c r="B328" s="159"/>
      <c r="D328" s="153" t="s">
        <v>173</v>
      </c>
      <c r="E328" s="160" t="s">
        <v>1</v>
      </c>
      <c r="F328" s="161" t="s">
        <v>659</v>
      </c>
      <c r="H328" s="162">
        <v>42.472999999999999</v>
      </c>
      <c r="I328" s="163"/>
      <c r="L328" s="159"/>
      <c r="M328" s="164"/>
      <c r="T328" s="165"/>
      <c r="AT328" s="160" t="s">
        <v>173</v>
      </c>
      <c r="AU328" s="160" t="s">
        <v>171</v>
      </c>
      <c r="AV328" s="13" t="s">
        <v>171</v>
      </c>
      <c r="AW328" s="13" t="s">
        <v>31</v>
      </c>
      <c r="AX328" s="13" t="s">
        <v>74</v>
      </c>
      <c r="AY328" s="160" t="s">
        <v>163</v>
      </c>
    </row>
    <row r="329" spans="2:65" s="13" customFormat="1" ht="24">
      <c r="B329" s="159"/>
      <c r="D329" s="153" t="s">
        <v>173</v>
      </c>
      <c r="E329" s="160" t="s">
        <v>1</v>
      </c>
      <c r="F329" s="161" t="s">
        <v>660</v>
      </c>
      <c r="H329" s="162">
        <v>35.082999999999998</v>
      </c>
      <c r="I329" s="163"/>
      <c r="L329" s="159"/>
      <c r="M329" s="164"/>
      <c r="T329" s="165"/>
      <c r="AT329" s="160" t="s">
        <v>173</v>
      </c>
      <c r="AU329" s="160" t="s">
        <v>171</v>
      </c>
      <c r="AV329" s="13" t="s">
        <v>171</v>
      </c>
      <c r="AW329" s="13" t="s">
        <v>31</v>
      </c>
      <c r="AX329" s="13" t="s">
        <v>74</v>
      </c>
      <c r="AY329" s="160" t="s">
        <v>163</v>
      </c>
    </row>
    <row r="330" spans="2:65" s="14" customFormat="1" ht="12">
      <c r="B330" s="166"/>
      <c r="D330" s="153" t="s">
        <v>173</v>
      </c>
      <c r="E330" s="167" t="s">
        <v>1</v>
      </c>
      <c r="F330" s="168" t="s">
        <v>178</v>
      </c>
      <c r="H330" s="169">
        <v>677.26499999999987</v>
      </c>
      <c r="I330" s="170"/>
      <c r="L330" s="166"/>
      <c r="M330" s="171"/>
      <c r="T330" s="172"/>
      <c r="AT330" s="167" t="s">
        <v>173</v>
      </c>
      <c r="AU330" s="167" t="s">
        <v>171</v>
      </c>
      <c r="AV330" s="14" t="s">
        <v>170</v>
      </c>
      <c r="AW330" s="14" t="s">
        <v>31</v>
      </c>
      <c r="AX330" s="14" t="s">
        <v>82</v>
      </c>
      <c r="AY330" s="167" t="s">
        <v>163</v>
      </c>
    </row>
    <row r="331" spans="2:65" s="1" customFormat="1" ht="24.25" customHeight="1">
      <c r="B331" s="31"/>
      <c r="C331" s="138" t="s">
        <v>288</v>
      </c>
      <c r="D331" s="138" t="s">
        <v>166</v>
      </c>
      <c r="E331" s="139" t="s">
        <v>661</v>
      </c>
      <c r="F331" s="140" t="s">
        <v>662</v>
      </c>
      <c r="G331" s="141" t="s">
        <v>183</v>
      </c>
      <c r="H331" s="142">
        <v>595.39400000000001</v>
      </c>
      <c r="I331" s="143"/>
      <c r="J331" s="144">
        <f>ROUND(I331*H331,2)</f>
        <v>0</v>
      </c>
      <c r="K331" s="145"/>
      <c r="L331" s="31"/>
      <c r="M331" s="146" t="s">
        <v>1</v>
      </c>
      <c r="N331" s="147" t="s">
        <v>40</v>
      </c>
      <c r="P331" s="148">
        <f>O331*H331</f>
        <v>0</v>
      </c>
      <c r="Q331" s="148">
        <v>0</v>
      </c>
      <c r="R331" s="148">
        <f>Q331*H331</f>
        <v>0</v>
      </c>
      <c r="S331" s="148">
        <v>6.3E-2</v>
      </c>
      <c r="T331" s="149">
        <f>S331*H331</f>
        <v>37.509822</v>
      </c>
      <c r="AR331" s="150" t="s">
        <v>170</v>
      </c>
      <c r="AT331" s="150" t="s">
        <v>166</v>
      </c>
      <c r="AU331" s="150" t="s">
        <v>171</v>
      </c>
      <c r="AY331" s="16" t="s">
        <v>163</v>
      </c>
      <c r="BE331" s="151">
        <f>IF(N331="základná",J331,0)</f>
        <v>0</v>
      </c>
      <c r="BF331" s="151">
        <f>IF(N331="znížená",J331,0)</f>
        <v>0</v>
      </c>
      <c r="BG331" s="151">
        <f>IF(N331="zákl. prenesená",J331,0)</f>
        <v>0</v>
      </c>
      <c r="BH331" s="151">
        <f>IF(N331="zníž. prenesená",J331,0)</f>
        <v>0</v>
      </c>
      <c r="BI331" s="151">
        <f>IF(N331="nulová",J331,0)</f>
        <v>0</v>
      </c>
      <c r="BJ331" s="16" t="s">
        <v>171</v>
      </c>
      <c r="BK331" s="151">
        <f>ROUND(I331*H331,2)</f>
        <v>0</v>
      </c>
      <c r="BL331" s="16" t="s">
        <v>170</v>
      </c>
      <c r="BM331" s="150" t="s">
        <v>663</v>
      </c>
    </row>
    <row r="332" spans="2:65" s="12" customFormat="1" ht="24">
      <c r="B332" s="152"/>
      <c r="D332" s="153" t="s">
        <v>173</v>
      </c>
      <c r="E332" s="154" t="s">
        <v>1</v>
      </c>
      <c r="F332" s="155" t="s">
        <v>627</v>
      </c>
      <c r="H332" s="154" t="s">
        <v>1</v>
      </c>
      <c r="I332" s="156"/>
      <c r="L332" s="152"/>
      <c r="M332" s="157"/>
      <c r="T332" s="158"/>
      <c r="AT332" s="154" t="s">
        <v>173</v>
      </c>
      <c r="AU332" s="154" t="s">
        <v>171</v>
      </c>
      <c r="AV332" s="12" t="s">
        <v>82</v>
      </c>
      <c r="AW332" s="12" t="s">
        <v>31</v>
      </c>
      <c r="AX332" s="12" t="s">
        <v>74</v>
      </c>
      <c r="AY332" s="154" t="s">
        <v>163</v>
      </c>
    </row>
    <row r="333" spans="2:65" s="13" customFormat="1" ht="12">
      <c r="B333" s="159"/>
      <c r="D333" s="153" t="s">
        <v>173</v>
      </c>
      <c r="E333" s="160" t="s">
        <v>1</v>
      </c>
      <c r="F333" s="161" t="s">
        <v>628</v>
      </c>
      <c r="H333" s="162">
        <v>55.186999999999998</v>
      </c>
      <c r="I333" s="163"/>
      <c r="L333" s="159"/>
      <c r="M333" s="164"/>
      <c r="T333" s="165"/>
      <c r="AT333" s="160" t="s">
        <v>173</v>
      </c>
      <c r="AU333" s="160" t="s">
        <v>171</v>
      </c>
      <c r="AV333" s="13" t="s">
        <v>171</v>
      </c>
      <c r="AW333" s="13" t="s">
        <v>31</v>
      </c>
      <c r="AX333" s="13" t="s">
        <v>74</v>
      </c>
      <c r="AY333" s="160" t="s">
        <v>163</v>
      </c>
    </row>
    <row r="334" spans="2:65" s="13" customFormat="1" ht="12">
      <c r="B334" s="159"/>
      <c r="D334" s="153" t="s">
        <v>173</v>
      </c>
      <c r="E334" s="160" t="s">
        <v>1</v>
      </c>
      <c r="F334" s="161" t="s">
        <v>629</v>
      </c>
      <c r="H334" s="162">
        <v>82.694000000000003</v>
      </c>
      <c r="I334" s="163"/>
      <c r="L334" s="159"/>
      <c r="M334" s="164"/>
      <c r="T334" s="165"/>
      <c r="AT334" s="160" t="s">
        <v>173</v>
      </c>
      <c r="AU334" s="160" t="s">
        <v>171</v>
      </c>
      <c r="AV334" s="13" t="s">
        <v>171</v>
      </c>
      <c r="AW334" s="13" t="s">
        <v>31</v>
      </c>
      <c r="AX334" s="13" t="s">
        <v>74</v>
      </c>
      <c r="AY334" s="160" t="s">
        <v>163</v>
      </c>
    </row>
    <row r="335" spans="2:65" s="13" customFormat="1" ht="12">
      <c r="B335" s="159"/>
      <c r="D335" s="153" t="s">
        <v>173</v>
      </c>
      <c r="E335" s="160" t="s">
        <v>1</v>
      </c>
      <c r="F335" s="161" t="s">
        <v>630</v>
      </c>
      <c r="H335" s="162">
        <v>100.34</v>
      </c>
      <c r="I335" s="163"/>
      <c r="L335" s="159"/>
      <c r="M335" s="164"/>
      <c r="T335" s="165"/>
      <c r="AT335" s="160" t="s">
        <v>173</v>
      </c>
      <c r="AU335" s="160" t="s">
        <v>171</v>
      </c>
      <c r="AV335" s="13" t="s">
        <v>171</v>
      </c>
      <c r="AW335" s="13" t="s">
        <v>31</v>
      </c>
      <c r="AX335" s="13" t="s">
        <v>74</v>
      </c>
      <c r="AY335" s="160" t="s">
        <v>163</v>
      </c>
    </row>
    <row r="336" spans="2:65" s="13" customFormat="1" ht="12">
      <c r="B336" s="159"/>
      <c r="D336" s="153" t="s">
        <v>173</v>
      </c>
      <c r="E336" s="160" t="s">
        <v>1</v>
      </c>
      <c r="F336" s="161" t="s">
        <v>631</v>
      </c>
      <c r="H336" s="162">
        <v>46.883000000000003</v>
      </c>
      <c r="I336" s="163"/>
      <c r="L336" s="159"/>
      <c r="M336" s="164"/>
      <c r="T336" s="165"/>
      <c r="AT336" s="160" t="s">
        <v>173</v>
      </c>
      <c r="AU336" s="160" t="s">
        <v>171</v>
      </c>
      <c r="AV336" s="13" t="s">
        <v>171</v>
      </c>
      <c r="AW336" s="13" t="s">
        <v>31</v>
      </c>
      <c r="AX336" s="13" t="s">
        <v>74</v>
      </c>
      <c r="AY336" s="160" t="s">
        <v>163</v>
      </c>
    </row>
    <row r="337" spans="2:65" s="12" customFormat="1" ht="24">
      <c r="B337" s="152"/>
      <c r="D337" s="153" t="s">
        <v>173</v>
      </c>
      <c r="E337" s="154" t="s">
        <v>1</v>
      </c>
      <c r="F337" s="155" t="s">
        <v>664</v>
      </c>
      <c r="H337" s="154" t="s">
        <v>1</v>
      </c>
      <c r="I337" s="156"/>
      <c r="L337" s="152"/>
      <c r="M337" s="157"/>
      <c r="T337" s="158"/>
      <c r="AT337" s="154" t="s">
        <v>173</v>
      </c>
      <c r="AU337" s="154" t="s">
        <v>171</v>
      </c>
      <c r="AV337" s="12" t="s">
        <v>82</v>
      </c>
      <c r="AW337" s="12" t="s">
        <v>31</v>
      </c>
      <c r="AX337" s="12" t="s">
        <v>74</v>
      </c>
      <c r="AY337" s="154" t="s">
        <v>163</v>
      </c>
    </row>
    <row r="338" spans="2:65" s="13" customFormat="1" ht="12">
      <c r="B338" s="159"/>
      <c r="D338" s="153" t="s">
        <v>173</v>
      </c>
      <c r="E338" s="160" t="s">
        <v>1</v>
      </c>
      <c r="F338" s="161" t="s">
        <v>665</v>
      </c>
      <c r="H338" s="162">
        <v>36.676000000000002</v>
      </c>
      <c r="I338" s="163"/>
      <c r="L338" s="159"/>
      <c r="M338" s="164"/>
      <c r="T338" s="165"/>
      <c r="AT338" s="160" t="s">
        <v>173</v>
      </c>
      <c r="AU338" s="160" t="s">
        <v>171</v>
      </c>
      <c r="AV338" s="13" t="s">
        <v>171</v>
      </c>
      <c r="AW338" s="13" t="s">
        <v>31</v>
      </c>
      <c r="AX338" s="13" t="s">
        <v>74</v>
      </c>
      <c r="AY338" s="160" t="s">
        <v>163</v>
      </c>
    </row>
    <row r="339" spans="2:65" s="13" customFormat="1" ht="12">
      <c r="B339" s="159"/>
      <c r="D339" s="153" t="s">
        <v>173</v>
      </c>
      <c r="E339" s="160" t="s">
        <v>1</v>
      </c>
      <c r="F339" s="161" t="s">
        <v>666</v>
      </c>
      <c r="H339" s="162">
        <v>20.414000000000001</v>
      </c>
      <c r="I339" s="163"/>
      <c r="L339" s="159"/>
      <c r="M339" s="164"/>
      <c r="T339" s="165"/>
      <c r="AT339" s="160" t="s">
        <v>173</v>
      </c>
      <c r="AU339" s="160" t="s">
        <v>171</v>
      </c>
      <c r="AV339" s="13" t="s">
        <v>171</v>
      </c>
      <c r="AW339" s="13" t="s">
        <v>31</v>
      </c>
      <c r="AX339" s="13" t="s">
        <v>74</v>
      </c>
      <c r="AY339" s="160" t="s">
        <v>163</v>
      </c>
    </row>
    <row r="340" spans="2:65" s="13" customFormat="1" ht="12">
      <c r="B340" s="159"/>
      <c r="D340" s="153" t="s">
        <v>173</v>
      </c>
      <c r="E340" s="160" t="s">
        <v>1</v>
      </c>
      <c r="F340" s="161" t="s">
        <v>667</v>
      </c>
      <c r="H340" s="162">
        <v>32.5</v>
      </c>
      <c r="I340" s="163"/>
      <c r="L340" s="159"/>
      <c r="M340" s="164"/>
      <c r="T340" s="165"/>
      <c r="AT340" s="160" t="s">
        <v>173</v>
      </c>
      <c r="AU340" s="160" t="s">
        <v>171</v>
      </c>
      <c r="AV340" s="13" t="s">
        <v>171</v>
      </c>
      <c r="AW340" s="13" t="s">
        <v>31</v>
      </c>
      <c r="AX340" s="13" t="s">
        <v>74</v>
      </c>
      <c r="AY340" s="160" t="s">
        <v>163</v>
      </c>
    </row>
    <row r="341" spans="2:65" s="13" customFormat="1" ht="12">
      <c r="B341" s="159"/>
      <c r="D341" s="153" t="s">
        <v>173</v>
      </c>
      <c r="E341" s="160" t="s">
        <v>1</v>
      </c>
      <c r="F341" s="161" t="s">
        <v>668</v>
      </c>
      <c r="H341" s="162">
        <v>22.23</v>
      </c>
      <c r="I341" s="163"/>
      <c r="L341" s="159"/>
      <c r="M341" s="164"/>
      <c r="T341" s="165"/>
      <c r="AT341" s="160" t="s">
        <v>173</v>
      </c>
      <c r="AU341" s="160" t="s">
        <v>171</v>
      </c>
      <c r="AV341" s="13" t="s">
        <v>171</v>
      </c>
      <c r="AW341" s="13" t="s">
        <v>31</v>
      </c>
      <c r="AX341" s="13" t="s">
        <v>74</v>
      </c>
      <c r="AY341" s="160" t="s">
        <v>163</v>
      </c>
    </row>
    <row r="342" spans="2:65" s="13" customFormat="1" ht="12">
      <c r="B342" s="159"/>
      <c r="D342" s="153" t="s">
        <v>173</v>
      </c>
      <c r="E342" s="160" t="s">
        <v>1</v>
      </c>
      <c r="F342" s="161" t="s">
        <v>669</v>
      </c>
      <c r="H342" s="162">
        <v>30.29</v>
      </c>
      <c r="I342" s="163"/>
      <c r="L342" s="159"/>
      <c r="M342" s="164"/>
      <c r="T342" s="165"/>
      <c r="AT342" s="160" t="s">
        <v>173</v>
      </c>
      <c r="AU342" s="160" t="s">
        <v>171</v>
      </c>
      <c r="AV342" s="13" t="s">
        <v>171</v>
      </c>
      <c r="AW342" s="13" t="s">
        <v>31</v>
      </c>
      <c r="AX342" s="13" t="s">
        <v>74</v>
      </c>
      <c r="AY342" s="160" t="s">
        <v>163</v>
      </c>
    </row>
    <row r="343" spans="2:65" s="13" customFormat="1" ht="12">
      <c r="B343" s="159"/>
      <c r="D343" s="153" t="s">
        <v>173</v>
      </c>
      <c r="E343" s="160" t="s">
        <v>1</v>
      </c>
      <c r="F343" s="161" t="s">
        <v>670</v>
      </c>
      <c r="H343" s="162">
        <v>37.44</v>
      </c>
      <c r="I343" s="163"/>
      <c r="L343" s="159"/>
      <c r="M343" s="164"/>
      <c r="T343" s="165"/>
      <c r="AT343" s="160" t="s">
        <v>173</v>
      </c>
      <c r="AU343" s="160" t="s">
        <v>171</v>
      </c>
      <c r="AV343" s="13" t="s">
        <v>171</v>
      </c>
      <c r="AW343" s="13" t="s">
        <v>31</v>
      </c>
      <c r="AX343" s="13" t="s">
        <v>74</v>
      </c>
      <c r="AY343" s="160" t="s">
        <v>163</v>
      </c>
    </row>
    <row r="344" spans="2:65" s="13" customFormat="1" ht="12">
      <c r="B344" s="159"/>
      <c r="D344" s="153" t="s">
        <v>173</v>
      </c>
      <c r="E344" s="160" t="s">
        <v>1</v>
      </c>
      <c r="F344" s="161" t="s">
        <v>671</v>
      </c>
      <c r="H344" s="162">
        <v>25.74</v>
      </c>
      <c r="I344" s="163"/>
      <c r="L344" s="159"/>
      <c r="M344" s="164"/>
      <c r="T344" s="165"/>
      <c r="AT344" s="160" t="s">
        <v>173</v>
      </c>
      <c r="AU344" s="160" t="s">
        <v>171</v>
      </c>
      <c r="AV344" s="13" t="s">
        <v>171</v>
      </c>
      <c r="AW344" s="13" t="s">
        <v>31</v>
      </c>
      <c r="AX344" s="13" t="s">
        <v>74</v>
      </c>
      <c r="AY344" s="160" t="s">
        <v>163</v>
      </c>
    </row>
    <row r="345" spans="2:65" s="13" customFormat="1" ht="12">
      <c r="B345" s="159"/>
      <c r="D345" s="153" t="s">
        <v>173</v>
      </c>
      <c r="E345" s="160" t="s">
        <v>1</v>
      </c>
      <c r="F345" s="161" t="s">
        <v>672</v>
      </c>
      <c r="H345" s="162">
        <v>105</v>
      </c>
      <c r="I345" s="163"/>
      <c r="L345" s="159"/>
      <c r="M345" s="164"/>
      <c r="T345" s="165"/>
      <c r="AT345" s="160" t="s">
        <v>173</v>
      </c>
      <c r="AU345" s="160" t="s">
        <v>171</v>
      </c>
      <c r="AV345" s="13" t="s">
        <v>171</v>
      </c>
      <c r="AW345" s="13" t="s">
        <v>31</v>
      </c>
      <c r="AX345" s="13" t="s">
        <v>74</v>
      </c>
      <c r="AY345" s="160" t="s">
        <v>163</v>
      </c>
    </row>
    <row r="346" spans="2:65" s="14" customFormat="1" ht="12">
      <c r="B346" s="166"/>
      <c r="D346" s="153" t="s">
        <v>173</v>
      </c>
      <c r="E346" s="167" t="s">
        <v>1</v>
      </c>
      <c r="F346" s="168" t="s">
        <v>178</v>
      </c>
      <c r="H346" s="169">
        <v>595.39400000000001</v>
      </c>
      <c r="I346" s="170"/>
      <c r="L346" s="166"/>
      <c r="M346" s="171"/>
      <c r="T346" s="172"/>
      <c r="AT346" s="167" t="s">
        <v>173</v>
      </c>
      <c r="AU346" s="167" t="s">
        <v>171</v>
      </c>
      <c r="AV346" s="14" t="s">
        <v>170</v>
      </c>
      <c r="AW346" s="14" t="s">
        <v>31</v>
      </c>
      <c r="AX346" s="14" t="s">
        <v>82</v>
      </c>
      <c r="AY346" s="167" t="s">
        <v>163</v>
      </c>
    </row>
    <row r="347" spans="2:65" s="1" customFormat="1" ht="16.5" customHeight="1">
      <c r="B347" s="31"/>
      <c r="C347" s="138" t="s">
        <v>296</v>
      </c>
      <c r="D347" s="138" t="s">
        <v>166</v>
      </c>
      <c r="E347" s="139" t="s">
        <v>673</v>
      </c>
      <c r="F347" s="140" t="s">
        <v>674</v>
      </c>
      <c r="G347" s="141" t="s">
        <v>675</v>
      </c>
      <c r="H347" s="142">
        <v>236.86500000000001</v>
      </c>
      <c r="I347" s="143"/>
      <c r="J347" s="144">
        <f>ROUND(I347*H347,2)</f>
        <v>0</v>
      </c>
      <c r="K347" s="145"/>
      <c r="L347" s="31"/>
      <c r="M347" s="146" t="s">
        <v>1</v>
      </c>
      <c r="N347" s="147" t="s">
        <v>40</v>
      </c>
      <c r="P347" s="148">
        <f>O347*H347</f>
        <v>0</v>
      </c>
      <c r="Q347" s="148">
        <v>0</v>
      </c>
      <c r="R347" s="148">
        <f>Q347*H347</f>
        <v>0</v>
      </c>
      <c r="S347" s="148">
        <v>0</v>
      </c>
      <c r="T347" s="149">
        <f>S347*H347</f>
        <v>0</v>
      </c>
      <c r="AR347" s="150" t="s">
        <v>170</v>
      </c>
      <c r="AT347" s="150" t="s">
        <v>166</v>
      </c>
      <c r="AU347" s="150" t="s">
        <v>171</v>
      </c>
      <c r="AY347" s="16" t="s">
        <v>163</v>
      </c>
      <c r="BE347" s="151">
        <f>IF(N347="základná",J347,0)</f>
        <v>0</v>
      </c>
      <c r="BF347" s="151">
        <f>IF(N347="znížená",J347,0)</f>
        <v>0</v>
      </c>
      <c r="BG347" s="151">
        <f>IF(N347="zákl. prenesená",J347,0)</f>
        <v>0</v>
      </c>
      <c r="BH347" s="151">
        <f>IF(N347="zníž. prenesená",J347,0)</f>
        <v>0</v>
      </c>
      <c r="BI347" s="151">
        <f>IF(N347="nulová",J347,0)</f>
        <v>0</v>
      </c>
      <c r="BJ347" s="16" t="s">
        <v>171</v>
      </c>
      <c r="BK347" s="151">
        <f>ROUND(I347*H347,2)</f>
        <v>0</v>
      </c>
      <c r="BL347" s="16" t="s">
        <v>170</v>
      </c>
      <c r="BM347" s="150" t="s">
        <v>676</v>
      </c>
    </row>
    <row r="348" spans="2:65" s="12" customFormat="1" ht="24">
      <c r="B348" s="152"/>
      <c r="D348" s="153" t="s">
        <v>173</v>
      </c>
      <c r="E348" s="154" t="s">
        <v>1</v>
      </c>
      <c r="F348" s="155" t="s">
        <v>635</v>
      </c>
      <c r="H348" s="154" t="s">
        <v>1</v>
      </c>
      <c r="I348" s="156"/>
      <c r="L348" s="152"/>
      <c r="M348" s="157"/>
      <c r="T348" s="158"/>
      <c r="AT348" s="154" t="s">
        <v>173</v>
      </c>
      <c r="AU348" s="154" t="s">
        <v>171</v>
      </c>
      <c r="AV348" s="12" t="s">
        <v>82</v>
      </c>
      <c r="AW348" s="12" t="s">
        <v>31</v>
      </c>
      <c r="AX348" s="12" t="s">
        <v>74</v>
      </c>
      <c r="AY348" s="154" t="s">
        <v>163</v>
      </c>
    </row>
    <row r="349" spans="2:65" s="13" customFormat="1" ht="12">
      <c r="B349" s="159"/>
      <c r="D349" s="153" t="s">
        <v>173</v>
      </c>
      <c r="E349" s="160" t="s">
        <v>1</v>
      </c>
      <c r="F349" s="161" t="s">
        <v>636</v>
      </c>
      <c r="H349" s="162">
        <v>61.656999999999996</v>
      </c>
      <c r="I349" s="163"/>
      <c r="L349" s="159"/>
      <c r="M349" s="164"/>
      <c r="T349" s="165"/>
      <c r="AT349" s="160" t="s">
        <v>173</v>
      </c>
      <c r="AU349" s="160" t="s">
        <v>171</v>
      </c>
      <c r="AV349" s="13" t="s">
        <v>171</v>
      </c>
      <c r="AW349" s="13" t="s">
        <v>31</v>
      </c>
      <c r="AX349" s="13" t="s">
        <v>74</v>
      </c>
      <c r="AY349" s="160" t="s">
        <v>163</v>
      </c>
    </row>
    <row r="350" spans="2:65" s="13" customFormat="1" ht="24">
      <c r="B350" s="159"/>
      <c r="D350" s="153" t="s">
        <v>173</v>
      </c>
      <c r="E350" s="160" t="s">
        <v>1</v>
      </c>
      <c r="F350" s="161" t="s">
        <v>637</v>
      </c>
      <c r="H350" s="162">
        <v>49.192</v>
      </c>
      <c r="I350" s="163"/>
      <c r="L350" s="159"/>
      <c r="M350" s="164"/>
      <c r="T350" s="165"/>
      <c r="AT350" s="160" t="s">
        <v>173</v>
      </c>
      <c r="AU350" s="160" t="s">
        <v>171</v>
      </c>
      <c r="AV350" s="13" t="s">
        <v>171</v>
      </c>
      <c r="AW350" s="13" t="s">
        <v>31</v>
      </c>
      <c r="AX350" s="13" t="s">
        <v>74</v>
      </c>
      <c r="AY350" s="160" t="s">
        <v>163</v>
      </c>
    </row>
    <row r="351" spans="2:65" s="13" customFormat="1" ht="12">
      <c r="B351" s="159"/>
      <c r="D351" s="153" t="s">
        <v>173</v>
      </c>
      <c r="E351" s="160" t="s">
        <v>1</v>
      </c>
      <c r="F351" s="161" t="s">
        <v>638</v>
      </c>
      <c r="H351" s="162">
        <v>75.444000000000003</v>
      </c>
      <c r="I351" s="163"/>
      <c r="L351" s="159"/>
      <c r="M351" s="164"/>
      <c r="T351" s="165"/>
      <c r="AT351" s="160" t="s">
        <v>173</v>
      </c>
      <c r="AU351" s="160" t="s">
        <v>171</v>
      </c>
      <c r="AV351" s="13" t="s">
        <v>171</v>
      </c>
      <c r="AW351" s="13" t="s">
        <v>31</v>
      </c>
      <c r="AX351" s="13" t="s">
        <v>74</v>
      </c>
      <c r="AY351" s="160" t="s">
        <v>163</v>
      </c>
    </row>
    <row r="352" spans="2:65" s="13" customFormat="1" ht="12">
      <c r="B352" s="159"/>
      <c r="D352" s="153" t="s">
        <v>173</v>
      </c>
      <c r="E352" s="160" t="s">
        <v>1</v>
      </c>
      <c r="F352" s="161" t="s">
        <v>639</v>
      </c>
      <c r="H352" s="162">
        <v>50.572000000000003</v>
      </c>
      <c r="I352" s="163"/>
      <c r="L352" s="159"/>
      <c r="M352" s="164"/>
      <c r="T352" s="165"/>
      <c r="AT352" s="160" t="s">
        <v>173</v>
      </c>
      <c r="AU352" s="160" t="s">
        <v>171</v>
      </c>
      <c r="AV352" s="13" t="s">
        <v>171</v>
      </c>
      <c r="AW352" s="13" t="s">
        <v>31</v>
      </c>
      <c r="AX352" s="13" t="s">
        <v>74</v>
      </c>
      <c r="AY352" s="160" t="s">
        <v>163</v>
      </c>
    </row>
    <row r="353" spans="2:65" s="14" customFormat="1" ht="12">
      <c r="B353" s="166"/>
      <c r="D353" s="153" t="s">
        <v>173</v>
      </c>
      <c r="E353" s="167" t="s">
        <v>1</v>
      </c>
      <c r="F353" s="168" t="s">
        <v>178</v>
      </c>
      <c r="H353" s="169">
        <v>236.86500000000001</v>
      </c>
      <c r="I353" s="170"/>
      <c r="L353" s="166"/>
      <c r="M353" s="171"/>
      <c r="T353" s="172"/>
      <c r="AT353" s="167" t="s">
        <v>173</v>
      </c>
      <c r="AU353" s="167" t="s">
        <v>171</v>
      </c>
      <c r="AV353" s="14" t="s">
        <v>170</v>
      </c>
      <c r="AW353" s="14" t="s">
        <v>31</v>
      </c>
      <c r="AX353" s="14" t="s">
        <v>82</v>
      </c>
      <c r="AY353" s="167" t="s">
        <v>163</v>
      </c>
    </row>
    <row r="354" spans="2:65" s="1" customFormat="1" ht="24.25" customHeight="1">
      <c r="B354" s="31"/>
      <c r="C354" s="138" t="s">
        <v>305</v>
      </c>
      <c r="D354" s="138" t="s">
        <v>166</v>
      </c>
      <c r="E354" s="139" t="s">
        <v>677</v>
      </c>
      <c r="F354" s="140" t="s">
        <v>678</v>
      </c>
      <c r="G354" s="141" t="s">
        <v>183</v>
      </c>
      <c r="H354" s="142">
        <v>236.86500000000001</v>
      </c>
      <c r="I354" s="143"/>
      <c r="J354" s="144">
        <f>ROUND(I354*H354,2)</f>
        <v>0</v>
      </c>
      <c r="K354" s="145"/>
      <c r="L354" s="31"/>
      <c r="M354" s="146" t="s">
        <v>1</v>
      </c>
      <c r="N354" s="147" t="s">
        <v>40</v>
      </c>
      <c r="P354" s="148">
        <f>O354*H354</f>
        <v>0</v>
      </c>
      <c r="Q354" s="148">
        <v>0</v>
      </c>
      <c r="R354" s="148">
        <f>Q354*H354</f>
        <v>0</v>
      </c>
      <c r="S354" s="148">
        <v>0</v>
      </c>
      <c r="T354" s="149">
        <f>S354*H354</f>
        <v>0</v>
      </c>
      <c r="AR354" s="150" t="s">
        <v>170</v>
      </c>
      <c r="AT354" s="150" t="s">
        <v>166</v>
      </c>
      <c r="AU354" s="150" t="s">
        <v>171</v>
      </c>
      <c r="AY354" s="16" t="s">
        <v>163</v>
      </c>
      <c r="BE354" s="151">
        <f>IF(N354="základná",J354,0)</f>
        <v>0</v>
      </c>
      <c r="BF354" s="151">
        <f>IF(N354="znížená",J354,0)</f>
        <v>0</v>
      </c>
      <c r="BG354" s="151">
        <f>IF(N354="zákl. prenesená",J354,0)</f>
        <v>0</v>
      </c>
      <c r="BH354" s="151">
        <f>IF(N354="zníž. prenesená",J354,0)</f>
        <v>0</v>
      </c>
      <c r="BI354" s="151">
        <f>IF(N354="nulová",J354,0)</f>
        <v>0</v>
      </c>
      <c r="BJ354" s="16" t="s">
        <v>171</v>
      </c>
      <c r="BK354" s="151">
        <f>ROUND(I354*H354,2)</f>
        <v>0</v>
      </c>
      <c r="BL354" s="16" t="s">
        <v>170</v>
      </c>
      <c r="BM354" s="150" t="s">
        <v>679</v>
      </c>
    </row>
    <row r="355" spans="2:65" s="12" customFormat="1" ht="24">
      <c r="B355" s="152"/>
      <c r="D355" s="153" t="s">
        <v>173</v>
      </c>
      <c r="E355" s="154" t="s">
        <v>1</v>
      </c>
      <c r="F355" s="155" t="s">
        <v>635</v>
      </c>
      <c r="H355" s="154" t="s">
        <v>1</v>
      </c>
      <c r="I355" s="156"/>
      <c r="L355" s="152"/>
      <c r="M355" s="157"/>
      <c r="T355" s="158"/>
      <c r="AT355" s="154" t="s">
        <v>173</v>
      </c>
      <c r="AU355" s="154" t="s">
        <v>171</v>
      </c>
      <c r="AV355" s="12" t="s">
        <v>82</v>
      </c>
      <c r="AW355" s="12" t="s">
        <v>31</v>
      </c>
      <c r="AX355" s="12" t="s">
        <v>74</v>
      </c>
      <c r="AY355" s="154" t="s">
        <v>163</v>
      </c>
    </row>
    <row r="356" spans="2:65" s="13" customFormat="1" ht="12">
      <c r="B356" s="159"/>
      <c r="D356" s="153" t="s">
        <v>173</v>
      </c>
      <c r="E356" s="160" t="s">
        <v>1</v>
      </c>
      <c r="F356" s="161" t="s">
        <v>636</v>
      </c>
      <c r="H356" s="162">
        <v>61.656999999999996</v>
      </c>
      <c r="I356" s="163"/>
      <c r="L356" s="159"/>
      <c r="M356" s="164"/>
      <c r="T356" s="165"/>
      <c r="AT356" s="160" t="s">
        <v>173</v>
      </c>
      <c r="AU356" s="160" t="s">
        <v>171</v>
      </c>
      <c r="AV356" s="13" t="s">
        <v>171</v>
      </c>
      <c r="AW356" s="13" t="s">
        <v>31</v>
      </c>
      <c r="AX356" s="13" t="s">
        <v>74</v>
      </c>
      <c r="AY356" s="160" t="s">
        <v>163</v>
      </c>
    </row>
    <row r="357" spans="2:65" s="13" customFormat="1" ht="24">
      <c r="B357" s="159"/>
      <c r="D357" s="153" t="s">
        <v>173</v>
      </c>
      <c r="E357" s="160" t="s">
        <v>1</v>
      </c>
      <c r="F357" s="161" t="s">
        <v>637</v>
      </c>
      <c r="H357" s="162">
        <v>49.192</v>
      </c>
      <c r="I357" s="163"/>
      <c r="L357" s="159"/>
      <c r="M357" s="164"/>
      <c r="T357" s="165"/>
      <c r="AT357" s="160" t="s">
        <v>173</v>
      </c>
      <c r="AU357" s="160" t="s">
        <v>171</v>
      </c>
      <c r="AV357" s="13" t="s">
        <v>171</v>
      </c>
      <c r="AW357" s="13" t="s">
        <v>31</v>
      </c>
      <c r="AX357" s="13" t="s">
        <v>74</v>
      </c>
      <c r="AY357" s="160" t="s">
        <v>163</v>
      </c>
    </row>
    <row r="358" spans="2:65" s="13" customFormat="1" ht="12">
      <c r="B358" s="159"/>
      <c r="D358" s="153" t="s">
        <v>173</v>
      </c>
      <c r="E358" s="160" t="s">
        <v>1</v>
      </c>
      <c r="F358" s="161" t="s">
        <v>638</v>
      </c>
      <c r="H358" s="162">
        <v>75.444000000000003</v>
      </c>
      <c r="I358" s="163"/>
      <c r="L358" s="159"/>
      <c r="M358" s="164"/>
      <c r="T358" s="165"/>
      <c r="AT358" s="160" t="s">
        <v>173</v>
      </c>
      <c r="AU358" s="160" t="s">
        <v>171</v>
      </c>
      <c r="AV358" s="13" t="s">
        <v>171</v>
      </c>
      <c r="AW358" s="13" t="s">
        <v>31</v>
      </c>
      <c r="AX358" s="13" t="s">
        <v>74</v>
      </c>
      <c r="AY358" s="160" t="s">
        <v>163</v>
      </c>
    </row>
    <row r="359" spans="2:65" s="13" customFormat="1" ht="12">
      <c r="B359" s="159"/>
      <c r="D359" s="153" t="s">
        <v>173</v>
      </c>
      <c r="E359" s="160" t="s">
        <v>1</v>
      </c>
      <c r="F359" s="161" t="s">
        <v>639</v>
      </c>
      <c r="H359" s="162">
        <v>50.572000000000003</v>
      </c>
      <c r="I359" s="163"/>
      <c r="L359" s="159"/>
      <c r="M359" s="164"/>
      <c r="T359" s="165"/>
      <c r="AT359" s="160" t="s">
        <v>173</v>
      </c>
      <c r="AU359" s="160" t="s">
        <v>171</v>
      </c>
      <c r="AV359" s="13" t="s">
        <v>171</v>
      </c>
      <c r="AW359" s="13" t="s">
        <v>31</v>
      </c>
      <c r="AX359" s="13" t="s">
        <v>74</v>
      </c>
      <c r="AY359" s="160" t="s">
        <v>163</v>
      </c>
    </row>
    <row r="360" spans="2:65" s="14" customFormat="1" ht="12">
      <c r="B360" s="166"/>
      <c r="D360" s="153" t="s">
        <v>173</v>
      </c>
      <c r="E360" s="167" t="s">
        <v>1</v>
      </c>
      <c r="F360" s="168" t="s">
        <v>178</v>
      </c>
      <c r="H360" s="169">
        <v>236.86500000000001</v>
      </c>
      <c r="I360" s="170"/>
      <c r="L360" s="166"/>
      <c r="M360" s="171"/>
      <c r="T360" s="172"/>
      <c r="AT360" s="167" t="s">
        <v>173</v>
      </c>
      <c r="AU360" s="167" t="s">
        <v>171</v>
      </c>
      <c r="AV360" s="14" t="s">
        <v>170</v>
      </c>
      <c r="AW360" s="14" t="s">
        <v>31</v>
      </c>
      <c r="AX360" s="14" t="s">
        <v>82</v>
      </c>
      <c r="AY360" s="167" t="s">
        <v>163</v>
      </c>
    </row>
    <row r="361" spans="2:65" s="1" customFormat="1" ht="24.25" customHeight="1">
      <c r="B361" s="31"/>
      <c r="C361" s="138" t="s">
        <v>311</v>
      </c>
      <c r="D361" s="138" t="s">
        <v>166</v>
      </c>
      <c r="E361" s="139" t="s">
        <v>680</v>
      </c>
      <c r="F361" s="140" t="s">
        <v>681</v>
      </c>
      <c r="G361" s="141" t="s">
        <v>675</v>
      </c>
      <c r="H361" s="142">
        <v>236.86500000000001</v>
      </c>
      <c r="I361" s="143"/>
      <c r="J361" s="144">
        <f>ROUND(I361*H361,2)</f>
        <v>0</v>
      </c>
      <c r="K361" s="145"/>
      <c r="L361" s="31"/>
      <c r="M361" s="146" t="s">
        <v>1</v>
      </c>
      <c r="N361" s="147" t="s">
        <v>40</v>
      </c>
      <c r="P361" s="148">
        <f>O361*H361</f>
        <v>0</v>
      </c>
      <c r="Q361" s="148">
        <v>0</v>
      </c>
      <c r="R361" s="148">
        <f>Q361*H361</f>
        <v>0</v>
      </c>
      <c r="S361" s="148">
        <v>0</v>
      </c>
      <c r="T361" s="149">
        <f>S361*H361</f>
        <v>0</v>
      </c>
      <c r="AR361" s="150" t="s">
        <v>170</v>
      </c>
      <c r="AT361" s="150" t="s">
        <v>166</v>
      </c>
      <c r="AU361" s="150" t="s">
        <v>171</v>
      </c>
      <c r="AY361" s="16" t="s">
        <v>163</v>
      </c>
      <c r="BE361" s="151">
        <f>IF(N361="základná",J361,0)</f>
        <v>0</v>
      </c>
      <c r="BF361" s="151">
        <f>IF(N361="znížená",J361,0)</f>
        <v>0</v>
      </c>
      <c r="BG361" s="151">
        <f>IF(N361="zákl. prenesená",J361,0)</f>
        <v>0</v>
      </c>
      <c r="BH361" s="151">
        <f>IF(N361="zníž. prenesená",J361,0)</f>
        <v>0</v>
      </c>
      <c r="BI361" s="151">
        <f>IF(N361="nulová",J361,0)</f>
        <v>0</v>
      </c>
      <c r="BJ361" s="16" t="s">
        <v>171</v>
      </c>
      <c r="BK361" s="151">
        <f>ROUND(I361*H361,2)</f>
        <v>0</v>
      </c>
      <c r="BL361" s="16" t="s">
        <v>170</v>
      </c>
      <c r="BM361" s="150" t="s">
        <v>682</v>
      </c>
    </row>
    <row r="362" spans="2:65" s="12" customFormat="1" ht="24">
      <c r="B362" s="152"/>
      <c r="D362" s="153" t="s">
        <v>173</v>
      </c>
      <c r="E362" s="154" t="s">
        <v>1</v>
      </c>
      <c r="F362" s="155" t="s">
        <v>635</v>
      </c>
      <c r="H362" s="154" t="s">
        <v>1</v>
      </c>
      <c r="I362" s="156"/>
      <c r="L362" s="152"/>
      <c r="M362" s="157"/>
      <c r="T362" s="158"/>
      <c r="AT362" s="154" t="s">
        <v>173</v>
      </c>
      <c r="AU362" s="154" t="s">
        <v>171</v>
      </c>
      <c r="AV362" s="12" t="s">
        <v>82</v>
      </c>
      <c r="AW362" s="12" t="s">
        <v>31</v>
      </c>
      <c r="AX362" s="12" t="s">
        <v>74</v>
      </c>
      <c r="AY362" s="154" t="s">
        <v>163</v>
      </c>
    </row>
    <row r="363" spans="2:65" s="13" customFormat="1" ht="12">
      <c r="B363" s="159"/>
      <c r="D363" s="153" t="s">
        <v>173</v>
      </c>
      <c r="E363" s="160" t="s">
        <v>1</v>
      </c>
      <c r="F363" s="161" t="s">
        <v>636</v>
      </c>
      <c r="H363" s="162">
        <v>61.656999999999996</v>
      </c>
      <c r="I363" s="163"/>
      <c r="L363" s="159"/>
      <c r="M363" s="164"/>
      <c r="T363" s="165"/>
      <c r="AT363" s="160" t="s">
        <v>173</v>
      </c>
      <c r="AU363" s="160" t="s">
        <v>171</v>
      </c>
      <c r="AV363" s="13" t="s">
        <v>171</v>
      </c>
      <c r="AW363" s="13" t="s">
        <v>31</v>
      </c>
      <c r="AX363" s="13" t="s">
        <v>74</v>
      </c>
      <c r="AY363" s="160" t="s">
        <v>163</v>
      </c>
    </row>
    <row r="364" spans="2:65" s="13" customFormat="1" ht="24">
      <c r="B364" s="159"/>
      <c r="D364" s="153" t="s">
        <v>173</v>
      </c>
      <c r="E364" s="160" t="s">
        <v>1</v>
      </c>
      <c r="F364" s="161" t="s">
        <v>637</v>
      </c>
      <c r="H364" s="162">
        <v>49.192</v>
      </c>
      <c r="I364" s="163"/>
      <c r="L364" s="159"/>
      <c r="M364" s="164"/>
      <c r="T364" s="165"/>
      <c r="AT364" s="160" t="s">
        <v>173</v>
      </c>
      <c r="AU364" s="160" t="s">
        <v>171</v>
      </c>
      <c r="AV364" s="13" t="s">
        <v>171</v>
      </c>
      <c r="AW364" s="13" t="s">
        <v>31</v>
      </c>
      <c r="AX364" s="13" t="s">
        <v>74</v>
      </c>
      <c r="AY364" s="160" t="s">
        <v>163</v>
      </c>
    </row>
    <row r="365" spans="2:65" s="13" customFormat="1" ht="12">
      <c r="B365" s="159"/>
      <c r="D365" s="153" t="s">
        <v>173</v>
      </c>
      <c r="E365" s="160" t="s">
        <v>1</v>
      </c>
      <c r="F365" s="161" t="s">
        <v>638</v>
      </c>
      <c r="H365" s="162">
        <v>75.444000000000003</v>
      </c>
      <c r="I365" s="163"/>
      <c r="L365" s="159"/>
      <c r="M365" s="164"/>
      <c r="T365" s="165"/>
      <c r="AT365" s="160" t="s">
        <v>173</v>
      </c>
      <c r="AU365" s="160" t="s">
        <v>171</v>
      </c>
      <c r="AV365" s="13" t="s">
        <v>171</v>
      </c>
      <c r="AW365" s="13" t="s">
        <v>31</v>
      </c>
      <c r="AX365" s="13" t="s">
        <v>74</v>
      </c>
      <c r="AY365" s="160" t="s">
        <v>163</v>
      </c>
    </row>
    <row r="366" spans="2:65" s="13" customFormat="1" ht="12">
      <c r="B366" s="159"/>
      <c r="D366" s="153" t="s">
        <v>173</v>
      </c>
      <c r="E366" s="160" t="s">
        <v>1</v>
      </c>
      <c r="F366" s="161" t="s">
        <v>639</v>
      </c>
      <c r="H366" s="162">
        <v>50.572000000000003</v>
      </c>
      <c r="I366" s="163"/>
      <c r="L366" s="159"/>
      <c r="M366" s="164"/>
      <c r="T366" s="165"/>
      <c r="AT366" s="160" t="s">
        <v>173</v>
      </c>
      <c r="AU366" s="160" t="s">
        <v>171</v>
      </c>
      <c r="AV366" s="13" t="s">
        <v>171</v>
      </c>
      <c r="AW366" s="13" t="s">
        <v>31</v>
      </c>
      <c r="AX366" s="13" t="s">
        <v>74</v>
      </c>
      <c r="AY366" s="160" t="s">
        <v>163</v>
      </c>
    </row>
    <row r="367" spans="2:65" s="14" customFormat="1" ht="12">
      <c r="B367" s="166"/>
      <c r="D367" s="153" t="s">
        <v>173</v>
      </c>
      <c r="E367" s="167" t="s">
        <v>1</v>
      </c>
      <c r="F367" s="168" t="s">
        <v>178</v>
      </c>
      <c r="H367" s="169">
        <v>236.86500000000001</v>
      </c>
      <c r="I367" s="170"/>
      <c r="L367" s="166"/>
      <c r="M367" s="171"/>
      <c r="T367" s="172"/>
      <c r="AT367" s="167" t="s">
        <v>173</v>
      </c>
      <c r="AU367" s="167" t="s">
        <v>171</v>
      </c>
      <c r="AV367" s="14" t="s">
        <v>170</v>
      </c>
      <c r="AW367" s="14" t="s">
        <v>31</v>
      </c>
      <c r="AX367" s="14" t="s">
        <v>82</v>
      </c>
      <c r="AY367" s="167" t="s">
        <v>163</v>
      </c>
    </row>
    <row r="368" spans="2:65" s="1" customFormat="1" ht="24.25" customHeight="1">
      <c r="B368" s="31"/>
      <c r="C368" s="138" t="s">
        <v>317</v>
      </c>
      <c r="D368" s="138" t="s">
        <v>166</v>
      </c>
      <c r="E368" s="139" t="s">
        <v>683</v>
      </c>
      <c r="F368" s="140" t="s">
        <v>684</v>
      </c>
      <c r="G368" s="141" t="s">
        <v>222</v>
      </c>
      <c r="H368" s="142">
        <v>104.17</v>
      </c>
      <c r="I368" s="143"/>
      <c r="J368" s="144">
        <f>ROUND(I368*H368,2)</f>
        <v>0</v>
      </c>
      <c r="K368" s="145"/>
      <c r="L368" s="31"/>
      <c r="M368" s="146" t="s">
        <v>1</v>
      </c>
      <c r="N368" s="147" t="s">
        <v>40</v>
      </c>
      <c r="P368" s="148">
        <f>O368*H368</f>
        <v>0</v>
      </c>
      <c r="Q368" s="148">
        <v>0</v>
      </c>
      <c r="R368" s="148">
        <f>Q368*H368</f>
        <v>0</v>
      </c>
      <c r="S368" s="148">
        <v>0</v>
      </c>
      <c r="T368" s="149">
        <f>S368*H368</f>
        <v>0</v>
      </c>
      <c r="AR368" s="150" t="s">
        <v>170</v>
      </c>
      <c r="AT368" s="150" t="s">
        <v>166</v>
      </c>
      <c r="AU368" s="150" t="s">
        <v>171</v>
      </c>
      <c r="AY368" s="16" t="s">
        <v>163</v>
      </c>
      <c r="BE368" s="151">
        <f>IF(N368="základná",J368,0)</f>
        <v>0</v>
      </c>
      <c r="BF368" s="151">
        <f>IF(N368="znížená",J368,0)</f>
        <v>0</v>
      </c>
      <c r="BG368" s="151">
        <f>IF(N368="zákl. prenesená",J368,0)</f>
        <v>0</v>
      </c>
      <c r="BH368" s="151">
        <f>IF(N368="zníž. prenesená",J368,0)</f>
        <v>0</v>
      </c>
      <c r="BI368" s="151">
        <f>IF(N368="nulová",J368,0)</f>
        <v>0</v>
      </c>
      <c r="BJ368" s="16" t="s">
        <v>171</v>
      </c>
      <c r="BK368" s="151">
        <f>ROUND(I368*H368,2)</f>
        <v>0</v>
      </c>
      <c r="BL368" s="16" t="s">
        <v>170</v>
      </c>
      <c r="BM368" s="150" t="s">
        <v>685</v>
      </c>
    </row>
    <row r="369" spans="2:65" s="12" customFormat="1" ht="12">
      <c r="B369" s="152"/>
      <c r="D369" s="153" t="s">
        <v>173</v>
      </c>
      <c r="E369" s="154" t="s">
        <v>1</v>
      </c>
      <c r="F369" s="155" t="s">
        <v>686</v>
      </c>
      <c r="H369" s="154" t="s">
        <v>1</v>
      </c>
      <c r="I369" s="156"/>
      <c r="L369" s="152"/>
      <c r="M369" s="157"/>
      <c r="T369" s="158"/>
      <c r="AT369" s="154" t="s">
        <v>173</v>
      </c>
      <c r="AU369" s="154" t="s">
        <v>171</v>
      </c>
      <c r="AV369" s="12" t="s">
        <v>82</v>
      </c>
      <c r="AW369" s="12" t="s">
        <v>31</v>
      </c>
      <c r="AX369" s="12" t="s">
        <v>74</v>
      </c>
      <c r="AY369" s="154" t="s">
        <v>163</v>
      </c>
    </row>
    <row r="370" spans="2:65" s="12" customFormat="1" ht="12">
      <c r="B370" s="152"/>
      <c r="D370" s="153" t="s">
        <v>173</v>
      </c>
      <c r="E370" s="154" t="s">
        <v>1</v>
      </c>
      <c r="F370" s="155" t="s">
        <v>687</v>
      </c>
      <c r="H370" s="154" t="s">
        <v>1</v>
      </c>
      <c r="I370" s="156"/>
      <c r="L370" s="152"/>
      <c r="M370" s="157"/>
      <c r="T370" s="158"/>
      <c r="AT370" s="154" t="s">
        <v>173</v>
      </c>
      <c r="AU370" s="154" t="s">
        <v>171</v>
      </c>
      <c r="AV370" s="12" t="s">
        <v>82</v>
      </c>
      <c r="AW370" s="12" t="s">
        <v>31</v>
      </c>
      <c r="AX370" s="12" t="s">
        <v>74</v>
      </c>
      <c r="AY370" s="154" t="s">
        <v>163</v>
      </c>
    </row>
    <row r="371" spans="2:65" s="13" customFormat="1" ht="12">
      <c r="B371" s="159"/>
      <c r="D371" s="153" t="s">
        <v>173</v>
      </c>
      <c r="E371" s="160" t="s">
        <v>1</v>
      </c>
      <c r="F371" s="161" t="s">
        <v>688</v>
      </c>
      <c r="H371" s="162">
        <v>21.82</v>
      </c>
      <c r="I371" s="163"/>
      <c r="L371" s="159"/>
      <c r="M371" s="164"/>
      <c r="T371" s="165"/>
      <c r="AT371" s="160" t="s">
        <v>173</v>
      </c>
      <c r="AU371" s="160" t="s">
        <v>171</v>
      </c>
      <c r="AV371" s="13" t="s">
        <v>171</v>
      </c>
      <c r="AW371" s="13" t="s">
        <v>31</v>
      </c>
      <c r="AX371" s="13" t="s">
        <v>74</v>
      </c>
      <c r="AY371" s="160" t="s">
        <v>163</v>
      </c>
    </row>
    <row r="372" spans="2:65" s="12" customFormat="1" ht="12">
      <c r="B372" s="152"/>
      <c r="D372" s="153" t="s">
        <v>173</v>
      </c>
      <c r="E372" s="154" t="s">
        <v>1</v>
      </c>
      <c r="F372" s="155" t="s">
        <v>689</v>
      </c>
      <c r="H372" s="154" t="s">
        <v>1</v>
      </c>
      <c r="I372" s="156"/>
      <c r="L372" s="152"/>
      <c r="M372" s="157"/>
      <c r="T372" s="158"/>
      <c r="AT372" s="154" t="s">
        <v>173</v>
      </c>
      <c r="AU372" s="154" t="s">
        <v>171</v>
      </c>
      <c r="AV372" s="12" t="s">
        <v>82</v>
      </c>
      <c r="AW372" s="12" t="s">
        <v>31</v>
      </c>
      <c r="AX372" s="12" t="s">
        <v>74</v>
      </c>
      <c r="AY372" s="154" t="s">
        <v>163</v>
      </c>
    </row>
    <row r="373" spans="2:65" s="13" customFormat="1" ht="12">
      <c r="B373" s="159"/>
      <c r="D373" s="153" t="s">
        <v>173</v>
      </c>
      <c r="E373" s="160" t="s">
        <v>1</v>
      </c>
      <c r="F373" s="161" t="s">
        <v>690</v>
      </c>
      <c r="H373" s="162">
        <v>12.88</v>
      </c>
      <c r="I373" s="163"/>
      <c r="L373" s="159"/>
      <c r="M373" s="164"/>
      <c r="T373" s="165"/>
      <c r="AT373" s="160" t="s">
        <v>173</v>
      </c>
      <c r="AU373" s="160" t="s">
        <v>171</v>
      </c>
      <c r="AV373" s="13" t="s">
        <v>171</v>
      </c>
      <c r="AW373" s="13" t="s">
        <v>31</v>
      </c>
      <c r="AX373" s="13" t="s">
        <v>74</v>
      </c>
      <c r="AY373" s="160" t="s">
        <v>163</v>
      </c>
    </row>
    <row r="374" spans="2:65" s="12" customFormat="1" ht="12">
      <c r="B374" s="152"/>
      <c r="D374" s="153" t="s">
        <v>173</v>
      </c>
      <c r="E374" s="154" t="s">
        <v>1</v>
      </c>
      <c r="F374" s="155" t="s">
        <v>691</v>
      </c>
      <c r="H374" s="154" t="s">
        <v>1</v>
      </c>
      <c r="I374" s="156"/>
      <c r="L374" s="152"/>
      <c r="M374" s="157"/>
      <c r="T374" s="158"/>
      <c r="AT374" s="154" t="s">
        <v>173</v>
      </c>
      <c r="AU374" s="154" t="s">
        <v>171</v>
      </c>
      <c r="AV374" s="12" t="s">
        <v>82</v>
      </c>
      <c r="AW374" s="12" t="s">
        <v>31</v>
      </c>
      <c r="AX374" s="12" t="s">
        <v>74</v>
      </c>
      <c r="AY374" s="154" t="s">
        <v>163</v>
      </c>
    </row>
    <row r="375" spans="2:65" s="13" customFormat="1" ht="12">
      <c r="B375" s="159"/>
      <c r="D375" s="153" t="s">
        <v>173</v>
      </c>
      <c r="E375" s="160" t="s">
        <v>1</v>
      </c>
      <c r="F375" s="161" t="s">
        <v>692</v>
      </c>
      <c r="H375" s="162">
        <v>14.17</v>
      </c>
      <c r="I375" s="163"/>
      <c r="L375" s="159"/>
      <c r="M375" s="164"/>
      <c r="T375" s="165"/>
      <c r="AT375" s="160" t="s">
        <v>173</v>
      </c>
      <c r="AU375" s="160" t="s">
        <v>171</v>
      </c>
      <c r="AV375" s="13" t="s">
        <v>171</v>
      </c>
      <c r="AW375" s="13" t="s">
        <v>31</v>
      </c>
      <c r="AX375" s="13" t="s">
        <v>74</v>
      </c>
      <c r="AY375" s="160" t="s">
        <v>163</v>
      </c>
    </row>
    <row r="376" spans="2:65" s="12" customFormat="1" ht="12">
      <c r="B376" s="152"/>
      <c r="D376" s="153" t="s">
        <v>173</v>
      </c>
      <c r="E376" s="154" t="s">
        <v>1</v>
      </c>
      <c r="F376" s="155" t="s">
        <v>693</v>
      </c>
      <c r="H376" s="154" t="s">
        <v>1</v>
      </c>
      <c r="I376" s="156"/>
      <c r="L376" s="152"/>
      <c r="M376" s="157"/>
      <c r="T376" s="158"/>
      <c r="AT376" s="154" t="s">
        <v>173</v>
      </c>
      <c r="AU376" s="154" t="s">
        <v>171</v>
      </c>
      <c r="AV376" s="12" t="s">
        <v>82</v>
      </c>
      <c r="AW376" s="12" t="s">
        <v>31</v>
      </c>
      <c r="AX376" s="12" t="s">
        <v>74</v>
      </c>
      <c r="AY376" s="154" t="s">
        <v>163</v>
      </c>
    </row>
    <row r="377" spans="2:65" s="13" customFormat="1" ht="12">
      <c r="B377" s="159"/>
      <c r="D377" s="153" t="s">
        <v>173</v>
      </c>
      <c r="E377" s="160" t="s">
        <v>1</v>
      </c>
      <c r="F377" s="161" t="s">
        <v>694</v>
      </c>
      <c r="H377" s="162">
        <v>33.869999999999997</v>
      </c>
      <c r="I377" s="163"/>
      <c r="L377" s="159"/>
      <c r="M377" s="164"/>
      <c r="T377" s="165"/>
      <c r="AT377" s="160" t="s">
        <v>173</v>
      </c>
      <c r="AU377" s="160" t="s">
        <v>171</v>
      </c>
      <c r="AV377" s="13" t="s">
        <v>171</v>
      </c>
      <c r="AW377" s="13" t="s">
        <v>31</v>
      </c>
      <c r="AX377" s="13" t="s">
        <v>74</v>
      </c>
      <c r="AY377" s="160" t="s">
        <v>163</v>
      </c>
    </row>
    <row r="378" spans="2:65" s="12" customFormat="1" ht="12">
      <c r="B378" s="152"/>
      <c r="D378" s="153" t="s">
        <v>173</v>
      </c>
      <c r="E378" s="154" t="s">
        <v>1</v>
      </c>
      <c r="F378" s="155" t="s">
        <v>695</v>
      </c>
      <c r="H378" s="154" t="s">
        <v>1</v>
      </c>
      <c r="I378" s="156"/>
      <c r="L378" s="152"/>
      <c r="M378" s="157"/>
      <c r="T378" s="158"/>
      <c r="AT378" s="154" t="s">
        <v>173</v>
      </c>
      <c r="AU378" s="154" t="s">
        <v>171</v>
      </c>
      <c r="AV378" s="12" t="s">
        <v>82</v>
      </c>
      <c r="AW378" s="12" t="s">
        <v>31</v>
      </c>
      <c r="AX378" s="12" t="s">
        <v>74</v>
      </c>
      <c r="AY378" s="154" t="s">
        <v>163</v>
      </c>
    </row>
    <row r="379" spans="2:65" s="13" customFormat="1" ht="12">
      <c r="B379" s="159"/>
      <c r="D379" s="153" t="s">
        <v>173</v>
      </c>
      <c r="E379" s="160" t="s">
        <v>1</v>
      </c>
      <c r="F379" s="161" t="s">
        <v>696</v>
      </c>
      <c r="H379" s="162">
        <v>21.43</v>
      </c>
      <c r="I379" s="163"/>
      <c r="L379" s="159"/>
      <c r="M379" s="164"/>
      <c r="T379" s="165"/>
      <c r="AT379" s="160" t="s">
        <v>173</v>
      </c>
      <c r="AU379" s="160" t="s">
        <v>171</v>
      </c>
      <c r="AV379" s="13" t="s">
        <v>171</v>
      </c>
      <c r="AW379" s="13" t="s">
        <v>31</v>
      </c>
      <c r="AX379" s="13" t="s">
        <v>74</v>
      </c>
      <c r="AY379" s="160" t="s">
        <v>163</v>
      </c>
    </row>
    <row r="380" spans="2:65" s="14" customFormat="1" ht="12">
      <c r="B380" s="166"/>
      <c r="D380" s="153" t="s">
        <v>173</v>
      </c>
      <c r="E380" s="167" t="s">
        <v>1</v>
      </c>
      <c r="F380" s="168" t="s">
        <v>178</v>
      </c>
      <c r="H380" s="169">
        <v>104.17000000000002</v>
      </c>
      <c r="I380" s="170"/>
      <c r="L380" s="166"/>
      <c r="M380" s="171"/>
      <c r="T380" s="172"/>
      <c r="AT380" s="167" t="s">
        <v>173</v>
      </c>
      <c r="AU380" s="167" t="s">
        <v>171</v>
      </c>
      <c r="AV380" s="14" t="s">
        <v>170</v>
      </c>
      <c r="AW380" s="14" t="s">
        <v>31</v>
      </c>
      <c r="AX380" s="14" t="s">
        <v>82</v>
      </c>
      <c r="AY380" s="167" t="s">
        <v>163</v>
      </c>
    </row>
    <row r="381" spans="2:65" s="1" customFormat="1" ht="21.75" customHeight="1">
      <c r="B381" s="31"/>
      <c r="C381" s="138" t="s">
        <v>7</v>
      </c>
      <c r="D381" s="138" t="s">
        <v>166</v>
      </c>
      <c r="E381" s="139" t="s">
        <v>697</v>
      </c>
      <c r="F381" s="140" t="s">
        <v>698</v>
      </c>
      <c r="G381" s="141" t="s">
        <v>675</v>
      </c>
      <c r="H381" s="142">
        <v>987.55499999999995</v>
      </c>
      <c r="I381" s="143"/>
      <c r="J381" s="144">
        <f>ROUND(I381*H381,2)</f>
        <v>0</v>
      </c>
      <c r="K381" s="145"/>
      <c r="L381" s="31"/>
      <c r="M381" s="146" t="s">
        <v>1</v>
      </c>
      <c r="N381" s="147" t="s">
        <v>40</v>
      </c>
      <c r="P381" s="148">
        <f>O381*H381</f>
        <v>0</v>
      </c>
      <c r="Q381" s="148">
        <v>0</v>
      </c>
      <c r="R381" s="148">
        <f>Q381*H381</f>
        <v>0</v>
      </c>
      <c r="S381" s="148">
        <v>0</v>
      </c>
      <c r="T381" s="149">
        <f>S381*H381</f>
        <v>0</v>
      </c>
      <c r="AR381" s="150" t="s">
        <v>170</v>
      </c>
      <c r="AT381" s="150" t="s">
        <v>166</v>
      </c>
      <c r="AU381" s="150" t="s">
        <v>171</v>
      </c>
      <c r="AY381" s="16" t="s">
        <v>163</v>
      </c>
      <c r="BE381" s="151">
        <f>IF(N381="základná",J381,0)</f>
        <v>0</v>
      </c>
      <c r="BF381" s="151">
        <f>IF(N381="znížená",J381,0)</f>
        <v>0</v>
      </c>
      <c r="BG381" s="151">
        <f>IF(N381="zákl. prenesená",J381,0)</f>
        <v>0</v>
      </c>
      <c r="BH381" s="151">
        <f>IF(N381="zníž. prenesená",J381,0)</f>
        <v>0</v>
      </c>
      <c r="BI381" s="151">
        <f>IF(N381="nulová",J381,0)</f>
        <v>0</v>
      </c>
      <c r="BJ381" s="16" t="s">
        <v>171</v>
      </c>
      <c r="BK381" s="151">
        <f>ROUND(I381*H381,2)</f>
        <v>0</v>
      </c>
      <c r="BL381" s="16" t="s">
        <v>170</v>
      </c>
      <c r="BM381" s="150" t="s">
        <v>699</v>
      </c>
    </row>
    <row r="382" spans="2:65" s="12" customFormat="1" ht="24">
      <c r="B382" s="152"/>
      <c r="D382" s="153" t="s">
        <v>173</v>
      </c>
      <c r="E382" s="154" t="s">
        <v>1</v>
      </c>
      <c r="F382" s="155" t="s">
        <v>635</v>
      </c>
      <c r="H382" s="154" t="s">
        <v>1</v>
      </c>
      <c r="I382" s="156"/>
      <c r="L382" s="152"/>
      <c r="M382" s="157"/>
      <c r="T382" s="158"/>
      <c r="AT382" s="154" t="s">
        <v>173</v>
      </c>
      <c r="AU382" s="154" t="s">
        <v>171</v>
      </c>
      <c r="AV382" s="12" t="s">
        <v>82</v>
      </c>
      <c r="AW382" s="12" t="s">
        <v>31</v>
      </c>
      <c r="AX382" s="12" t="s">
        <v>74</v>
      </c>
      <c r="AY382" s="154" t="s">
        <v>163</v>
      </c>
    </row>
    <row r="383" spans="2:65" s="13" customFormat="1" ht="12">
      <c r="B383" s="159"/>
      <c r="D383" s="153" t="s">
        <v>173</v>
      </c>
      <c r="E383" s="160" t="s">
        <v>1</v>
      </c>
      <c r="F383" s="161" t="s">
        <v>636</v>
      </c>
      <c r="H383" s="162">
        <v>61.656999999999996</v>
      </c>
      <c r="I383" s="163"/>
      <c r="L383" s="159"/>
      <c r="M383" s="164"/>
      <c r="T383" s="165"/>
      <c r="AT383" s="160" t="s">
        <v>173</v>
      </c>
      <c r="AU383" s="160" t="s">
        <v>171</v>
      </c>
      <c r="AV383" s="13" t="s">
        <v>171</v>
      </c>
      <c r="AW383" s="13" t="s">
        <v>31</v>
      </c>
      <c r="AX383" s="13" t="s">
        <v>74</v>
      </c>
      <c r="AY383" s="160" t="s">
        <v>163</v>
      </c>
    </row>
    <row r="384" spans="2:65" s="13" customFormat="1" ht="24">
      <c r="B384" s="159"/>
      <c r="D384" s="153" t="s">
        <v>173</v>
      </c>
      <c r="E384" s="160" t="s">
        <v>1</v>
      </c>
      <c r="F384" s="161" t="s">
        <v>637</v>
      </c>
      <c r="H384" s="162">
        <v>49.192</v>
      </c>
      <c r="I384" s="163"/>
      <c r="L384" s="159"/>
      <c r="M384" s="164"/>
      <c r="T384" s="165"/>
      <c r="AT384" s="160" t="s">
        <v>173</v>
      </c>
      <c r="AU384" s="160" t="s">
        <v>171</v>
      </c>
      <c r="AV384" s="13" t="s">
        <v>171</v>
      </c>
      <c r="AW384" s="13" t="s">
        <v>31</v>
      </c>
      <c r="AX384" s="13" t="s">
        <v>74</v>
      </c>
      <c r="AY384" s="160" t="s">
        <v>163</v>
      </c>
    </row>
    <row r="385" spans="2:65" s="13" customFormat="1" ht="12">
      <c r="B385" s="159"/>
      <c r="D385" s="153" t="s">
        <v>173</v>
      </c>
      <c r="E385" s="160" t="s">
        <v>1</v>
      </c>
      <c r="F385" s="161" t="s">
        <v>638</v>
      </c>
      <c r="H385" s="162">
        <v>75.444000000000003</v>
      </c>
      <c r="I385" s="163"/>
      <c r="L385" s="159"/>
      <c r="M385" s="164"/>
      <c r="T385" s="165"/>
      <c r="AT385" s="160" t="s">
        <v>173</v>
      </c>
      <c r="AU385" s="160" t="s">
        <v>171</v>
      </c>
      <c r="AV385" s="13" t="s">
        <v>171</v>
      </c>
      <c r="AW385" s="13" t="s">
        <v>31</v>
      </c>
      <c r="AX385" s="13" t="s">
        <v>74</v>
      </c>
      <c r="AY385" s="160" t="s">
        <v>163</v>
      </c>
    </row>
    <row r="386" spans="2:65" s="13" customFormat="1" ht="12">
      <c r="B386" s="159"/>
      <c r="D386" s="153" t="s">
        <v>173</v>
      </c>
      <c r="E386" s="160" t="s">
        <v>1</v>
      </c>
      <c r="F386" s="161" t="s">
        <v>639</v>
      </c>
      <c r="H386" s="162">
        <v>50.572000000000003</v>
      </c>
      <c r="I386" s="163"/>
      <c r="L386" s="159"/>
      <c r="M386" s="164"/>
      <c r="T386" s="165"/>
      <c r="AT386" s="160" t="s">
        <v>173</v>
      </c>
      <c r="AU386" s="160" t="s">
        <v>171</v>
      </c>
      <c r="AV386" s="13" t="s">
        <v>171</v>
      </c>
      <c r="AW386" s="13" t="s">
        <v>31</v>
      </c>
      <c r="AX386" s="13" t="s">
        <v>74</v>
      </c>
      <c r="AY386" s="160" t="s">
        <v>163</v>
      </c>
    </row>
    <row r="387" spans="2:65" s="12" customFormat="1" ht="36">
      <c r="B387" s="152"/>
      <c r="D387" s="153" t="s">
        <v>173</v>
      </c>
      <c r="E387" s="154" t="s">
        <v>1</v>
      </c>
      <c r="F387" s="155" t="s">
        <v>640</v>
      </c>
      <c r="H387" s="154" t="s">
        <v>1</v>
      </c>
      <c r="I387" s="156"/>
      <c r="L387" s="152"/>
      <c r="M387" s="157"/>
      <c r="T387" s="158"/>
      <c r="AT387" s="154" t="s">
        <v>173</v>
      </c>
      <c r="AU387" s="154" t="s">
        <v>171</v>
      </c>
      <c r="AV387" s="12" t="s">
        <v>82</v>
      </c>
      <c r="AW387" s="12" t="s">
        <v>31</v>
      </c>
      <c r="AX387" s="12" t="s">
        <v>74</v>
      </c>
      <c r="AY387" s="154" t="s">
        <v>163</v>
      </c>
    </row>
    <row r="388" spans="2:65" s="13" customFormat="1" ht="24">
      <c r="B388" s="159"/>
      <c r="D388" s="153" t="s">
        <v>173</v>
      </c>
      <c r="E388" s="160" t="s">
        <v>1</v>
      </c>
      <c r="F388" s="161" t="s">
        <v>641</v>
      </c>
      <c r="H388" s="162">
        <v>68.292000000000002</v>
      </c>
      <c r="I388" s="163"/>
      <c r="L388" s="159"/>
      <c r="M388" s="164"/>
      <c r="T388" s="165"/>
      <c r="AT388" s="160" t="s">
        <v>173</v>
      </c>
      <c r="AU388" s="160" t="s">
        <v>171</v>
      </c>
      <c r="AV388" s="13" t="s">
        <v>171</v>
      </c>
      <c r="AW388" s="13" t="s">
        <v>31</v>
      </c>
      <c r="AX388" s="13" t="s">
        <v>74</v>
      </c>
      <c r="AY388" s="160" t="s">
        <v>163</v>
      </c>
    </row>
    <row r="389" spans="2:65" s="13" customFormat="1" ht="24">
      <c r="B389" s="159"/>
      <c r="D389" s="153" t="s">
        <v>173</v>
      </c>
      <c r="E389" s="160" t="s">
        <v>1</v>
      </c>
      <c r="F389" s="161" t="s">
        <v>642</v>
      </c>
      <c r="H389" s="162">
        <v>38.933999999999997</v>
      </c>
      <c r="I389" s="163"/>
      <c r="L389" s="159"/>
      <c r="M389" s="164"/>
      <c r="T389" s="165"/>
      <c r="AT389" s="160" t="s">
        <v>173</v>
      </c>
      <c r="AU389" s="160" t="s">
        <v>171</v>
      </c>
      <c r="AV389" s="13" t="s">
        <v>171</v>
      </c>
      <c r="AW389" s="13" t="s">
        <v>31</v>
      </c>
      <c r="AX389" s="13" t="s">
        <v>74</v>
      </c>
      <c r="AY389" s="160" t="s">
        <v>163</v>
      </c>
    </row>
    <row r="390" spans="2:65" s="13" customFormat="1" ht="12">
      <c r="B390" s="159"/>
      <c r="D390" s="153" t="s">
        <v>173</v>
      </c>
      <c r="E390" s="160" t="s">
        <v>1</v>
      </c>
      <c r="F390" s="161" t="s">
        <v>643</v>
      </c>
      <c r="H390" s="162">
        <v>108.658</v>
      </c>
      <c r="I390" s="163"/>
      <c r="L390" s="159"/>
      <c r="M390" s="164"/>
      <c r="T390" s="165"/>
      <c r="AT390" s="160" t="s">
        <v>173</v>
      </c>
      <c r="AU390" s="160" t="s">
        <v>171</v>
      </c>
      <c r="AV390" s="13" t="s">
        <v>171</v>
      </c>
      <c r="AW390" s="13" t="s">
        <v>31</v>
      </c>
      <c r="AX390" s="13" t="s">
        <v>74</v>
      </c>
      <c r="AY390" s="160" t="s">
        <v>163</v>
      </c>
    </row>
    <row r="391" spans="2:65" s="13" customFormat="1" ht="24">
      <c r="B391" s="159"/>
      <c r="D391" s="153" t="s">
        <v>173</v>
      </c>
      <c r="E391" s="160" t="s">
        <v>1</v>
      </c>
      <c r="F391" s="161" t="s">
        <v>644</v>
      </c>
      <c r="H391" s="162">
        <v>96.731999999999999</v>
      </c>
      <c r="I391" s="163"/>
      <c r="L391" s="159"/>
      <c r="M391" s="164"/>
      <c r="T391" s="165"/>
      <c r="AT391" s="160" t="s">
        <v>173</v>
      </c>
      <c r="AU391" s="160" t="s">
        <v>171</v>
      </c>
      <c r="AV391" s="13" t="s">
        <v>171</v>
      </c>
      <c r="AW391" s="13" t="s">
        <v>31</v>
      </c>
      <c r="AX391" s="13" t="s">
        <v>74</v>
      </c>
      <c r="AY391" s="160" t="s">
        <v>163</v>
      </c>
    </row>
    <row r="392" spans="2:65" s="13" customFormat="1" ht="24">
      <c r="B392" s="159"/>
      <c r="D392" s="153" t="s">
        <v>173</v>
      </c>
      <c r="E392" s="160" t="s">
        <v>1</v>
      </c>
      <c r="F392" s="161" t="s">
        <v>645</v>
      </c>
      <c r="H392" s="162">
        <v>112.76600000000001</v>
      </c>
      <c r="I392" s="163"/>
      <c r="L392" s="159"/>
      <c r="M392" s="164"/>
      <c r="T392" s="165"/>
      <c r="AT392" s="160" t="s">
        <v>173</v>
      </c>
      <c r="AU392" s="160" t="s">
        <v>171</v>
      </c>
      <c r="AV392" s="13" t="s">
        <v>171</v>
      </c>
      <c r="AW392" s="13" t="s">
        <v>31</v>
      </c>
      <c r="AX392" s="13" t="s">
        <v>74</v>
      </c>
      <c r="AY392" s="160" t="s">
        <v>163</v>
      </c>
    </row>
    <row r="393" spans="2:65" s="13" customFormat="1" ht="24">
      <c r="B393" s="159"/>
      <c r="D393" s="153" t="s">
        <v>173</v>
      </c>
      <c r="E393" s="160" t="s">
        <v>1</v>
      </c>
      <c r="F393" s="161" t="s">
        <v>646</v>
      </c>
      <c r="H393" s="162">
        <v>117.012</v>
      </c>
      <c r="I393" s="163"/>
      <c r="L393" s="159"/>
      <c r="M393" s="164"/>
      <c r="T393" s="165"/>
      <c r="AT393" s="160" t="s">
        <v>173</v>
      </c>
      <c r="AU393" s="160" t="s">
        <v>171</v>
      </c>
      <c r="AV393" s="13" t="s">
        <v>171</v>
      </c>
      <c r="AW393" s="13" t="s">
        <v>31</v>
      </c>
      <c r="AX393" s="13" t="s">
        <v>74</v>
      </c>
      <c r="AY393" s="160" t="s">
        <v>163</v>
      </c>
    </row>
    <row r="394" spans="2:65" s="13" customFormat="1" ht="24">
      <c r="B394" s="159"/>
      <c r="D394" s="153" t="s">
        <v>173</v>
      </c>
      <c r="E394" s="160" t="s">
        <v>1</v>
      </c>
      <c r="F394" s="161" t="s">
        <v>647</v>
      </c>
      <c r="H394" s="162">
        <v>68.212999999999994</v>
      </c>
      <c r="I394" s="163"/>
      <c r="L394" s="159"/>
      <c r="M394" s="164"/>
      <c r="T394" s="165"/>
      <c r="AT394" s="160" t="s">
        <v>173</v>
      </c>
      <c r="AU394" s="160" t="s">
        <v>171</v>
      </c>
      <c r="AV394" s="13" t="s">
        <v>171</v>
      </c>
      <c r="AW394" s="13" t="s">
        <v>31</v>
      </c>
      <c r="AX394" s="13" t="s">
        <v>74</v>
      </c>
      <c r="AY394" s="160" t="s">
        <v>163</v>
      </c>
    </row>
    <row r="395" spans="2:65" s="13" customFormat="1" ht="24">
      <c r="B395" s="159"/>
      <c r="D395" s="153" t="s">
        <v>173</v>
      </c>
      <c r="E395" s="160" t="s">
        <v>1</v>
      </c>
      <c r="F395" s="161" t="s">
        <v>648</v>
      </c>
      <c r="H395" s="162">
        <v>140.083</v>
      </c>
      <c r="I395" s="163"/>
      <c r="L395" s="159"/>
      <c r="M395" s="164"/>
      <c r="T395" s="165"/>
      <c r="AT395" s="160" t="s">
        <v>173</v>
      </c>
      <c r="AU395" s="160" t="s">
        <v>171</v>
      </c>
      <c r="AV395" s="13" t="s">
        <v>171</v>
      </c>
      <c r="AW395" s="13" t="s">
        <v>31</v>
      </c>
      <c r="AX395" s="13" t="s">
        <v>74</v>
      </c>
      <c r="AY395" s="160" t="s">
        <v>163</v>
      </c>
    </row>
    <row r="396" spans="2:65" s="14" customFormat="1" ht="12">
      <c r="B396" s="166"/>
      <c r="D396" s="153" t="s">
        <v>173</v>
      </c>
      <c r="E396" s="167" t="s">
        <v>1</v>
      </c>
      <c r="F396" s="168" t="s">
        <v>178</v>
      </c>
      <c r="H396" s="169">
        <v>987.55499999999995</v>
      </c>
      <c r="I396" s="170"/>
      <c r="L396" s="166"/>
      <c r="M396" s="171"/>
      <c r="T396" s="172"/>
      <c r="AT396" s="167" t="s">
        <v>173</v>
      </c>
      <c r="AU396" s="167" t="s">
        <v>171</v>
      </c>
      <c r="AV396" s="14" t="s">
        <v>170</v>
      </c>
      <c r="AW396" s="14" t="s">
        <v>31</v>
      </c>
      <c r="AX396" s="14" t="s">
        <v>82</v>
      </c>
      <c r="AY396" s="167" t="s">
        <v>163</v>
      </c>
    </row>
    <row r="397" spans="2:65" s="1" customFormat="1" ht="24.25" customHeight="1">
      <c r="B397" s="31"/>
      <c r="C397" s="138" t="s">
        <v>328</v>
      </c>
      <c r="D397" s="138" t="s">
        <v>166</v>
      </c>
      <c r="E397" s="139" t="s">
        <v>700</v>
      </c>
      <c r="F397" s="140" t="s">
        <v>701</v>
      </c>
      <c r="G397" s="141" t="s">
        <v>183</v>
      </c>
      <c r="H397" s="142">
        <v>987.55499999999995</v>
      </c>
      <c r="I397" s="143"/>
      <c r="J397" s="144">
        <f>ROUND(I397*H397,2)</f>
        <v>0</v>
      </c>
      <c r="K397" s="145"/>
      <c r="L397" s="31"/>
      <c r="M397" s="146" t="s">
        <v>1</v>
      </c>
      <c r="N397" s="147" t="s">
        <v>40</v>
      </c>
      <c r="P397" s="148">
        <f>O397*H397</f>
        <v>0</v>
      </c>
      <c r="Q397" s="148">
        <v>0</v>
      </c>
      <c r="R397" s="148">
        <f>Q397*H397</f>
        <v>0</v>
      </c>
      <c r="S397" s="148">
        <v>0</v>
      </c>
      <c r="T397" s="149">
        <f>S397*H397</f>
        <v>0</v>
      </c>
      <c r="AR397" s="150" t="s">
        <v>170</v>
      </c>
      <c r="AT397" s="150" t="s">
        <v>166</v>
      </c>
      <c r="AU397" s="150" t="s">
        <v>171</v>
      </c>
      <c r="AY397" s="16" t="s">
        <v>163</v>
      </c>
      <c r="BE397" s="151">
        <f>IF(N397="základná",J397,0)</f>
        <v>0</v>
      </c>
      <c r="BF397" s="151">
        <f>IF(N397="znížená",J397,0)</f>
        <v>0</v>
      </c>
      <c r="BG397" s="151">
        <f>IF(N397="zákl. prenesená",J397,0)</f>
        <v>0</v>
      </c>
      <c r="BH397" s="151">
        <f>IF(N397="zníž. prenesená",J397,0)</f>
        <v>0</v>
      </c>
      <c r="BI397" s="151">
        <f>IF(N397="nulová",J397,0)</f>
        <v>0</v>
      </c>
      <c r="BJ397" s="16" t="s">
        <v>171</v>
      </c>
      <c r="BK397" s="151">
        <f>ROUND(I397*H397,2)</f>
        <v>0</v>
      </c>
      <c r="BL397" s="16" t="s">
        <v>170</v>
      </c>
      <c r="BM397" s="150" t="s">
        <v>702</v>
      </c>
    </row>
    <row r="398" spans="2:65" s="12" customFormat="1" ht="24">
      <c r="B398" s="152"/>
      <c r="D398" s="153" t="s">
        <v>173</v>
      </c>
      <c r="E398" s="154" t="s">
        <v>1</v>
      </c>
      <c r="F398" s="155" t="s">
        <v>635</v>
      </c>
      <c r="H398" s="154" t="s">
        <v>1</v>
      </c>
      <c r="I398" s="156"/>
      <c r="L398" s="152"/>
      <c r="M398" s="157"/>
      <c r="T398" s="158"/>
      <c r="AT398" s="154" t="s">
        <v>173</v>
      </c>
      <c r="AU398" s="154" t="s">
        <v>171</v>
      </c>
      <c r="AV398" s="12" t="s">
        <v>82</v>
      </c>
      <c r="AW398" s="12" t="s">
        <v>31</v>
      </c>
      <c r="AX398" s="12" t="s">
        <v>74</v>
      </c>
      <c r="AY398" s="154" t="s">
        <v>163</v>
      </c>
    </row>
    <row r="399" spans="2:65" s="13" customFormat="1" ht="12">
      <c r="B399" s="159"/>
      <c r="D399" s="153" t="s">
        <v>173</v>
      </c>
      <c r="E399" s="160" t="s">
        <v>1</v>
      </c>
      <c r="F399" s="161" t="s">
        <v>636</v>
      </c>
      <c r="H399" s="162">
        <v>61.656999999999996</v>
      </c>
      <c r="I399" s="163"/>
      <c r="L399" s="159"/>
      <c r="M399" s="164"/>
      <c r="T399" s="165"/>
      <c r="AT399" s="160" t="s">
        <v>173</v>
      </c>
      <c r="AU399" s="160" t="s">
        <v>171</v>
      </c>
      <c r="AV399" s="13" t="s">
        <v>171</v>
      </c>
      <c r="AW399" s="13" t="s">
        <v>31</v>
      </c>
      <c r="AX399" s="13" t="s">
        <v>74</v>
      </c>
      <c r="AY399" s="160" t="s">
        <v>163</v>
      </c>
    </row>
    <row r="400" spans="2:65" s="13" customFormat="1" ht="24">
      <c r="B400" s="159"/>
      <c r="D400" s="153" t="s">
        <v>173</v>
      </c>
      <c r="E400" s="160" t="s">
        <v>1</v>
      </c>
      <c r="F400" s="161" t="s">
        <v>637</v>
      </c>
      <c r="H400" s="162">
        <v>49.192</v>
      </c>
      <c r="I400" s="163"/>
      <c r="L400" s="159"/>
      <c r="M400" s="164"/>
      <c r="T400" s="165"/>
      <c r="AT400" s="160" t="s">
        <v>173</v>
      </c>
      <c r="AU400" s="160" t="s">
        <v>171</v>
      </c>
      <c r="AV400" s="13" t="s">
        <v>171</v>
      </c>
      <c r="AW400" s="13" t="s">
        <v>31</v>
      </c>
      <c r="AX400" s="13" t="s">
        <v>74</v>
      </c>
      <c r="AY400" s="160" t="s">
        <v>163</v>
      </c>
    </row>
    <row r="401" spans="2:65" s="13" customFormat="1" ht="12">
      <c r="B401" s="159"/>
      <c r="D401" s="153" t="s">
        <v>173</v>
      </c>
      <c r="E401" s="160" t="s">
        <v>1</v>
      </c>
      <c r="F401" s="161" t="s">
        <v>638</v>
      </c>
      <c r="H401" s="162">
        <v>75.444000000000003</v>
      </c>
      <c r="I401" s="163"/>
      <c r="L401" s="159"/>
      <c r="M401" s="164"/>
      <c r="T401" s="165"/>
      <c r="AT401" s="160" t="s">
        <v>173</v>
      </c>
      <c r="AU401" s="160" t="s">
        <v>171</v>
      </c>
      <c r="AV401" s="13" t="s">
        <v>171</v>
      </c>
      <c r="AW401" s="13" t="s">
        <v>31</v>
      </c>
      <c r="AX401" s="13" t="s">
        <v>74</v>
      </c>
      <c r="AY401" s="160" t="s">
        <v>163</v>
      </c>
    </row>
    <row r="402" spans="2:65" s="13" customFormat="1" ht="12">
      <c r="B402" s="159"/>
      <c r="D402" s="153" t="s">
        <v>173</v>
      </c>
      <c r="E402" s="160" t="s">
        <v>1</v>
      </c>
      <c r="F402" s="161" t="s">
        <v>639</v>
      </c>
      <c r="H402" s="162">
        <v>50.572000000000003</v>
      </c>
      <c r="I402" s="163"/>
      <c r="L402" s="159"/>
      <c r="M402" s="164"/>
      <c r="T402" s="165"/>
      <c r="AT402" s="160" t="s">
        <v>173</v>
      </c>
      <c r="AU402" s="160" t="s">
        <v>171</v>
      </c>
      <c r="AV402" s="13" t="s">
        <v>171</v>
      </c>
      <c r="AW402" s="13" t="s">
        <v>31</v>
      </c>
      <c r="AX402" s="13" t="s">
        <v>74</v>
      </c>
      <c r="AY402" s="160" t="s">
        <v>163</v>
      </c>
    </row>
    <row r="403" spans="2:65" s="12" customFormat="1" ht="36">
      <c r="B403" s="152"/>
      <c r="D403" s="153" t="s">
        <v>173</v>
      </c>
      <c r="E403" s="154" t="s">
        <v>1</v>
      </c>
      <c r="F403" s="155" t="s">
        <v>640</v>
      </c>
      <c r="H403" s="154" t="s">
        <v>1</v>
      </c>
      <c r="I403" s="156"/>
      <c r="L403" s="152"/>
      <c r="M403" s="157"/>
      <c r="T403" s="158"/>
      <c r="AT403" s="154" t="s">
        <v>173</v>
      </c>
      <c r="AU403" s="154" t="s">
        <v>171</v>
      </c>
      <c r="AV403" s="12" t="s">
        <v>82</v>
      </c>
      <c r="AW403" s="12" t="s">
        <v>31</v>
      </c>
      <c r="AX403" s="12" t="s">
        <v>74</v>
      </c>
      <c r="AY403" s="154" t="s">
        <v>163</v>
      </c>
    </row>
    <row r="404" spans="2:65" s="13" customFormat="1" ht="24">
      <c r="B404" s="159"/>
      <c r="D404" s="153" t="s">
        <v>173</v>
      </c>
      <c r="E404" s="160" t="s">
        <v>1</v>
      </c>
      <c r="F404" s="161" t="s">
        <v>641</v>
      </c>
      <c r="H404" s="162">
        <v>68.292000000000002</v>
      </c>
      <c r="I404" s="163"/>
      <c r="L404" s="159"/>
      <c r="M404" s="164"/>
      <c r="T404" s="165"/>
      <c r="AT404" s="160" t="s">
        <v>173</v>
      </c>
      <c r="AU404" s="160" t="s">
        <v>171</v>
      </c>
      <c r="AV404" s="13" t="s">
        <v>171</v>
      </c>
      <c r="AW404" s="13" t="s">
        <v>31</v>
      </c>
      <c r="AX404" s="13" t="s">
        <v>74</v>
      </c>
      <c r="AY404" s="160" t="s">
        <v>163</v>
      </c>
    </row>
    <row r="405" spans="2:65" s="13" customFormat="1" ht="24">
      <c r="B405" s="159"/>
      <c r="D405" s="153" t="s">
        <v>173</v>
      </c>
      <c r="E405" s="160" t="s">
        <v>1</v>
      </c>
      <c r="F405" s="161" t="s">
        <v>642</v>
      </c>
      <c r="H405" s="162">
        <v>38.933999999999997</v>
      </c>
      <c r="I405" s="163"/>
      <c r="L405" s="159"/>
      <c r="M405" s="164"/>
      <c r="T405" s="165"/>
      <c r="AT405" s="160" t="s">
        <v>173</v>
      </c>
      <c r="AU405" s="160" t="s">
        <v>171</v>
      </c>
      <c r="AV405" s="13" t="s">
        <v>171</v>
      </c>
      <c r="AW405" s="13" t="s">
        <v>31</v>
      </c>
      <c r="AX405" s="13" t="s">
        <v>74</v>
      </c>
      <c r="AY405" s="160" t="s">
        <v>163</v>
      </c>
    </row>
    <row r="406" spans="2:65" s="13" customFormat="1" ht="12">
      <c r="B406" s="159"/>
      <c r="D406" s="153" t="s">
        <v>173</v>
      </c>
      <c r="E406" s="160" t="s">
        <v>1</v>
      </c>
      <c r="F406" s="161" t="s">
        <v>643</v>
      </c>
      <c r="H406" s="162">
        <v>108.658</v>
      </c>
      <c r="I406" s="163"/>
      <c r="L406" s="159"/>
      <c r="M406" s="164"/>
      <c r="T406" s="165"/>
      <c r="AT406" s="160" t="s">
        <v>173</v>
      </c>
      <c r="AU406" s="160" t="s">
        <v>171</v>
      </c>
      <c r="AV406" s="13" t="s">
        <v>171</v>
      </c>
      <c r="AW406" s="13" t="s">
        <v>31</v>
      </c>
      <c r="AX406" s="13" t="s">
        <v>74</v>
      </c>
      <c r="AY406" s="160" t="s">
        <v>163</v>
      </c>
    </row>
    <row r="407" spans="2:65" s="13" customFormat="1" ht="24">
      <c r="B407" s="159"/>
      <c r="D407" s="153" t="s">
        <v>173</v>
      </c>
      <c r="E407" s="160" t="s">
        <v>1</v>
      </c>
      <c r="F407" s="161" t="s">
        <v>644</v>
      </c>
      <c r="H407" s="162">
        <v>96.731999999999999</v>
      </c>
      <c r="I407" s="163"/>
      <c r="L407" s="159"/>
      <c r="M407" s="164"/>
      <c r="T407" s="165"/>
      <c r="AT407" s="160" t="s">
        <v>173</v>
      </c>
      <c r="AU407" s="160" t="s">
        <v>171</v>
      </c>
      <c r="AV407" s="13" t="s">
        <v>171</v>
      </c>
      <c r="AW407" s="13" t="s">
        <v>31</v>
      </c>
      <c r="AX407" s="13" t="s">
        <v>74</v>
      </c>
      <c r="AY407" s="160" t="s">
        <v>163</v>
      </c>
    </row>
    <row r="408" spans="2:65" s="13" customFormat="1" ht="24">
      <c r="B408" s="159"/>
      <c r="D408" s="153" t="s">
        <v>173</v>
      </c>
      <c r="E408" s="160" t="s">
        <v>1</v>
      </c>
      <c r="F408" s="161" t="s">
        <v>645</v>
      </c>
      <c r="H408" s="162">
        <v>112.76600000000001</v>
      </c>
      <c r="I408" s="163"/>
      <c r="L408" s="159"/>
      <c r="M408" s="164"/>
      <c r="T408" s="165"/>
      <c r="AT408" s="160" t="s">
        <v>173</v>
      </c>
      <c r="AU408" s="160" t="s">
        <v>171</v>
      </c>
      <c r="AV408" s="13" t="s">
        <v>171</v>
      </c>
      <c r="AW408" s="13" t="s">
        <v>31</v>
      </c>
      <c r="AX408" s="13" t="s">
        <v>74</v>
      </c>
      <c r="AY408" s="160" t="s">
        <v>163</v>
      </c>
    </row>
    <row r="409" spans="2:65" s="13" customFormat="1" ht="24">
      <c r="B409" s="159"/>
      <c r="D409" s="153" t="s">
        <v>173</v>
      </c>
      <c r="E409" s="160" t="s">
        <v>1</v>
      </c>
      <c r="F409" s="161" t="s">
        <v>646</v>
      </c>
      <c r="H409" s="162">
        <v>117.012</v>
      </c>
      <c r="I409" s="163"/>
      <c r="L409" s="159"/>
      <c r="M409" s="164"/>
      <c r="T409" s="165"/>
      <c r="AT409" s="160" t="s">
        <v>173</v>
      </c>
      <c r="AU409" s="160" t="s">
        <v>171</v>
      </c>
      <c r="AV409" s="13" t="s">
        <v>171</v>
      </c>
      <c r="AW409" s="13" t="s">
        <v>31</v>
      </c>
      <c r="AX409" s="13" t="s">
        <v>74</v>
      </c>
      <c r="AY409" s="160" t="s">
        <v>163</v>
      </c>
    </row>
    <row r="410" spans="2:65" s="13" customFormat="1" ht="24">
      <c r="B410" s="159"/>
      <c r="D410" s="153" t="s">
        <v>173</v>
      </c>
      <c r="E410" s="160" t="s">
        <v>1</v>
      </c>
      <c r="F410" s="161" t="s">
        <v>647</v>
      </c>
      <c r="H410" s="162">
        <v>68.212999999999994</v>
      </c>
      <c r="I410" s="163"/>
      <c r="L410" s="159"/>
      <c r="M410" s="164"/>
      <c r="T410" s="165"/>
      <c r="AT410" s="160" t="s">
        <v>173</v>
      </c>
      <c r="AU410" s="160" t="s">
        <v>171</v>
      </c>
      <c r="AV410" s="13" t="s">
        <v>171</v>
      </c>
      <c r="AW410" s="13" t="s">
        <v>31</v>
      </c>
      <c r="AX410" s="13" t="s">
        <v>74</v>
      </c>
      <c r="AY410" s="160" t="s">
        <v>163</v>
      </c>
    </row>
    <row r="411" spans="2:65" s="13" customFormat="1" ht="24">
      <c r="B411" s="159"/>
      <c r="D411" s="153" t="s">
        <v>173</v>
      </c>
      <c r="E411" s="160" t="s">
        <v>1</v>
      </c>
      <c r="F411" s="161" t="s">
        <v>648</v>
      </c>
      <c r="H411" s="162">
        <v>140.083</v>
      </c>
      <c r="I411" s="163"/>
      <c r="L411" s="159"/>
      <c r="M411" s="164"/>
      <c r="T411" s="165"/>
      <c r="AT411" s="160" t="s">
        <v>173</v>
      </c>
      <c r="AU411" s="160" t="s">
        <v>171</v>
      </c>
      <c r="AV411" s="13" t="s">
        <v>171</v>
      </c>
      <c r="AW411" s="13" t="s">
        <v>31</v>
      </c>
      <c r="AX411" s="13" t="s">
        <v>74</v>
      </c>
      <c r="AY411" s="160" t="s">
        <v>163</v>
      </c>
    </row>
    <row r="412" spans="2:65" s="14" customFormat="1" ht="12">
      <c r="B412" s="166"/>
      <c r="D412" s="153" t="s">
        <v>173</v>
      </c>
      <c r="E412" s="167" t="s">
        <v>1</v>
      </c>
      <c r="F412" s="168" t="s">
        <v>178</v>
      </c>
      <c r="H412" s="169">
        <v>987.55499999999995</v>
      </c>
      <c r="I412" s="170"/>
      <c r="L412" s="166"/>
      <c r="M412" s="171"/>
      <c r="T412" s="172"/>
      <c r="AT412" s="167" t="s">
        <v>173</v>
      </c>
      <c r="AU412" s="167" t="s">
        <v>171</v>
      </c>
      <c r="AV412" s="14" t="s">
        <v>170</v>
      </c>
      <c r="AW412" s="14" t="s">
        <v>31</v>
      </c>
      <c r="AX412" s="14" t="s">
        <v>82</v>
      </c>
      <c r="AY412" s="167" t="s">
        <v>163</v>
      </c>
    </row>
    <row r="413" spans="2:65" s="1" customFormat="1" ht="37.75" customHeight="1">
      <c r="B413" s="31"/>
      <c r="C413" s="138" t="s">
        <v>334</v>
      </c>
      <c r="D413" s="138" t="s">
        <v>166</v>
      </c>
      <c r="E413" s="139" t="s">
        <v>703</v>
      </c>
      <c r="F413" s="140" t="s">
        <v>704</v>
      </c>
      <c r="G413" s="141" t="s">
        <v>183</v>
      </c>
      <c r="H413" s="142">
        <v>987.55499999999995</v>
      </c>
      <c r="I413" s="143"/>
      <c r="J413" s="144">
        <f>ROUND(I413*H413,2)</f>
        <v>0</v>
      </c>
      <c r="K413" s="145"/>
      <c r="L413" s="31"/>
      <c r="M413" s="146" t="s">
        <v>1</v>
      </c>
      <c r="N413" s="147" t="s">
        <v>40</v>
      </c>
      <c r="P413" s="148">
        <f>O413*H413</f>
        <v>0</v>
      </c>
      <c r="Q413" s="148">
        <v>0</v>
      </c>
      <c r="R413" s="148">
        <f>Q413*H413</f>
        <v>0</v>
      </c>
      <c r="S413" s="148">
        <v>0</v>
      </c>
      <c r="T413" s="149">
        <f>S413*H413</f>
        <v>0</v>
      </c>
      <c r="AR413" s="150" t="s">
        <v>170</v>
      </c>
      <c r="AT413" s="150" t="s">
        <v>166</v>
      </c>
      <c r="AU413" s="150" t="s">
        <v>171</v>
      </c>
      <c r="AY413" s="16" t="s">
        <v>163</v>
      </c>
      <c r="BE413" s="151">
        <f>IF(N413="základná",J413,0)</f>
        <v>0</v>
      </c>
      <c r="BF413" s="151">
        <f>IF(N413="znížená",J413,0)</f>
        <v>0</v>
      </c>
      <c r="BG413" s="151">
        <f>IF(N413="zákl. prenesená",J413,0)</f>
        <v>0</v>
      </c>
      <c r="BH413" s="151">
        <f>IF(N413="zníž. prenesená",J413,0)</f>
        <v>0</v>
      </c>
      <c r="BI413" s="151">
        <f>IF(N413="nulová",J413,0)</f>
        <v>0</v>
      </c>
      <c r="BJ413" s="16" t="s">
        <v>171</v>
      </c>
      <c r="BK413" s="151">
        <f>ROUND(I413*H413,2)</f>
        <v>0</v>
      </c>
      <c r="BL413" s="16" t="s">
        <v>170</v>
      </c>
      <c r="BM413" s="150" t="s">
        <v>705</v>
      </c>
    </row>
    <row r="414" spans="2:65" s="12" customFormat="1" ht="24">
      <c r="B414" s="152"/>
      <c r="D414" s="153" t="s">
        <v>173</v>
      </c>
      <c r="E414" s="154" t="s">
        <v>1</v>
      </c>
      <c r="F414" s="155" t="s">
        <v>635</v>
      </c>
      <c r="H414" s="154" t="s">
        <v>1</v>
      </c>
      <c r="I414" s="156"/>
      <c r="L414" s="152"/>
      <c r="M414" s="157"/>
      <c r="T414" s="158"/>
      <c r="AT414" s="154" t="s">
        <v>173</v>
      </c>
      <c r="AU414" s="154" t="s">
        <v>171</v>
      </c>
      <c r="AV414" s="12" t="s">
        <v>82</v>
      </c>
      <c r="AW414" s="12" t="s">
        <v>31</v>
      </c>
      <c r="AX414" s="12" t="s">
        <v>74</v>
      </c>
      <c r="AY414" s="154" t="s">
        <v>163</v>
      </c>
    </row>
    <row r="415" spans="2:65" s="13" customFormat="1" ht="12">
      <c r="B415" s="159"/>
      <c r="D415" s="153" t="s">
        <v>173</v>
      </c>
      <c r="E415" s="160" t="s">
        <v>1</v>
      </c>
      <c r="F415" s="161" t="s">
        <v>636</v>
      </c>
      <c r="H415" s="162">
        <v>61.656999999999996</v>
      </c>
      <c r="I415" s="163"/>
      <c r="L415" s="159"/>
      <c r="M415" s="164"/>
      <c r="T415" s="165"/>
      <c r="AT415" s="160" t="s">
        <v>173</v>
      </c>
      <c r="AU415" s="160" t="s">
        <v>171</v>
      </c>
      <c r="AV415" s="13" t="s">
        <v>171</v>
      </c>
      <c r="AW415" s="13" t="s">
        <v>31</v>
      </c>
      <c r="AX415" s="13" t="s">
        <v>74</v>
      </c>
      <c r="AY415" s="160" t="s">
        <v>163</v>
      </c>
    </row>
    <row r="416" spans="2:65" s="13" customFormat="1" ht="24">
      <c r="B416" s="159"/>
      <c r="D416" s="153" t="s">
        <v>173</v>
      </c>
      <c r="E416" s="160" t="s">
        <v>1</v>
      </c>
      <c r="F416" s="161" t="s">
        <v>637</v>
      </c>
      <c r="H416" s="162">
        <v>49.192</v>
      </c>
      <c r="I416" s="163"/>
      <c r="L416" s="159"/>
      <c r="M416" s="164"/>
      <c r="T416" s="165"/>
      <c r="AT416" s="160" t="s">
        <v>173</v>
      </c>
      <c r="AU416" s="160" t="s">
        <v>171</v>
      </c>
      <c r="AV416" s="13" t="s">
        <v>171</v>
      </c>
      <c r="AW416" s="13" t="s">
        <v>31</v>
      </c>
      <c r="AX416" s="13" t="s">
        <v>74</v>
      </c>
      <c r="AY416" s="160" t="s">
        <v>163</v>
      </c>
    </row>
    <row r="417" spans="2:65" s="13" customFormat="1" ht="12">
      <c r="B417" s="159"/>
      <c r="D417" s="153" t="s">
        <v>173</v>
      </c>
      <c r="E417" s="160" t="s">
        <v>1</v>
      </c>
      <c r="F417" s="161" t="s">
        <v>638</v>
      </c>
      <c r="H417" s="162">
        <v>75.444000000000003</v>
      </c>
      <c r="I417" s="163"/>
      <c r="L417" s="159"/>
      <c r="M417" s="164"/>
      <c r="T417" s="165"/>
      <c r="AT417" s="160" t="s">
        <v>173</v>
      </c>
      <c r="AU417" s="160" t="s">
        <v>171</v>
      </c>
      <c r="AV417" s="13" t="s">
        <v>171</v>
      </c>
      <c r="AW417" s="13" t="s">
        <v>31</v>
      </c>
      <c r="AX417" s="13" t="s">
        <v>74</v>
      </c>
      <c r="AY417" s="160" t="s">
        <v>163</v>
      </c>
    </row>
    <row r="418" spans="2:65" s="13" customFormat="1" ht="12">
      <c r="B418" s="159"/>
      <c r="D418" s="153" t="s">
        <v>173</v>
      </c>
      <c r="E418" s="160" t="s">
        <v>1</v>
      </c>
      <c r="F418" s="161" t="s">
        <v>639</v>
      </c>
      <c r="H418" s="162">
        <v>50.572000000000003</v>
      </c>
      <c r="I418" s="163"/>
      <c r="L418" s="159"/>
      <c r="M418" s="164"/>
      <c r="T418" s="165"/>
      <c r="AT418" s="160" t="s">
        <v>173</v>
      </c>
      <c r="AU418" s="160" t="s">
        <v>171</v>
      </c>
      <c r="AV418" s="13" t="s">
        <v>171</v>
      </c>
      <c r="AW418" s="13" t="s">
        <v>31</v>
      </c>
      <c r="AX418" s="13" t="s">
        <v>74</v>
      </c>
      <c r="AY418" s="160" t="s">
        <v>163</v>
      </c>
    </row>
    <row r="419" spans="2:65" s="12" customFormat="1" ht="36">
      <c r="B419" s="152"/>
      <c r="D419" s="153" t="s">
        <v>173</v>
      </c>
      <c r="E419" s="154" t="s">
        <v>1</v>
      </c>
      <c r="F419" s="155" t="s">
        <v>640</v>
      </c>
      <c r="H419" s="154" t="s">
        <v>1</v>
      </c>
      <c r="I419" s="156"/>
      <c r="L419" s="152"/>
      <c r="M419" s="157"/>
      <c r="T419" s="158"/>
      <c r="AT419" s="154" t="s">
        <v>173</v>
      </c>
      <c r="AU419" s="154" t="s">
        <v>171</v>
      </c>
      <c r="AV419" s="12" t="s">
        <v>82</v>
      </c>
      <c r="AW419" s="12" t="s">
        <v>31</v>
      </c>
      <c r="AX419" s="12" t="s">
        <v>74</v>
      </c>
      <c r="AY419" s="154" t="s">
        <v>163</v>
      </c>
    </row>
    <row r="420" spans="2:65" s="13" customFormat="1" ht="24">
      <c r="B420" s="159"/>
      <c r="D420" s="153" t="s">
        <v>173</v>
      </c>
      <c r="E420" s="160" t="s">
        <v>1</v>
      </c>
      <c r="F420" s="161" t="s">
        <v>641</v>
      </c>
      <c r="H420" s="162">
        <v>68.292000000000002</v>
      </c>
      <c r="I420" s="163"/>
      <c r="L420" s="159"/>
      <c r="M420" s="164"/>
      <c r="T420" s="165"/>
      <c r="AT420" s="160" t="s">
        <v>173</v>
      </c>
      <c r="AU420" s="160" t="s">
        <v>171</v>
      </c>
      <c r="AV420" s="13" t="s">
        <v>171</v>
      </c>
      <c r="AW420" s="13" t="s">
        <v>31</v>
      </c>
      <c r="AX420" s="13" t="s">
        <v>74</v>
      </c>
      <c r="AY420" s="160" t="s">
        <v>163</v>
      </c>
    </row>
    <row r="421" spans="2:65" s="13" customFormat="1" ht="24">
      <c r="B421" s="159"/>
      <c r="D421" s="153" t="s">
        <v>173</v>
      </c>
      <c r="E421" s="160" t="s">
        <v>1</v>
      </c>
      <c r="F421" s="161" t="s">
        <v>642</v>
      </c>
      <c r="H421" s="162">
        <v>38.933999999999997</v>
      </c>
      <c r="I421" s="163"/>
      <c r="L421" s="159"/>
      <c r="M421" s="164"/>
      <c r="T421" s="165"/>
      <c r="AT421" s="160" t="s">
        <v>173</v>
      </c>
      <c r="AU421" s="160" t="s">
        <v>171</v>
      </c>
      <c r="AV421" s="13" t="s">
        <v>171</v>
      </c>
      <c r="AW421" s="13" t="s">
        <v>31</v>
      </c>
      <c r="AX421" s="13" t="s">
        <v>74</v>
      </c>
      <c r="AY421" s="160" t="s">
        <v>163</v>
      </c>
    </row>
    <row r="422" spans="2:65" s="13" customFormat="1" ht="12">
      <c r="B422" s="159"/>
      <c r="D422" s="153" t="s">
        <v>173</v>
      </c>
      <c r="E422" s="160" t="s">
        <v>1</v>
      </c>
      <c r="F422" s="161" t="s">
        <v>643</v>
      </c>
      <c r="H422" s="162">
        <v>108.658</v>
      </c>
      <c r="I422" s="163"/>
      <c r="L422" s="159"/>
      <c r="M422" s="164"/>
      <c r="T422" s="165"/>
      <c r="AT422" s="160" t="s">
        <v>173</v>
      </c>
      <c r="AU422" s="160" t="s">
        <v>171</v>
      </c>
      <c r="AV422" s="13" t="s">
        <v>171</v>
      </c>
      <c r="AW422" s="13" t="s">
        <v>31</v>
      </c>
      <c r="AX422" s="13" t="s">
        <v>74</v>
      </c>
      <c r="AY422" s="160" t="s">
        <v>163</v>
      </c>
    </row>
    <row r="423" spans="2:65" s="13" customFormat="1" ht="24">
      <c r="B423" s="159"/>
      <c r="D423" s="153" t="s">
        <v>173</v>
      </c>
      <c r="E423" s="160" t="s">
        <v>1</v>
      </c>
      <c r="F423" s="161" t="s">
        <v>644</v>
      </c>
      <c r="H423" s="162">
        <v>96.731999999999999</v>
      </c>
      <c r="I423" s="163"/>
      <c r="L423" s="159"/>
      <c r="M423" s="164"/>
      <c r="T423" s="165"/>
      <c r="AT423" s="160" t="s">
        <v>173</v>
      </c>
      <c r="AU423" s="160" t="s">
        <v>171</v>
      </c>
      <c r="AV423" s="13" t="s">
        <v>171</v>
      </c>
      <c r="AW423" s="13" t="s">
        <v>31</v>
      </c>
      <c r="AX423" s="13" t="s">
        <v>74</v>
      </c>
      <c r="AY423" s="160" t="s">
        <v>163</v>
      </c>
    </row>
    <row r="424" spans="2:65" s="13" customFormat="1" ht="24">
      <c r="B424" s="159"/>
      <c r="D424" s="153" t="s">
        <v>173</v>
      </c>
      <c r="E424" s="160" t="s">
        <v>1</v>
      </c>
      <c r="F424" s="161" t="s">
        <v>645</v>
      </c>
      <c r="H424" s="162">
        <v>112.76600000000001</v>
      </c>
      <c r="I424" s="163"/>
      <c r="L424" s="159"/>
      <c r="M424" s="164"/>
      <c r="T424" s="165"/>
      <c r="AT424" s="160" t="s">
        <v>173</v>
      </c>
      <c r="AU424" s="160" t="s">
        <v>171</v>
      </c>
      <c r="AV424" s="13" t="s">
        <v>171</v>
      </c>
      <c r="AW424" s="13" t="s">
        <v>31</v>
      </c>
      <c r="AX424" s="13" t="s">
        <v>74</v>
      </c>
      <c r="AY424" s="160" t="s">
        <v>163</v>
      </c>
    </row>
    <row r="425" spans="2:65" s="13" customFormat="1" ht="24">
      <c r="B425" s="159"/>
      <c r="D425" s="153" t="s">
        <v>173</v>
      </c>
      <c r="E425" s="160" t="s">
        <v>1</v>
      </c>
      <c r="F425" s="161" t="s">
        <v>646</v>
      </c>
      <c r="H425" s="162">
        <v>117.012</v>
      </c>
      <c r="I425" s="163"/>
      <c r="L425" s="159"/>
      <c r="M425" s="164"/>
      <c r="T425" s="165"/>
      <c r="AT425" s="160" t="s">
        <v>173</v>
      </c>
      <c r="AU425" s="160" t="s">
        <v>171</v>
      </c>
      <c r="AV425" s="13" t="s">
        <v>171</v>
      </c>
      <c r="AW425" s="13" t="s">
        <v>31</v>
      </c>
      <c r="AX425" s="13" t="s">
        <v>74</v>
      </c>
      <c r="AY425" s="160" t="s">
        <v>163</v>
      </c>
    </row>
    <row r="426" spans="2:65" s="13" customFormat="1" ht="24">
      <c r="B426" s="159"/>
      <c r="D426" s="153" t="s">
        <v>173</v>
      </c>
      <c r="E426" s="160" t="s">
        <v>1</v>
      </c>
      <c r="F426" s="161" t="s">
        <v>647</v>
      </c>
      <c r="H426" s="162">
        <v>68.212999999999994</v>
      </c>
      <c r="I426" s="163"/>
      <c r="L426" s="159"/>
      <c r="M426" s="164"/>
      <c r="T426" s="165"/>
      <c r="AT426" s="160" t="s">
        <v>173</v>
      </c>
      <c r="AU426" s="160" t="s">
        <v>171</v>
      </c>
      <c r="AV426" s="13" t="s">
        <v>171</v>
      </c>
      <c r="AW426" s="13" t="s">
        <v>31</v>
      </c>
      <c r="AX426" s="13" t="s">
        <v>74</v>
      </c>
      <c r="AY426" s="160" t="s">
        <v>163</v>
      </c>
    </row>
    <row r="427" spans="2:65" s="13" customFormat="1" ht="24">
      <c r="B427" s="159"/>
      <c r="D427" s="153" t="s">
        <v>173</v>
      </c>
      <c r="E427" s="160" t="s">
        <v>1</v>
      </c>
      <c r="F427" s="161" t="s">
        <v>648</v>
      </c>
      <c r="H427" s="162">
        <v>140.083</v>
      </c>
      <c r="I427" s="163"/>
      <c r="L427" s="159"/>
      <c r="M427" s="164"/>
      <c r="T427" s="165"/>
      <c r="AT427" s="160" t="s">
        <v>173</v>
      </c>
      <c r="AU427" s="160" t="s">
        <v>171</v>
      </c>
      <c r="AV427" s="13" t="s">
        <v>171</v>
      </c>
      <c r="AW427" s="13" t="s">
        <v>31</v>
      </c>
      <c r="AX427" s="13" t="s">
        <v>74</v>
      </c>
      <c r="AY427" s="160" t="s">
        <v>163</v>
      </c>
    </row>
    <row r="428" spans="2:65" s="14" customFormat="1" ht="12">
      <c r="B428" s="166"/>
      <c r="D428" s="153" t="s">
        <v>173</v>
      </c>
      <c r="E428" s="167" t="s">
        <v>1</v>
      </c>
      <c r="F428" s="168" t="s">
        <v>178</v>
      </c>
      <c r="H428" s="169">
        <v>987.55499999999995</v>
      </c>
      <c r="I428" s="170"/>
      <c r="L428" s="166"/>
      <c r="M428" s="171"/>
      <c r="T428" s="172"/>
      <c r="AT428" s="167" t="s">
        <v>173</v>
      </c>
      <c r="AU428" s="167" t="s">
        <v>171</v>
      </c>
      <c r="AV428" s="14" t="s">
        <v>170</v>
      </c>
      <c r="AW428" s="14" t="s">
        <v>31</v>
      </c>
      <c r="AX428" s="14" t="s">
        <v>82</v>
      </c>
      <c r="AY428" s="167" t="s">
        <v>163</v>
      </c>
    </row>
    <row r="429" spans="2:65" s="11" customFormat="1" ht="22.75" customHeight="1">
      <c r="B429" s="126"/>
      <c r="D429" s="127" t="s">
        <v>73</v>
      </c>
      <c r="E429" s="136" t="s">
        <v>164</v>
      </c>
      <c r="F429" s="136" t="s">
        <v>165</v>
      </c>
      <c r="I429" s="129"/>
      <c r="J429" s="137">
        <f>BK429</f>
        <v>0</v>
      </c>
      <c r="L429" s="126"/>
      <c r="M429" s="131"/>
      <c r="P429" s="132">
        <f>SUM(P430:P586)</f>
        <v>0</v>
      </c>
      <c r="R429" s="132">
        <f>SUM(R430:R586)</f>
        <v>118.92372373000001</v>
      </c>
      <c r="T429" s="133">
        <f>SUM(T430:T586)</f>
        <v>0</v>
      </c>
      <c r="AR429" s="127" t="s">
        <v>82</v>
      </c>
      <c r="AT429" s="134" t="s">
        <v>73</v>
      </c>
      <c r="AU429" s="134" t="s">
        <v>82</v>
      </c>
      <c r="AY429" s="127" t="s">
        <v>163</v>
      </c>
      <c r="BK429" s="135">
        <f>SUM(BK430:BK586)</f>
        <v>0</v>
      </c>
    </row>
    <row r="430" spans="2:65" s="1" customFormat="1" ht="37.75" customHeight="1">
      <c r="B430" s="31"/>
      <c r="C430" s="138" t="s">
        <v>340</v>
      </c>
      <c r="D430" s="138" t="s">
        <v>166</v>
      </c>
      <c r="E430" s="139" t="s">
        <v>706</v>
      </c>
      <c r="F430" s="140" t="s">
        <v>707</v>
      </c>
      <c r="G430" s="141" t="s">
        <v>183</v>
      </c>
      <c r="H430" s="142">
        <v>598.22400000000005</v>
      </c>
      <c r="I430" s="143"/>
      <c r="J430" s="144">
        <f>ROUND(I430*H430,2)</f>
        <v>0</v>
      </c>
      <c r="K430" s="145"/>
      <c r="L430" s="31"/>
      <c r="M430" s="146" t="s">
        <v>1</v>
      </c>
      <c r="N430" s="147" t="s">
        <v>40</v>
      </c>
      <c r="P430" s="148">
        <f>O430*H430</f>
        <v>0</v>
      </c>
      <c r="Q430" s="148">
        <v>1.06E-2</v>
      </c>
      <c r="R430" s="148">
        <f>Q430*H430</f>
        <v>6.3411744000000008</v>
      </c>
      <c r="S430" s="148">
        <v>0</v>
      </c>
      <c r="T430" s="149">
        <f>S430*H430</f>
        <v>0</v>
      </c>
      <c r="AR430" s="150" t="s">
        <v>170</v>
      </c>
      <c r="AT430" s="150" t="s">
        <v>166</v>
      </c>
      <c r="AU430" s="150" t="s">
        <v>171</v>
      </c>
      <c r="AY430" s="16" t="s">
        <v>163</v>
      </c>
      <c r="BE430" s="151">
        <f>IF(N430="základná",J430,0)</f>
        <v>0</v>
      </c>
      <c r="BF430" s="151">
        <f>IF(N430="znížená",J430,0)</f>
        <v>0</v>
      </c>
      <c r="BG430" s="151">
        <f>IF(N430="zákl. prenesená",J430,0)</f>
        <v>0</v>
      </c>
      <c r="BH430" s="151">
        <f>IF(N430="zníž. prenesená",J430,0)</f>
        <v>0</v>
      </c>
      <c r="BI430" s="151">
        <f>IF(N430="nulová",J430,0)</f>
        <v>0</v>
      </c>
      <c r="BJ430" s="16" t="s">
        <v>171</v>
      </c>
      <c r="BK430" s="151">
        <f>ROUND(I430*H430,2)</f>
        <v>0</v>
      </c>
      <c r="BL430" s="16" t="s">
        <v>170</v>
      </c>
      <c r="BM430" s="150" t="s">
        <v>708</v>
      </c>
    </row>
    <row r="431" spans="2:65" s="12" customFormat="1" ht="12">
      <c r="B431" s="152"/>
      <c r="D431" s="153" t="s">
        <v>173</v>
      </c>
      <c r="E431" s="154" t="s">
        <v>1</v>
      </c>
      <c r="F431" s="155" t="s">
        <v>709</v>
      </c>
      <c r="H431" s="154" t="s">
        <v>1</v>
      </c>
      <c r="I431" s="156"/>
      <c r="L431" s="152"/>
      <c r="M431" s="157"/>
      <c r="T431" s="158"/>
      <c r="AT431" s="154" t="s">
        <v>173</v>
      </c>
      <c r="AU431" s="154" t="s">
        <v>171</v>
      </c>
      <c r="AV431" s="12" t="s">
        <v>82</v>
      </c>
      <c r="AW431" s="12" t="s">
        <v>31</v>
      </c>
      <c r="AX431" s="12" t="s">
        <v>74</v>
      </c>
      <c r="AY431" s="154" t="s">
        <v>163</v>
      </c>
    </row>
    <row r="432" spans="2:65" s="12" customFormat="1" ht="12">
      <c r="B432" s="152"/>
      <c r="D432" s="153" t="s">
        <v>173</v>
      </c>
      <c r="E432" s="154" t="s">
        <v>1</v>
      </c>
      <c r="F432" s="155" t="s">
        <v>710</v>
      </c>
      <c r="H432" s="154" t="s">
        <v>1</v>
      </c>
      <c r="I432" s="156"/>
      <c r="L432" s="152"/>
      <c r="M432" s="157"/>
      <c r="T432" s="158"/>
      <c r="AT432" s="154" t="s">
        <v>173</v>
      </c>
      <c r="AU432" s="154" t="s">
        <v>171</v>
      </c>
      <c r="AV432" s="12" t="s">
        <v>82</v>
      </c>
      <c r="AW432" s="12" t="s">
        <v>31</v>
      </c>
      <c r="AX432" s="12" t="s">
        <v>74</v>
      </c>
      <c r="AY432" s="154" t="s">
        <v>163</v>
      </c>
    </row>
    <row r="433" spans="2:65" s="13" customFormat="1" ht="24">
      <c r="B433" s="159"/>
      <c r="D433" s="153" t="s">
        <v>173</v>
      </c>
      <c r="E433" s="160" t="s">
        <v>1</v>
      </c>
      <c r="F433" s="161" t="s">
        <v>711</v>
      </c>
      <c r="H433" s="162">
        <v>598.22400000000005</v>
      </c>
      <c r="I433" s="163"/>
      <c r="L433" s="159"/>
      <c r="M433" s="164"/>
      <c r="T433" s="165"/>
      <c r="AT433" s="160" t="s">
        <v>173</v>
      </c>
      <c r="AU433" s="160" t="s">
        <v>171</v>
      </c>
      <c r="AV433" s="13" t="s">
        <v>171</v>
      </c>
      <c r="AW433" s="13" t="s">
        <v>31</v>
      </c>
      <c r="AX433" s="13" t="s">
        <v>82</v>
      </c>
      <c r="AY433" s="160" t="s">
        <v>163</v>
      </c>
    </row>
    <row r="434" spans="2:65" s="1" customFormat="1" ht="24.25" customHeight="1">
      <c r="B434" s="31"/>
      <c r="C434" s="138" t="s">
        <v>346</v>
      </c>
      <c r="D434" s="138" t="s">
        <v>166</v>
      </c>
      <c r="E434" s="139" t="s">
        <v>712</v>
      </c>
      <c r="F434" s="140" t="s">
        <v>713</v>
      </c>
      <c r="G434" s="141" t="s">
        <v>183</v>
      </c>
      <c r="H434" s="142">
        <v>598.22400000000005</v>
      </c>
      <c r="I434" s="143"/>
      <c r="J434" s="144">
        <f>ROUND(I434*H434,2)</f>
        <v>0</v>
      </c>
      <c r="K434" s="145"/>
      <c r="L434" s="31"/>
      <c r="M434" s="146" t="s">
        <v>1</v>
      </c>
      <c r="N434" s="147" t="s">
        <v>40</v>
      </c>
      <c r="P434" s="148">
        <f>O434*H434</f>
        <v>0</v>
      </c>
      <c r="Q434" s="148">
        <v>4.0000000000000002E-4</v>
      </c>
      <c r="R434" s="148">
        <f>Q434*H434</f>
        <v>0.23928960000000002</v>
      </c>
      <c r="S434" s="148">
        <v>0</v>
      </c>
      <c r="T434" s="149">
        <f>S434*H434</f>
        <v>0</v>
      </c>
      <c r="AR434" s="150" t="s">
        <v>170</v>
      </c>
      <c r="AT434" s="150" t="s">
        <v>166</v>
      </c>
      <c r="AU434" s="150" t="s">
        <v>171</v>
      </c>
      <c r="AY434" s="16" t="s">
        <v>163</v>
      </c>
      <c r="BE434" s="151">
        <f>IF(N434="základná",J434,0)</f>
        <v>0</v>
      </c>
      <c r="BF434" s="151">
        <f>IF(N434="znížená",J434,0)</f>
        <v>0</v>
      </c>
      <c r="BG434" s="151">
        <f>IF(N434="zákl. prenesená",J434,0)</f>
        <v>0</v>
      </c>
      <c r="BH434" s="151">
        <f>IF(N434="zníž. prenesená",J434,0)</f>
        <v>0</v>
      </c>
      <c r="BI434" s="151">
        <f>IF(N434="nulová",J434,0)</f>
        <v>0</v>
      </c>
      <c r="BJ434" s="16" t="s">
        <v>171</v>
      </c>
      <c r="BK434" s="151">
        <f>ROUND(I434*H434,2)</f>
        <v>0</v>
      </c>
      <c r="BL434" s="16" t="s">
        <v>170</v>
      </c>
      <c r="BM434" s="150" t="s">
        <v>714</v>
      </c>
    </row>
    <row r="435" spans="2:65" s="12" customFormat="1" ht="12">
      <c r="B435" s="152"/>
      <c r="D435" s="153" t="s">
        <v>173</v>
      </c>
      <c r="E435" s="154" t="s">
        <v>1</v>
      </c>
      <c r="F435" s="155" t="s">
        <v>709</v>
      </c>
      <c r="H435" s="154" t="s">
        <v>1</v>
      </c>
      <c r="I435" s="156"/>
      <c r="L435" s="152"/>
      <c r="M435" s="157"/>
      <c r="T435" s="158"/>
      <c r="AT435" s="154" t="s">
        <v>173</v>
      </c>
      <c r="AU435" s="154" t="s">
        <v>171</v>
      </c>
      <c r="AV435" s="12" t="s">
        <v>82</v>
      </c>
      <c r="AW435" s="12" t="s">
        <v>31</v>
      </c>
      <c r="AX435" s="12" t="s">
        <v>74</v>
      </c>
      <c r="AY435" s="154" t="s">
        <v>163</v>
      </c>
    </row>
    <row r="436" spans="2:65" s="12" customFormat="1" ht="12">
      <c r="B436" s="152"/>
      <c r="D436" s="153" t="s">
        <v>173</v>
      </c>
      <c r="E436" s="154" t="s">
        <v>1</v>
      </c>
      <c r="F436" s="155" t="s">
        <v>710</v>
      </c>
      <c r="H436" s="154" t="s">
        <v>1</v>
      </c>
      <c r="I436" s="156"/>
      <c r="L436" s="152"/>
      <c r="M436" s="157"/>
      <c r="T436" s="158"/>
      <c r="AT436" s="154" t="s">
        <v>173</v>
      </c>
      <c r="AU436" s="154" t="s">
        <v>171</v>
      </c>
      <c r="AV436" s="12" t="s">
        <v>82</v>
      </c>
      <c r="AW436" s="12" t="s">
        <v>31</v>
      </c>
      <c r="AX436" s="12" t="s">
        <v>74</v>
      </c>
      <c r="AY436" s="154" t="s">
        <v>163</v>
      </c>
    </row>
    <row r="437" spans="2:65" s="13" customFormat="1" ht="24">
      <c r="B437" s="159"/>
      <c r="D437" s="153" t="s">
        <v>173</v>
      </c>
      <c r="E437" s="160" t="s">
        <v>1</v>
      </c>
      <c r="F437" s="161" t="s">
        <v>711</v>
      </c>
      <c r="H437" s="162">
        <v>598.22400000000005</v>
      </c>
      <c r="I437" s="163"/>
      <c r="L437" s="159"/>
      <c r="M437" s="164"/>
      <c r="T437" s="165"/>
      <c r="AT437" s="160" t="s">
        <v>173</v>
      </c>
      <c r="AU437" s="160" t="s">
        <v>171</v>
      </c>
      <c r="AV437" s="13" t="s">
        <v>171</v>
      </c>
      <c r="AW437" s="13" t="s">
        <v>31</v>
      </c>
      <c r="AX437" s="13" t="s">
        <v>82</v>
      </c>
      <c r="AY437" s="160" t="s">
        <v>163</v>
      </c>
    </row>
    <row r="438" spans="2:65" s="1" customFormat="1" ht="24.25" customHeight="1">
      <c r="B438" s="31"/>
      <c r="C438" s="138" t="s">
        <v>352</v>
      </c>
      <c r="D438" s="138" t="s">
        <v>166</v>
      </c>
      <c r="E438" s="139" t="s">
        <v>715</v>
      </c>
      <c r="F438" s="140" t="s">
        <v>716</v>
      </c>
      <c r="G438" s="141" t="s">
        <v>183</v>
      </c>
      <c r="H438" s="142">
        <v>598.22400000000005</v>
      </c>
      <c r="I438" s="143"/>
      <c r="J438" s="144">
        <f>ROUND(I438*H438,2)</f>
        <v>0</v>
      </c>
      <c r="K438" s="145"/>
      <c r="L438" s="31"/>
      <c r="M438" s="146" t="s">
        <v>1</v>
      </c>
      <c r="N438" s="147" t="s">
        <v>40</v>
      </c>
      <c r="P438" s="148">
        <f>O438*H438</f>
        <v>0</v>
      </c>
      <c r="Q438" s="148">
        <v>3.96E-3</v>
      </c>
      <c r="R438" s="148">
        <f>Q438*H438</f>
        <v>2.3689670400000002</v>
      </c>
      <c r="S438" s="148">
        <v>0</v>
      </c>
      <c r="T438" s="149">
        <f>S438*H438</f>
        <v>0</v>
      </c>
      <c r="AR438" s="150" t="s">
        <v>170</v>
      </c>
      <c r="AT438" s="150" t="s">
        <v>166</v>
      </c>
      <c r="AU438" s="150" t="s">
        <v>171</v>
      </c>
      <c r="AY438" s="16" t="s">
        <v>163</v>
      </c>
      <c r="BE438" s="151">
        <f>IF(N438="základná",J438,0)</f>
        <v>0</v>
      </c>
      <c r="BF438" s="151">
        <f>IF(N438="znížená",J438,0)</f>
        <v>0</v>
      </c>
      <c r="BG438" s="151">
        <f>IF(N438="zákl. prenesená",J438,0)</f>
        <v>0</v>
      </c>
      <c r="BH438" s="151">
        <f>IF(N438="zníž. prenesená",J438,0)</f>
        <v>0</v>
      </c>
      <c r="BI438" s="151">
        <f>IF(N438="nulová",J438,0)</f>
        <v>0</v>
      </c>
      <c r="BJ438" s="16" t="s">
        <v>171</v>
      </c>
      <c r="BK438" s="151">
        <f>ROUND(I438*H438,2)</f>
        <v>0</v>
      </c>
      <c r="BL438" s="16" t="s">
        <v>170</v>
      </c>
      <c r="BM438" s="150" t="s">
        <v>717</v>
      </c>
    </row>
    <row r="439" spans="2:65" s="12" customFormat="1" ht="12">
      <c r="B439" s="152"/>
      <c r="D439" s="153" t="s">
        <v>173</v>
      </c>
      <c r="E439" s="154" t="s">
        <v>1</v>
      </c>
      <c r="F439" s="155" t="s">
        <v>709</v>
      </c>
      <c r="H439" s="154" t="s">
        <v>1</v>
      </c>
      <c r="I439" s="156"/>
      <c r="L439" s="152"/>
      <c r="M439" s="157"/>
      <c r="T439" s="158"/>
      <c r="AT439" s="154" t="s">
        <v>173</v>
      </c>
      <c r="AU439" s="154" t="s">
        <v>171</v>
      </c>
      <c r="AV439" s="12" t="s">
        <v>82</v>
      </c>
      <c r="AW439" s="12" t="s">
        <v>31</v>
      </c>
      <c r="AX439" s="12" t="s">
        <v>74</v>
      </c>
      <c r="AY439" s="154" t="s">
        <v>163</v>
      </c>
    </row>
    <row r="440" spans="2:65" s="12" customFormat="1" ht="12">
      <c r="B440" s="152"/>
      <c r="D440" s="153" t="s">
        <v>173</v>
      </c>
      <c r="E440" s="154" t="s">
        <v>1</v>
      </c>
      <c r="F440" s="155" t="s">
        <v>710</v>
      </c>
      <c r="H440" s="154" t="s">
        <v>1</v>
      </c>
      <c r="I440" s="156"/>
      <c r="L440" s="152"/>
      <c r="M440" s="157"/>
      <c r="T440" s="158"/>
      <c r="AT440" s="154" t="s">
        <v>173</v>
      </c>
      <c r="AU440" s="154" t="s">
        <v>171</v>
      </c>
      <c r="AV440" s="12" t="s">
        <v>82</v>
      </c>
      <c r="AW440" s="12" t="s">
        <v>31</v>
      </c>
      <c r="AX440" s="12" t="s">
        <v>74</v>
      </c>
      <c r="AY440" s="154" t="s">
        <v>163</v>
      </c>
    </row>
    <row r="441" spans="2:65" s="13" customFormat="1" ht="24">
      <c r="B441" s="159"/>
      <c r="D441" s="153" t="s">
        <v>173</v>
      </c>
      <c r="E441" s="160" t="s">
        <v>1</v>
      </c>
      <c r="F441" s="161" t="s">
        <v>711</v>
      </c>
      <c r="H441" s="162">
        <v>598.22400000000005</v>
      </c>
      <c r="I441" s="163"/>
      <c r="L441" s="159"/>
      <c r="M441" s="164"/>
      <c r="T441" s="165"/>
      <c r="AT441" s="160" t="s">
        <v>173</v>
      </c>
      <c r="AU441" s="160" t="s">
        <v>171</v>
      </c>
      <c r="AV441" s="13" t="s">
        <v>171</v>
      </c>
      <c r="AW441" s="13" t="s">
        <v>31</v>
      </c>
      <c r="AX441" s="13" t="s">
        <v>82</v>
      </c>
      <c r="AY441" s="160" t="s">
        <v>163</v>
      </c>
    </row>
    <row r="442" spans="2:65" s="1" customFormat="1" ht="33" customHeight="1">
      <c r="B442" s="31"/>
      <c r="C442" s="138" t="s">
        <v>357</v>
      </c>
      <c r="D442" s="138" t="s">
        <v>166</v>
      </c>
      <c r="E442" s="139" t="s">
        <v>718</v>
      </c>
      <c r="F442" s="140" t="s">
        <v>719</v>
      </c>
      <c r="G442" s="141" t="s">
        <v>183</v>
      </c>
      <c r="H442" s="142">
        <v>1089.3720000000001</v>
      </c>
      <c r="I442" s="143"/>
      <c r="J442" s="144">
        <f>ROUND(I442*H442,2)</f>
        <v>0</v>
      </c>
      <c r="K442" s="145"/>
      <c r="L442" s="31"/>
      <c r="M442" s="146" t="s">
        <v>1</v>
      </c>
      <c r="N442" s="147" t="s">
        <v>40</v>
      </c>
      <c r="P442" s="148">
        <f>O442*H442</f>
        <v>0</v>
      </c>
      <c r="Q442" s="148">
        <v>1.069E-2</v>
      </c>
      <c r="R442" s="148">
        <f>Q442*H442</f>
        <v>11.645386680000001</v>
      </c>
      <c r="S442" s="148">
        <v>0</v>
      </c>
      <c r="T442" s="149">
        <f>S442*H442</f>
        <v>0</v>
      </c>
      <c r="AR442" s="150" t="s">
        <v>170</v>
      </c>
      <c r="AT442" s="150" t="s">
        <v>166</v>
      </c>
      <c r="AU442" s="150" t="s">
        <v>171</v>
      </c>
      <c r="AY442" s="16" t="s">
        <v>163</v>
      </c>
      <c r="BE442" s="151">
        <f>IF(N442="základná",J442,0)</f>
        <v>0</v>
      </c>
      <c r="BF442" s="151">
        <f>IF(N442="znížená",J442,0)</f>
        <v>0</v>
      </c>
      <c r="BG442" s="151">
        <f>IF(N442="zákl. prenesená",J442,0)</f>
        <v>0</v>
      </c>
      <c r="BH442" s="151">
        <f>IF(N442="zníž. prenesená",J442,0)</f>
        <v>0</v>
      </c>
      <c r="BI442" s="151">
        <f>IF(N442="nulová",J442,0)</f>
        <v>0</v>
      </c>
      <c r="BJ442" s="16" t="s">
        <v>171</v>
      </c>
      <c r="BK442" s="151">
        <f>ROUND(I442*H442,2)</f>
        <v>0</v>
      </c>
      <c r="BL442" s="16" t="s">
        <v>170</v>
      </c>
      <c r="BM442" s="150" t="s">
        <v>720</v>
      </c>
    </row>
    <row r="443" spans="2:65" s="12" customFormat="1" ht="12">
      <c r="B443" s="152"/>
      <c r="D443" s="153" t="s">
        <v>173</v>
      </c>
      <c r="E443" s="154" t="s">
        <v>1</v>
      </c>
      <c r="F443" s="155" t="s">
        <v>721</v>
      </c>
      <c r="H443" s="154" t="s">
        <v>1</v>
      </c>
      <c r="I443" s="156"/>
      <c r="L443" s="152"/>
      <c r="M443" s="157"/>
      <c r="T443" s="158"/>
      <c r="AT443" s="154" t="s">
        <v>173</v>
      </c>
      <c r="AU443" s="154" t="s">
        <v>171</v>
      </c>
      <c r="AV443" s="12" t="s">
        <v>82</v>
      </c>
      <c r="AW443" s="12" t="s">
        <v>31</v>
      </c>
      <c r="AX443" s="12" t="s">
        <v>74</v>
      </c>
      <c r="AY443" s="154" t="s">
        <v>163</v>
      </c>
    </row>
    <row r="444" spans="2:65" s="13" customFormat="1" ht="12">
      <c r="B444" s="159"/>
      <c r="D444" s="153" t="s">
        <v>173</v>
      </c>
      <c r="E444" s="160" t="s">
        <v>1</v>
      </c>
      <c r="F444" s="161" t="s">
        <v>722</v>
      </c>
      <c r="H444" s="162">
        <v>94.56</v>
      </c>
      <c r="I444" s="163"/>
      <c r="L444" s="159"/>
      <c r="M444" s="164"/>
      <c r="T444" s="165"/>
      <c r="AT444" s="160" t="s">
        <v>173</v>
      </c>
      <c r="AU444" s="160" t="s">
        <v>171</v>
      </c>
      <c r="AV444" s="13" t="s">
        <v>171</v>
      </c>
      <c r="AW444" s="13" t="s">
        <v>31</v>
      </c>
      <c r="AX444" s="13" t="s">
        <v>74</v>
      </c>
      <c r="AY444" s="160" t="s">
        <v>163</v>
      </c>
    </row>
    <row r="445" spans="2:65" s="12" customFormat="1" ht="12">
      <c r="B445" s="152"/>
      <c r="D445" s="153" t="s">
        <v>173</v>
      </c>
      <c r="E445" s="154" t="s">
        <v>1</v>
      </c>
      <c r="F445" s="155" t="s">
        <v>723</v>
      </c>
      <c r="H445" s="154" t="s">
        <v>1</v>
      </c>
      <c r="I445" s="156"/>
      <c r="L445" s="152"/>
      <c r="M445" s="157"/>
      <c r="T445" s="158"/>
      <c r="AT445" s="154" t="s">
        <v>173</v>
      </c>
      <c r="AU445" s="154" t="s">
        <v>171</v>
      </c>
      <c r="AV445" s="12" t="s">
        <v>82</v>
      </c>
      <c r="AW445" s="12" t="s">
        <v>31</v>
      </c>
      <c r="AX445" s="12" t="s">
        <v>74</v>
      </c>
      <c r="AY445" s="154" t="s">
        <v>163</v>
      </c>
    </row>
    <row r="446" spans="2:65" s="13" customFormat="1" ht="12">
      <c r="B446" s="159"/>
      <c r="D446" s="153" t="s">
        <v>173</v>
      </c>
      <c r="E446" s="160" t="s">
        <v>1</v>
      </c>
      <c r="F446" s="161" t="s">
        <v>724</v>
      </c>
      <c r="H446" s="162">
        <v>96.82</v>
      </c>
      <c r="I446" s="163"/>
      <c r="L446" s="159"/>
      <c r="M446" s="164"/>
      <c r="T446" s="165"/>
      <c r="AT446" s="160" t="s">
        <v>173</v>
      </c>
      <c r="AU446" s="160" t="s">
        <v>171</v>
      </c>
      <c r="AV446" s="13" t="s">
        <v>171</v>
      </c>
      <c r="AW446" s="13" t="s">
        <v>31</v>
      </c>
      <c r="AX446" s="13" t="s">
        <v>74</v>
      </c>
      <c r="AY446" s="160" t="s">
        <v>163</v>
      </c>
    </row>
    <row r="447" spans="2:65" s="12" customFormat="1" ht="12">
      <c r="B447" s="152"/>
      <c r="D447" s="153" t="s">
        <v>173</v>
      </c>
      <c r="E447" s="154" t="s">
        <v>1</v>
      </c>
      <c r="F447" s="155" t="s">
        <v>725</v>
      </c>
      <c r="H447" s="154" t="s">
        <v>1</v>
      </c>
      <c r="I447" s="156"/>
      <c r="L447" s="152"/>
      <c r="M447" s="157"/>
      <c r="T447" s="158"/>
      <c r="AT447" s="154" t="s">
        <v>173</v>
      </c>
      <c r="AU447" s="154" t="s">
        <v>171</v>
      </c>
      <c r="AV447" s="12" t="s">
        <v>82</v>
      </c>
      <c r="AW447" s="12" t="s">
        <v>31</v>
      </c>
      <c r="AX447" s="12" t="s">
        <v>74</v>
      </c>
      <c r="AY447" s="154" t="s">
        <v>163</v>
      </c>
    </row>
    <row r="448" spans="2:65" s="13" customFormat="1" ht="24">
      <c r="B448" s="159"/>
      <c r="D448" s="153" t="s">
        <v>173</v>
      </c>
      <c r="E448" s="160" t="s">
        <v>1</v>
      </c>
      <c r="F448" s="161" t="s">
        <v>726</v>
      </c>
      <c r="H448" s="162">
        <v>134.18</v>
      </c>
      <c r="I448" s="163"/>
      <c r="L448" s="159"/>
      <c r="M448" s="164"/>
      <c r="T448" s="165"/>
      <c r="AT448" s="160" t="s">
        <v>173</v>
      </c>
      <c r="AU448" s="160" t="s">
        <v>171</v>
      </c>
      <c r="AV448" s="13" t="s">
        <v>171</v>
      </c>
      <c r="AW448" s="13" t="s">
        <v>31</v>
      </c>
      <c r="AX448" s="13" t="s">
        <v>74</v>
      </c>
      <c r="AY448" s="160" t="s">
        <v>163</v>
      </c>
    </row>
    <row r="449" spans="2:51" s="12" customFormat="1" ht="12">
      <c r="B449" s="152"/>
      <c r="D449" s="153" t="s">
        <v>173</v>
      </c>
      <c r="E449" s="154" t="s">
        <v>1</v>
      </c>
      <c r="F449" s="155" t="s">
        <v>727</v>
      </c>
      <c r="H449" s="154" t="s">
        <v>1</v>
      </c>
      <c r="I449" s="156"/>
      <c r="L449" s="152"/>
      <c r="M449" s="157"/>
      <c r="T449" s="158"/>
      <c r="AT449" s="154" t="s">
        <v>173</v>
      </c>
      <c r="AU449" s="154" t="s">
        <v>171</v>
      </c>
      <c r="AV449" s="12" t="s">
        <v>82</v>
      </c>
      <c r="AW449" s="12" t="s">
        <v>31</v>
      </c>
      <c r="AX449" s="12" t="s">
        <v>74</v>
      </c>
      <c r="AY449" s="154" t="s">
        <v>163</v>
      </c>
    </row>
    <row r="450" spans="2:51" s="13" customFormat="1" ht="12">
      <c r="B450" s="159"/>
      <c r="D450" s="153" t="s">
        <v>173</v>
      </c>
      <c r="E450" s="160" t="s">
        <v>1</v>
      </c>
      <c r="F450" s="161" t="s">
        <v>728</v>
      </c>
      <c r="H450" s="162">
        <v>142.78</v>
      </c>
      <c r="I450" s="163"/>
      <c r="L450" s="159"/>
      <c r="M450" s="164"/>
      <c r="T450" s="165"/>
      <c r="AT450" s="160" t="s">
        <v>173</v>
      </c>
      <c r="AU450" s="160" t="s">
        <v>171</v>
      </c>
      <c r="AV450" s="13" t="s">
        <v>171</v>
      </c>
      <c r="AW450" s="13" t="s">
        <v>31</v>
      </c>
      <c r="AX450" s="13" t="s">
        <v>74</v>
      </c>
      <c r="AY450" s="160" t="s">
        <v>163</v>
      </c>
    </row>
    <row r="451" spans="2:51" s="12" customFormat="1" ht="12">
      <c r="B451" s="152"/>
      <c r="D451" s="153" t="s">
        <v>173</v>
      </c>
      <c r="E451" s="154" t="s">
        <v>1</v>
      </c>
      <c r="F451" s="155" t="s">
        <v>729</v>
      </c>
      <c r="H451" s="154" t="s">
        <v>1</v>
      </c>
      <c r="I451" s="156"/>
      <c r="L451" s="152"/>
      <c r="M451" s="157"/>
      <c r="T451" s="158"/>
      <c r="AT451" s="154" t="s">
        <v>173</v>
      </c>
      <c r="AU451" s="154" t="s">
        <v>171</v>
      </c>
      <c r="AV451" s="12" t="s">
        <v>82</v>
      </c>
      <c r="AW451" s="12" t="s">
        <v>31</v>
      </c>
      <c r="AX451" s="12" t="s">
        <v>74</v>
      </c>
      <c r="AY451" s="154" t="s">
        <v>163</v>
      </c>
    </row>
    <row r="452" spans="2:51" s="13" customFormat="1" ht="12">
      <c r="B452" s="159"/>
      <c r="D452" s="153" t="s">
        <v>173</v>
      </c>
      <c r="E452" s="160" t="s">
        <v>1</v>
      </c>
      <c r="F452" s="161" t="s">
        <v>730</v>
      </c>
      <c r="H452" s="162">
        <v>111.87</v>
      </c>
      <c r="I452" s="163"/>
      <c r="L452" s="159"/>
      <c r="M452" s="164"/>
      <c r="T452" s="165"/>
      <c r="AT452" s="160" t="s">
        <v>173</v>
      </c>
      <c r="AU452" s="160" t="s">
        <v>171</v>
      </c>
      <c r="AV452" s="13" t="s">
        <v>171</v>
      </c>
      <c r="AW452" s="13" t="s">
        <v>31</v>
      </c>
      <c r="AX452" s="13" t="s">
        <v>74</v>
      </c>
      <c r="AY452" s="160" t="s">
        <v>163</v>
      </c>
    </row>
    <row r="453" spans="2:51" s="12" customFormat="1" ht="12">
      <c r="B453" s="152"/>
      <c r="D453" s="153" t="s">
        <v>173</v>
      </c>
      <c r="E453" s="154" t="s">
        <v>1</v>
      </c>
      <c r="F453" s="155" t="s">
        <v>731</v>
      </c>
      <c r="H453" s="154" t="s">
        <v>1</v>
      </c>
      <c r="I453" s="156"/>
      <c r="L453" s="152"/>
      <c r="M453" s="157"/>
      <c r="T453" s="158"/>
      <c r="AT453" s="154" t="s">
        <v>173</v>
      </c>
      <c r="AU453" s="154" t="s">
        <v>171</v>
      </c>
      <c r="AV453" s="12" t="s">
        <v>82</v>
      </c>
      <c r="AW453" s="12" t="s">
        <v>31</v>
      </c>
      <c r="AX453" s="12" t="s">
        <v>74</v>
      </c>
      <c r="AY453" s="154" t="s">
        <v>163</v>
      </c>
    </row>
    <row r="454" spans="2:51" s="13" customFormat="1" ht="12">
      <c r="B454" s="159"/>
      <c r="D454" s="153" t="s">
        <v>173</v>
      </c>
      <c r="E454" s="160" t="s">
        <v>1</v>
      </c>
      <c r="F454" s="161" t="s">
        <v>732</v>
      </c>
      <c r="H454" s="162">
        <v>81.242000000000004</v>
      </c>
      <c r="I454" s="163"/>
      <c r="L454" s="159"/>
      <c r="M454" s="164"/>
      <c r="T454" s="165"/>
      <c r="AT454" s="160" t="s">
        <v>173</v>
      </c>
      <c r="AU454" s="160" t="s">
        <v>171</v>
      </c>
      <c r="AV454" s="13" t="s">
        <v>171</v>
      </c>
      <c r="AW454" s="13" t="s">
        <v>31</v>
      </c>
      <c r="AX454" s="13" t="s">
        <v>74</v>
      </c>
      <c r="AY454" s="160" t="s">
        <v>163</v>
      </c>
    </row>
    <row r="455" spans="2:51" s="12" customFormat="1" ht="12">
      <c r="B455" s="152"/>
      <c r="D455" s="153" t="s">
        <v>173</v>
      </c>
      <c r="E455" s="154" t="s">
        <v>1</v>
      </c>
      <c r="F455" s="155" t="s">
        <v>733</v>
      </c>
      <c r="H455" s="154" t="s">
        <v>1</v>
      </c>
      <c r="I455" s="156"/>
      <c r="L455" s="152"/>
      <c r="M455" s="157"/>
      <c r="T455" s="158"/>
      <c r="AT455" s="154" t="s">
        <v>173</v>
      </c>
      <c r="AU455" s="154" t="s">
        <v>171</v>
      </c>
      <c r="AV455" s="12" t="s">
        <v>82</v>
      </c>
      <c r="AW455" s="12" t="s">
        <v>31</v>
      </c>
      <c r="AX455" s="12" t="s">
        <v>74</v>
      </c>
      <c r="AY455" s="154" t="s">
        <v>163</v>
      </c>
    </row>
    <row r="456" spans="2:51" s="13" customFormat="1" ht="12">
      <c r="B456" s="159"/>
      <c r="D456" s="153" t="s">
        <v>173</v>
      </c>
      <c r="E456" s="160" t="s">
        <v>1</v>
      </c>
      <c r="F456" s="161" t="s">
        <v>734</v>
      </c>
      <c r="H456" s="162">
        <v>99.781000000000006</v>
      </c>
      <c r="I456" s="163"/>
      <c r="L456" s="159"/>
      <c r="M456" s="164"/>
      <c r="T456" s="165"/>
      <c r="AT456" s="160" t="s">
        <v>173</v>
      </c>
      <c r="AU456" s="160" t="s">
        <v>171</v>
      </c>
      <c r="AV456" s="13" t="s">
        <v>171</v>
      </c>
      <c r="AW456" s="13" t="s">
        <v>31</v>
      </c>
      <c r="AX456" s="13" t="s">
        <v>74</v>
      </c>
      <c r="AY456" s="160" t="s">
        <v>163</v>
      </c>
    </row>
    <row r="457" spans="2:51" s="12" customFormat="1" ht="12">
      <c r="B457" s="152"/>
      <c r="D457" s="153" t="s">
        <v>173</v>
      </c>
      <c r="E457" s="154" t="s">
        <v>1</v>
      </c>
      <c r="F457" s="155" t="s">
        <v>735</v>
      </c>
      <c r="H457" s="154" t="s">
        <v>1</v>
      </c>
      <c r="I457" s="156"/>
      <c r="L457" s="152"/>
      <c r="M457" s="157"/>
      <c r="T457" s="158"/>
      <c r="AT457" s="154" t="s">
        <v>173</v>
      </c>
      <c r="AU457" s="154" t="s">
        <v>171</v>
      </c>
      <c r="AV457" s="12" t="s">
        <v>82</v>
      </c>
      <c r="AW457" s="12" t="s">
        <v>31</v>
      </c>
      <c r="AX457" s="12" t="s">
        <v>74</v>
      </c>
      <c r="AY457" s="154" t="s">
        <v>163</v>
      </c>
    </row>
    <row r="458" spans="2:51" s="13" customFormat="1" ht="12">
      <c r="B458" s="159"/>
      <c r="D458" s="153" t="s">
        <v>173</v>
      </c>
      <c r="E458" s="160" t="s">
        <v>1</v>
      </c>
      <c r="F458" s="161" t="s">
        <v>736</v>
      </c>
      <c r="H458" s="162">
        <v>93.494</v>
      </c>
      <c r="I458" s="163"/>
      <c r="L458" s="159"/>
      <c r="M458" s="164"/>
      <c r="T458" s="165"/>
      <c r="AT458" s="160" t="s">
        <v>173</v>
      </c>
      <c r="AU458" s="160" t="s">
        <v>171</v>
      </c>
      <c r="AV458" s="13" t="s">
        <v>171</v>
      </c>
      <c r="AW458" s="13" t="s">
        <v>31</v>
      </c>
      <c r="AX458" s="13" t="s">
        <v>74</v>
      </c>
      <c r="AY458" s="160" t="s">
        <v>163</v>
      </c>
    </row>
    <row r="459" spans="2:51" s="12" customFormat="1" ht="12">
      <c r="B459" s="152"/>
      <c r="D459" s="153" t="s">
        <v>173</v>
      </c>
      <c r="E459" s="154" t="s">
        <v>1</v>
      </c>
      <c r="F459" s="155" t="s">
        <v>737</v>
      </c>
      <c r="H459" s="154" t="s">
        <v>1</v>
      </c>
      <c r="I459" s="156"/>
      <c r="L459" s="152"/>
      <c r="M459" s="157"/>
      <c r="T459" s="158"/>
      <c r="AT459" s="154" t="s">
        <v>173</v>
      </c>
      <c r="AU459" s="154" t="s">
        <v>171</v>
      </c>
      <c r="AV459" s="12" t="s">
        <v>82</v>
      </c>
      <c r="AW459" s="12" t="s">
        <v>31</v>
      </c>
      <c r="AX459" s="12" t="s">
        <v>74</v>
      </c>
      <c r="AY459" s="154" t="s">
        <v>163</v>
      </c>
    </row>
    <row r="460" spans="2:51" s="13" customFormat="1" ht="12">
      <c r="B460" s="159"/>
      <c r="D460" s="153" t="s">
        <v>173</v>
      </c>
      <c r="E460" s="160" t="s">
        <v>1</v>
      </c>
      <c r="F460" s="161" t="s">
        <v>738</v>
      </c>
      <c r="H460" s="162">
        <v>121.042</v>
      </c>
      <c r="I460" s="163"/>
      <c r="L460" s="159"/>
      <c r="M460" s="164"/>
      <c r="T460" s="165"/>
      <c r="AT460" s="160" t="s">
        <v>173</v>
      </c>
      <c r="AU460" s="160" t="s">
        <v>171</v>
      </c>
      <c r="AV460" s="13" t="s">
        <v>171</v>
      </c>
      <c r="AW460" s="13" t="s">
        <v>31</v>
      </c>
      <c r="AX460" s="13" t="s">
        <v>74</v>
      </c>
      <c r="AY460" s="160" t="s">
        <v>163</v>
      </c>
    </row>
    <row r="461" spans="2:51" s="12" customFormat="1" ht="12">
      <c r="B461" s="152"/>
      <c r="D461" s="153" t="s">
        <v>173</v>
      </c>
      <c r="E461" s="154" t="s">
        <v>1</v>
      </c>
      <c r="F461" s="155" t="s">
        <v>739</v>
      </c>
      <c r="H461" s="154" t="s">
        <v>1</v>
      </c>
      <c r="I461" s="156"/>
      <c r="L461" s="152"/>
      <c r="M461" s="157"/>
      <c r="T461" s="158"/>
      <c r="AT461" s="154" t="s">
        <v>173</v>
      </c>
      <c r="AU461" s="154" t="s">
        <v>171</v>
      </c>
      <c r="AV461" s="12" t="s">
        <v>82</v>
      </c>
      <c r="AW461" s="12" t="s">
        <v>31</v>
      </c>
      <c r="AX461" s="12" t="s">
        <v>74</v>
      </c>
      <c r="AY461" s="154" t="s">
        <v>163</v>
      </c>
    </row>
    <row r="462" spans="2:51" s="13" customFormat="1" ht="12">
      <c r="B462" s="159"/>
      <c r="D462" s="153" t="s">
        <v>173</v>
      </c>
      <c r="E462" s="160" t="s">
        <v>1</v>
      </c>
      <c r="F462" s="161" t="s">
        <v>740</v>
      </c>
      <c r="H462" s="162">
        <v>34.572000000000003</v>
      </c>
      <c r="I462" s="163"/>
      <c r="L462" s="159"/>
      <c r="M462" s="164"/>
      <c r="T462" s="165"/>
      <c r="AT462" s="160" t="s">
        <v>173</v>
      </c>
      <c r="AU462" s="160" t="s">
        <v>171</v>
      </c>
      <c r="AV462" s="13" t="s">
        <v>171</v>
      </c>
      <c r="AW462" s="13" t="s">
        <v>31</v>
      </c>
      <c r="AX462" s="13" t="s">
        <v>74</v>
      </c>
      <c r="AY462" s="160" t="s">
        <v>163</v>
      </c>
    </row>
    <row r="463" spans="2:51" s="12" customFormat="1" ht="12">
      <c r="B463" s="152"/>
      <c r="D463" s="153" t="s">
        <v>173</v>
      </c>
      <c r="E463" s="154" t="s">
        <v>1</v>
      </c>
      <c r="F463" s="155" t="s">
        <v>741</v>
      </c>
      <c r="H463" s="154" t="s">
        <v>1</v>
      </c>
      <c r="I463" s="156"/>
      <c r="L463" s="152"/>
      <c r="M463" s="157"/>
      <c r="T463" s="158"/>
      <c r="AT463" s="154" t="s">
        <v>173</v>
      </c>
      <c r="AU463" s="154" t="s">
        <v>171</v>
      </c>
      <c r="AV463" s="12" t="s">
        <v>82</v>
      </c>
      <c r="AW463" s="12" t="s">
        <v>31</v>
      </c>
      <c r="AX463" s="12" t="s">
        <v>74</v>
      </c>
      <c r="AY463" s="154" t="s">
        <v>163</v>
      </c>
    </row>
    <row r="464" spans="2:51" s="13" customFormat="1" ht="24">
      <c r="B464" s="159"/>
      <c r="D464" s="153" t="s">
        <v>173</v>
      </c>
      <c r="E464" s="160" t="s">
        <v>1</v>
      </c>
      <c r="F464" s="161" t="s">
        <v>742</v>
      </c>
      <c r="H464" s="162">
        <v>122.267</v>
      </c>
      <c r="I464" s="163"/>
      <c r="L464" s="159"/>
      <c r="M464" s="164"/>
      <c r="T464" s="165"/>
      <c r="AT464" s="160" t="s">
        <v>173</v>
      </c>
      <c r="AU464" s="160" t="s">
        <v>171</v>
      </c>
      <c r="AV464" s="13" t="s">
        <v>171</v>
      </c>
      <c r="AW464" s="13" t="s">
        <v>31</v>
      </c>
      <c r="AX464" s="13" t="s">
        <v>74</v>
      </c>
      <c r="AY464" s="160" t="s">
        <v>163</v>
      </c>
    </row>
    <row r="465" spans="2:65" s="13" customFormat="1" ht="12">
      <c r="B465" s="159"/>
      <c r="D465" s="153" t="s">
        <v>173</v>
      </c>
      <c r="E465" s="160" t="s">
        <v>1</v>
      </c>
      <c r="F465" s="161" t="s">
        <v>743</v>
      </c>
      <c r="H465" s="162">
        <v>-38</v>
      </c>
      <c r="I465" s="163"/>
      <c r="L465" s="159"/>
      <c r="M465" s="164"/>
      <c r="T465" s="165"/>
      <c r="AT465" s="160" t="s">
        <v>173</v>
      </c>
      <c r="AU465" s="160" t="s">
        <v>171</v>
      </c>
      <c r="AV465" s="13" t="s">
        <v>171</v>
      </c>
      <c r="AW465" s="13" t="s">
        <v>31</v>
      </c>
      <c r="AX465" s="13" t="s">
        <v>74</v>
      </c>
      <c r="AY465" s="160" t="s">
        <v>163</v>
      </c>
    </row>
    <row r="466" spans="2:65" s="13" customFormat="1" ht="12">
      <c r="B466" s="159"/>
      <c r="D466" s="153" t="s">
        <v>173</v>
      </c>
      <c r="E466" s="160" t="s">
        <v>1</v>
      </c>
      <c r="F466" s="161" t="s">
        <v>744</v>
      </c>
      <c r="H466" s="162">
        <v>-5.2359999999999998</v>
      </c>
      <c r="I466" s="163"/>
      <c r="L466" s="159"/>
      <c r="M466" s="164"/>
      <c r="T466" s="165"/>
      <c r="AT466" s="160" t="s">
        <v>173</v>
      </c>
      <c r="AU466" s="160" t="s">
        <v>171</v>
      </c>
      <c r="AV466" s="13" t="s">
        <v>171</v>
      </c>
      <c r="AW466" s="13" t="s">
        <v>31</v>
      </c>
      <c r="AX466" s="13" t="s">
        <v>74</v>
      </c>
      <c r="AY466" s="160" t="s">
        <v>163</v>
      </c>
    </row>
    <row r="467" spans="2:65" s="14" customFormat="1" ht="12">
      <c r="B467" s="166"/>
      <c r="D467" s="153" t="s">
        <v>173</v>
      </c>
      <c r="E467" s="167" t="s">
        <v>1</v>
      </c>
      <c r="F467" s="168" t="s">
        <v>178</v>
      </c>
      <c r="H467" s="169">
        <v>1089.3719999999998</v>
      </c>
      <c r="I467" s="170"/>
      <c r="L467" s="166"/>
      <c r="M467" s="171"/>
      <c r="T467" s="172"/>
      <c r="AT467" s="167" t="s">
        <v>173</v>
      </c>
      <c r="AU467" s="167" t="s">
        <v>171</v>
      </c>
      <c r="AV467" s="14" t="s">
        <v>170</v>
      </c>
      <c r="AW467" s="14" t="s">
        <v>31</v>
      </c>
      <c r="AX467" s="14" t="s">
        <v>82</v>
      </c>
      <c r="AY467" s="167" t="s">
        <v>163</v>
      </c>
    </row>
    <row r="468" spans="2:65" s="1" customFormat="1" ht="24.25" customHeight="1">
      <c r="B468" s="31"/>
      <c r="C468" s="138" t="s">
        <v>361</v>
      </c>
      <c r="D468" s="138" t="s">
        <v>166</v>
      </c>
      <c r="E468" s="139" t="s">
        <v>745</v>
      </c>
      <c r="F468" s="140" t="s">
        <v>746</v>
      </c>
      <c r="G468" s="141" t="s">
        <v>183</v>
      </c>
      <c r="H468" s="142">
        <v>1089.3720000000001</v>
      </c>
      <c r="I468" s="143"/>
      <c r="J468" s="144">
        <f>ROUND(I468*H468,2)</f>
        <v>0</v>
      </c>
      <c r="K468" s="145"/>
      <c r="L468" s="31"/>
      <c r="M468" s="146" t="s">
        <v>1</v>
      </c>
      <c r="N468" s="147" t="s">
        <v>40</v>
      </c>
      <c r="P468" s="148">
        <f>O468*H468</f>
        <v>0</v>
      </c>
      <c r="Q468" s="148">
        <v>4.0000000000000002E-4</v>
      </c>
      <c r="R468" s="148">
        <f>Q468*H468</f>
        <v>0.43574880000000005</v>
      </c>
      <c r="S468" s="148">
        <v>0</v>
      </c>
      <c r="T468" s="149">
        <f>S468*H468</f>
        <v>0</v>
      </c>
      <c r="AR468" s="150" t="s">
        <v>170</v>
      </c>
      <c r="AT468" s="150" t="s">
        <v>166</v>
      </c>
      <c r="AU468" s="150" t="s">
        <v>171</v>
      </c>
      <c r="AY468" s="16" t="s">
        <v>163</v>
      </c>
      <c r="BE468" s="151">
        <f>IF(N468="základná",J468,0)</f>
        <v>0</v>
      </c>
      <c r="BF468" s="151">
        <f>IF(N468="znížená",J468,0)</f>
        <v>0</v>
      </c>
      <c r="BG468" s="151">
        <f>IF(N468="zákl. prenesená",J468,0)</f>
        <v>0</v>
      </c>
      <c r="BH468" s="151">
        <f>IF(N468="zníž. prenesená",J468,0)</f>
        <v>0</v>
      </c>
      <c r="BI468" s="151">
        <f>IF(N468="nulová",J468,0)</f>
        <v>0</v>
      </c>
      <c r="BJ468" s="16" t="s">
        <v>171</v>
      </c>
      <c r="BK468" s="151">
        <f>ROUND(I468*H468,2)</f>
        <v>0</v>
      </c>
      <c r="BL468" s="16" t="s">
        <v>170</v>
      </c>
      <c r="BM468" s="150" t="s">
        <v>747</v>
      </c>
    </row>
    <row r="469" spans="2:65" s="12" customFormat="1" ht="12">
      <c r="B469" s="152"/>
      <c r="D469" s="153" t="s">
        <v>173</v>
      </c>
      <c r="E469" s="154" t="s">
        <v>1</v>
      </c>
      <c r="F469" s="155" t="s">
        <v>721</v>
      </c>
      <c r="H469" s="154" t="s">
        <v>1</v>
      </c>
      <c r="I469" s="156"/>
      <c r="L469" s="152"/>
      <c r="M469" s="157"/>
      <c r="T469" s="158"/>
      <c r="AT469" s="154" t="s">
        <v>173</v>
      </c>
      <c r="AU469" s="154" t="s">
        <v>171</v>
      </c>
      <c r="AV469" s="12" t="s">
        <v>82</v>
      </c>
      <c r="AW469" s="12" t="s">
        <v>31</v>
      </c>
      <c r="AX469" s="12" t="s">
        <v>74</v>
      </c>
      <c r="AY469" s="154" t="s">
        <v>163</v>
      </c>
    </row>
    <row r="470" spans="2:65" s="13" customFormat="1" ht="12">
      <c r="B470" s="159"/>
      <c r="D470" s="153" t="s">
        <v>173</v>
      </c>
      <c r="E470" s="160" t="s">
        <v>1</v>
      </c>
      <c r="F470" s="161" t="s">
        <v>722</v>
      </c>
      <c r="H470" s="162">
        <v>94.56</v>
      </c>
      <c r="I470" s="163"/>
      <c r="L470" s="159"/>
      <c r="M470" s="164"/>
      <c r="T470" s="165"/>
      <c r="AT470" s="160" t="s">
        <v>173</v>
      </c>
      <c r="AU470" s="160" t="s">
        <v>171</v>
      </c>
      <c r="AV470" s="13" t="s">
        <v>171</v>
      </c>
      <c r="AW470" s="13" t="s">
        <v>31</v>
      </c>
      <c r="AX470" s="13" t="s">
        <v>74</v>
      </c>
      <c r="AY470" s="160" t="s">
        <v>163</v>
      </c>
    </row>
    <row r="471" spans="2:65" s="12" customFormat="1" ht="12">
      <c r="B471" s="152"/>
      <c r="D471" s="153" t="s">
        <v>173</v>
      </c>
      <c r="E471" s="154" t="s">
        <v>1</v>
      </c>
      <c r="F471" s="155" t="s">
        <v>723</v>
      </c>
      <c r="H471" s="154" t="s">
        <v>1</v>
      </c>
      <c r="I471" s="156"/>
      <c r="L471" s="152"/>
      <c r="M471" s="157"/>
      <c r="T471" s="158"/>
      <c r="AT471" s="154" t="s">
        <v>173</v>
      </c>
      <c r="AU471" s="154" t="s">
        <v>171</v>
      </c>
      <c r="AV471" s="12" t="s">
        <v>82</v>
      </c>
      <c r="AW471" s="12" t="s">
        <v>31</v>
      </c>
      <c r="AX471" s="12" t="s">
        <v>74</v>
      </c>
      <c r="AY471" s="154" t="s">
        <v>163</v>
      </c>
    </row>
    <row r="472" spans="2:65" s="13" customFormat="1" ht="12">
      <c r="B472" s="159"/>
      <c r="D472" s="153" t="s">
        <v>173</v>
      </c>
      <c r="E472" s="160" t="s">
        <v>1</v>
      </c>
      <c r="F472" s="161" t="s">
        <v>724</v>
      </c>
      <c r="H472" s="162">
        <v>96.82</v>
      </c>
      <c r="I472" s="163"/>
      <c r="L472" s="159"/>
      <c r="M472" s="164"/>
      <c r="T472" s="165"/>
      <c r="AT472" s="160" t="s">
        <v>173</v>
      </c>
      <c r="AU472" s="160" t="s">
        <v>171</v>
      </c>
      <c r="AV472" s="13" t="s">
        <v>171</v>
      </c>
      <c r="AW472" s="13" t="s">
        <v>31</v>
      </c>
      <c r="AX472" s="13" t="s">
        <v>74</v>
      </c>
      <c r="AY472" s="160" t="s">
        <v>163</v>
      </c>
    </row>
    <row r="473" spans="2:65" s="12" customFormat="1" ht="12">
      <c r="B473" s="152"/>
      <c r="D473" s="153" t="s">
        <v>173</v>
      </c>
      <c r="E473" s="154" t="s">
        <v>1</v>
      </c>
      <c r="F473" s="155" t="s">
        <v>725</v>
      </c>
      <c r="H473" s="154" t="s">
        <v>1</v>
      </c>
      <c r="I473" s="156"/>
      <c r="L473" s="152"/>
      <c r="M473" s="157"/>
      <c r="T473" s="158"/>
      <c r="AT473" s="154" t="s">
        <v>173</v>
      </c>
      <c r="AU473" s="154" t="s">
        <v>171</v>
      </c>
      <c r="AV473" s="12" t="s">
        <v>82</v>
      </c>
      <c r="AW473" s="12" t="s">
        <v>31</v>
      </c>
      <c r="AX473" s="12" t="s">
        <v>74</v>
      </c>
      <c r="AY473" s="154" t="s">
        <v>163</v>
      </c>
    </row>
    <row r="474" spans="2:65" s="13" customFormat="1" ht="24">
      <c r="B474" s="159"/>
      <c r="D474" s="153" t="s">
        <v>173</v>
      </c>
      <c r="E474" s="160" t="s">
        <v>1</v>
      </c>
      <c r="F474" s="161" t="s">
        <v>726</v>
      </c>
      <c r="H474" s="162">
        <v>134.18</v>
      </c>
      <c r="I474" s="163"/>
      <c r="L474" s="159"/>
      <c r="M474" s="164"/>
      <c r="T474" s="165"/>
      <c r="AT474" s="160" t="s">
        <v>173</v>
      </c>
      <c r="AU474" s="160" t="s">
        <v>171</v>
      </c>
      <c r="AV474" s="13" t="s">
        <v>171</v>
      </c>
      <c r="AW474" s="13" t="s">
        <v>31</v>
      </c>
      <c r="AX474" s="13" t="s">
        <v>74</v>
      </c>
      <c r="AY474" s="160" t="s">
        <v>163</v>
      </c>
    </row>
    <row r="475" spans="2:65" s="12" customFormat="1" ht="12">
      <c r="B475" s="152"/>
      <c r="D475" s="153" t="s">
        <v>173</v>
      </c>
      <c r="E475" s="154" t="s">
        <v>1</v>
      </c>
      <c r="F475" s="155" t="s">
        <v>727</v>
      </c>
      <c r="H475" s="154" t="s">
        <v>1</v>
      </c>
      <c r="I475" s="156"/>
      <c r="L475" s="152"/>
      <c r="M475" s="157"/>
      <c r="T475" s="158"/>
      <c r="AT475" s="154" t="s">
        <v>173</v>
      </c>
      <c r="AU475" s="154" t="s">
        <v>171</v>
      </c>
      <c r="AV475" s="12" t="s">
        <v>82</v>
      </c>
      <c r="AW475" s="12" t="s">
        <v>31</v>
      </c>
      <c r="AX475" s="12" t="s">
        <v>74</v>
      </c>
      <c r="AY475" s="154" t="s">
        <v>163</v>
      </c>
    </row>
    <row r="476" spans="2:65" s="13" customFormat="1" ht="12">
      <c r="B476" s="159"/>
      <c r="D476" s="153" t="s">
        <v>173</v>
      </c>
      <c r="E476" s="160" t="s">
        <v>1</v>
      </c>
      <c r="F476" s="161" t="s">
        <v>728</v>
      </c>
      <c r="H476" s="162">
        <v>142.78</v>
      </c>
      <c r="I476" s="163"/>
      <c r="L476" s="159"/>
      <c r="M476" s="164"/>
      <c r="T476" s="165"/>
      <c r="AT476" s="160" t="s">
        <v>173</v>
      </c>
      <c r="AU476" s="160" t="s">
        <v>171</v>
      </c>
      <c r="AV476" s="13" t="s">
        <v>171</v>
      </c>
      <c r="AW476" s="13" t="s">
        <v>31</v>
      </c>
      <c r="AX476" s="13" t="s">
        <v>74</v>
      </c>
      <c r="AY476" s="160" t="s">
        <v>163</v>
      </c>
    </row>
    <row r="477" spans="2:65" s="12" customFormat="1" ht="12">
      <c r="B477" s="152"/>
      <c r="D477" s="153" t="s">
        <v>173</v>
      </c>
      <c r="E477" s="154" t="s">
        <v>1</v>
      </c>
      <c r="F477" s="155" t="s">
        <v>729</v>
      </c>
      <c r="H477" s="154" t="s">
        <v>1</v>
      </c>
      <c r="I477" s="156"/>
      <c r="L477" s="152"/>
      <c r="M477" s="157"/>
      <c r="T477" s="158"/>
      <c r="AT477" s="154" t="s">
        <v>173</v>
      </c>
      <c r="AU477" s="154" t="s">
        <v>171</v>
      </c>
      <c r="AV477" s="12" t="s">
        <v>82</v>
      </c>
      <c r="AW477" s="12" t="s">
        <v>31</v>
      </c>
      <c r="AX477" s="12" t="s">
        <v>74</v>
      </c>
      <c r="AY477" s="154" t="s">
        <v>163</v>
      </c>
    </row>
    <row r="478" spans="2:65" s="13" customFormat="1" ht="12">
      <c r="B478" s="159"/>
      <c r="D478" s="153" t="s">
        <v>173</v>
      </c>
      <c r="E478" s="160" t="s">
        <v>1</v>
      </c>
      <c r="F478" s="161" t="s">
        <v>730</v>
      </c>
      <c r="H478" s="162">
        <v>111.87</v>
      </c>
      <c r="I478" s="163"/>
      <c r="L478" s="159"/>
      <c r="M478" s="164"/>
      <c r="T478" s="165"/>
      <c r="AT478" s="160" t="s">
        <v>173</v>
      </c>
      <c r="AU478" s="160" t="s">
        <v>171</v>
      </c>
      <c r="AV478" s="13" t="s">
        <v>171</v>
      </c>
      <c r="AW478" s="13" t="s">
        <v>31</v>
      </c>
      <c r="AX478" s="13" t="s">
        <v>74</v>
      </c>
      <c r="AY478" s="160" t="s">
        <v>163</v>
      </c>
    </row>
    <row r="479" spans="2:65" s="12" customFormat="1" ht="12">
      <c r="B479" s="152"/>
      <c r="D479" s="153" t="s">
        <v>173</v>
      </c>
      <c r="E479" s="154" t="s">
        <v>1</v>
      </c>
      <c r="F479" s="155" t="s">
        <v>731</v>
      </c>
      <c r="H479" s="154" t="s">
        <v>1</v>
      </c>
      <c r="I479" s="156"/>
      <c r="L479" s="152"/>
      <c r="M479" s="157"/>
      <c r="T479" s="158"/>
      <c r="AT479" s="154" t="s">
        <v>173</v>
      </c>
      <c r="AU479" s="154" t="s">
        <v>171</v>
      </c>
      <c r="AV479" s="12" t="s">
        <v>82</v>
      </c>
      <c r="AW479" s="12" t="s">
        <v>31</v>
      </c>
      <c r="AX479" s="12" t="s">
        <v>74</v>
      </c>
      <c r="AY479" s="154" t="s">
        <v>163</v>
      </c>
    </row>
    <row r="480" spans="2:65" s="13" customFormat="1" ht="12">
      <c r="B480" s="159"/>
      <c r="D480" s="153" t="s">
        <v>173</v>
      </c>
      <c r="E480" s="160" t="s">
        <v>1</v>
      </c>
      <c r="F480" s="161" t="s">
        <v>732</v>
      </c>
      <c r="H480" s="162">
        <v>81.242000000000004</v>
      </c>
      <c r="I480" s="163"/>
      <c r="L480" s="159"/>
      <c r="M480" s="164"/>
      <c r="T480" s="165"/>
      <c r="AT480" s="160" t="s">
        <v>173</v>
      </c>
      <c r="AU480" s="160" t="s">
        <v>171</v>
      </c>
      <c r="AV480" s="13" t="s">
        <v>171</v>
      </c>
      <c r="AW480" s="13" t="s">
        <v>31</v>
      </c>
      <c r="AX480" s="13" t="s">
        <v>74</v>
      </c>
      <c r="AY480" s="160" t="s">
        <v>163</v>
      </c>
    </row>
    <row r="481" spans="2:65" s="12" customFormat="1" ht="12">
      <c r="B481" s="152"/>
      <c r="D481" s="153" t="s">
        <v>173</v>
      </c>
      <c r="E481" s="154" t="s">
        <v>1</v>
      </c>
      <c r="F481" s="155" t="s">
        <v>733</v>
      </c>
      <c r="H481" s="154" t="s">
        <v>1</v>
      </c>
      <c r="I481" s="156"/>
      <c r="L481" s="152"/>
      <c r="M481" s="157"/>
      <c r="T481" s="158"/>
      <c r="AT481" s="154" t="s">
        <v>173</v>
      </c>
      <c r="AU481" s="154" t="s">
        <v>171</v>
      </c>
      <c r="AV481" s="12" t="s">
        <v>82</v>
      </c>
      <c r="AW481" s="12" t="s">
        <v>31</v>
      </c>
      <c r="AX481" s="12" t="s">
        <v>74</v>
      </c>
      <c r="AY481" s="154" t="s">
        <v>163</v>
      </c>
    </row>
    <row r="482" spans="2:65" s="13" customFormat="1" ht="12">
      <c r="B482" s="159"/>
      <c r="D482" s="153" t="s">
        <v>173</v>
      </c>
      <c r="E482" s="160" t="s">
        <v>1</v>
      </c>
      <c r="F482" s="161" t="s">
        <v>734</v>
      </c>
      <c r="H482" s="162">
        <v>99.781000000000006</v>
      </c>
      <c r="I482" s="163"/>
      <c r="L482" s="159"/>
      <c r="M482" s="164"/>
      <c r="T482" s="165"/>
      <c r="AT482" s="160" t="s">
        <v>173</v>
      </c>
      <c r="AU482" s="160" t="s">
        <v>171</v>
      </c>
      <c r="AV482" s="13" t="s">
        <v>171</v>
      </c>
      <c r="AW482" s="13" t="s">
        <v>31</v>
      </c>
      <c r="AX482" s="13" t="s">
        <v>74</v>
      </c>
      <c r="AY482" s="160" t="s">
        <v>163</v>
      </c>
    </row>
    <row r="483" spans="2:65" s="12" customFormat="1" ht="12">
      <c r="B483" s="152"/>
      <c r="D483" s="153" t="s">
        <v>173</v>
      </c>
      <c r="E483" s="154" t="s">
        <v>1</v>
      </c>
      <c r="F483" s="155" t="s">
        <v>735</v>
      </c>
      <c r="H483" s="154" t="s">
        <v>1</v>
      </c>
      <c r="I483" s="156"/>
      <c r="L483" s="152"/>
      <c r="M483" s="157"/>
      <c r="T483" s="158"/>
      <c r="AT483" s="154" t="s">
        <v>173</v>
      </c>
      <c r="AU483" s="154" t="s">
        <v>171</v>
      </c>
      <c r="AV483" s="12" t="s">
        <v>82</v>
      </c>
      <c r="AW483" s="12" t="s">
        <v>31</v>
      </c>
      <c r="AX483" s="12" t="s">
        <v>74</v>
      </c>
      <c r="AY483" s="154" t="s">
        <v>163</v>
      </c>
    </row>
    <row r="484" spans="2:65" s="13" customFormat="1" ht="12">
      <c r="B484" s="159"/>
      <c r="D484" s="153" t="s">
        <v>173</v>
      </c>
      <c r="E484" s="160" t="s">
        <v>1</v>
      </c>
      <c r="F484" s="161" t="s">
        <v>736</v>
      </c>
      <c r="H484" s="162">
        <v>93.494</v>
      </c>
      <c r="I484" s="163"/>
      <c r="L484" s="159"/>
      <c r="M484" s="164"/>
      <c r="T484" s="165"/>
      <c r="AT484" s="160" t="s">
        <v>173</v>
      </c>
      <c r="AU484" s="160" t="s">
        <v>171</v>
      </c>
      <c r="AV484" s="13" t="s">
        <v>171</v>
      </c>
      <c r="AW484" s="13" t="s">
        <v>31</v>
      </c>
      <c r="AX484" s="13" t="s">
        <v>74</v>
      </c>
      <c r="AY484" s="160" t="s">
        <v>163</v>
      </c>
    </row>
    <row r="485" spans="2:65" s="12" customFormat="1" ht="12">
      <c r="B485" s="152"/>
      <c r="D485" s="153" t="s">
        <v>173</v>
      </c>
      <c r="E485" s="154" t="s">
        <v>1</v>
      </c>
      <c r="F485" s="155" t="s">
        <v>737</v>
      </c>
      <c r="H485" s="154" t="s">
        <v>1</v>
      </c>
      <c r="I485" s="156"/>
      <c r="L485" s="152"/>
      <c r="M485" s="157"/>
      <c r="T485" s="158"/>
      <c r="AT485" s="154" t="s">
        <v>173</v>
      </c>
      <c r="AU485" s="154" t="s">
        <v>171</v>
      </c>
      <c r="AV485" s="12" t="s">
        <v>82</v>
      </c>
      <c r="AW485" s="12" t="s">
        <v>31</v>
      </c>
      <c r="AX485" s="12" t="s">
        <v>74</v>
      </c>
      <c r="AY485" s="154" t="s">
        <v>163</v>
      </c>
    </row>
    <row r="486" spans="2:65" s="13" customFormat="1" ht="12">
      <c r="B486" s="159"/>
      <c r="D486" s="153" t="s">
        <v>173</v>
      </c>
      <c r="E486" s="160" t="s">
        <v>1</v>
      </c>
      <c r="F486" s="161" t="s">
        <v>738</v>
      </c>
      <c r="H486" s="162">
        <v>121.042</v>
      </c>
      <c r="I486" s="163"/>
      <c r="L486" s="159"/>
      <c r="M486" s="164"/>
      <c r="T486" s="165"/>
      <c r="AT486" s="160" t="s">
        <v>173</v>
      </c>
      <c r="AU486" s="160" t="s">
        <v>171</v>
      </c>
      <c r="AV486" s="13" t="s">
        <v>171</v>
      </c>
      <c r="AW486" s="13" t="s">
        <v>31</v>
      </c>
      <c r="AX486" s="13" t="s">
        <v>74</v>
      </c>
      <c r="AY486" s="160" t="s">
        <v>163</v>
      </c>
    </row>
    <row r="487" spans="2:65" s="12" customFormat="1" ht="12">
      <c r="B487" s="152"/>
      <c r="D487" s="153" t="s">
        <v>173</v>
      </c>
      <c r="E487" s="154" t="s">
        <v>1</v>
      </c>
      <c r="F487" s="155" t="s">
        <v>739</v>
      </c>
      <c r="H487" s="154" t="s">
        <v>1</v>
      </c>
      <c r="I487" s="156"/>
      <c r="L487" s="152"/>
      <c r="M487" s="157"/>
      <c r="T487" s="158"/>
      <c r="AT487" s="154" t="s">
        <v>173</v>
      </c>
      <c r="AU487" s="154" t="s">
        <v>171</v>
      </c>
      <c r="AV487" s="12" t="s">
        <v>82</v>
      </c>
      <c r="AW487" s="12" t="s">
        <v>31</v>
      </c>
      <c r="AX487" s="12" t="s">
        <v>74</v>
      </c>
      <c r="AY487" s="154" t="s">
        <v>163</v>
      </c>
    </row>
    <row r="488" spans="2:65" s="13" customFormat="1" ht="12">
      <c r="B488" s="159"/>
      <c r="D488" s="153" t="s">
        <v>173</v>
      </c>
      <c r="E488" s="160" t="s">
        <v>1</v>
      </c>
      <c r="F488" s="161" t="s">
        <v>740</v>
      </c>
      <c r="H488" s="162">
        <v>34.572000000000003</v>
      </c>
      <c r="I488" s="163"/>
      <c r="L488" s="159"/>
      <c r="M488" s="164"/>
      <c r="T488" s="165"/>
      <c r="AT488" s="160" t="s">
        <v>173</v>
      </c>
      <c r="AU488" s="160" t="s">
        <v>171</v>
      </c>
      <c r="AV488" s="13" t="s">
        <v>171</v>
      </c>
      <c r="AW488" s="13" t="s">
        <v>31</v>
      </c>
      <c r="AX488" s="13" t="s">
        <v>74</v>
      </c>
      <c r="AY488" s="160" t="s">
        <v>163</v>
      </c>
    </row>
    <row r="489" spans="2:65" s="12" customFormat="1" ht="12">
      <c r="B489" s="152"/>
      <c r="D489" s="153" t="s">
        <v>173</v>
      </c>
      <c r="E489" s="154" t="s">
        <v>1</v>
      </c>
      <c r="F489" s="155" t="s">
        <v>741</v>
      </c>
      <c r="H489" s="154" t="s">
        <v>1</v>
      </c>
      <c r="I489" s="156"/>
      <c r="L489" s="152"/>
      <c r="M489" s="157"/>
      <c r="T489" s="158"/>
      <c r="AT489" s="154" t="s">
        <v>173</v>
      </c>
      <c r="AU489" s="154" t="s">
        <v>171</v>
      </c>
      <c r="AV489" s="12" t="s">
        <v>82</v>
      </c>
      <c r="AW489" s="12" t="s">
        <v>31</v>
      </c>
      <c r="AX489" s="12" t="s">
        <v>74</v>
      </c>
      <c r="AY489" s="154" t="s">
        <v>163</v>
      </c>
    </row>
    <row r="490" spans="2:65" s="13" customFormat="1" ht="24">
      <c r="B490" s="159"/>
      <c r="D490" s="153" t="s">
        <v>173</v>
      </c>
      <c r="E490" s="160" t="s">
        <v>1</v>
      </c>
      <c r="F490" s="161" t="s">
        <v>742</v>
      </c>
      <c r="H490" s="162">
        <v>122.267</v>
      </c>
      <c r="I490" s="163"/>
      <c r="L490" s="159"/>
      <c r="M490" s="164"/>
      <c r="T490" s="165"/>
      <c r="AT490" s="160" t="s">
        <v>173</v>
      </c>
      <c r="AU490" s="160" t="s">
        <v>171</v>
      </c>
      <c r="AV490" s="13" t="s">
        <v>171</v>
      </c>
      <c r="AW490" s="13" t="s">
        <v>31</v>
      </c>
      <c r="AX490" s="13" t="s">
        <v>74</v>
      </c>
      <c r="AY490" s="160" t="s">
        <v>163</v>
      </c>
    </row>
    <row r="491" spans="2:65" s="13" customFormat="1" ht="12">
      <c r="B491" s="159"/>
      <c r="D491" s="153" t="s">
        <v>173</v>
      </c>
      <c r="E491" s="160" t="s">
        <v>1</v>
      </c>
      <c r="F491" s="161" t="s">
        <v>743</v>
      </c>
      <c r="H491" s="162">
        <v>-38</v>
      </c>
      <c r="I491" s="163"/>
      <c r="L491" s="159"/>
      <c r="M491" s="164"/>
      <c r="T491" s="165"/>
      <c r="AT491" s="160" t="s">
        <v>173</v>
      </c>
      <c r="AU491" s="160" t="s">
        <v>171</v>
      </c>
      <c r="AV491" s="13" t="s">
        <v>171</v>
      </c>
      <c r="AW491" s="13" t="s">
        <v>31</v>
      </c>
      <c r="AX491" s="13" t="s">
        <v>74</v>
      </c>
      <c r="AY491" s="160" t="s">
        <v>163</v>
      </c>
    </row>
    <row r="492" spans="2:65" s="13" customFormat="1" ht="12">
      <c r="B492" s="159"/>
      <c r="D492" s="153" t="s">
        <v>173</v>
      </c>
      <c r="E492" s="160" t="s">
        <v>1</v>
      </c>
      <c r="F492" s="161" t="s">
        <v>744</v>
      </c>
      <c r="H492" s="162">
        <v>-5.2359999999999998</v>
      </c>
      <c r="I492" s="163"/>
      <c r="L492" s="159"/>
      <c r="M492" s="164"/>
      <c r="T492" s="165"/>
      <c r="AT492" s="160" t="s">
        <v>173</v>
      </c>
      <c r="AU492" s="160" t="s">
        <v>171</v>
      </c>
      <c r="AV492" s="13" t="s">
        <v>171</v>
      </c>
      <c r="AW492" s="13" t="s">
        <v>31</v>
      </c>
      <c r="AX492" s="13" t="s">
        <v>74</v>
      </c>
      <c r="AY492" s="160" t="s">
        <v>163</v>
      </c>
    </row>
    <row r="493" spans="2:65" s="14" customFormat="1" ht="12">
      <c r="B493" s="166"/>
      <c r="D493" s="153" t="s">
        <v>173</v>
      </c>
      <c r="E493" s="167" t="s">
        <v>1</v>
      </c>
      <c r="F493" s="168" t="s">
        <v>178</v>
      </c>
      <c r="H493" s="169">
        <v>1089.3719999999998</v>
      </c>
      <c r="I493" s="170"/>
      <c r="L493" s="166"/>
      <c r="M493" s="171"/>
      <c r="T493" s="172"/>
      <c r="AT493" s="167" t="s">
        <v>173</v>
      </c>
      <c r="AU493" s="167" t="s">
        <v>171</v>
      </c>
      <c r="AV493" s="14" t="s">
        <v>170</v>
      </c>
      <c r="AW493" s="14" t="s">
        <v>31</v>
      </c>
      <c r="AX493" s="14" t="s">
        <v>82</v>
      </c>
      <c r="AY493" s="167" t="s">
        <v>163</v>
      </c>
    </row>
    <row r="494" spans="2:65" s="1" customFormat="1" ht="16.5" customHeight="1">
      <c r="B494" s="31"/>
      <c r="C494" s="138" t="s">
        <v>366</v>
      </c>
      <c r="D494" s="138" t="s">
        <v>166</v>
      </c>
      <c r="E494" s="139" t="s">
        <v>748</v>
      </c>
      <c r="F494" s="140" t="s">
        <v>749</v>
      </c>
      <c r="G494" s="141" t="s">
        <v>183</v>
      </c>
      <c r="H494" s="142">
        <v>236.86500000000001</v>
      </c>
      <c r="I494" s="143"/>
      <c r="J494" s="144">
        <f>ROUND(I494*H494,2)</f>
        <v>0</v>
      </c>
      <c r="K494" s="145"/>
      <c r="L494" s="31"/>
      <c r="M494" s="146" t="s">
        <v>1</v>
      </c>
      <c r="N494" s="147" t="s">
        <v>40</v>
      </c>
      <c r="P494" s="148">
        <f>O494*H494</f>
        <v>0</v>
      </c>
      <c r="Q494" s="148">
        <v>4.3099999999999996E-3</v>
      </c>
      <c r="R494" s="148">
        <f>Q494*H494</f>
        <v>1.02088815</v>
      </c>
      <c r="S494" s="148">
        <v>0</v>
      </c>
      <c r="T494" s="149">
        <f>S494*H494</f>
        <v>0</v>
      </c>
      <c r="AR494" s="150" t="s">
        <v>170</v>
      </c>
      <c r="AT494" s="150" t="s">
        <v>166</v>
      </c>
      <c r="AU494" s="150" t="s">
        <v>171</v>
      </c>
      <c r="AY494" s="16" t="s">
        <v>163</v>
      </c>
      <c r="BE494" s="151">
        <f>IF(N494="základná",J494,0)</f>
        <v>0</v>
      </c>
      <c r="BF494" s="151">
        <f>IF(N494="znížená",J494,0)</f>
        <v>0</v>
      </c>
      <c r="BG494" s="151">
        <f>IF(N494="zákl. prenesená",J494,0)</f>
        <v>0</v>
      </c>
      <c r="BH494" s="151">
        <f>IF(N494="zníž. prenesená",J494,0)</f>
        <v>0</v>
      </c>
      <c r="BI494" s="151">
        <f>IF(N494="nulová",J494,0)</f>
        <v>0</v>
      </c>
      <c r="BJ494" s="16" t="s">
        <v>171</v>
      </c>
      <c r="BK494" s="151">
        <f>ROUND(I494*H494,2)</f>
        <v>0</v>
      </c>
      <c r="BL494" s="16" t="s">
        <v>170</v>
      </c>
      <c r="BM494" s="150" t="s">
        <v>750</v>
      </c>
    </row>
    <row r="495" spans="2:65" s="12" customFormat="1" ht="24">
      <c r="B495" s="152"/>
      <c r="D495" s="153" t="s">
        <v>173</v>
      </c>
      <c r="E495" s="154" t="s">
        <v>1</v>
      </c>
      <c r="F495" s="155" t="s">
        <v>635</v>
      </c>
      <c r="H495" s="154" t="s">
        <v>1</v>
      </c>
      <c r="I495" s="156"/>
      <c r="L495" s="152"/>
      <c r="M495" s="157"/>
      <c r="T495" s="158"/>
      <c r="AT495" s="154" t="s">
        <v>173</v>
      </c>
      <c r="AU495" s="154" t="s">
        <v>171</v>
      </c>
      <c r="AV495" s="12" t="s">
        <v>82</v>
      </c>
      <c r="AW495" s="12" t="s">
        <v>31</v>
      </c>
      <c r="AX495" s="12" t="s">
        <v>74</v>
      </c>
      <c r="AY495" s="154" t="s">
        <v>163</v>
      </c>
    </row>
    <row r="496" spans="2:65" s="13" customFormat="1" ht="12">
      <c r="B496" s="159"/>
      <c r="D496" s="153" t="s">
        <v>173</v>
      </c>
      <c r="E496" s="160" t="s">
        <v>1</v>
      </c>
      <c r="F496" s="161" t="s">
        <v>636</v>
      </c>
      <c r="H496" s="162">
        <v>61.656999999999996</v>
      </c>
      <c r="I496" s="163"/>
      <c r="L496" s="159"/>
      <c r="M496" s="164"/>
      <c r="T496" s="165"/>
      <c r="AT496" s="160" t="s">
        <v>173</v>
      </c>
      <c r="AU496" s="160" t="s">
        <v>171</v>
      </c>
      <c r="AV496" s="13" t="s">
        <v>171</v>
      </c>
      <c r="AW496" s="13" t="s">
        <v>31</v>
      </c>
      <c r="AX496" s="13" t="s">
        <v>74</v>
      </c>
      <c r="AY496" s="160" t="s">
        <v>163</v>
      </c>
    </row>
    <row r="497" spans="2:65" s="13" customFormat="1" ht="24">
      <c r="B497" s="159"/>
      <c r="D497" s="153" t="s">
        <v>173</v>
      </c>
      <c r="E497" s="160" t="s">
        <v>1</v>
      </c>
      <c r="F497" s="161" t="s">
        <v>637</v>
      </c>
      <c r="H497" s="162">
        <v>49.192</v>
      </c>
      <c r="I497" s="163"/>
      <c r="L497" s="159"/>
      <c r="M497" s="164"/>
      <c r="T497" s="165"/>
      <c r="AT497" s="160" t="s">
        <v>173</v>
      </c>
      <c r="AU497" s="160" t="s">
        <v>171</v>
      </c>
      <c r="AV497" s="13" t="s">
        <v>171</v>
      </c>
      <c r="AW497" s="13" t="s">
        <v>31</v>
      </c>
      <c r="AX497" s="13" t="s">
        <v>74</v>
      </c>
      <c r="AY497" s="160" t="s">
        <v>163</v>
      </c>
    </row>
    <row r="498" spans="2:65" s="13" customFormat="1" ht="12">
      <c r="B498" s="159"/>
      <c r="D498" s="153" t="s">
        <v>173</v>
      </c>
      <c r="E498" s="160" t="s">
        <v>1</v>
      </c>
      <c r="F498" s="161" t="s">
        <v>638</v>
      </c>
      <c r="H498" s="162">
        <v>75.444000000000003</v>
      </c>
      <c r="I498" s="163"/>
      <c r="L498" s="159"/>
      <c r="M498" s="164"/>
      <c r="T498" s="165"/>
      <c r="AT498" s="160" t="s">
        <v>173</v>
      </c>
      <c r="AU498" s="160" t="s">
        <v>171</v>
      </c>
      <c r="AV498" s="13" t="s">
        <v>171</v>
      </c>
      <c r="AW498" s="13" t="s">
        <v>31</v>
      </c>
      <c r="AX498" s="13" t="s">
        <v>74</v>
      </c>
      <c r="AY498" s="160" t="s">
        <v>163</v>
      </c>
    </row>
    <row r="499" spans="2:65" s="13" customFormat="1" ht="12">
      <c r="B499" s="159"/>
      <c r="D499" s="153" t="s">
        <v>173</v>
      </c>
      <c r="E499" s="160" t="s">
        <v>1</v>
      </c>
      <c r="F499" s="161" t="s">
        <v>639</v>
      </c>
      <c r="H499" s="162">
        <v>50.572000000000003</v>
      </c>
      <c r="I499" s="163"/>
      <c r="L499" s="159"/>
      <c r="M499" s="164"/>
      <c r="T499" s="165"/>
      <c r="AT499" s="160" t="s">
        <v>173</v>
      </c>
      <c r="AU499" s="160" t="s">
        <v>171</v>
      </c>
      <c r="AV499" s="13" t="s">
        <v>171</v>
      </c>
      <c r="AW499" s="13" t="s">
        <v>31</v>
      </c>
      <c r="AX499" s="13" t="s">
        <v>74</v>
      </c>
      <c r="AY499" s="160" t="s">
        <v>163</v>
      </c>
    </row>
    <row r="500" spans="2:65" s="14" customFormat="1" ht="12">
      <c r="B500" s="166"/>
      <c r="D500" s="153" t="s">
        <v>173</v>
      </c>
      <c r="E500" s="167" t="s">
        <v>1</v>
      </c>
      <c r="F500" s="168" t="s">
        <v>178</v>
      </c>
      <c r="H500" s="169">
        <v>236.86500000000001</v>
      </c>
      <c r="I500" s="170"/>
      <c r="L500" s="166"/>
      <c r="M500" s="171"/>
      <c r="T500" s="172"/>
      <c r="AT500" s="167" t="s">
        <v>173</v>
      </c>
      <c r="AU500" s="167" t="s">
        <v>171</v>
      </c>
      <c r="AV500" s="14" t="s">
        <v>170</v>
      </c>
      <c r="AW500" s="14" t="s">
        <v>31</v>
      </c>
      <c r="AX500" s="14" t="s">
        <v>82</v>
      </c>
      <c r="AY500" s="167" t="s">
        <v>163</v>
      </c>
    </row>
    <row r="501" spans="2:65" s="1" customFormat="1" ht="24.25" customHeight="1">
      <c r="B501" s="31"/>
      <c r="C501" s="138" t="s">
        <v>300</v>
      </c>
      <c r="D501" s="138" t="s">
        <v>166</v>
      </c>
      <c r="E501" s="139" t="s">
        <v>751</v>
      </c>
      <c r="F501" s="140" t="s">
        <v>752</v>
      </c>
      <c r="G501" s="141" t="s">
        <v>183</v>
      </c>
      <c r="H501" s="142">
        <v>1089.3720000000001</v>
      </c>
      <c r="I501" s="143"/>
      <c r="J501" s="144">
        <f>ROUND(I501*H501,2)</f>
        <v>0</v>
      </c>
      <c r="K501" s="145"/>
      <c r="L501" s="31"/>
      <c r="M501" s="146" t="s">
        <v>1</v>
      </c>
      <c r="N501" s="147" t="s">
        <v>40</v>
      </c>
      <c r="P501" s="148">
        <f>O501*H501</f>
        <v>0</v>
      </c>
      <c r="Q501" s="148">
        <v>3.7799999999999999E-3</v>
      </c>
      <c r="R501" s="148">
        <f>Q501*H501</f>
        <v>4.1178261599999999</v>
      </c>
      <c r="S501" s="148">
        <v>0</v>
      </c>
      <c r="T501" s="149">
        <f>S501*H501</f>
        <v>0</v>
      </c>
      <c r="AR501" s="150" t="s">
        <v>170</v>
      </c>
      <c r="AT501" s="150" t="s">
        <v>166</v>
      </c>
      <c r="AU501" s="150" t="s">
        <v>171</v>
      </c>
      <c r="AY501" s="16" t="s">
        <v>163</v>
      </c>
      <c r="BE501" s="151">
        <f>IF(N501="základná",J501,0)</f>
        <v>0</v>
      </c>
      <c r="BF501" s="151">
        <f>IF(N501="znížená",J501,0)</f>
        <v>0</v>
      </c>
      <c r="BG501" s="151">
        <f>IF(N501="zákl. prenesená",J501,0)</f>
        <v>0</v>
      </c>
      <c r="BH501" s="151">
        <f>IF(N501="zníž. prenesená",J501,0)</f>
        <v>0</v>
      </c>
      <c r="BI501" s="151">
        <f>IF(N501="nulová",J501,0)</f>
        <v>0</v>
      </c>
      <c r="BJ501" s="16" t="s">
        <v>171</v>
      </c>
      <c r="BK501" s="151">
        <f>ROUND(I501*H501,2)</f>
        <v>0</v>
      </c>
      <c r="BL501" s="16" t="s">
        <v>170</v>
      </c>
      <c r="BM501" s="150" t="s">
        <v>753</v>
      </c>
    </row>
    <row r="502" spans="2:65" s="12" customFormat="1" ht="12">
      <c r="B502" s="152"/>
      <c r="D502" s="153" t="s">
        <v>173</v>
      </c>
      <c r="E502" s="154" t="s">
        <v>1</v>
      </c>
      <c r="F502" s="155" t="s">
        <v>721</v>
      </c>
      <c r="H502" s="154" t="s">
        <v>1</v>
      </c>
      <c r="I502" s="156"/>
      <c r="L502" s="152"/>
      <c r="M502" s="157"/>
      <c r="T502" s="158"/>
      <c r="AT502" s="154" t="s">
        <v>173</v>
      </c>
      <c r="AU502" s="154" t="s">
        <v>171</v>
      </c>
      <c r="AV502" s="12" t="s">
        <v>82</v>
      </c>
      <c r="AW502" s="12" t="s">
        <v>31</v>
      </c>
      <c r="AX502" s="12" t="s">
        <v>74</v>
      </c>
      <c r="AY502" s="154" t="s">
        <v>163</v>
      </c>
    </row>
    <row r="503" spans="2:65" s="13" customFormat="1" ht="12">
      <c r="B503" s="159"/>
      <c r="D503" s="153" t="s">
        <v>173</v>
      </c>
      <c r="E503" s="160" t="s">
        <v>1</v>
      </c>
      <c r="F503" s="161" t="s">
        <v>722</v>
      </c>
      <c r="H503" s="162">
        <v>94.56</v>
      </c>
      <c r="I503" s="163"/>
      <c r="L503" s="159"/>
      <c r="M503" s="164"/>
      <c r="T503" s="165"/>
      <c r="AT503" s="160" t="s">
        <v>173</v>
      </c>
      <c r="AU503" s="160" t="s">
        <v>171</v>
      </c>
      <c r="AV503" s="13" t="s">
        <v>171</v>
      </c>
      <c r="AW503" s="13" t="s">
        <v>31</v>
      </c>
      <c r="AX503" s="13" t="s">
        <v>74</v>
      </c>
      <c r="AY503" s="160" t="s">
        <v>163</v>
      </c>
    </row>
    <row r="504" spans="2:65" s="12" customFormat="1" ht="12">
      <c r="B504" s="152"/>
      <c r="D504" s="153" t="s">
        <v>173</v>
      </c>
      <c r="E504" s="154" t="s">
        <v>1</v>
      </c>
      <c r="F504" s="155" t="s">
        <v>723</v>
      </c>
      <c r="H504" s="154" t="s">
        <v>1</v>
      </c>
      <c r="I504" s="156"/>
      <c r="L504" s="152"/>
      <c r="M504" s="157"/>
      <c r="T504" s="158"/>
      <c r="AT504" s="154" t="s">
        <v>173</v>
      </c>
      <c r="AU504" s="154" t="s">
        <v>171</v>
      </c>
      <c r="AV504" s="12" t="s">
        <v>82</v>
      </c>
      <c r="AW504" s="12" t="s">
        <v>31</v>
      </c>
      <c r="AX504" s="12" t="s">
        <v>74</v>
      </c>
      <c r="AY504" s="154" t="s">
        <v>163</v>
      </c>
    </row>
    <row r="505" spans="2:65" s="13" customFormat="1" ht="12">
      <c r="B505" s="159"/>
      <c r="D505" s="153" t="s">
        <v>173</v>
      </c>
      <c r="E505" s="160" t="s">
        <v>1</v>
      </c>
      <c r="F505" s="161" t="s">
        <v>724</v>
      </c>
      <c r="H505" s="162">
        <v>96.82</v>
      </c>
      <c r="I505" s="163"/>
      <c r="L505" s="159"/>
      <c r="M505" s="164"/>
      <c r="T505" s="165"/>
      <c r="AT505" s="160" t="s">
        <v>173</v>
      </c>
      <c r="AU505" s="160" t="s">
        <v>171</v>
      </c>
      <c r="AV505" s="13" t="s">
        <v>171</v>
      </c>
      <c r="AW505" s="13" t="s">
        <v>31</v>
      </c>
      <c r="AX505" s="13" t="s">
        <v>74</v>
      </c>
      <c r="AY505" s="160" t="s">
        <v>163</v>
      </c>
    </row>
    <row r="506" spans="2:65" s="12" customFormat="1" ht="12">
      <c r="B506" s="152"/>
      <c r="D506" s="153" t="s">
        <v>173</v>
      </c>
      <c r="E506" s="154" t="s">
        <v>1</v>
      </c>
      <c r="F506" s="155" t="s">
        <v>725</v>
      </c>
      <c r="H506" s="154" t="s">
        <v>1</v>
      </c>
      <c r="I506" s="156"/>
      <c r="L506" s="152"/>
      <c r="M506" s="157"/>
      <c r="T506" s="158"/>
      <c r="AT506" s="154" t="s">
        <v>173</v>
      </c>
      <c r="AU506" s="154" t="s">
        <v>171</v>
      </c>
      <c r="AV506" s="12" t="s">
        <v>82</v>
      </c>
      <c r="AW506" s="12" t="s">
        <v>31</v>
      </c>
      <c r="AX506" s="12" t="s">
        <v>74</v>
      </c>
      <c r="AY506" s="154" t="s">
        <v>163</v>
      </c>
    </row>
    <row r="507" spans="2:65" s="13" customFormat="1" ht="24">
      <c r="B507" s="159"/>
      <c r="D507" s="153" t="s">
        <v>173</v>
      </c>
      <c r="E507" s="160" t="s">
        <v>1</v>
      </c>
      <c r="F507" s="161" t="s">
        <v>726</v>
      </c>
      <c r="H507" s="162">
        <v>134.18</v>
      </c>
      <c r="I507" s="163"/>
      <c r="L507" s="159"/>
      <c r="M507" s="164"/>
      <c r="T507" s="165"/>
      <c r="AT507" s="160" t="s">
        <v>173</v>
      </c>
      <c r="AU507" s="160" t="s">
        <v>171</v>
      </c>
      <c r="AV507" s="13" t="s">
        <v>171</v>
      </c>
      <c r="AW507" s="13" t="s">
        <v>31</v>
      </c>
      <c r="AX507" s="13" t="s">
        <v>74</v>
      </c>
      <c r="AY507" s="160" t="s">
        <v>163</v>
      </c>
    </row>
    <row r="508" spans="2:65" s="12" customFormat="1" ht="12">
      <c r="B508" s="152"/>
      <c r="D508" s="153" t="s">
        <v>173</v>
      </c>
      <c r="E508" s="154" t="s">
        <v>1</v>
      </c>
      <c r="F508" s="155" t="s">
        <v>727</v>
      </c>
      <c r="H508" s="154" t="s">
        <v>1</v>
      </c>
      <c r="I508" s="156"/>
      <c r="L508" s="152"/>
      <c r="M508" s="157"/>
      <c r="T508" s="158"/>
      <c r="AT508" s="154" t="s">
        <v>173</v>
      </c>
      <c r="AU508" s="154" t="s">
        <v>171</v>
      </c>
      <c r="AV508" s="12" t="s">
        <v>82</v>
      </c>
      <c r="AW508" s="12" t="s">
        <v>31</v>
      </c>
      <c r="AX508" s="12" t="s">
        <v>74</v>
      </c>
      <c r="AY508" s="154" t="s">
        <v>163</v>
      </c>
    </row>
    <row r="509" spans="2:65" s="13" customFormat="1" ht="12">
      <c r="B509" s="159"/>
      <c r="D509" s="153" t="s">
        <v>173</v>
      </c>
      <c r="E509" s="160" t="s">
        <v>1</v>
      </c>
      <c r="F509" s="161" t="s">
        <v>728</v>
      </c>
      <c r="H509" s="162">
        <v>142.78</v>
      </c>
      <c r="I509" s="163"/>
      <c r="L509" s="159"/>
      <c r="M509" s="164"/>
      <c r="T509" s="165"/>
      <c r="AT509" s="160" t="s">
        <v>173</v>
      </c>
      <c r="AU509" s="160" t="s">
        <v>171</v>
      </c>
      <c r="AV509" s="13" t="s">
        <v>171</v>
      </c>
      <c r="AW509" s="13" t="s">
        <v>31</v>
      </c>
      <c r="AX509" s="13" t="s">
        <v>74</v>
      </c>
      <c r="AY509" s="160" t="s">
        <v>163</v>
      </c>
    </row>
    <row r="510" spans="2:65" s="12" customFormat="1" ht="12">
      <c r="B510" s="152"/>
      <c r="D510" s="153" t="s">
        <v>173</v>
      </c>
      <c r="E510" s="154" t="s">
        <v>1</v>
      </c>
      <c r="F510" s="155" t="s">
        <v>729</v>
      </c>
      <c r="H510" s="154" t="s">
        <v>1</v>
      </c>
      <c r="I510" s="156"/>
      <c r="L510" s="152"/>
      <c r="M510" s="157"/>
      <c r="T510" s="158"/>
      <c r="AT510" s="154" t="s">
        <v>173</v>
      </c>
      <c r="AU510" s="154" t="s">
        <v>171</v>
      </c>
      <c r="AV510" s="12" t="s">
        <v>82</v>
      </c>
      <c r="AW510" s="12" t="s">
        <v>31</v>
      </c>
      <c r="AX510" s="12" t="s">
        <v>74</v>
      </c>
      <c r="AY510" s="154" t="s">
        <v>163</v>
      </c>
    </row>
    <row r="511" spans="2:65" s="13" customFormat="1" ht="12">
      <c r="B511" s="159"/>
      <c r="D511" s="153" t="s">
        <v>173</v>
      </c>
      <c r="E511" s="160" t="s">
        <v>1</v>
      </c>
      <c r="F511" s="161" t="s">
        <v>730</v>
      </c>
      <c r="H511" s="162">
        <v>111.87</v>
      </c>
      <c r="I511" s="163"/>
      <c r="L511" s="159"/>
      <c r="M511" s="164"/>
      <c r="T511" s="165"/>
      <c r="AT511" s="160" t="s">
        <v>173</v>
      </c>
      <c r="AU511" s="160" t="s">
        <v>171</v>
      </c>
      <c r="AV511" s="13" t="s">
        <v>171</v>
      </c>
      <c r="AW511" s="13" t="s">
        <v>31</v>
      </c>
      <c r="AX511" s="13" t="s">
        <v>74</v>
      </c>
      <c r="AY511" s="160" t="s">
        <v>163</v>
      </c>
    </row>
    <row r="512" spans="2:65" s="12" customFormat="1" ht="12">
      <c r="B512" s="152"/>
      <c r="D512" s="153" t="s">
        <v>173</v>
      </c>
      <c r="E512" s="154" t="s">
        <v>1</v>
      </c>
      <c r="F512" s="155" t="s">
        <v>731</v>
      </c>
      <c r="H512" s="154" t="s">
        <v>1</v>
      </c>
      <c r="I512" s="156"/>
      <c r="L512" s="152"/>
      <c r="M512" s="157"/>
      <c r="T512" s="158"/>
      <c r="AT512" s="154" t="s">
        <v>173</v>
      </c>
      <c r="AU512" s="154" t="s">
        <v>171</v>
      </c>
      <c r="AV512" s="12" t="s">
        <v>82</v>
      </c>
      <c r="AW512" s="12" t="s">
        <v>31</v>
      </c>
      <c r="AX512" s="12" t="s">
        <v>74</v>
      </c>
      <c r="AY512" s="154" t="s">
        <v>163</v>
      </c>
    </row>
    <row r="513" spans="2:65" s="13" customFormat="1" ht="12">
      <c r="B513" s="159"/>
      <c r="D513" s="153" t="s">
        <v>173</v>
      </c>
      <c r="E513" s="160" t="s">
        <v>1</v>
      </c>
      <c r="F513" s="161" t="s">
        <v>732</v>
      </c>
      <c r="H513" s="162">
        <v>81.242000000000004</v>
      </c>
      <c r="I513" s="163"/>
      <c r="L513" s="159"/>
      <c r="M513" s="164"/>
      <c r="T513" s="165"/>
      <c r="AT513" s="160" t="s">
        <v>173</v>
      </c>
      <c r="AU513" s="160" t="s">
        <v>171</v>
      </c>
      <c r="AV513" s="13" t="s">
        <v>171</v>
      </c>
      <c r="AW513" s="13" t="s">
        <v>31</v>
      </c>
      <c r="AX513" s="13" t="s">
        <v>74</v>
      </c>
      <c r="AY513" s="160" t="s">
        <v>163</v>
      </c>
    </row>
    <row r="514" spans="2:65" s="12" customFormat="1" ht="12">
      <c r="B514" s="152"/>
      <c r="D514" s="153" t="s">
        <v>173</v>
      </c>
      <c r="E514" s="154" t="s">
        <v>1</v>
      </c>
      <c r="F514" s="155" t="s">
        <v>733</v>
      </c>
      <c r="H514" s="154" t="s">
        <v>1</v>
      </c>
      <c r="I514" s="156"/>
      <c r="L514" s="152"/>
      <c r="M514" s="157"/>
      <c r="T514" s="158"/>
      <c r="AT514" s="154" t="s">
        <v>173</v>
      </c>
      <c r="AU514" s="154" t="s">
        <v>171</v>
      </c>
      <c r="AV514" s="12" t="s">
        <v>82</v>
      </c>
      <c r="AW514" s="12" t="s">
        <v>31</v>
      </c>
      <c r="AX514" s="12" t="s">
        <v>74</v>
      </c>
      <c r="AY514" s="154" t="s">
        <v>163</v>
      </c>
    </row>
    <row r="515" spans="2:65" s="13" customFormat="1" ht="12">
      <c r="B515" s="159"/>
      <c r="D515" s="153" t="s">
        <v>173</v>
      </c>
      <c r="E515" s="160" t="s">
        <v>1</v>
      </c>
      <c r="F515" s="161" t="s">
        <v>734</v>
      </c>
      <c r="H515" s="162">
        <v>99.781000000000006</v>
      </c>
      <c r="I515" s="163"/>
      <c r="L515" s="159"/>
      <c r="M515" s="164"/>
      <c r="T515" s="165"/>
      <c r="AT515" s="160" t="s">
        <v>173</v>
      </c>
      <c r="AU515" s="160" t="s">
        <v>171</v>
      </c>
      <c r="AV515" s="13" t="s">
        <v>171</v>
      </c>
      <c r="AW515" s="13" t="s">
        <v>31</v>
      </c>
      <c r="AX515" s="13" t="s">
        <v>74</v>
      </c>
      <c r="AY515" s="160" t="s">
        <v>163</v>
      </c>
    </row>
    <row r="516" spans="2:65" s="12" customFormat="1" ht="12">
      <c r="B516" s="152"/>
      <c r="D516" s="153" t="s">
        <v>173</v>
      </c>
      <c r="E516" s="154" t="s">
        <v>1</v>
      </c>
      <c r="F516" s="155" t="s">
        <v>735</v>
      </c>
      <c r="H516" s="154" t="s">
        <v>1</v>
      </c>
      <c r="I516" s="156"/>
      <c r="L516" s="152"/>
      <c r="M516" s="157"/>
      <c r="T516" s="158"/>
      <c r="AT516" s="154" t="s">
        <v>173</v>
      </c>
      <c r="AU516" s="154" t="s">
        <v>171</v>
      </c>
      <c r="AV516" s="12" t="s">
        <v>82</v>
      </c>
      <c r="AW516" s="12" t="s">
        <v>31</v>
      </c>
      <c r="AX516" s="12" t="s">
        <v>74</v>
      </c>
      <c r="AY516" s="154" t="s">
        <v>163</v>
      </c>
    </row>
    <row r="517" spans="2:65" s="13" customFormat="1" ht="12">
      <c r="B517" s="159"/>
      <c r="D517" s="153" t="s">
        <v>173</v>
      </c>
      <c r="E517" s="160" t="s">
        <v>1</v>
      </c>
      <c r="F517" s="161" t="s">
        <v>736</v>
      </c>
      <c r="H517" s="162">
        <v>93.494</v>
      </c>
      <c r="I517" s="163"/>
      <c r="L517" s="159"/>
      <c r="M517" s="164"/>
      <c r="T517" s="165"/>
      <c r="AT517" s="160" t="s">
        <v>173</v>
      </c>
      <c r="AU517" s="160" t="s">
        <v>171</v>
      </c>
      <c r="AV517" s="13" t="s">
        <v>171</v>
      </c>
      <c r="AW517" s="13" t="s">
        <v>31</v>
      </c>
      <c r="AX517" s="13" t="s">
        <v>74</v>
      </c>
      <c r="AY517" s="160" t="s">
        <v>163</v>
      </c>
    </row>
    <row r="518" spans="2:65" s="12" customFormat="1" ht="12">
      <c r="B518" s="152"/>
      <c r="D518" s="153" t="s">
        <v>173</v>
      </c>
      <c r="E518" s="154" t="s">
        <v>1</v>
      </c>
      <c r="F518" s="155" t="s">
        <v>737</v>
      </c>
      <c r="H518" s="154" t="s">
        <v>1</v>
      </c>
      <c r="I518" s="156"/>
      <c r="L518" s="152"/>
      <c r="M518" s="157"/>
      <c r="T518" s="158"/>
      <c r="AT518" s="154" t="s">
        <v>173</v>
      </c>
      <c r="AU518" s="154" t="s">
        <v>171</v>
      </c>
      <c r="AV518" s="12" t="s">
        <v>82</v>
      </c>
      <c r="AW518" s="12" t="s">
        <v>31</v>
      </c>
      <c r="AX518" s="12" t="s">
        <v>74</v>
      </c>
      <c r="AY518" s="154" t="s">
        <v>163</v>
      </c>
    </row>
    <row r="519" spans="2:65" s="13" customFormat="1" ht="12">
      <c r="B519" s="159"/>
      <c r="D519" s="153" t="s">
        <v>173</v>
      </c>
      <c r="E519" s="160" t="s">
        <v>1</v>
      </c>
      <c r="F519" s="161" t="s">
        <v>738</v>
      </c>
      <c r="H519" s="162">
        <v>121.042</v>
      </c>
      <c r="I519" s="163"/>
      <c r="L519" s="159"/>
      <c r="M519" s="164"/>
      <c r="T519" s="165"/>
      <c r="AT519" s="160" t="s">
        <v>173</v>
      </c>
      <c r="AU519" s="160" t="s">
        <v>171</v>
      </c>
      <c r="AV519" s="13" t="s">
        <v>171</v>
      </c>
      <c r="AW519" s="13" t="s">
        <v>31</v>
      </c>
      <c r="AX519" s="13" t="s">
        <v>74</v>
      </c>
      <c r="AY519" s="160" t="s">
        <v>163</v>
      </c>
    </row>
    <row r="520" spans="2:65" s="12" customFormat="1" ht="12">
      <c r="B520" s="152"/>
      <c r="D520" s="153" t="s">
        <v>173</v>
      </c>
      <c r="E520" s="154" t="s">
        <v>1</v>
      </c>
      <c r="F520" s="155" t="s">
        <v>739</v>
      </c>
      <c r="H520" s="154" t="s">
        <v>1</v>
      </c>
      <c r="I520" s="156"/>
      <c r="L520" s="152"/>
      <c r="M520" s="157"/>
      <c r="T520" s="158"/>
      <c r="AT520" s="154" t="s">
        <v>173</v>
      </c>
      <c r="AU520" s="154" t="s">
        <v>171</v>
      </c>
      <c r="AV520" s="12" t="s">
        <v>82</v>
      </c>
      <c r="AW520" s="12" t="s">
        <v>31</v>
      </c>
      <c r="AX520" s="12" t="s">
        <v>74</v>
      </c>
      <c r="AY520" s="154" t="s">
        <v>163</v>
      </c>
    </row>
    <row r="521" spans="2:65" s="13" customFormat="1" ht="12">
      <c r="B521" s="159"/>
      <c r="D521" s="153" t="s">
        <v>173</v>
      </c>
      <c r="E521" s="160" t="s">
        <v>1</v>
      </c>
      <c r="F521" s="161" t="s">
        <v>740</v>
      </c>
      <c r="H521" s="162">
        <v>34.572000000000003</v>
      </c>
      <c r="I521" s="163"/>
      <c r="L521" s="159"/>
      <c r="M521" s="164"/>
      <c r="T521" s="165"/>
      <c r="AT521" s="160" t="s">
        <v>173</v>
      </c>
      <c r="AU521" s="160" t="s">
        <v>171</v>
      </c>
      <c r="AV521" s="13" t="s">
        <v>171</v>
      </c>
      <c r="AW521" s="13" t="s">
        <v>31</v>
      </c>
      <c r="AX521" s="13" t="s">
        <v>74</v>
      </c>
      <c r="AY521" s="160" t="s">
        <v>163</v>
      </c>
    </row>
    <row r="522" spans="2:65" s="12" customFormat="1" ht="12">
      <c r="B522" s="152"/>
      <c r="D522" s="153" t="s">
        <v>173</v>
      </c>
      <c r="E522" s="154" t="s">
        <v>1</v>
      </c>
      <c r="F522" s="155" t="s">
        <v>741</v>
      </c>
      <c r="H522" s="154" t="s">
        <v>1</v>
      </c>
      <c r="I522" s="156"/>
      <c r="L522" s="152"/>
      <c r="M522" s="157"/>
      <c r="T522" s="158"/>
      <c r="AT522" s="154" t="s">
        <v>173</v>
      </c>
      <c r="AU522" s="154" t="s">
        <v>171</v>
      </c>
      <c r="AV522" s="12" t="s">
        <v>82</v>
      </c>
      <c r="AW522" s="12" t="s">
        <v>31</v>
      </c>
      <c r="AX522" s="12" t="s">
        <v>74</v>
      </c>
      <c r="AY522" s="154" t="s">
        <v>163</v>
      </c>
    </row>
    <row r="523" spans="2:65" s="13" customFormat="1" ht="24">
      <c r="B523" s="159"/>
      <c r="D523" s="153" t="s">
        <v>173</v>
      </c>
      <c r="E523" s="160" t="s">
        <v>1</v>
      </c>
      <c r="F523" s="161" t="s">
        <v>742</v>
      </c>
      <c r="H523" s="162">
        <v>122.267</v>
      </c>
      <c r="I523" s="163"/>
      <c r="L523" s="159"/>
      <c r="M523" s="164"/>
      <c r="T523" s="165"/>
      <c r="AT523" s="160" t="s">
        <v>173</v>
      </c>
      <c r="AU523" s="160" t="s">
        <v>171</v>
      </c>
      <c r="AV523" s="13" t="s">
        <v>171</v>
      </c>
      <c r="AW523" s="13" t="s">
        <v>31</v>
      </c>
      <c r="AX523" s="13" t="s">
        <v>74</v>
      </c>
      <c r="AY523" s="160" t="s">
        <v>163</v>
      </c>
    </row>
    <row r="524" spans="2:65" s="13" customFormat="1" ht="12">
      <c r="B524" s="159"/>
      <c r="D524" s="153" t="s">
        <v>173</v>
      </c>
      <c r="E524" s="160" t="s">
        <v>1</v>
      </c>
      <c r="F524" s="161" t="s">
        <v>743</v>
      </c>
      <c r="H524" s="162">
        <v>-38</v>
      </c>
      <c r="I524" s="163"/>
      <c r="L524" s="159"/>
      <c r="M524" s="164"/>
      <c r="T524" s="165"/>
      <c r="AT524" s="160" t="s">
        <v>173</v>
      </c>
      <c r="AU524" s="160" t="s">
        <v>171</v>
      </c>
      <c r="AV524" s="13" t="s">
        <v>171</v>
      </c>
      <c r="AW524" s="13" t="s">
        <v>31</v>
      </c>
      <c r="AX524" s="13" t="s">
        <v>74</v>
      </c>
      <c r="AY524" s="160" t="s">
        <v>163</v>
      </c>
    </row>
    <row r="525" spans="2:65" s="13" customFormat="1" ht="12">
      <c r="B525" s="159"/>
      <c r="D525" s="153" t="s">
        <v>173</v>
      </c>
      <c r="E525" s="160" t="s">
        <v>1</v>
      </c>
      <c r="F525" s="161" t="s">
        <v>744</v>
      </c>
      <c r="H525" s="162">
        <v>-5.2359999999999998</v>
      </c>
      <c r="I525" s="163"/>
      <c r="L525" s="159"/>
      <c r="M525" s="164"/>
      <c r="T525" s="165"/>
      <c r="AT525" s="160" t="s">
        <v>173</v>
      </c>
      <c r="AU525" s="160" t="s">
        <v>171</v>
      </c>
      <c r="AV525" s="13" t="s">
        <v>171</v>
      </c>
      <c r="AW525" s="13" t="s">
        <v>31</v>
      </c>
      <c r="AX525" s="13" t="s">
        <v>74</v>
      </c>
      <c r="AY525" s="160" t="s">
        <v>163</v>
      </c>
    </row>
    <row r="526" spans="2:65" s="14" customFormat="1" ht="12">
      <c r="B526" s="166"/>
      <c r="D526" s="153" t="s">
        <v>173</v>
      </c>
      <c r="E526" s="167" t="s">
        <v>1</v>
      </c>
      <c r="F526" s="168" t="s">
        <v>178</v>
      </c>
      <c r="H526" s="169">
        <v>1089.3719999999998</v>
      </c>
      <c r="I526" s="170"/>
      <c r="L526" s="166"/>
      <c r="M526" s="171"/>
      <c r="T526" s="172"/>
      <c r="AT526" s="167" t="s">
        <v>173</v>
      </c>
      <c r="AU526" s="167" t="s">
        <v>171</v>
      </c>
      <c r="AV526" s="14" t="s">
        <v>170</v>
      </c>
      <c r="AW526" s="14" t="s">
        <v>31</v>
      </c>
      <c r="AX526" s="14" t="s">
        <v>82</v>
      </c>
      <c r="AY526" s="167" t="s">
        <v>163</v>
      </c>
    </row>
    <row r="527" spans="2:65" s="1" customFormat="1" ht="16.5" customHeight="1">
      <c r="B527" s="31"/>
      <c r="C527" s="138" t="s">
        <v>374</v>
      </c>
      <c r="D527" s="138" t="s">
        <v>166</v>
      </c>
      <c r="E527" s="139" t="s">
        <v>754</v>
      </c>
      <c r="F527" s="140" t="s">
        <v>755</v>
      </c>
      <c r="G527" s="141" t="s">
        <v>183</v>
      </c>
      <c r="H527" s="142">
        <v>1687.596</v>
      </c>
      <c r="I527" s="143"/>
      <c r="J527" s="144">
        <f>ROUND(I527*H527,2)</f>
        <v>0</v>
      </c>
      <c r="K527" s="145"/>
      <c r="L527" s="31"/>
      <c r="M527" s="146" t="s">
        <v>1</v>
      </c>
      <c r="N527" s="147" t="s">
        <v>40</v>
      </c>
      <c r="P527" s="148">
        <f>O527*H527</f>
        <v>0</v>
      </c>
      <c r="Q527" s="148">
        <v>0</v>
      </c>
      <c r="R527" s="148">
        <f>Q527*H527</f>
        <v>0</v>
      </c>
      <c r="S527" s="148">
        <v>0</v>
      </c>
      <c r="T527" s="149">
        <f>S527*H527</f>
        <v>0</v>
      </c>
      <c r="AR527" s="150" t="s">
        <v>170</v>
      </c>
      <c r="AT527" s="150" t="s">
        <v>166</v>
      </c>
      <c r="AU527" s="150" t="s">
        <v>171</v>
      </c>
      <c r="AY527" s="16" t="s">
        <v>163</v>
      </c>
      <c r="BE527" s="151">
        <f>IF(N527="základná",J527,0)</f>
        <v>0</v>
      </c>
      <c r="BF527" s="151">
        <f>IF(N527="znížená",J527,0)</f>
        <v>0</v>
      </c>
      <c r="BG527" s="151">
        <f>IF(N527="zákl. prenesená",J527,0)</f>
        <v>0</v>
      </c>
      <c r="BH527" s="151">
        <f>IF(N527="zníž. prenesená",J527,0)</f>
        <v>0</v>
      </c>
      <c r="BI527" s="151">
        <f>IF(N527="nulová",J527,0)</f>
        <v>0</v>
      </c>
      <c r="BJ527" s="16" t="s">
        <v>171</v>
      </c>
      <c r="BK527" s="151">
        <f>ROUND(I527*H527,2)</f>
        <v>0</v>
      </c>
      <c r="BL527" s="16" t="s">
        <v>170</v>
      </c>
      <c r="BM527" s="150" t="s">
        <v>756</v>
      </c>
    </row>
    <row r="528" spans="2:65" s="12" customFormat="1" ht="24">
      <c r="B528" s="152"/>
      <c r="D528" s="153" t="s">
        <v>173</v>
      </c>
      <c r="E528" s="154" t="s">
        <v>1</v>
      </c>
      <c r="F528" s="155" t="s">
        <v>757</v>
      </c>
      <c r="H528" s="154" t="s">
        <v>1</v>
      </c>
      <c r="I528" s="156"/>
      <c r="L528" s="152"/>
      <c r="M528" s="157"/>
      <c r="T528" s="158"/>
      <c r="AT528" s="154" t="s">
        <v>173</v>
      </c>
      <c r="AU528" s="154" t="s">
        <v>171</v>
      </c>
      <c r="AV528" s="12" t="s">
        <v>82</v>
      </c>
      <c r="AW528" s="12" t="s">
        <v>31</v>
      </c>
      <c r="AX528" s="12" t="s">
        <v>74</v>
      </c>
      <c r="AY528" s="154" t="s">
        <v>163</v>
      </c>
    </row>
    <row r="529" spans="2:65" s="13" customFormat="1" ht="12">
      <c r="B529" s="159"/>
      <c r="D529" s="153" t="s">
        <v>173</v>
      </c>
      <c r="E529" s="160" t="s">
        <v>1</v>
      </c>
      <c r="F529" s="161" t="s">
        <v>758</v>
      </c>
      <c r="H529" s="162">
        <v>1687.596</v>
      </c>
      <c r="I529" s="163"/>
      <c r="L529" s="159"/>
      <c r="M529" s="164"/>
      <c r="T529" s="165"/>
      <c r="AT529" s="160" t="s">
        <v>173</v>
      </c>
      <c r="AU529" s="160" t="s">
        <v>171</v>
      </c>
      <c r="AV529" s="13" t="s">
        <v>171</v>
      </c>
      <c r="AW529" s="13" t="s">
        <v>31</v>
      </c>
      <c r="AX529" s="13" t="s">
        <v>82</v>
      </c>
      <c r="AY529" s="160" t="s">
        <v>163</v>
      </c>
    </row>
    <row r="530" spans="2:65" s="1" customFormat="1" ht="24.25" customHeight="1">
      <c r="B530" s="31"/>
      <c r="C530" s="138" t="s">
        <v>379</v>
      </c>
      <c r="D530" s="138" t="s">
        <v>166</v>
      </c>
      <c r="E530" s="139" t="s">
        <v>759</v>
      </c>
      <c r="F530" s="140" t="s">
        <v>760</v>
      </c>
      <c r="G530" s="141" t="s">
        <v>183</v>
      </c>
      <c r="H530" s="142">
        <v>987.55499999999995</v>
      </c>
      <c r="I530" s="143"/>
      <c r="J530" s="144">
        <f>ROUND(I530*H530,2)</f>
        <v>0</v>
      </c>
      <c r="K530" s="145"/>
      <c r="L530" s="31"/>
      <c r="M530" s="146" t="s">
        <v>1</v>
      </c>
      <c r="N530" s="147" t="s">
        <v>40</v>
      </c>
      <c r="P530" s="148">
        <f>O530*H530</f>
        <v>0</v>
      </c>
      <c r="Q530" s="148">
        <v>2.0000000000000001E-4</v>
      </c>
      <c r="R530" s="148">
        <f>Q530*H530</f>
        <v>0.19751099999999999</v>
      </c>
      <c r="S530" s="148">
        <v>0</v>
      </c>
      <c r="T530" s="149">
        <f>S530*H530</f>
        <v>0</v>
      </c>
      <c r="AR530" s="150" t="s">
        <v>170</v>
      </c>
      <c r="AT530" s="150" t="s">
        <v>166</v>
      </c>
      <c r="AU530" s="150" t="s">
        <v>171</v>
      </c>
      <c r="AY530" s="16" t="s">
        <v>163</v>
      </c>
      <c r="BE530" s="151">
        <f>IF(N530="základná",J530,0)</f>
        <v>0</v>
      </c>
      <c r="BF530" s="151">
        <f>IF(N530="znížená",J530,0)</f>
        <v>0</v>
      </c>
      <c r="BG530" s="151">
        <f>IF(N530="zákl. prenesená",J530,0)</f>
        <v>0</v>
      </c>
      <c r="BH530" s="151">
        <f>IF(N530="zníž. prenesená",J530,0)</f>
        <v>0</v>
      </c>
      <c r="BI530" s="151">
        <f>IF(N530="nulová",J530,0)</f>
        <v>0</v>
      </c>
      <c r="BJ530" s="16" t="s">
        <v>171</v>
      </c>
      <c r="BK530" s="151">
        <f>ROUND(I530*H530,2)</f>
        <v>0</v>
      </c>
      <c r="BL530" s="16" t="s">
        <v>170</v>
      </c>
      <c r="BM530" s="150" t="s">
        <v>761</v>
      </c>
    </row>
    <row r="531" spans="2:65" s="12" customFormat="1" ht="24">
      <c r="B531" s="152"/>
      <c r="D531" s="153" t="s">
        <v>173</v>
      </c>
      <c r="E531" s="154" t="s">
        <v>1</v>
      </c>
      <c r="F531" s="155" t="s">
        <v>635</v>
      </c>
      <c r="H531" s="154" t="s">
        <v>1</v>
      </c>
      <c r="I531" s="156"/>
      <c r="L531" s="152"/>
      <c r="M531" s="157"/>
      <c r="T531" s="158"/>
      <c r="AT531" s="154" t="s">
        <v>173</v>
      </c>
      <c r="AU531" s="154" t="s">
        <v>171</v>
      </c>
      <c r="AV531" s="12" t="s">
        <v>82</v>
      </c>
      <c r="AW531" s="12" t="s">
        <v>31</v>
      </c>
      <c r="AX531" s="12" t="s">
        <v>74</v>
      </c>
      <c r="AY531" s="154" t="s">
        <v>163</v>
      </c>
    </row>
    <row r="532" spans="2:65" s="13" customFormat="1" ht="12">
      <c r="B532" s="159"/>
      <c r="D532" s="153" t="s">
        <v>173</v>
      </c>
      <c r="E532" s="160" t="s">
        <v>1</v>
      </c>
      <c r="F532" s="161" t="s">
        <v>636</v>
      </c>
      <c r="H532" s="162">
        <v>61.656999999999996</v>
      </c>
      <c r="I532" s="163"/>
      <c r="L532" s="159"/>
      <c r="M532" s="164"/>
      <c r="T532" s="165"/>
      <c r="AT532" s="160" t="s">
        <v>173</v>
      </c>
      <c r="AU532" s="160" t="s">
        <v>171</v>
      </c>
      <c r="AV532" s="13" t="s">
        <v>171</v>
      </c>
      <c r="AW532" s="13" t="s">
        <v>31</v>
      </c>
      <c r="AX532" s="13" t="s">
        <v>74</v>
      </c>
      <c r="AY532" s="160" t="s">
        <v>163</v>
      </c>
    </row>
    <row r="533" spans="2:65" s="13" customFormat="1" ht="24">
      <c r="B533" s="159"/>
      <c r="D533" s="153" t="s">
        <v>173</v>
      </c>
      <c r="E533" s="160" t="s">
        <v>1</v>
      </c>
      <c r="F533" s="161" t="s">
        <v>637</v>
      </c>
      <c r="H533" s="162">
        <v>49.192</v>
      </c>
      <c r="I533" s="163"/>
      <c r="L533" s="159"/>
      <c r="M533" s="164"/>
      <c r="T533" s="165"/>
      <c r="AT533" s="160" t="s">
        <v>173</v>
      </c>
      <c r="AU533" s="160" t="s">
        <v>171</v>
      </c>
      <c r="AV533" s="13" t="s">
        <v>171</v>
      </c>
      <c r="AW533" s="13" t="s">
        <v>31</v>
      </c>
      <c r="AX533" s="13" t="s">
        <v>74</v>
      </c>
      <c r="AY533" s="160" t="s">
        <v>163</v>
      </c>
    </row>
    <row r="534" spans="2:65" s="13" customFormat="1" ht="12">
      <c r="B534" s="159"/>
      <c r="D534" s="153" t="s">
        <v>173</v>
      </c>
      <c r="E534" s="160" t="s">
        <v>1</v>
      </c>
      <c r="F534" s="161" t="s">
        <v>638</v>
      </c>
      <c r="H534" s="162">
        <v>75.444000000000003</v>
      </c>
      <c r="I534" s="163"/>
      <c r="L534" s="159"/>
      <c r="M534" s="164"/>
      <c r="T534" s="165"/>
      <c r="AT534" s="160" t="s">
        <v>173</v>
      </c>
      <c r="AU534" s="160" t="s">
        <v>171</v>
      </c>
      <c r="AV534" s="13" t="s">
        <v>171</v>
      </c>
      <c r="AW534" s="13" t="s">
        <v>31</v>
      </c>
      <c r="AX534" s="13" t="s">
        <v>74</v>
      </c>
      <c r="AY534" s="160" t="s">
        <v>163</v>
      </c>
    </row>
    <row r="535" spans="2:65" s="13" customFormat="1" ht="12">
      <c r="B535" s="159"/>
      <c r="D535" s="153" t="s">
        <v>173</v>
      </c>
      <c r="E535" s="160" t="s">
        <v>1</v>
      </c>
      <c r="F535" s="161" t="s">
        <v>639</v>
      </c>
      <c r="H535" s="162">
        <v>50.572000000000003</v>
      </c>
      <c r="I535" s="163"/>
      <c r="L535" s="159"/>
      <c r="M535" s="164"/>
      <c r="T535" s="165"/>
      <c r="AT535" s="160" t="s">
        <v>173</v>
      </c>
      <c r="AU535" s="160" t="s">
        <v>171</v>
      </c>
      <c r="AV535" s="13" t="s">
        <v>171</v>
      </c>
      <c r="AW535" s="13" t="s">
        <v>31</v>
      </c>
      <c r="AX535" s="13" t="s">
        <v>74</v>
      </c>
      <c r="AY535" s="160" t="s">
        <v>163</v>
      </c>
    </row>
    <row r="536" spans="2:65" s="12" customFormat="1" ht="36">
      <c r="B536" s="152"/>
      <c r="D536" s="153" t="s">
        <v>173</v>
      </c>
      <c r="E536" s="154" t="s">
        <v>1</v>
      </c>
      <c r="F536" s="155" t="s">
        <v>640</v>
      </c>
      <c r="H536" s="154" t="s">
        <v>1</v>
      </c>
      <c r="I536" s="156"/>
      <c r="L536" s="152"/>
      <c r="M536" s="157"/>
      <c r="T536" s="158"/>
      <c r="AT536" s="154" t="s">
        <v>173</v>
      </c>
      <c r="AU536" s="154" t="s">
        <v>171</v>
      </c>
      <c r="AV536" s="12" t="s">
        <v>82</v>
      </c>
      <c r="AW536" s="12" t="s">
        <v>31</v>
      </c>
      <c r="AX536" s="12" t="s">
        <v>74</v>
      </c>
      <c r="AY536" s="154" t="s">
        <v>163</v>
      </c>
    </row>
    <row r="537" spans="2:65" s="13" customFormat="1" ht="24">
      <c r="B537" s="159"/>
      <c r="D537" s="153" t="s">
        <v>173</v>
      </c>
      <c r="E537" s="160" t="s">
        <v>1</v>
      </c>
      <c r="F537" s="161" t="s">
        <v>641</v>
      </c>
      <c r="H537" s="162">
        <v>68.292000000000002</v>
      </c>
      <c r="I537" s="163"/>
      <c r="L537" s="159"/>
      <c r="M537" s="164"/>
      <c r="T537" s="165"/>
      <c r="AT537" s="160" t="s">
        <v>173</v>
      </c>
      <c r="AU537" s="160" t="s">
        <v>171</v>
      </c>
      <c r="AV537" s="13" t="s">
        <v>171</v>
      </c>
      <c r="AW537" s="13" t="s">
        <v>31</v>
      </c>
      <c r="AX537" s="13" t="s">
        <v>74</v>
      </c>
      <c r="AY537" s="160" t="s">
        <v>163</v>
      </c>
    </row>
    <row r="538" spans="2:65" s="13" customFormat="1" ht="24">
      <c r="B538" s="159"/>
      <c r="D538" s="153" t="s">
        <v>173</v>
      </c>
      <c r="E538" s="160" t="s">
        <v>1</v>
      </c>
      <c r="F538" s="161" t="s">
        <v>642</v>
      </c>
      <c r="H538" s="162">
        <v>38.933999999999997</v>
      </c>
      <c r="I538" s="163"/>
      <c r="L538" s="159"/>
      <c r="M538" s="164"/>
      <c r="T538" s="165"/>
      <c r="AT538" s="160" t="s">
        <v>173</v>
      </c>
      <c r="AU538" s="160" t="s">
        <v>171</v>
      </c>
      <c r="AV538" s="13" t="s">
        <v>171</v>
      </c>
      <c r="AW538" s="13" t="s">
        <v>31</v>
      </c>
      <c r="AX538" s="13" t="s">
        <v>74</v>
      </c>
      <c r="AY538" s="160" t="s">
        <v>163</v>
      </c>
    </row>
    <row r="539" spans="2:65" s="13" customFormat="1" ht="12">
      <c r="B539" s="159"/>
      <c r="D539" s="153" t="s">
        <v>173</v>
      </c>
      <c r="E539" s="160" t="s">
        <v>1</v>
      </c>
      <c r="F539" s="161" t="s">
        <v>643</v>
      </c>
      <c r="H539" s="162">
        <v>108.658</v>
      </c>
      <c r="I539" s="163"/>
      <c r="L539" s="159"/>
      <c r="M539" s="164"/>
      <c r="T539" s="165"/>
      <c r="AT539" s="160" t="s">
        <v>173</v>
      </c>
      <c r="AU539" s="160" t="s">
        <v>171</v>
      </c>
      <c r="AV539" s="13" t="s">
        <v>171</v>
      </c>
      <c r="AW539" s="13" t="s">
        <v>31</v>
      </c>
      <c r="AX539" s="13" t="s">
        <v>74</v>
      </c>
      <c r="AY539" s="160" t="s">
        <v>163</v>
      </c>
    </row>
    <row r="540" spans="2:65" s="13" customFormat="1" ht="24">
      <c r="B540" s="159"/>
      <c r="D540" s="153" t="s">
        <v>173</v>
      </c>
      <c r="E540" s="160" t="s">
        <v>1</v>
      </c>
      <c r="F540" s="161" t="s">
        <v>644</v>
      </c>
      <c r="H540" s="162">
        <v>96.731999999999999</v>
      </c>
      <c r="I540" s="163"/>
      <c r="L540" s="159"/>
      <c r="M540" s="164"/>
      <c r="T540" s="165"/>
      <c r="AT540" s="160" t="s">
        <v>173</v>
      </c>
      <c r="AU540" s="160" t="s">
        <v>171</v>
      </c>
      <c r="AV540" s="13" t="s">
        <v>171</v>
      </c>
      <c r="AW540" s="13" t="s">
        <v>31</v>
      </c>
      <c r="AX540" s="13" t="s">
        <v>74</v>
      </c>
      <c r="AY540" s="160" t="s">
        <v>163</v>
      </c>
    </row>
    <row r="541" spans="2:65" s="13" customFormat="1" ht="24">
      <c r="B541" s="159"/>
      <c r="D541" s="153" t="s">
        <v>173</v>
      </c>
      <c r="E541" s="160" t="s">
        <v>1</v>
      </c>
      <c r="F541" s="161" t="s">
        <v>645</v>
      </c>
      <c r="H541" s="162">
        <v>112.76600000000001</v>
      </c>
      <c r="I541" s="163"/>
      <c r="L541" s="159"/>
      <c r="M541" s="164"/>
      <c r="T541" s="165"/>
      <c r="AT541" s="160" t="s">
        <v>173</v>
      </c>
      <c r="AU541" s="160" t="s">
        <v>171</v>
      </c>
      <c r="AV541" s="13" t="s">
        <v>171</v>
      </c>
      <c r="AW541" s="13" t="s">
        <v>31</v>
      </c>
      <c r="AX541" s="13" t="s">
        <v>74</v>
      </c>
      <c r="AY541" s="160" t="s">
        <v>163</v>
      </c>
    </row>
    <row r="542" spans="2:65" s="13" customFormat="1" ht="24">
      <c r="B542" s="159"/>
      <c r="D542" s="153" t="s">
        <v>173</v>
      </c>
      <c r="E542" s="160" t="s">
        <v>1</v>
      </c>
      <c r="F542" s="161" t="s">
        <v>646</v>
      </c>
      <c r="H542" s="162">
        <v>117.012</v>
      </c>
      <c r="I542" s="163"/>
      <c r="L542" s="159"/>
      <c r="M542" s="164"/>
      <c r="T542" s="165"/>
      <c r="AT542" s="160" t="s">
        <v>173</v>
      </c>
      <c r="AU542" s="160" t="s">
        <v>171</v>
      </c>
      <c r="AV542" s="13" t="s">
        <v>171</v>
      </c>
      <c r="AW542" s="13" t="s">
        <v>31</v>
      </c>
      <c r="AX542" s="13" t="s">
        <v>74</v>
      </c>
      <c r="AY542" s="160" t="s">
        <v>163</v>
      </c>
    </row>
    <row r="543" spans="2:65" s="13" customFormat="1" ht="24">
      <c r="B543" s="159"/>
      <c r="D543" s="153" t="s">
        <v>173</v>
      </c>
      <c r="E543" s="160" t="s">
        <v>1</v>
      </c>
      <c r="F543" s="161" t="s">
        <v>647</v>
      </c>
      <c r="H543" s="162">
        <v>68.212999999999994</v>
      </c>
      <c r="I543" s="163"/>
      <c r="L543" s="159"/>
      <c r="M543" s="164"/>
      <c r="T543" s="165"/>
      <c r="AT543" s="160" t="s">
        <v>173</v>
      </c>
      <c r="AU543" s="160" t="s">
        <v>171</v>
      </c>
      <c r="AV543" s="13" t="s">
        <v>171</v>
      </c>
      <c r="AW543" s="13" t="s">
        <v>31</v>
      </c>
      <c r="AX543" s="13" t="s">
        <v>74</v>
      </c>
      <c r="AY543" s="160" t="s">
        <v>163</v>
      </c>
    </row>
    <row r="544" spans="2:65" s="13" customFormat="1" ht="24">
      <c r="B544" s="159"/>
      <c r="D544" s="153" t="s">
        <v>173</v>
      </c>
      <c r="E544" s="160" t="s">
        <v>1</v>
      </c>
      <c r="F544" s="161" t="s">
        <v>648</v>
      </c>
      <c r="H544" s="162">
        <v>140.083</v>
      </c>
      <c r="I544" s="163"/>
      <c r="L544" s="159"/>
      <c r="M544" s="164"/>
      <c r="T544" s="165"/>
      <c r="AT544" s="160" t="s">
        <v>173</v>
      </c>
      <c r="AU544" s="160" t="s">
        <v>171</v>
      </c>
      <c r="AV544" s="13" t="s">
        <v>171</v>
      </c>
      <c r="AW544" s="13" t="s">
        <v>31</v>
      </c>
      <c r="AX544" s="13" t="s">
        <v>74</v>
      </c>
      <c r="AY544" s="160" t="s">
        <v>163</v>
      </c>
    </row>
    <row r="545" spans="2:65" s="14" customFormat="1" ht="12">
      <c r="B545" s="166"/>
      <c r="D545" s="153" t="s">
        <v>173</v>
      </c>
      <c r="E545" s="167" t="s">
        <v>1</v>
      </c>
      <c r="F545" s="168" t="s">
        <v>178</v>
      </c>
      <c r="H545" s="169">
        <v>987.55499999999995</v>
      </c>
      <c r="I545" s="170"/>
      <c r="L545" s="166"/>
      <c r="M545" s="171"/>
      <c r="T545" s="172"/>
      <c r="AT545" s="167" t="s">
        <v>173</v>
      </c>
      <c r="AU545" s="167" t="s">
        <v>171</v>
      </c>
      <c r="AV545" s="14" t="s">
        <v>170</v>
      </c>
      <c r="AW545" s="14" t="s">
        <v>31</v>
      </c>
      <c r="AX545" s="14" t="s">
        <v>82</v>
      </c>
      <c r="AY545" s="167" t="s">
        <v>163</v>
      </c>
    </row>
    <row r="546" spans="2:65" s="1" customFormat="1" ht="16.5" customHeight="1">
      <c r="B546" s="31"/>
      <c r="C546" s="138" t="s">
        <v>383</v>
      </c>
      <c r="D546" s="138" t="s">
        <v>166</v>
      </c>
      <c r="E546" s="139" t="s">
        <v>762</v>
      </c>
      <c r="F546" s="140" t="s">
        <v>763</v>
      </c>
      <c r="G546" s="141" t="s">
        <v>183</v>
      </c>
      <c r="H546" s="142">
        <v>987.55499999999995</v>
      </c>
      <c r="I546" s="143"/>
      <c r="J546" s="144">
        <f>ROUND(I546*H546,2)</f>
        <v>0</v>
      </c>
      <c r="K546" s="145"/>
      <c r="L546" s="31"/>
      <c r="M546" s="146" t="s">
        <v>1</v>
      </c>
      <c r="N546" s="147" t="s">
        <v>40</v>
      </c>
      <c r="P546" s="148">
        <f>O546*H546</f>
        <v>0</v>
      </c>
      <c r="Q546" s="148">
        <v>5.8E-4</v>
      </c>
      <c r="R546" s="148">
        <f>Q546*H546</f>
        <v>0.57278189999999995</v>
      </c>
      <c r="S546" s="148">
        <v>0</v>
      </c>
      <c r="T546" s="149">
        <f>S546*H546</f>
        <v>0</v>
      </c>
      <c r="AR546" s="150" t="s">
        <v>170</v>
      </c>
      <c r="AT546" s="150" t="s">
        <v>166</v>
      </c>
      <c r="AU546" s="150" t="s">
        <v>171</v>
      </c>
      <c r="AY546" s="16" t="s">
        <v>163</v>
      </c>
      <c r="BE546" s="151">
        <f>IF(N546="základná",J546,0)</f>
        <v>0</v>
      </c>
      <c r="BF546" s="151">
        <f>IF(N546="znížená",J546,0)</f>
        <v>0</v>
      </c>
      <c r="BG546" s="151">
        <f>IF(N546="zákl. prenesená",J546,0)</f>
        <v>0</v>
      </c>
      <c r="BH546" s="151">
        <f>IF(N546="zníž. prenesená",J546,0)</f>
        <v>0</v>
      </c>
      <c r="BI546" s="151">
        <f>IF(N546="nulová",J546,0)</f>
        <v>0</v>
      </c>
      <c r="BJ546" s="16" t="s">
        <v>171</v>
      </c>
      <c r="BK546" s="151">
        <f>ROUND(I546*H546,2)</f>
        <v>0</v>
      </c>
      <c r="BL546" s="16" t="s">
        <v>170</v>
      </c>
      <c r="BM546" s="150" t="s">
        <v>764</v>
      </c>
    </row>
    <row r="547" spans="2:65" s="12" customFormat="1" ht="24">
      <c r="B547" s="152"/>
      <c r="D547" s="153" t="s">
        <v>173</v>
      </c>
      <c r="E547" s="154" t="s">
        <v>1</v>
      </c>
      <c r="F547" s="155" t="s">
        <v>635</v>
      </c>
      <c r="H547" s="154" t="s">
        <v>1</v>
      </c>
      <c r="I547" s="156"/>
      <c r="L547" s="152"/>
      <c r="M547" s="157"/>
      <c r="T547" s="158"/>
      <c r="AT547" s="154" t="s">
        <v>173</v>
      </c>
      <c r="AU547" s="154" t="s">
        <v>171</v>
      </c>
      <c r="AV547" s="12" t="s">
        <v>82</v>
      </c>
      <c r="AW547" s="12" t="s">
        <v>31</v>
      </c>
      <c r="AX547" s="12" t="s">
        <v>74</v>
      </c>
      <c r="AY547" s="154" t="s">
        <v>163</v>
      </c>
    </row>
    <row r="548" spans="2:65" s="13" customFormat="1" ht="12">
      <c r="B548" s="159"/>
      <c r="D548" s="153" t="s">
        <v>173</v>
      </c>
      <c r="E548" s="160" t="s">
        <v>1</v>
      </c>
      <c r="F548" s="161" t="s">
        <v>636</v>
      </c>
      <c r="H548" s="162">
        <v>61.656999999999996</v>
      </c>
      <c r="I548" s="163"/>
      <c r="L548" s="159"/>
      <c r="M548" s="164"/>
      <c r="T548" s="165"/>
      <c r="AT548" s="160" t="s">
        <v>173</v>
      </c>
      <c r="AU548" s="160" t="s">
        <v>171</v>
      </c>
      <c r="AV548" s="13" t="s">
        <v>171</v>
      </c>
      <c r="AW548" s="13" t="s">
        <v>31</v>
      </c>
      <c r="AX548" s="13" t="s">
        <v>74</v>
      </c>
      <c r="AY548" s="160" t="s">
        <v>163</v>
      </c>
    </row>
    <row r="549" spans="2:65" s="13" customFormat="1" ht="24">
      <c r="B549" s="159"/>
      <c r="D549" s="153" t="s">
        <v>173</v>
      </c>
      <c r="E549" s="160" t="s">
        <v>1</v>
      </c>
      <c r="F549" s="161" t="s">
        <v>637</v>
      </c>
      <c r="H549" s="162">
        <v>49.192</v>
      </c>
      <c r="I549" s="163"/>
      <c r="L549" s="159"/>
      <c r="M549" s="164"/>
      <c r="T549" s="165"/>
      <c r="AT549" s="160" t="s">
        <v>173</v>
      </c>
      <c r="AU549" s="160" t="s">
        <v>171</v>
      </c>
      <c r="AV549" s="13" t="s">
        <v>171</v>
      </c>
      <c r="AW549" s="13" t="s">
        <v>31</v>
      </c>
      <c r="AX549" s="13" t="s">
        <v>74</v>
      </c>
      <c r="AY549" s="160" t="s">
        <v>163</v>
      </c>
    </row>
    <row r="550" spans="2:65" s="13" customFormat="1" ht="12">
      <c r="B550" s="159"/>
      <c r="D550" s="153" t="s">
        <v>173</v>
      </c>
      <c r="E550" s="160" t="s">
        <v>1</v>
      </c>
      <c r="F550" s="161" t="s">
        <v>638</v>
      </c>
      <c r="H550" s="162">
        <v>75.444000000000003</v>
      </c>
      <c r="I550" s="163"/>
      <c r="L550" s="159"/>
      <c r="M550" s="164"/>
      <c r="T550" s="165"/>
      <c r="AT550" s="160" t="s">
        <v>173</v>
      </c>
      <c r="AU550" s="160" t="s">
        <v>171</v>
      </c>
      <c r="AV550" s="13" t="s">
        <v>171</v>
      </c>
      <c r="AW550" s="13" t="s">
        <v>31</v>
      </c>
      <c r="AX550" s="13" t="s">
        <v>74</v>
      </c>
      <c r="AY550" s="160" t="s">
        <v>163</v>
      </c>
    </row>
    <row r="551" spans="2:65" s="13" customFormat="1" ht="12">
      <c r="B551" s="159"/>
      <c r="D551" s="153" t="s">
        <v>173</v>
      </c>
      <c r="E551" s="160" t="s">
        <v>1</v>
      </c>
      <c r="F551" s="161" t="s">
        <v>639</v>
      </c>
      <c r="H551" s="162">
        <v>50.572000000000003</v>
      </c>
      <c r="I551" s="163"/>
      <c r="L551" s="159"/>
      <c r="M551" s="164"/>
      <c r="T551" s="165"/>
      <c r="AT551" s="160" t="s">
        <v>173</v>
      </c>
      <c r="AU551" s="160" t="s">
        <v>171</v>
      </c>
      <c r="AV551" s="13" t="s">
        <v>171</v>
      </c>
      <c r="AW551" s="13" t="s">
        <v>31</v>
      </c>
      <c r="AX551" s="13" t="s">
        <v>74</v>
      </c>
      <c r="AY551" s="160" t="s">
        <v>163</v>
      </c>
    </row>
    <row r="552" spans="2:65" s="12" customFormat="1" ht="36">
      <c r="B552" s="152"/>
      <c r="D552" s="153" t="s">
        <v>173</v>
      </c>
      <c r="E552" s="154" t="s">
        <v>1</v>
      </c>
      <c r="F552" s="155" t="s">
        <v>640</v>
      </c>
      <c r="H552" s="154" t="s">
        <v>1</v>
      </c>
      <c r="I552" s="156"/>
      <c r="L552" s="152"/>
      <c r="M552" s="157"/>
      <c r="T552" s="158"/>
      <c r="AT552" s="154" t="s">
        <v>173</v>
      </c>
      <c r="AU552" s="154" t="s">
        <v>171</v>
      </c>
      <c r="AV552" s="12" t="s">
        <v>82</v>
      </c>
      <c r="AW552" s="12" t="s">
        <v>31</v>
      </c>
      <c r="AX552" s="12" t="s">
        <v>74</v>
      </c>
      <c r="AY552" s="154" t="s">
        <v>163</v>
      </c>
    </row>
    <row r="553" spans="2:65" s="13" customFormat="1" ht="24">
      <c r="B553" s="159"/>
      <c r="D553" s="153" t="s">
        <v>173</v>
      </c>
      <c r="E553" s="160" t="s">
        <v>1</v>
      </c>
      <c r="F553" s="161" t="s">
        <v>641</v>
      </c>
      <c r="H553" s="162">
        <v>68.292000000000002</v>
      </c>
      <c r="I553" s="163"/>
      <c r="L553" s="159"/>
      <c r="M553" s="164"/>
      <c r="T553" s="165"/>
      <c r="AT553" s="160" t="s">
        <v>173</v>
      </c>
      <c r="AU553" s="160" t="s">
        <v>171</v>
      </c>
      <c r="AV553" s="13" t="s">
        <v>171</v>
      </c>
      <c r="AW553" s="13" t="s">
        <v>31</v>
      </c>
      <c r="AX553" s="13" t="s">
        <v>74</v>
      </c>
      <c r="AY553" s="160" t="s">
        <v>163</v>
      </c>
    </row>
    <row r="554" spans="2:65" s="13" customFormat="1" ht="24">
      <c r="B554" s="159"/>
      <c r="D554" s="153" t="s">
        <v>173</v>
      </c>
      <c r="E554" s="160" t="s">
        <v>1</v>
      </c>
      <c r="F554" s="161" t="s">
        <v>642</v>
      </c>
      <c r="H554" s="162">
        <v>38.933999999999997</v>
      </c>
      <c r="I554" s="163"/>
      <c r="L554" s="159"/>
      <c r="M554" s="164"/>
      <c r="T554" s="165"/>
      <c r="AT554" s="160" t="s">
        <v>173</v>
      </c>
      <c r="AU554" s="160" t="s">
        <v>171</v>
      </c>
      <c r="AV554" s="13" t="s">
        <v>171</v>
      </c>
      <c r="AW554" s="13" t="s">
        <v>31</v>
      </c>
      <c r="AX554" s="13" t="s">
        <v>74</v>
      </c>
      <c r="AY554" s="160" t="s">
        <v>163</v>
      </c>
    </row>
    <row r="555" spans="2:65" s="13" customFormat="1" ht="12">
      <c r="B555" s="159"/>
      <c r="D555" s="153" t="s">
        <v>173</v>
      </c>
      <c r="E555" s="160" t="s">
        <v>1</v>
      </c>
      <c r="F555" s="161" t="s">
        <v>643</v>
      </c>
      <c r="H555" s="162">
        <v>108.658</v>
      </c>
      <c r="I555" s="163"/>
      <c r="L555" s="159"/>
      <c r="M555" s="164"/>
      <c r="T555" s="165"/>
      <c r="AT555" s="160" t="s">
        <v>173</v>
      </c>
      <c r="AU555" s="160" t="s">
        <v>171</v>
      </c>
      <c r="AV555" s="13" t="s">
        <v>171</v>
      </c>
      <c r="AW555" s="13" t="s">
        <v>31</v>
      </c>
      <c r="AX555" s="13" t="s">
        <v>74</v>
      </c>
      <c r="AY555" s="160" t="s">
        <v>163</v>
      </c>
    </row>
    <row r="556" spans="2:65" s="13" customFormat="1" ht="24">
      <c r="B556" s="159"/>
      <c r="D556" s="153" t="s">
        <v>173</v>
      </c>
      <c r="E556" s="160" t="s">
        <v>1</v>
      </c>
      <c r="F556" s="161" t="s">
        <v>644</v>
      </c>
      <c r="H556" s="162">
        <v>96.731999999999999</v>
      </c>
      <c r="I556" s="163"/>
      <c r="L556" s="159"/>
      <c r="M556" s="164"/>
      <c r="T556" s="165"/>
      <c r="AT556" s="160" t="s">
        <v>173</v>
      </c>
      <c r="AU556" s="160" t="s">
        <v>171</v>
      </c>
      <c r="AV556" s="13" t="s">
        <v>171</v>
      </c>
      <c r="AW556" s="13" t="s">
        <v>31</v>
      </c>
      <c r="AX556" s="13" t="s">
        <v>74</v>
      </c>
      <c r="AY556" s="160" t="s">
        <v>163</v>
      </c>
    </row>
    <row r="557" spans="2:65" s="13" customFormat="1" ht="24">
      <c r="B557" s="159"/>
      <c r="D557" s="153" t="s">
        <v>173</v>
      </c>
      <c r="E557" s="160" t="s">
        <v>1</v>
      </c>
      <c r="F557" s="161" t="s">
        <v>645</v>
      </c>
      <c r="H557" s="162">
        <v>112.76600000000001</v>
      </c>
      <c r="I557" s="163"/>
      <c r="L557" s="159"/>
      <c r="M557" s="164"/>
      <c r="T557" s="165"/>
      <c r="AT557" s="160" t="s">
        <v>173</v>
      </c>
      <c r="AU557" s="160" t="s">
        <v>171</v>
      </c>
      <c r="AV557" s="13" t="s">
        <v>171</v>
      </c>
      <c r="AW557" s="13" t="s">
        <v>31</v>
      </c>
      <c r="AX557" s="13" t="s">
        <v>74</v>
      </c>
      <c r="AY557" s="160" t="s">
        <v>163</v>
      </c>
    </row>
    <row r="558" spans="2:65" s="13" customFormat="1" ht="24">
      <c r="B558" s="159"/>
      <c r="D558" s="153" t="s">
        <v>173</v>
      </c>
      <c r="E558" s="160" t="s">
        <v>1</v>
      </c>
      <c r="F558" s="161" t="s">
        <v>646</v>
      </c>
      <c r="H558" s="162">
        <v>117.012</v>
      </c>
      <c r="I558" s="163"/>
      <c r="L558" s="159"/>
      <c r="M558" s="164"/>
      <c r="T558" s="165"/>
      <c r="AT558" s="160" t="s">
        <v>173</v>
      </c>
      <c r="AU558" s="160" t="s">
        <v>171</v>
      </c>
      <c r="AV558" s="13" t="s">
        <v>171</v>
      </c>
      <c r="AW558" s="13" t="s">
        <v>31</v>
      </c>
      <c r="AX558" s="13" t="s">
        <v>74</v>
      </c>
      <c r="AY558" s="160" t="s">
        <v>163</v>
      </c>
    </row>
    <row r="559" spans="2:65" s="13" customFormat="1" ht="24">
      <c r="B559" s="159"/>
      <c r="D559" s="153" t="s">
        <v>173</v>
      </c>
      <c r="E559" s="160" t="s">
        <v>1</v>
      </c>
      <c r="F559" s="161" t="s">
        <v>647</v>
      </c>
      <c r="H559" s="162">
        <v>68.212999999999994</v>
      </c>
      <c r="I559" s="163"/>
      <c r="L559" s="159"/>
      <c r="M559" s="164"/>
      <c r="T559" s="165"/>
      <c r="AT559" s="160" t="s">
        <v>173</v>
      </c>
      <c r="AU559" s="160" t="s">
        <v>171</v>
      </c>
      <c r="AV559" s="13" t="s">
        <v>171</v>
      </c>
      <c r="AW559" s="13" t="s">
        <v>31</v>
      </c>
      <c r="AX559" s="13" t="s">
        <v>74</v>
      </c>
      <c r="AY559" s="160" t="s">
        <v>163</v>
      </c>
    </row>
    <row r="560" spans="2:65" s="13" customFormat="1" ht="24">
      <c r="B560" s="159"/>
      <c r="D560" s="153" t="s">
        <v>173</v>
      </c>
      <c r="E560" s="160" t="s">
        <v>1</v>
      </c>
      <c r="F560" s="161" t="s">
        <v>648</v>
      </c>
      <c r="H560" s="162">
        <v>140.083</v>
      </c>
      <c r="I560" s="163"/>
      <c r="L560" s="159"/>
      <c r="M560" s="164"/>
      <c r="T560" s="165"/>
      <c r="AT560" s="160" t="s">
        <v>173</v>
      </c>
      <c r="AU560" s="160" t="s">
        <v>171</v>
      </c>
      <c r="AV560" s="13" t="s">
        <v>171</v>
      </c>
      <c r="AW560" s="13" t="s">
        <v>31</v>
      </c>
      <c r="AX560" s="13" t="s">
        <v>74</v>
      </c>
      <c r="AY560" s="160" t="s">
        <v>163</v>
      </c>
    </row>
    <row r="561" spans="2:65" s="14" customFormat="1" ht="12">
      <c r="B561" s="166"/>
      <c r="D561" s="153" t="s">
        <v>173</v>
      </c>
      <c r="E561" s="167" t="s">
        <v>1</v>
      </c>
      <c r="F561" s="168" t="s">
        <v>178</v>
      </c>
      <c r="H561" s="169">
        <v>987.55499999999995</v>
      </c>
      <c r="I561" s="170"/>
      <c r="L561" s="166"/>
      <c r="M561" s="171"/>
      <c r="T561" s="172"/>
      <c r="AT561" s="167" t="s">
        <v>173</v>
      </c>
      <c r="AU561" s="167" t="s">
        <v>171</v>
      </c>
      <c r="AV561" s="14" t="s">
        <v>170</v>
      </c>
      <c r="AW561" s="14" t="s">
        <v>31</v>
      </c>
      <c r="AX561" s="14" t="s">
        <v>82</v>
      </c>
      <c r="AY561" s="167" t="s">
        <v>163</v>
      </c>
    </row>
    <row r="562" spans="2:65" s="1" customFormat="1" ht="21.75" customHeight="1">
      <c r="B562" s="31"/>
      <c r="C562" s="138" t="s">
        <v>388</v>
      </c>
      <c r="D562" s="138" t="s">
        <v>166</v>
      </c>
      <c r="E562" s="139" t="s">
        <v>765</v>
      </c>
      <c r="F562" s="140" t="s">
        <v>766</v>
      </c>
      <c r="G562" s="141" t="s">
        <v>183</v>
      </c>
      <c r="H562" s="142">
        <v>221.5</v>
      </c>
      <c r="I562" s="143"/>
      <c r="J562" s="144">
        <f>ROUND(I562*H562,2)</f>
        <v>0</v>
      </c>
      <c r="K562" s="145"/>
      <c r="L562" s="31"/>
      <c r="M562" s="146" t="s">
        <v>1</v>
      </c>
      <c r="N562" s="147" t="s">
        <v>40</v>
      </c>
      <c r="P562" s="148">
        <f>O562*H562</f>
        <v>0</v>
      </c>
      <c r="Q562" s="148">
        <v>0.10299999999999999</v>
      </c>
      <c r="R562" s="148">
        <f>Q562*H562</f>
        <v>22.814499999999999</v>
      </c>
      <c r="S562" s="148">
        <v>0</v>
      </c>
      <c r="T562" s="149">
        <f>S562*H562</f>
        <v>0</v>
      </c>
      <c r="AR562" s="150" t="s">
        <v>170</v>
      </c>
      <c r="AT562" s="150" t="s">
        <v>166</v>
      </c>
      <c r="AU562" s="150" t="s">
        <v>171</v>
      </c>
      <c r="AY562" s="16" t="s">
        <v>163</v>
      </c>
      <c r="BE562" s="151">
        <f>IF(N562="základná",J562,0)</f>
        <v>0</v>
      </c>
      <c r="BF562" s="151">
        <f>IF(N562="znížená",J562,0)</f>
        <v>0</v>
      </c>
      <c r="BG562" s="151">
        <f>IF(N562="zákl. prenesená",J562,0)</f>
        <v>0</v>
      </c>
      <c r="BH562" s="151">
        <f>IF(N562="zníž. prenesená",J562,0)</f>
        <v>0</v>
      </c>
      <c r="BI562" s="151">
        <f>IF(N562="nulová",J562,0)</f>
        <v>0</v>
      </c>
      <c r="BJ562" s="16" t="s">
        <v>171</v>
      </c>
      <c r="BK562" s="151">
        <f>ROUND(I562*H562,2)</f>
        <v>0</v>
      </c>
      <c r="BL562" s="16" t="s">
        <v>170</v>
      </c>
      <c r="BM562" s="150" t="s">
        <v>767</v>
      </c>
    </row>
    <row r="563" spans="2:65" s="12" customFormat="1" ht="12">
      <c r="B563" s="152"/>
      <c r="D563" s="153" t="s">
        <v>173</v>
      </c>
      <c r="E563" s="154" t="s">
        <v>1</v>
      </c>
      <c r="F563" s="155" t="s">
        <v>547</v>
      </c>
      <c r="H563" s="154" t="s">
        <v>1</v>
      </c>
      <c r="I563" s="156"/>
      <c r="L563" s="152"/>
      <c r="M563" s="157"/>
      <c r="T563" s="158"/>
      <c r="AT563" s="154" t="s">
        <v>173</v>
      </c>
      <c r="AU563" s="154" t="s">
        <v>171</v>
      </c>
      <c r="AV563" s="12" t="s">
        <v>82</v>
      </c>
      <c r="AW563" s="12" t="s">
        <v>31</v>
      </c>
      <c r="AX563" s="12" t="s">
        <v>74</v>
      </c>
      <c r="AY563" s="154" t="s">
        <v>163</v>
      </c>
    </row>
    <row r="564" spans="2:65" s="12" customFormat="1" ht="12">
      <c r="B564" s="152"/>
      <c r="D564" s="153" t="s">
        <v>173</v>
      </c>
      <c r="E564" s="154" t="s">
        <v>1</v>
      </c>
      <c r="F564" s="155" t="s">
        <v>622</v>
      </c>
      <c r="H564" s="154" t="s">
        <v>1</v>
      </c>
      <c r="I564" s="156"/>
      <c r="L564" s="152"/>
      <c r="M564" s="157"/>
      <c r="T564" s="158"/>
      <c r="AT564" s="154" t="s">
        <v>173</v>
      </c>
      <c r="AU564" s="154" t="s">
        <v>171</v>
      </c>
      <c r="AV564" s="12" t="s">
        <v>82</v>
      </c>
      <c r="AW564" s="12" t="s">
        <v>31</v>
      </c>
      <c r="AX564" s="12" t="s">
        <v>74</v>
      </c>
      <c r="AY564" s="154" t="s">
        <v>163</v>
      </c>
    </row>
    <row r="565" spans="2:65" s="13" customFormat="1" ht="12">
      <c r="B565" s="159"/>
      <c r="D565" s="153" t="s">
        <v>173</v>
      </c>
      <c r="E565" s="160" t="s">
        <v>1</v>
      </c>
      <c r="F565" s="161" t="s">
        <v>623</v>
      </c>
      <c r="H565" s="162">
        <v>221.5</v>
      </c>
      <c r="I565" s="163"/>
      <c r="L565" s="159"/>
      <c r="M565" s="164"/>
      <c r="T565" s="165"/>
      <c r="AT565" s="160" t="s">
        <v>173</v>
      </c>
      <c r="AU565" s="160" t="s">
        <v>171</v>
      </c>
      <c r="AV565" s="13" t="s">
        <v>171</v>
      </c>
      <c r="AW565" s="13" t="s">
        <v>31</v>
      </c>
      <c r="AX565" s="13" t="s">
        <v>74</v>
      </c>
      <c r="AY565" s="160" t="s">
        <v>163</v>
      </c>
    </row>
    <row r="566" spans="2:65" s="14" customFormat="1" ht="12">
      <c r="B566" s="166"/>
      <c r="D566" s="153" t="s">
        <v>173</v>
      </c>
      <c r="E566" s="167" t="s">
        <v>1</v>
      </c>
      <c r="F566" s="168" t="s">
        <v>178</v>
      </c>
      <c r="H566" s="169">
        <v>221.5</v>
      </c>
      <c r="I566" s="170"/>
      <c r="L566" s="166"/>
      <c r="M566" s="171"/>
      <c r="T566" s="172"/>
      <c r="AT566" s="167" t="s">
        <v>173</v>
      </c>
      <c r="AU566" s="167" t="s">
        <v>171</v>
      </c>
      <c r="AV566" s="14" t="s">
        <v>170</v>
      </c>
      <c r="AW566" s="14" t="s">
        <v>31</v>
      </c>
      <c r="AX566" s="14" t="s">
        <v>82</v>
      </c>
      <c r="AY566" s="167" t="s">
        <v>163</v>
      </c>
    </row>
    <row r="567" spans="2:65" s="1" customFormat="1" ht="21.75" customHeight="1">
      <c r="B567" s="31"/>
      <c r="C567" s="138" t="s">
        <v>393</v>
      </c>
      <c r="D567" s="138" t="s">
        <v>166</v>
      </c>
      <c r="E567" s="139" t="s">
        <v>768</v>
      </c>
      <c r="F567" s="140" t="s">
        <v>769</v>
      </c>
      <c r="G567" s="141" t="s">
        <v>183</v>
      </c>
      <c r="H567" s="142">
        <v>610.5</v>
      </c>
      <c r="I567" s="143"/>
      <c r="J567" s="144">
        <f>ROUND(I567*H567,2)</f>
        <v>0</v>
      </c>
      <c r="K567" s="145"/>
      <c r="L567" s="31"/>
      <c r="M567" s="146" t="s">
        <v>1</v>
      </c>
      <c r="N567" s="147" t="s">
        <v>40</v>
      </c>
      <c r="P567" s="148">
        <f>O567*H567</f>
        <v>0</v>
      </c>
      <c r="Q567" s="148">
        <v>0.1133</v>
      </c>
      <c r="R567" s="148">
        <f>Q567*H567</f>
        <v>69.169650000000004</v>
      </c>
      <c r="S567" s="148">
        <v>0</v>
      </c>
      <c r="T567" s="149">
        <f>S567*H567</f>
        <v>0</v>
      </c>
      <c r="AR567" s="150" t="s">
        <v>170</v>
      </c>
      <c r="AT567" s="150" t="s">
        <v>166</v>
      </c>
      <c r="AU567" s="150" t="s">
        <v>171</v>
      </c>
      <c r="AY567" s="16" t="s">
        <v>163</v>
      </c>
      <c r="BE567" s="151">
        <f>IF(N567="základná",J567,0)</f>
        <v>0</v>
      </c>
      <c r="BF567" s="151">
        <f>IF(N567="znížená",J567,0)</f>
        <v>0</v>
      </c>
      <c r="BG567" s="151">
        <f>IF(N567="zákl. prenesená",J567,0)</f>
        <v>0</v>
      </c>
      <c r="BH567" s="151">
        <f>IF(N567="zníž. prenesená",J567,0)</f>
        <v>0</v>
      </c>
      <c r="BI567" s="151">
        <f>IF(N567="nulová",J567,0)</f>
        <v>0</v>
      </c>
      <c r="BJ567" s="16" t="s">
        <v>171</v>
      </c>
      <c r="BK567" s="151">
        <f>ROUND(I567*H567,2)</f>
        <v>0</v>
      </c>
      <c r="BL567" s="16" t="s">
        <v>170</v>
      </c>
      <c r="BM567" s="150" t="s">
        <v>770</v>
      </c>
    </row>
    <row r="568" spans="2:65" s="12" customFormat="1" ht="12">
      <c r="B568" s="152"/>
      <c r="D568" s="153" t="s">
        <v>173</v>
      </c>
      <c r="E568" s="154" t="s">
        <v>1</v>
      </c>
      <c r="F568" s="155" t="s">
        <v>535</v>
      </c>
      <c r="H568" s="154" t="s">
        <v>1</v>
      </c>
      <c r="I568" s="156"/>
      <c r="L568" s="152"/>
      <c r="M568" s="157"/>
      <c r="T568" s="158"/>
      <c r="AT568" s="154" t="s">
        <v>173</v>
      </c>
      <c r="AU568" s="154" t="s">
        <v>171</v>
      </c>
      <c r="AV568" s="12" t="s">
        <v>82</v>
      </c>
      <c r="AW568" s="12" t="s">
        <v>31</v>
      </c>
      <c r="AX568" s="12" t="s">
        <v>74</v>
      </c>
      <c r="AY568" s="154" t="s">
        <v>163</v>
      </c>
    </row>
    <row r="569" spans="2:65" s="12" customFormat="1" ht="12">
      <c r="B569" s="152"/>
      <c r="D569" s="153" t="s">
        <v>173</v>
      </c>
      <c r="E569" s="154" t="s">
        <v>1</v>
      </c>
      <c r="F569" s="155" t="s">
        <v>614</v>
      </c>
      <c r="H569" s="154" t="s">
        <v>1</v>
      </c>
      <c r="I569" s="156"/>
      <c r="L569" s="152"/>
      <c r="M569" s="157"/>
      <c r="T569" s="158"/>
      <c r="AT569" s="154" t="s">
        <v>173</v>
      </c>
      <c r="AU569" s="154" t="s">
        <v>171</v>
      </c>
      <c r="AV569" s="12" t="s">
        <v>82</v>
      </c>
      <c r="AW569" s="12" t="s">
        <v>31</v>
      </c>
      <c r="AX569" s="12" t="s">
        <v>74</v>
      </c>
      <c r="AY569" s="154" t="s">
        <v>163</v>
      </c>
    </row>
    <row r="570" spans="2:65" s="13" customFormat="1" ht="12">
      <c r="B570" s="159"/>
      <c r="D570" s="153" t="s">
        <v>173</v>
      </c>
      <c r="E570" s="160" t="s">
        <v>1</v>
      </c>
      <c r="F570" s="161" t="s">
        <v>615</v>
      </c>
      <c r="H570" s="162">
        <v>266.10000000000002</v>
      </c>
      <c r="I570" s="163"/>
      <c r="L570" s="159"/>
      <c r="M570" s="164"/>
      <c r="T570" s="165"/>
      <c r="AT570" s="160" t="s">
        <v>173</v>
      </c>
      <c r="AU570" s="160" t="s">
        <v>171</v>
      </c>
      <c r="AV570" s="13" t="s">
        <v>171</v>
      </c>
      <c r="AW570" s="13" t="s">
        <v>31</v>
      </c>
      <c r="AX570" s="13" t="s">
        <v>74</v>
      </c>
      <c r="AY570" s="160" t="s">
        <v>163</v>
      </c>
    </row>
    <row r="571" spans="2:65" s="12" customFormat="1" ht="12">
      <c r="B571" s="152"/>
      <c r="D571" s="153" t="s">
        <v>173</v>
      </c>
      <c r="E571" s="154" t="s">
        <v>1</v>
      </c>
      <c r="F571" s="155" t="s">
        <v>538</v>
      </c>
      <c r="H571" s="154" t="s">
        <v>1</v>
      </c>
      <c r="I571" s="156"/>
      <c r="L571" s="152"/>
      <c r="M571" s="157"/>
      <c r="T571" s="158"/>
      <c r="AT571" s="154" t="s">
        <v>173</v>
      </c>
      <c r="AU571" s="154" t="s">
        <v>171</v>
      </c>
      <c r="AV571" s="12" t="s">
        <v>82</v>
      </c>
      <c r="AW571" s="12" t="s">
        <v>31</v>
      </c>
      <c r="AX571" s="12" t="s">
        <v>74</v>
      </c>
      <c r="AY571" s="154" t="s">
        <v>163</v>
      </c>
    </row>
    <row r="572" spans="2:65" s="12" customFormat="1" ht="12">
      <c r="B572" s="152"/>
      <c r="D572" s="153" t="s">
        <v>173</v>
      </c>
      <c r="E572" s="154" t="s">
        <v>1</v>
      </c>
      <c r="F572" s="155" t="s">
        <v>616</v>
      </c>
      <c r="H572" s="154" t="s">
        <v>1</v>
      </c>
      <c r="I572" s="156"/>
      <c r="L572" s="152"/>
      <c r="M572" s="157"/>
      <c r="T572" s="158"/>
      <c r="AT572" s="154" t="s">
        <v>173</v>
      </c>
      <c r="AU572" s="154" t="s">
        <v>171</v>
      </c>
      <c r="AV572" s="12" t="s">
        <v>82</v>
      </c>
      <c r="AW572" s="12" t="s">
        <v>31</v>
      </c>
      <c r="AX572" s="12" t="s">
        <v>74</v>
      </c>
      <c r="AY572" s="154" t="s">
        <v>163</v>
      </c>
    </row>
    <row r="573" spans="2:65" s="13" customFormat="1" ht="12">
      <c r="B573" s="159"/>
      <c r="D573" s="153" t="s">
        <v>173</v>
      </c>
      <c r="E573" s="160" t="s">
        <v>1</v>
      </c>
      <c r="F573" s="161" t="s">
        <v>617</v>
      </c>
      <c r="H573" s="162">
        <v>30.6</v>
      </c>
      <c r="I573" s="163"/>
      <c r="L573" s="159"/>
      <c r="M573" s="164"/>
      <c r="T573" s="165"/>
      <c r="AT573" s="160" t="s">
        <v>173</v>
      </c>
      <c r="AU573" s="160" t="s">
        <v>171</v>
      </c>
      <c r="AV573" s="13" t="s">
        <v>171</v>
      </c>
      <c r="AW573" s="13" t="s">
        <v>31</v>
      </c>
      <c r="AX573" s="13" t="s">
        <v>74</v>
      </c>
      <c r="AY573" s="160" t="s">
        <v>163</v>
      </c>
    </row>
    <row r="574" spans="2:65" s="12" customFormat="1" ht="12">
      <c r="B574" s="152"/>
      <c r="D574" s="153" t="s">
        <v>173</v>
      </c>
      <c r="E574" s="154" t="s">
        <v>1</v>
      </c>
      <c r="F574" s="155" t="s">
        <v>541</v>
      </c>
      <c r="H574" s="154" t="s">
        <v>1</v>
      </c>
      <c r="I574" s="156"/>
      <c r="L574" s="152"/>
      <c r="M574" s="157"/>
      <c r="T574" s="158"/>
      <c r="AT574" s="154" t="s">
        <v>173</v>
      </c>
      <c r="AU574" s="154" t="s">
        <v>171</v>
      </c>
      <c r="AV574" s="12" t="s">
        <v>82</v>
      </c>
      <c r="AW574" s="12" t="s">
        <v>31</v>
      </c>
      <c r="AX574" s="12" t="s">
        <v>74</v>
      </c>
      <c r="AY574" s="154" t="s">
        <v>163</v>
      </c>
    </row>
    <row r="575" spans="2:65" s="12" customFormat="1" ht="24">
      <c r="B575" s="152"/>
      <c r="D575" s="153" t="s">
        <v>173</v>
      </c>
      <c r="E575" s="154" t="s">
        <v>1</v>
      </c>
      <c r="F575" s="155" t="s">
        <v>618</v>
      </c>
      <c r="H575" s="154" t="s">
        <v>1</v>
      </c>
      <c r="I575" s="156"/>
      <c r="L575" s="152"/>
      <c r="M575" s="157"/>
      <c r="T575" s="158"/>
      <c r="AT575" s="154" t="s">
        <v>173</v>
      </c>
      <c r="AU575" s="154" t="s">
        <v>171</v>
      </c>
      <c r="AV575" s="12" t="s">
        <v>82</v>
      </c>
      <c r="AW575" s="12" t="s">
        <v>31</v>
      </c>
      <c r="AX575" s="12" t="s">
        <v>74</v>
      </c>
      <c r="AY575" s="154" t="s">
        <v>163</v>
      </c>
    </row>
    <row r="576" spans="2:65" s="13" customFormat="1" ht="12">
      <c r="B576" s="159"/>
      <c r="D576" s="153" t="s">
        <v>173</v>
      </c>
      <c r="E576" s="160" t="s">
        <v>1</v>
      </c>
      <c r="F576" s="161" t="s">
        <v>619</v>
      </c>
      <c r="H576" s="162">
        <v>294</v>
      </c>
      <c r="I576" s="163"/>
      <c r="L576" s="159"/>
      <c r="M576" s="164"/>
      <c r="T576" s="165"/>
      <c r="AT576" s="160" t="s">
        <v>173</v>
      </c>
      <c r="AU576" s="160" t="s">
        <v>171</v>
      </c>
      <c r="AV576" s="13" t="s">
        <v>171</v>
      </c>
      <c r="AW576" s="13" t="s">
        <v>31</v>
      </c>
      <c r="AX576" s="13" t="s">
        <v>74</v>
      </c>
      <c r="AY576" s="160" t="s">
        <v>163</v>
      </c>
    </row>
    <row r="577" spans="2:65" s="12" customFormat="1" ht="12">
      <c r="B577" s="152"/>
      <c r="D577" s="153" t="s">
        <v>173</v>
      </c>
      <c r="E577" s="154" t="s">
        <v>1</v>
      </c>
      <c r="F577" s="155" t="s">
        <v>544</v>
      </c>
      <c r="H577" s="154" t="s">
        <v>1</v>
      </c>
      <c r="I577" s="156"/>
      <c r="L577" s="152"/>
      <c r="M577" s="157"/>
      <c r="T577" s="158"/>
      <c r="AT577" s="154" t="s">
        <v>173</v>
      </c>
      <c r="AU577" s="154" t="s">
        <v>171</v>
      </c>
      <c r="AV577" s="12" t="s">
        <v>82</v>
      </c>
      <c r="AW577" s="12" t="s">
        <v>31</v>
      </c>
      <c r="AX577" s="12" t="s">
        <v>74</v>
      </c>
      <c r="AY577" s="154" t="s">
        <v>163</v>
      </c>
    </row>
    <row r="578" spans="2:65" s="12" customFormat="1" ht="12">
      <c r="B578" s="152"/>
      <c r="D578" s="153" t="s">
        <v>173</v>
      </c>
      <c r="E578" s="154" t="s">
        <v>1</v>
      </c>
      <c r="F578" s="155" t="s">
        <v>620</v>
      </c>
      <c r="H578" s="154" t="s">
        <v>1</v>
      </c>
      <c r="I578" s="156"/>
      <c r="L578" s="152"/>
      <c r="M578" s="157"/>
      <c r="T578" s="158"/>
      <c r="AT578" s="154" t="s">
        <v>173</v>
      </c>
      <c r="AU578" s="154" t="s">
        <v>171</v>
      </c>
      <c r="AV578" s="12" t="s">
        <v>82</v>
      </c>
      <c r="AW578" s="12" t="s">
        <v>31</v>
      </c>
      <c r="AX578" s="12" t="s">
        <v>74</v>
      </c>
      <c r="AY578" s="154" t="s">
        <v>163</v>
      </c>
    </row>
    <row r="579" spans="2:65" s="13" customFormat="1" ht="12">
      <c r="B579" s="159"/>
      <c r="D579" s="153" t="s">
        <v>173</v>
      </c>
      <c r="E579" s="160" t="s">
        <v>1</v>
      </c>
      <c r="F579" s="161" t="s">
        <v>621</v>
      </c>
      <c r="H579" s="162">
        <v>19.8</v>
      </c>
      <c r="I579" s="163"/>
      <c r="L579" s="159"/>
      <c r="M579" s="164"/>
      <c r="T579" s="165"/>
      <c r="AT579" s="160" t="s">
        <v>173</v>
      </c>
      <c r="AU579" s="160" t="s">
        <v>171</v>
      </c>
      <c r="AV579" s="13" t="s">
        <v>171</v>
      </c>
      <c r="AW579" s="13" t="s">
        <v>31</v>
      </c>
      <c r="AX579" s="13" t="s">
        <v>74</v>
      </c>
      <c r="AY579" s="160" t="s">
        <v>163</v>
      </c>
    </row>
    <row r="580" spans="2:65" s="14" customFormat="1" ht="12">
      <c r="B580" s="166"/>
      <c r="D580" s="153" t="s">
        <v>173</v>
      </c>
      <c r="E580" s="167" t="s">
        <v>1</v>
      </c>
      <c r="F580" s="168" t="s">
        <v>178</v>
      </c>
      <c r="H580" s="169">
        <v>610.5</v>
      </c>
      <c r="I580" s="170"/>
      <c r="L580" s="166"/>
      <c r="M580" s="171"/>
      <c r="T580" s="172"/>
      <c r="AT580" s="167" t="s">
        <v>173</v>
      </c>
      <c r="AU580" s="167" t="s">
        <v>171</v>
      </c>
      <c r="AV580" s="14" t="s">
        <v>170</v>
      </c>
      <c r="AW580" s="14" t="s">
        <v>31</v>
      </c>
      <c r="AX580" s="14" t="s">
        <v>82</v>
      </c>
      <c r="AY580" s="167" t="s">
        <v>163</v>
      </c>
    </row>
    <row r="581" spans="2:65" s="1" customFormat="1" ht="44.25" customHeight="1">
      <c r="B581" s="31"/>
      <c r="C581" s="138" t="s">
        <v>398</v>
      </c>
      <c r="D581" s="138" t="s">
        <v>166</v>
      </c>
      <c r="E581" s="139" t="s">
        <v>771</v>
      </c>
      <c r="F581" s="140" t="s">
        <v>772</v>
      </c>
      <c r="G581" s="141" t="s">
        <v>773</v>
      </c>
      <c r="H581" s="142">
        <v>2</v>
      </c>
      <c r="I581" s="143"/>
      <c r="J581" s="144">
        <f>ROUND(I581*H581,2)</f>
        <v>0</v>
      </c>
      <c r="K581" s="145"/>
      <c r="L581" s="31"/>
      <c r="M581" s="146" t="s">
        <v>1</v>
      </c>
      <c r="N581" s="147" t="s">
        <v>40</v>
      </c>
      <c r="P581" s="148">
        <f>O581*H581</f>
        <v>0</v>
      </c>
      <c r="Q581" s="148">
        <v>0</v>
      </c>
      <c r="R581" s="148">
        <f>Q581*H581</f>
        <v>0</v>
      </c>
      <c r="S581" s="148">
        <v>0</v>
      </c>
      <c r="T581" s="149">
        <f>S581*H581</f>
        <v>0</v>
      </c>
      <c r="AR581" s="150" t="s">
        <v>170</v>
      </c>
      <c r="AT581" s="150" t="s">
        <v>166</v>
      </c>
      <c r="AU581" s="150" t="s">
        <v>171</v>
      </c>
      <c r="AY581" s="16" t="s">
        <v>163</v>
      </c>
      <c r="BE581" s="151">
        <f>IF(N581="základná",J581,0)</f>
        <v>0</v>
      </c>
      <c r="BF581" s="151">
        <f>IF(N581="znížená",J581,0)</f>
        <v>0</v>
      </c>
      <c r="BG581" s="151">
        <f>IF(N581="zákl. prenesená",J581,0)</f>
        <v>0</v>
      </c>
      <c r="BH581" s="151">
        <f>IF(N581="zníž. prenesená",J581,0)</f>
        <v>0</v>
      </c>
      <c r="BI581" s="151">
        <f>IF(N581="nulová",J581,0)</f>
        <v>0</v>
      </c>
      <c r="BJ581" s="16" t="s">
        <v>171</v>
      </c>
      <c r="BK581" s="151">
        <f>ROUND(I581*H581,2)</f>
        <v>0</v>
      </c>
      <c r="BL581" s="16" t="s">
        <v>170</v>
      </c>
      <c r="BM581" s="150" t="s">
        <v>774</v>
      </c>
    </row>
    <row r="582" spans="2:65" s="12" customFormat="1" ht="12">
      <c r="B582" s="152"/>
      <c r="D582" s="153" t="s">
        <v>173</v>
      </c>
      <c r="E582" s="154" t="s">
        <v>1</v>
      </c>
      <c r="F582" s="155" t="s">
        <v>775</v>
      </c>
      <c r="H582" s="154" t="s">
        <v>1</v>
      </c>
      <c r="I582" s="156"/>
      <c r="L582" s="152"/>
      <c r="M582" s="157"/>
      <c r="T582" s="158"/>
      <c r="AT582" s="154" t="s">
        <v>173</v>
      </c>
      <c r="AU582" s="154" t="s">
        <v>171</v>
      </c>
      <c r="AV582" s="12" t="s">
        <v>82</v>
      </c>
      <c r="AW582" s="12" t="s">
        <v>31</v>
      </c>
      <c r="AX582" s="12" t="s">
        <v>74</v>
      </c>
      <c r="AY582" s="154" t="s">
        <v>163</v>
      </c>
    </row>
    <row r="583" spans="2:65" s="13" customFormat="1" ht="12">
      <c r="B583" s="159"/>
      <c r="D583" s="153" t="s">
        <v>173</v>
      </c>
      <c r="E583" s="160" t="s">
        <v>1</v>
      </c>
      <c r="F583" s="161" t="s">
        <v>776</v>
      </c>
      <c r="H583" s="162">
        <v>2</v>
      </c>
      <c r="I583" s="163"/>
      <c r="L583" s="159"/>
      <c r="M583" s="164"/>
      <c r="T583" s="165"/>
      <c r="AT583" s="160" t="s">
        <v>173</v>
      </c>
      <c r="AU583" s="160" t="s">
        <v>171</v>
      </c>
      <c r="AV583" s="13" t="s">
        <v>171</v>
      </c>
      <c r="AW583" s="13" t="s">
        <v>31</v>
      </c>
      <c r="AX583" s="13" t="s">
        <v>82</v>
      </c>
      <c r="AY583" s="160" t="s">
        <v>163</v>
      </c>
    </row>
    <row r="584" spans="2:65" s="1" customFormat="1" ht="16.5" customHeight="1">
      <c r="B584" s="31"/>
      <c r="C584" s="138" t="s">
        <v>403</v>
      </c>
      <c r="D584" s="138" t="s">
        <v>166</v>
      </c>
      <c r="E584" s="139" t="s">
        <v>777</v>
      </c>
      <c r="F584" s="140" t="s">
        <v>778</v>
      </c>
      <c r="G584" s="141" t="s">
        <v>269</v>
      </c>
      <c r="H584" s="142">
        <v>1</v>
      </c>
      <c r="I584" s="143"/>
      <c r="J584" s="144">
        <f>ROUND(I584*H584,2)</f>
        <v>0</v>
      </c>
      <c r="K584" s="145"/>
      <c r="L584" s="31"/>
      <c r="M584" s="146" t="s">
        <v>1</v>
      </c>
      <c r="N584" s="147" t="s">
        <v>40</v>
      </c>
      <c r="P584" s="148">
        <f>O584*H584</f>
        <v>0</v>
      </c>
      <c r="Q584" s="148">
        <v>0</v>
      </c>
      <c r="R584" s="148">
        <f>Q584*H584</f>
        <v>0</v>
      </c>
      <c r="S584" s="148">
        <v>0</v>
      </c>
      <c r="T584" s="149">
        <f>S584*H584</f>
        <v>0</v>
      </c>
      <c r="AR584" s="150" t="s">
        <v>170</v>
      </c>
      <c r="AT584" s="150" t="s">
        <v>166</v>
      </c>
      <c r="AU584" s="150" t="s">
        <v>171</v>
      </c>
      <c r="AY584" s="16" t="s">
        <v>163</v>
      </c>
      <c r="BE584" s="151">
        <f>IF(N584="základná",J584,0)</f>
        <v>0</v>
      </c>
      <c r="BF584" s="151">
        <f>IF(N584="znížená",J584,0)</f>
        <v>0</v>
      </c>
      <c r="BG584" s="151">
        <f>IF(N584="zákl. prenesená",J584,0)</f>
        <v>0</v>
      </c>
      <c r="BH584" s="151">
        <f>IF(N584="zníž. prenesená",J584,0)</f>
        <v>0</v>
      </c>
      <c r="BI584" s="151">
        <f>IF(N584="nulová",J584,0)</f>
        <v>0</v>
      </c>
      <c r="BJ584" s="16" t="s">
        <v>171</v>
      </c>
      <c r="BK584" s="151">
        <f>ROUND(I584*H584,2)</f>
        <v>0</v>
      </c>
      <c r="BL584" s="16" t="s">
        <v>170</v>
      </c>
      <c r="BM584" s="150" t="s">
        <v>779</v>
      </c>
    </row>
    <row r="585" spans="2:65" s="12" customFormat="1" ht="12">
      <c r="B585" s="152"/>
      <c r="D585" s="153" t="s">
        <v>173</v>
      </c>
      <c r="E585" s="154" t="s">
        <v>1</v>
      </c>
      <c r="F585" s="155" t="s">
        <v>780</v>
      </c>
      <c r="H585" s="154" t="s">
        <v>1</v>
      </c>
      <c r="I585" s="156"/>
      <c r="L585" s="152"/>
      <c r="M585" s="157"/>
      <c r="T585" s="158"/>
      <c r="AT585" s="154" t="s">
        <v>173</v>
      </c>
      <c r="AU585" s="154" t="s">
        <v>171</v>
      </c>
      <c r="AV585" s="12" t="s">
        <v>82</v>
      </c>
      <c r="AW585" s="12" t="s">
        <v>31</v>
      </c>
      <c r="AX585" s="12" t="s">
        <v>74</v>
      </c>
      <c r="AY585" s="154" t="s">
        <v>163</v>
      </c>
    </row>
    <row r="586" spans="2:65" s="13" customFormat="1" ht="12">
      <c r="B586" s="159"/>
      <c r="D586" s="153" t="s">
        <v>173</v>
      </c>
      <c r="E586" s="160" t="s">
        <v>1</v>
      </c>
      <c r="F586" s="161" t="s">
        <v>272</v>
      </c>
      <c r="H586" s="162">
        <v>1</v>
      </c>
      <c r="I586" s="163"/>
      <c r="L586" s="159"/>
      <c r="M586" s="164"/>
      <c r="T586" s="165"/>
      <c r="AT586" s="160" t="s">
        <v>173</v>
      </c>
      <c r="AU586" s="160" t="s">
        <v>171</v>
      </c>
      <c r="AV586" s="13" t="s">
        <v>171</v>
      </c>
      <c r="AW586" s="13" t="s">
        <v>31</v>
      </c>
      <c r="AX586" s="13" t="s">
        <v>82</v>
      </c>
      <c r="AY586" s="160" t="s">
        <v>163</v>
      </c>
    </row>
    <row r="587" spans="2:65" s="11" customFormat="1" ht="22.75" customHeight="1">
      <c r="B587" s="126"/>
      <c r="D587" s="127" t="s">
        <v>73</v>
      </c>
      <c r="E587" s="136" t="s">
        <v>179</v>
      </c>
      <c r="F587" s="136" t="s">
        <v>180</v>
      </c>
      <c r="I587" s="129"/>
      <c r="J587" s="137">
        <f>BK587</f>
        <v>0</v>
      </c>
      <c r="L587" s="126"/>
      <c r="M587" s="131"/>
      <c r="P587" s="132">
        <f>SUM(P588:P739)</f>
        <v>0</v>
      </c>
      <c r="R587" s="132">
        <f>SUM(R588:R739)</f>
        <v>50.287743999999996</v>
      </c>
      <c r="T587" s="133">
        <f>SUM(T588:T739)</f>
        <v>294.19268600000009</v>
      </c>
      <c r="AR587" s="127" t="s">
        <v>82</v>
      </c>
      <c r="AT587" s="134" t="s">
        <v>73</v>
      </c>
      <c r="AU587" s="134" t="s">
        <v>82</v>
      </c>
      <c r="AY587" s="127" t="s">
        <v>163</v>
      </c>
      <c r="BK587" s="135">
        <f>SUM(BK588:BK739)</f>
        <v>0</v>
      </c>
    </row>
    <row r="588" spans="2:65" s="1" customFormat="1" ht="24.25" customHeight="1">
      <c r="B588" s="31"/>
      <c r="C588" s="138" t="s">
        <v>409</v>
      </c>
      <c r="D588" s="138" t="s">
        <v>166</v>
      </c>
      <c r="E588" s="139" t="s">
        <v>781</v>
      </c>
      <c r="F588" s="140" t="s">
        <v>782</v>
      </c>
      <c r="G588" s="141" t="s">
        <v>183</v>
      </c>
      <c r="H588" s="142">
        <v>977.6</v>
      </c>
      <c r="I588" s="143"/>
      <c r="J588" s="144">
        <f>ROUND(I588*H588,2)</f>
        <v>0</v>
      </c>
      <c r="K588" s="145"/>
      <c r="L588" s="31"/>
      <c r="M588" s="146" t="s">
        <v>1</v>
      </c>
      <c r="N588" s="147" t="s">
        <v>40</v>
      </c>
      <c r="P588" s="148">
        <f>O588*H588</f>
        <v>0</v>
      </c>
      <c r="Q588" s="148">
        <v>5.1389999999999998E-2</v>
      </c>
      <c r="R588" s="148">
        <f>Q588*H588</f>
        <v>50.238864</v>
      </c>
      <c r="S588" s="148">
        <v>0</v>
      </c>
      <c r="T588" s="149">
        <f>S588*H588</f>
        <v>0</v>
      </c>
      <c r="AR588" s="150" t="s">
        <v>170</v>
      </c>
      <c r="AT588" s="150" t="s">
        <v>166</v>
      </c>
      <c r="AU588" s="150" t="s">
        <v>171</v>
      </c>
      <c r="AY588" s="16" t="s">
        <v>163</v>
      </c>
      <c r="BE588" s="151">
        <f>IF(N588="základná",J588,0)</f>
        <v>0</v>
      </c>
      <c r="BF588" s="151">
        <f>IF(N588="znížená",J588,0)</f>
        <v>0</v>
      </c>
      <c r="BG588" s="151">
        <f>IF(N588="zákl. prenesená",J588,0)</f>
        <v>0</v>
      </c>
      <c r="BH588" s="151">
        <f>IF(N588="zníž. prenesená",J588,0)</f>
        <v>0</v>
      </c>
      <c r="BI588" s="151">
        <f>IF(N588="nulová",J588,0)</f>
        <v>0</v>
      </c>
      <c r="BJ588" s="16" t="s">
        <v>171</v>
      </c>
      <c r="BK588" s="151">
        <f>ROUND(I588*H588,2)</f>
        <v>0</v>
      </c>
      <c r="BL588" s="16" t="s">
        <v>170</v>
      </c>
      <c r="BM588" s="150" t="s">
        <v>783</v>
      </c>
    </row>
    <row r="589" spans="2:65" s="12" customFormat="1" ht="12">
      <c r="B589" s="152"/>
      <c r="D589" s="153" t="s">
        <v>173</v>
      </c>
      <c r="E589" s="154" t="s">
        <v>1</v>
      </c>
      <c r="F589" s="155" t="s">
        <v>535</v>
      </c>
      <c r="H589" s="154" t="s">
        <v>1</v>
      </c>
      <c r="I589" s="156"/>
      <c r="L589" s="152"/>
      <c r="M589" s="157"/>
      <c r="T589" s="158"/>
      <c r="AT589" s="154" t="s">
        <v>173</v>
      </c>
      <c r="AU589" s="154" t="s">
        <v>171</v>
      </c>
      <c r="AV589" s="12" t="s">
        <v>82</v>
      </c>
      <c r="AW589" s="12" t="s">
        <v>31</v>
      </c>
      <c r="AX589" s="12" t="s">
        <v>74</v>
      </c>
      <c r="AY589" s="154" t="s">
        <v>163</v>
      </c>
    </row>
    <row r="590" spans="2:65" s="12" customFormat="1" ht="12">
      <c r="B590" s="152"/>
      <c r="D590" s="153" t="s">
        <v>173</v>
      </c>
      <c r="E590" s="154" t="s">
        <v>1</v>
      </c>
      <c r="F590" s="155" t="s">
        <v>614</v>
      </c>
      <c r="H590" s="154" t="s">
        <v>1</v>
      </c>
      <c r="I590" s="156"/>
      <c r="L590" s="152"/>
      <c r="M590" s="157"/>
      <c r="T590" s="158"/>
      <c r="AT590" s="154" t="s">
        <v>173</v>
      </c>
      <c r="AU590" s="154" t="s">
        <v>171</v>
      </c>
      <c r="AV590" s="12" t="s">
        <v>82</v>
      </c>
      <c r="AW590" s="12" t="s">
        <v>31</v>
      </c>
      <c r="AX590" s="12" t="s">
        <v>74</v>
      </c>
      <c r="AY590" s="154" t="s">
        <v>163</v>
      </c>
    </row>
    <row r="591" spans="2:65" s="13" customFormat="1" ht="12">
      <c r="B591" s="159"/>
      <c r="D591" s="153" t="s">
        <v>173</v>
      </c>
      <c r="E591" s="160" t="s">
        <v>1</v>
      </c>
      <c r="F591" s="161" t="s">
        <v>615</v>
      </c>
      <c r="H591" s="162">
        <v>266.10000000000002</v>
      </c>
      <c r="I591" s="163"/>
      <c r="L591" s="159"/>
      <c r="M591" s="164"/>
      <c r="T591" s="165"/>
      <c r="AT591" s="160" t="s">
        <v>173</v>
      </c>
      <c r="AU591" s="160" t="s">
        <v>171</v>
      </c>
      <c r="AV591" s="13" t="s">
        <v>171</v>
      </c>
      <c r="AW591" s="13" t="s">
        <v>31</v>
      </c>
      <c r="AX591" s="13" t="s">
        <v>74</v>
      </c>
      <c r="AY591" s="160" t="s">
        <v>163</v>
      </c>
    </row>
    <row r="592" spans="2:65" s="12" customFormat="1" ht="12">
      <c r="B592" s="152"/>
      <c r="D592" s="153" t="s">
        <v>173</v>
      </c>
      <c r="E592" s="154" t="s">
        <v>1</v>
      </c>
      <c r="F592" s="155" t="s">
        <v>538</v>
      </c>
      <c r="H592" s="154" t="s">
        <v>1</v>
      </c>
      <c r="I592" s="156"/>
      <c r="L592" s="152"/>
      <c r="M592" s="157"/>
      <c r="T592" s="158"/>
      <c r="AT592" s="154" t="s">
        <v>173</v>
      </c>
      <c r="AU592" s="154" t="s">
        <v>171</v>
      </c>
      <c r="AV592" s="12" t="s">
        <v>82</v>
      </c>
      <c r="AW592" s="12" t="s">
        <v>31</v>
      </c>
      <c r="AX592" s="12" t="s">
        <v>74</v>
      </c>
      <c r="AY592" s="154" t="s">
        <v>163</v>
      </c>
    </row>
    <row r="593" spans="2:51" s="12" customFormat="1" ht="12">
      <c r="B593" s="152"/>
      <c r="D593" s="153" t="s">
        <v>173</v>
      </c>
      <c r="E593" s="154" t="s">
        <v>1</v>
      </c>
      <c r="F593" s="155" t="s">
        <v>616</v>
      </c>
      <c r="H593" s="154" t="s">
        <v>1</v>
      </c>
      <c r="I593" s="156"/>
      <c r="L593" s="152"/>
      <c r="M593" s="157"/>
      <c r="T593" s="158"/>
      <c r="AT593" s="154" t="s">
        <v>173</v>
      </c>
      <c r="AU593" s="154" t="s">
        <v>171</v>
      </c>
      <c r="AV593" s="12" t="s">
        <v>82</v>
      </c>
      <c r="AW593" s="12" t="s">
        <v>31</v>
      </c>
      <c r="AX593" s="12" t="s">
        <v>74</v>
      </c>
      <c r="AY593" s="154" t="s">
        <v>163</v>
      </c>
    </row>
    <row r="594" spans="2:51" s="13" customFormat="1" ht="12">
      <c r="B594" s="159"/>
      <c r="D594" s="153" t="s">
        <v>173</v>
      </c>
      <c r="E594" s="160" t="s">
        <v>1</v>
      </c>
      <c r="F594" s="161" t="s">
        <v>617</v>
      </c>
      <c r="H594" s="162">
        <v>30.6</v>
      </c>
      <c r="I594" s="163"/>
      <c r="L594" s="159"/>
      <c r="M594" s="164"/>
      <c r="T594" s="165"/>
      <c r="AT594" s="160" t="s">
        <v>173</v>
      </c>
      <c r="AU594" s="160" t="s">
        <v>171</v>
      </c>
      <c r="AV594" s="13" t="s">
        <v>171</v>
      </c>
      <c r="AW594" s="13" t="s">
        <v>31</v>
      </c>
      <c r="AX594" s="13" t="s">
        <v>74</v>
      </c>
      <c r="AY594" s="160" t="s">
        <v>163</v>
      </c>
    </row>
    <row r="595" spans="2:51" s="12" customFormat="1" ht="12">
      <c r="B595" s="152"/>
      <c r="D595" s="153" t="s">
        <v>173</v>
      </c>
      <c r="E595" s="154" t="s">
        <v>1</v>
      </c>
      <c r="F595" s="155" t="s">
        <v>541</v>
      </c>
      <c r="H595" s="154" t="s">
        <v>1</v>
      </c>
      <c r="I595" s="156"/>
      <c r="L595" s="152"/>
      <c r="M595" s="157"/>
      <c r="T595" s="158"/>
      <c r="AT595" s="154" t="s">
        <v>173</v>
      </c>
      <c r="AU595" s="154" t="s">
        <v>171</v>
      </c>
      <c r="AV595" s="12" t="s">
        <v>82</v>
      </c>
      <c r="AW595" s="12" t="s">
        <v>31</v>
      </c>
      <c r="AX595" s="12" t="s">
        <v>74</v>
      </c>
      <c r="AY595" s="154" t="s">
        <v>163</v>
      </c>
    </row>
    <row r="596" spans="2:51" s="12" customFormat="1" ht="24">
      <c r="B596" s="152"/>
      <c r="D596" s="153" t="s">
        <v>173</v>
      </c>
      <c r="E596" s="154" t="s">
        <v>1</v>
      </c>
      <c r="F596" s="155" t="s">
        <v>618</v>
      </c>
      <c r="H596" s="154" t="s">
        <v>1</v>
      </c>
      <c r="I596" s="156"/>
      <c r="L596" s="152"/>
      <c r="M596" s="157"/>
      <c r="T596" s="158"/>
      <c r="AT596" s="154" t="s">
        <v>173</v>
      </c>
      <c r="AU596" s="154" t="s">
        <v>171</v>
      </c>
      <c r="AV596" s="12" t="s">
        <v>82</v>
      </c>
      <c r="AW596" s="12" t="s">
        <v>31</v>
      </c>
      <c r="AX596" s="12" t="s">
        <v>74</v>
      </c>
      <c r="AY596" s="154" t="s">
        <v>163</v>
      </c>
    </row>
    <row r="597" spans="2:51" s="13" customFormat="1" ht="12">
      <c r="B597" s="159"/>
      <c r="D597" s="153" t="s">
        <v>173</v>
      </c>
      <c r="E597" s="160" t="s">
        <v>1</v>
      </c>
      <c r="F597" s="161" t="s">
        <v>619</v>
      </c>
      <c r="H597" s="162">
        <v>294</v>
      </c>
      <c r="I597" s="163"/>
      <c r="L597" s="159"/>
      <c r="M597" s="164"/>
      <c r="T597" s="165"/>
      <c r="AT597" s="160" t="s">
        <v>173</v>
      </c>
      <c r="AU597" s="160" t="s">
        <v>171</v>
      </c>
      <c r="AV597" s="13" t="s">
        <v>171</v>
      </c>
      <c r="AW597" s="13" t="s">
        <v>31</v>
      </c>
      <c r="AX597" s="13" t="s">
        <v>74</v>
      </c>
      <c r="AY597" s="160" t="s">
        <v>163</v>
      </c>
    </row>
    <row r="598" spans="2:51" s="12" customFormat="1" ht="12">
      <c r="B598" s="152"/>
      <c r="D598" s="153" t="s">
        <v>173</v>
      </c>
      <c r="E598" s="154" t="s">
        <v>1</v>
      </c>
      <c r="F598" s="155" t="s">
        <v>544</v>
      </c>
      <c r="H598" s="154" t="s">
        <v>1</v>
      </c>
      <c r="I598" s="156"/>
      <c r="L598" s="152"/>
      <c r="M598" s="157"/>
      <c r="T598" s="158"/>
      <c r="AT598" s="154" t="s">
        <v>173</v>
      </c>
      <c r="AU598" s="154" t="s">
        <v>171</v>
      </c>
      <c r="AV598" s="12" t="s">
        <v>82</v>
      </c>
      <c r="AW598" s="12" t="s">
        <v>31</v>
      </c>
      <c r="AX598" s="12" t="s">
        <v>74</v>
      </c>
      <c r="AY598" s="154" t="s">
        <v>163</v>
      </c>
    </row>
    <row r="599" spans="2:51" s="12" customFormat="1" ht="12">
      <c r="B599" s="152"/>
      <c r="D599" s="153" t="s">
        <v>173</v>
      </c>
      <c r="E599" s="154" t="s">
        <v>1</v>
      </c>
      <c r="F599" s="155" t="s">
        <v>620</v>
      </c>
      <c r="H599" s="154" t="s">
        <v>1</v>
      </c>
      <c r="I599" s="156"/>
      <c r="L599" s="152"/>
      <c r="M599" s="157"/>
      <c r="T599" s="158"/>
      <c r="AT599" s="154" t="s">
        <v>173</v>
      </c>
      <c r="AU599" s="154" t="s">
        <v>171</v>
      </c>
      <c r="AV599" s="12" t="s">
        <v>82</v>
      </c>
      <c r="AW599" s="12" t="s">
        <v>31</v>
      </c>
      <c r="AX599" s="12" t="s">
        <v>74</v>
      </c>
      <c r="AY599" s="154" t="s">
        <v>163</v>
      </c>
    </row>
    <row r="600" spans="2:51" s="13" customFormat="1" ht="12">
      <c r="B600" s="159"/>
      <c r="D600" s="153" t="s">
        <v>173</v>
      </c>
      <c r="E600" s="160" t="s">
        <v>1</v>
      </c>
      <c r="F600" s="161" t="s">
        <v>621</v>
      </c>
      <c r="H600" s="162">
        <v>19.8</v>
      </c>
      <c r="I600" s="163"/>
      <c r="L600" s="159"/>
      <c r="M600" s="164"/>
      <c r="T600" s="165"/>
      <c r="AT600" s="160" t="s">
        <v>173</v>
      </c>
      <c r="AU600" s="160" t="s">
        <v>171</v>
      </c>
      <c r="AV600" s="13" t="s">
        <v>171</v>
      </c>
      <c r="AW600" s="13" t="s">
        <v>31</v>
      </c>
      <c r="AX600" s="13" t="s">
        <v>74</v>
      </c>
      <c r="AY600" s="160" t="s">
        <v>163</v>
      </c>
    </row>
    <row r="601" spans="2:51" s="12" customFormat="1" ht="12">
      <c r="B601" s="152"/>
      <c r="D601" s="153" t="s">
        <v>173</v>
      </c>
      <c r="E601" s="154" t="s">
        <v>1</v>
      </c>
      <c r="F601" s="155" t="s">
        <v>547</v>
      </c>
      <c r="H601" s="154" t="s">
        <v>1</v>
      </c>
      <c r="I601" s="156"/>
      <c r="L601" s="152"/>
      <c r="M601" s="157"/>
      <c r="T601" s="158"/>
      <c r="AT601" s="154" t="s">
        <v>173</v>
      </c>
      <c r="AU601" s="154" t="s">
        <v>171</v>
      </c>
      <c r="AV601" s="12" t="s">
        <v>82</v>
      </c>
      <c r="AW601" s="12" t="s">
        <v>31</v>
      </c>
      <c r="AX601" s="12" t="s">
        <v>74</v>
      </c>
      <c r="AY601" s="154" t="s">
        <v>163</v>
      </c>
    </row>
    <row r="602" spans="2:51" s="12" customFormat="1" ht="12">
      <c r="B602" s="152"/>
      <c r="D602" s="153" t="s">
        <v>173</v>
      </c>
      <c r="E602" s="154" t="s">
        <v>1</v>
      </c>
      <c r="F602" s="155" t="s">
        <v>622</v>
      </c>
      <c r="H602" s="154" t="s">
        <v>1</v>
      </c>
      <c r="I602" s="156"/>
      <c r="L602" s="152"/>
      <c r="M602" s="157"/>
      <c r="T602" s="158"/>
      <c r="AT602" s="154" t="s">
        <v>173</v>
      </c>
      <c r="AU602" s="154" t="s">
        <v>171</v>
      </c>
      <c r="AV602" s="12" t="s">
        <v>82</v>
      </c>
      <c r="AW602" s="12" t="s">
        <v>31</v>
      </c>
      <c r="AX602" s="12" t="s">
        <v>74</v>
      </c>
      <c r="AY602" s="154" t="s">
        <v>163</v>
      </c>
    </row>
    <row r="603" spans="2:51" s="13" customFormat="1" ht="12">
      <c r="B603" s="159"/>
      <c r="D603" s="153" t="s">
        <v>173</v>
      </c>
      <c r="E603" s="160" t="s">
        <v>1</v>
      </c>
      <c r="F603" s="161" t="s">
        <v>623</v>
      </c>
      <c r="H603" s="162">
        <v>221.5</v>
      </c>
      <c r="I603" s="163"/>
      <c r="L603" s="159"/>
      <c r="M603" s="164"/>
      <c r="T603" s="165"/>
      <c r="AT603" s="160" t="s">
        <v>173</v>
      </c>
      <c r="AU603" s="160" t="s">
        <v>171</v>
      </c>
      <c r="AV603" s="13" t="s">
        <v>171</v>
      </c>
      <c r="AW603" s="13" t="s">
        <v>31</v>
      </c>
      <c r="AX603" s="13" t="s">
        <v>74</v>
      </c>
      <c r="AY603" s="160" t="s">
        <v>163</v>
      </c>
    </row>
    <row r="604" spans="2:51" s="12" customFormat="1" ht="12">
      <c r="B604" s="152"/>
      <c r="D604" s="153" t="s">
        <v>173</v>
      </c>
      <c r="E604" s="154" t="s">
        <v>1</v>
      </c>
      <c r="F604" s="155" t="s">
        <v>784</v>
      </c>
      <c r="H604" s="154" t="s">
        <v>1</v>
      </c>
      <c r="I604" s="156"/>
      <c r="L604" s="152"/>
      <c r="M604" s="157"/>
      <c r="T604" s="158"/>
      <c r="AT604" s="154" t="s">
        <v>173</v>
      </c>
      <c r="AU604" s="154" t="s">
        <v>171</v>
      </c>
      <c r="AV604" s="12" t="s">
        <v>82</v>
      </c>
      <c r="AW604" s="12" t="s">
        <v>31</v>
      </c>
      <c r="AX604" s="12" t="s">
        <v>74</v>
      </c>
      <c r="AY604" s="154" t="s">
        <v>163</v>
      </c>
    </row>
    <row r="605" spans="2:51" s="12" customFormat="1" ht="12">
      <c r="B605" s="152"/>
      <c r="D605" s="153" t="s">
        <v>173</v>
      </c>
      <c r="E605" s="154" t="s">
        <v>1</v>
      </c>
      <c r="F605" s="155" t="s">
        <v>785</v>
      </c>
      <c r="H605" s="154" t="s">
        <v>1</v>
      </c>
      <c r="I605" s="156"/>
      <c r="L605" s="152"/>
      <c r="M605" s="157"/>
      <c r="T605" s="158"/>
      <c r="AT605" s="154" t="s">
        <v>173</v>
      </c>
      <c r="AU605" s="154" t="s">
        <v>171</v>
      </c>
      <c r="AV605" s="12" t="s">
        <v>82</v>
      </c>
      <c r="AW605" s="12" t="s">
        <v>31</v>
      </c>
      <c r="AX605" s="12" t="s">
        <v>74</v>
      </c>
      <c r="AY605" s="154" t="s">
        <v>163</v>
      </c>
    </row>
    <row r="606" spans="2:51" s="13" customFormat="1" ht="12">
      <c r="B606" s="159"/>
      <c r="D606" s="153" t="s">
        <v>173</v>
      </c>
      <c r="E606" s="160" t="s">
        <v>1</v>
      </c>
      <c r="F606" s="161" t="s">
        <v>786</v>
      </c>
      <c r="H606" s="162">
        <v>56.5</v>
      </c>
      <c r="I606" s="163"/>
      <c r="L606" s="159"/>
      <c r="M606" s="164"/>
      <c r="T606" s="165"/>
      <c r="AT606" s="160" t="s">
        <v>173</v>
      </c>
      <c r="AU606" s="160" t="s">
        <v>171</v>
      </c>
      <c r="AV606" s="13" t="s">
        <v>171</v>
      </c>
      <c r="AW606" s="13" t="s">
        <v>31</v>
      </c>
      <c r="AX606" s="13" t="s">
        <v>74</v>
      </c>
      <c r="AY606" s="160" t="s">
        <v>163</v>
      </c>
    </row>
    <row r="607" spans="2:51" s="12" customFormat="1" ht="12">
      <c r="B607" s="152"/>
      <c r="D607" s="153" t="s">
        <v>173</v>
      </c>
      <c r="E607" s="154" t="s">
        <v>1</v>
      </c>
      <c r="F607" s="155" t="s">
        <v>787</v>
      </c>
      <c r="H607" s="154" t="s">
        <v>1</v>
      </c>
      <c r="I607" s="156"/>
      <c r="L607" s="152"/>
      <c r="M607" s="157"/>
      <c r="T607" s="158"/>
      <c r="AT607" s="154" t="s">
        <v>173</v>
      </c>
      <c r="AU607" s="154" t="s">
        <v>171</v>
      </c>
      <c r="AV607" s="12" t="s">
        <v>82</v>
      </c>
      <c r="AW607" s="12" t="s">
        <v>31</v>
      </c>
      <c r="AX607" s="12" t="s">
        <v>74</v>
      </c>
      <c r="AY607" s="154" t="s">
        <v>163</v>
      </c>
    </row>
    <row r="608" spans="2:51" s="12" customFormat="1" ht="12">
      <c r="B608" s="152"/>
      <c r="D608" s="153" t="s">
        <v>173</v>
      </c>
      <c r="E608" s="154" t="s">
        <v>1</v>
      </c>
      <c r="F608" s="155" t="s">
        <v>788</v>
      </c>
      <c r="H608" s="154" t="s">
        <v>1</v>
      </c>
      <c r="I608" s="156"/>
      <c r="L608" s="152"/>
      <c r="M608" s="157"/>
      <c r="T608" s="158"/>
      <c r="AT608" s="154" t="s">
        <v>173</v>
      </c>
      <c r="AU608" s="154" t="s">
        <v>171</v>
      </c>
      <c r="AV608" s="12" t="s">
        <v>82</v>
      </c>
      <c r="AW608" s="12" t="s">
        <v>31</v>
      </c>
      <c r="AX608" s="12" t="s">
        <v>74</v>
      </c>
      <c r="AY608" s="154" t="s">
        <v>163</v>
      </c>
    </row>
    <row r="609" spans="2:65" s="13" customFormat="1" ht="12">
      <c r="B609" s="159"/>
      <c r="D609" s="153" t="s">
        <v>173</v>
      </c>
      <c r="E609" s="160" t="s">
        <v>1</v>
      </c>
      <c r="F609" s="161" t="s">
        <v>789</v>
      </c>
      <c r="H609" s="162">
        <v>89.1</v>
      </c>
      <c r="I609" s="163"/>
      <c r="L609" s="159"/>
      <c r="M609" s="164"/>
      <c r="T609" s="165"/>
      <c r="AT609" s="160" t="s">
        <v>173</v>
      </c>
      <c r="AU609" s="160" t="s">
        <v>171</v>
      </c>
      <c r="AV609" s="13" t="s">
        <v>171</v>
      </c>
      <c r="AW609" s="13" t="s">
        <v>31</v>
      </c>
      <c r="AX609" s="13" t="s">
        <v>74</v>
      </c>
      <c r="AY609" s="160" t="s">
        <v>163</v>
      </c>
    </row>
    <row r="610" spans="2:65" s="14" customFormat="1" ht="12">
      <c r="B610" s="166"/>
      <c r="D610" s="153" t="s">
        <v>173</v>
      </c>
      <c r="E610" s="167" t="s">
        <v>1</v>
      </c>
      <c r="F610" s="168" t="s">
        <v>178</v>
      </c>
      <c r="H610" s="169">
        <v>977.6</v>
      </c>
      <c r="I610" s="170"/>
      <c r="L610" s="166"/>
      <c r="M610" s="171"/>
      <c r="T610" s="172"/>
      <c r="AT610" s="167" t="s">
        <v>173</v>
      </c>
      <c r="AU610" s="167" t="s">
        <v>171</v>
      </c>
      <c r="AV610" s="14" t="s">
        <v>170</v>
      </c>
      <c r="AW610" s="14" t="s">
        <v>31</v>
      </c>
      <c r="AX610" s="14" t="s">
        <v>82</v>
      </c>
      <c r="AY610" s="167" t="s">
        <v>163</v>
      </c>
    </row>
    <row r="611" spans="2:65" s="1" customFormat="1" ht="16.5" customHeight="1">
      <c r="B611" s="31"/>
      <c r="C611" s="138" t="s">
        <v>415</v>
      </c>
      <c r="D611" s="138" t="s">
        <v>166</v>
      </c>
      <c r="E611" s="139" t="s">
        <v>213</v>
      </c>
      <c r="F611" s="140" t="s">
        <v>214</v>
      </c>
      <c r="G611" s="141" t="s">
        <v>183</v>
      </c>
      <c r="H611" s="142">
        <v>977.6</v>
      </c>
      <c r="I611" s="143"/>
      <c r="J611" s="144">
        <f>ROUND(I611*H611,2)</f>
        <v>0</v>
      </c>
      <c r="K611" s="145"/>
      <c r="L611" s="31"/>
      <c r="M611" s="146" t="s">
        <v>1</v>
      </c>
      <c r="N611" s="147" t="s">
        <v>40</v>
      </c>
      <c r="P611" s="148">
        <f>O611*H611</f>
        <v>0</v>
      </c>
      <c r="Q611" s="148">
        <v>5.0000000000000002E-5</v>
      </c>
      <c r="R611" s="148">
        <f>Q611*H611</f>
        <v>4.8880000000000007E-2</v>
      </c>
      <c r="S611" s="148">
        <v>0</v>
      </c>
      <c r="T611" s="149">
        <f>S611*H611</f>
        <v>0</v>
      </c>
      <c r="AR611" s="150" t="s">
        <v>170</v>
      </c>
      <c r="AT611" s="150" t="s">
        <v>166</v>
      </c>
      <c r="AU611" s="150" t="s">
        <v>171</v>
      </c>
      <c r="AY611" s="16" t="s">
        <v>163</v>
      </c>
      <c r="BE611" s="151">
        <f>IF(N611="základná",J611,0)</f>
        <v>0</v>
      </c>
      <c r="BF611" s="151">
        <f>IF(N611="znížená",J611,0)</f>
        <v>0</v>
      </c>
      <c r="BG611" s="151">
        <f>IF(N611="zákl. prenesená",J611,0)</f>
        <v>0</v>
      </c>
      <c r="BH611" s="151">
        <f>IF(N611="zníž. prenesená",J611,0)</f>
        <v>0</v>
      </c>
      <c r="BI611" s="151">
        <f>IF(N611="nulová",J611,0)</f>
        <v>0</v>
      </c>
      <c r="BJ611" s="16" t="s">
        <v>171</v>
      </c>
      <c r="BK611" s="151">
        <f>ROUND(I611*H611,2)</f>
        <v>0</v>
      </c>
      <c r="BL611" s="16" t="s">
        <v>170</v>
      </c>
      <c r="BM611" s="150" t="s">
        <v>790</v>
      </c>
    </row>
    <row r="612" spans="2:65" s="12" customFormat="1" ht="12">
      <c r="B612" s="152"/>
      <c r="D612" s="153" t="s">
        <v>173</v>
      </c>
      <c r="E612" s="154" t="s">
        <v>1</v>
      </c>
      <c r="F612" s="155" t="s">
        <v>535</v>
      </c>
      <c r="H612" s="154" t="s">
        <v>1</v>
      </c>
      <c r="I612" s="156"/>
      <c r="L612" s="152"/>
      <c r="M612" s="157"/>
      <c r="T612" s="158"/>
      <c r="AT612" s="154" t="s">
        <v>173</v>
      </c>
      <c r="AU612" s="154" t="s">
        <v>171</v>
      </c>
      <c r="AV612" s="12" t="s">
        <v>82</v>
      </c>
      <c r="AW612" s="12" t="s">
        <v>31</v>
      </c>
      <c r="AX612" s="12" t="s">
        <v>74</v>
      </c>
      <c r="AY612" s="154" t="s">
        <v>163</v>
      </c>
    </row>
    <row r="613" spans="2:65" s="12" customFormat="1" ht="12">
      <c r="B613" s="152"/>
      <c r="D613" s="153" t="s">
        <v>173</v>
      </c>
      <c r="E613" s="154" t="s">
        <v>1</v>
      </c>
      <c r="F613" s="155" t="s">
        <v>614</v>
      </c>
      <c r="H613" s="154" t="s">
        <v>1</v>
      </c>
      <c r="I613" s="156"/>
      <c r="L613" s="152"/>
      <c r="M613" s="157"/>
      <c r="T613" s="158"/>
      <c r="AT613" s="154" t="s">
        <v>173</v>
      </c>
      <c r="AU613" s="154" t="s">
        <v>171</v>
      </c>
      <c r="AV613" s="12" t="s">
        <v>82</v>
      </c>
      <c r="AW613" s="12" t="s">
        <v>31</v>
      </c>
      <c r="AX613" s="12" t="s">
        <v>74</v>
      </c>
      <c r="AY613" s="154" t="s">
        <v>163</v>
      </c>
    </row>
    <row r="614" spans="2:65" s="13" customFormat="1" ht="12">
      <c r="B614" s="159"/>
      <c r="D614" s="153" t="s">
        <v>173</v>
      </c>
      <c r="E614" s="160" t="s">
        <v>1</v>
      </c>
      <c r="F614" s="161" t="s">
        <v>615</v>
      </c>
      <c r="H614" s="162">
        <v>266.10000000000002</v>
      </c>
      <c r="I614" s="163"/>
      <c r="L614" s="159"/>
      <c r="M614" s="164"/>
      <c r="T614" s="165"/>
      <c r="AT614" s="160" t="s">
        <v>173</v>
      </c>
      <c r="AU614" s="160" t="s">
        <v>171</v>
      </c>
      <c r="AV614" s="13" t="s">
        <v>171</v>
      </c>
      <c r="AW614" s="13" t="s">
        <v>31</v>
      </c>
      <c r="AX614" s="13" t="s">
        <v>74</v>
      </c>
      <c r="AY614" s="160" t="s">
        <v>163</v>
      </c>
    </row>
    <row r="615" spans="2:65" s="12" customFormat="1" ht="12">
      <c r="B615" s="152"/>
      <c r="D615" s="153" t="s">
        <v>173</v>
      </c>
      <c r="E615" s="154" t="s">
        <v>1</v>
      </c>
      <c r="F615" s="155" t="s">
        <v>538</v>
      </c>
      <c r="H615" s="154" t="s">
        <v>1</v>
      </c>
      <c r="I615" s="156"/>
      <c r="L615" s="152"/>
      <c r="M615" s="157"/>
      <c r="T615" s="158"/>
      <c r="AT615" s="154" t="s">
        <v>173</v>
      </c>
      <c r="AU615" s="154" t="s">
        <v>171</v>
      </c>
      <c r="AV615" s="12" t="s">
        <v>82</v>
      </c>
      <c r="AW615" s="12" t="s">
        <v>31</v>
      </c>
      <c r="AX615" s="12" t="s">
        <v>74</v>
      </c>
      <c r="AY615" s="154" t="s">
        <v>163</v>
      </c>
    </row>
    <row r="616" spans="2:65" s="12" customFormat="1" ht="12">
      <c r="B616" s="152"/>
      <c r="D616" s="153" t="s">
        <v>173</v>
      </c>
      <c r="E616" s="154" t="s">
        <v>1</v>
      </c>
      <c r="F616" s="155" t="s">
        <v>616</v>
      </c>
      <c r="H616" s="154" t="s">
        <v>1</v>
      </c>
      <c r="I616" s="156"/>
      <c r="L616" s="152"/>
      <c r="M616" s="157"/>
      <c r="T616" s="158"/>
      <c r="AT616" s="154" t="s">
        <v>173</v>
      </c>
      <c r="AU616" s="154" t="s">
        <v>171</v>
      </c>
      <c r="AV616" s="12" t="s">
        <v>82</v>
      </c>
      <c r="AW616" s="12" t="s">
        <v>31</v>
      </c>
      <c r="AX616" s="12" t="s">
        <v>74</v>
      </c>
      <c r="AY616" s="154" t="s">
        <v>163</v>
      </c>
    </row>
    <row r="617" spans="2:65" s="13" customFormat="1" ht="12">
      <c r="B617" s="159"/>
      <c r="D617" s="153" t="s">
        <v>173</v>
      </c>
      <c r="E617" s="160" t="s">
        <v>1</v>
      </c>
      <c r="F617" s="161" t="s">
        <v>617</v>
      </c>
      <c r="H617" s="162">
        <v>30.6</v>
      </c>
      <c r="I617" s="163"/>
      <c r="L617" s="159"/>
      <c r="M617" s="164"/>
      <c r="T617" s="165"/>
      <c r="AT617" s="160" t="s">
        <v>173</v>
      </c>
      <c r="AU617" s="160" t="s">
        <v>171</v>
      </c>
      <c r="AV617" s="13" t="s">
        <v>171</v>
      </c>
      <c r="AW617" s="13" t="s">
        <v>31</v>
      </c>
      <c r="AX617" s="13" t="s">
        <v>74</v>
      </c>
      <c r="AY617" s="160" t="s">
        <v>163</v>
      </c>
    </row>
    <row r="618" spans="2:65" s="12" customFormat="1" ht="12">
      <c r="B618" s="152"/>
      <c r="D618" s="153" t="s">
        <v>173</v>
      </c>
      <c r="E618" s="154" t="s">
        <v>1</v>
      </c>
      <c r="F618" s="155" t="s">
        <v>541</v>
      </c>
      <c r="H618" s="154" t="s">
        <v>1</v>
      </c>
      <c r="I618" s="156"/>
      <c r="L618" s="152"/>
      <c r="M618" s="157"/>
      <c r="T618" s="158"/>
      <c r="AT618" s="154" t="s">
        <v>173</v>
      </c>
      <c r="AU618" s="154" t="s">
        <v>171</v>
      </c>
      <c r="AV618" s="12" t="s">
        <v>82</v>
      </c>
      <c r="AW618" s="12" t="s">
        <v>31</v>
      </c>
      <c r="AX618" s="12" t="s">
        <v>74</v>
      </c>
      <c r="AY618" s="154" t="s">
        <v>163</v>
      </c>
    </row>
    <row r="619" spans="2:65" s="12" customFormat="1" ht="24">
      <c r="B619" s="152"/>
      <c r="D619" s="153" t="s">
        <v>173</v>
      </c>
      <c r="E619" s="154" t="s">
        <v>1</v>
      </c>
      <c r="F619" s="155" t="s">
        <v>618</v>
      </c>
      <c r="H619" s="154" t="s">
        <v>1</v>
      </c>
      <c r="I619" s="156"/>
      <c r="L619" s="152"/>
      <c r="M619" s="157"/>
      <c r="T619" s="158"/>
      <c r="AT619" s="154" t="s">
        <v>173</v>
      </c>
      <c r="AU619" s="154" t="s">
        <v>171</v>
      </c>
      <c r="AV619" s="12" t="s">
        <v>82</v>
      </c>
      <c r="AW619" s="12" t="s">
        <v>31</v>
      </c>
      <c r="AX619" s="12" t="s">
        <v>74</v>
      </c>
      <c r="AY619" s="154" t="s">
        <v>163</v>
      </c>
    </row>
    <row r="620" spans="2:65" s="13" customFormat="1" ht="12">
      <c r="B620" s="159"/>
      <c r="D620" s="153" t="s">
        <v>173</v>
      </c>
      <c r="E620" s="160" t="s">
        <v>1</v>
      </c>
      <c r="F620" s="161" t="s">
        <v>619</v>
      </c>
      <c r="H620" s="162">
        <v>294</v>
      </c>
      <c r="I620" s="163"/>
      <c r="L620" s="159"/>
      <c r="M620" s="164"/>
      <c r="T620" s="165"/>
      <c r="AT620" s="160" t="s">
        <v>173</v>
      </c>
      <c r="AU620" s="160" t="s">
        <v>171</v>
      </c>
      <c r="AV620" s="13" t="s">
        <v>171</v>
      </c>
      <c r="AW620" s="13" t="s">
        <v>31</v>
      </c>
      <c r="AX620" s="13" t="s">
        <v>74</v>
      </c>
      <c r="AY620" s="160" t="s">
        <v>163</v>
      </c>
    </row>
    <row r="621" spans="2:65" s="12" customFormat="1" ht="12">
      <c r="B621" s="152"/>
      <c r="D621" s="153" t="s">
        <v>173</v>
      </c>
      <c r="E621" s="154" t="s">
        <v>1</v>
      </c>
      <c r="F621" s="155" t="s">
        <v>544</v>
      </c>
      <c r="H621" s="154" t="s">
        <v>1</v>
      </c>
      <c r="I621" s="156"/>
      <c r="L621" s="152"/>
      <c r="M621" s="157"/>
      <c r="T621" s="158"/>
      <c r="AT621" s="154" t="s">
        <v>173</v>
      </c>
      <c r="AU621" s="154" t="s">
        <v>171</v>
      </c>
      <c r="AV621" s="12" t="s">
        <v>82</v>
      </c>
      <c r="AW621" s="12" t="s">
        <v>31</v>
      </c>
      <c r="AX621" s="12" t="s">
        <v>74</v>
      </c>
      <c r="AY621" s="154" t="s">
        <v>163</v>
      </c>
    </row>
    <row r="622" spans="2:65" s="12" customFormat="1" ht="12">
      <c r="B622" s="152"/>
      <c r="D622" s="153" t="s">
        <v>173</v>
      </c>
      <c r="E622" s="154" t="s">
        <v>1</v>
      </c>
      <c r="F622" s="155" t="s">
        <v>620</v>
      </c>
      <c r="H622" s="154" t="s">
        <v>1</v>
      </c>
      <c r="I622" s="156"/>
      <c r="L622" s="152"/>
      <c r="M622" s="157"/>
      <c r="T622" s="158"/>
      <c r="AT622" s="154" t="s">
        <v>173</v>
      </c>
      <c r="AU622" s="154" t="s">
        <v>171</v>
      </c>
      <c r="AV622" s="12" t="s">
        <v>82</v>
      </c>
      <c r="AW622" s="12" t="s">
        <v>31</v>
      </c>
      <c r="AX622" s="12" t="s">
        <v>74</v>
      </c>
      <c r="AY622" s="154" t="s">
        <v>163</v>
      </c>
    </row>
    <row r="623" spans="2:65" s="13" customFormat="1" ht="12">
      <c r="B623" s="159"/>
      <c r="D623" s="153" t="s">
        <v>173</v>
      </c>
      <c r="E623" s="160" t="s">
        <v>1</v>
      </c>
      <c r="F623" s="161" t="s">
        <v>621</v>
      </c>
      <c r="H623" s="162">
        <v>19.8</v>
      </c>
      <c r="I623" s="163"/>
      <c r="L623" s="159"/>
      <c r="M623" s="164"/>
      <c r="T623" s="165"/>
      <c r="AT623" s="160" t="s">
        <v>173</v>
      </c>
      <c r="AU623" s="160" t="s">
        <v>171</v>
      </c>
      <c r="AV623" s="13" t="s">
        <v>171</v>
      </c>
      <c r="AW623" s="13" t="s">
        <v>31</v>
      </c>
      <c r="AX623" s="13" t="s">
        <v>74</v>
      </c>
      <c r="AY623" s="160" t="s">
        <v>163</v>
      </c>
    </row>
    <row r="624" spans="2:65" s="12" customFormat="1" ht="12">
      <c r="B624" s="152"/>
      <c r="D624" s="153" t="s">
        <v>173</v>
      </c>
      <c r="E624" s="154" t="s">
        <v>1</v>
      </c>
      <c r="F624" s="155" t="s">
        <v>547</v>
      </c>
      <c r="H624" s="154" t="s">
        <v>1</v>
      </c>
      <c r="I624" s="156"/>
      <c r="L624" s="152"/>
      <c r="M624" s="157"/>
      <c r="T624" s="158"/>
      <c r="AT624" s="154" t="s">
        <v>173</v>
      </c>
      <c r="AU624" s="154" t="s">
        <v>171</v>
      </c>
      <c r="AV624" s="12" t="s">
        <v>82</v>
      </c>
      <c r="AW624" s="12" t="s">
        <v>31</v>
      </c>
      <c r="AX624" s="12" t="s">
        <v>74</v>
      </c>
      <c r="AY624" s="154" t="s">
        <v>163</v>
      </c>
    </row>
    <row r="625" spans="2:65" s="12" customFormat="1" ht="12">
      <c r="B625" s="152"/>
      <c r="D625" s="153" t="s">
        <v>173</v>
      </c>
      <c r="E625" s="154" t="s">
        <v>1</v>
      </c>
      <c r="F625" s="155" t="s">
        <v>622</v>
      </c>
      <c r="H625" s="154" t="s">
        <v>1</v>
      </c>
      <c r="I625" s="156"/>
      <c r="L625" s="152"/>
      <c r="M625" s="157"/>
      <c r="T625" s="158"/>
      <c r="AT625" s="154" t="s">
        <v>173</v>
      </c>
      <c r="AU625" s="154" t="s">
        <v>171</v>
      </c>
      <c r="AV625" s="12" t="s">
        <v>82</v>
      </c>
      <c r="AW625" s="12" t="s">
        <v>31</v>
      </c>
      <c r="AX625" s="12" t="s">
        <v>74</v>
      </c>
      <c r="AY625" s="154" t="s">
        <v>163</v>
      </c>
    </row>
    <row r="626" spans="2:65" s="13" customFormat="1" ht="12">
      <c r="B626" s="159"/>
      <c r="D626" s="153" t="s">
        <v>173</v>
      </c>
      <c r="E626" s="160" t="s">
        <v>1</v>
      </c>
      <c r="F626" s="161" t="s">
        <v>623</v>
      </c>
      <c r="H626" s="162">
        <v>221.5</v>
      </c>
      <c r="I626" s="163"/>
      <c r="L626" s="159"/>
      <c r="M626" s="164"/>
      <c r="T626" s="165"/>
      <c r="AT626" s="160" t="s">
        <v>173</v>
      </c>
      <c r="AU626" s="160" t="s">
        <v>171</v>
      </c>
      <c r="AV626" s="13" t="s">
        <v>171</v>
      </c>
      <c r="AW626" s="13" t="s">
        <v>31</v>
      </c>
      <c r="AX626" s="13" t="s">
        <v>74</v>
      </c>
      <c r="AY626" s="160" t="s">
        <v>163</v>
      </c>
    </row>
    <row r="627" spans="2:65" s="12" customFormat="1" ht="12">
      <c r="B627" s="152"/>
      <c r="D627" s="153" t="s">
        <v>173</v>
      </c>
      <c r="E627" s="154" t="s">
        <v>1</v>
      </c>
      <c r="F627" s="155" t="s">
        <v>784</v>
      </c>
      <c r="H627" s="154" t="s">
        <v>1</v>
      </c>
      <c r="I627" s="156"/>
      <c r="L627" s="152"/>
      <c r="M627" s="157"/>
      <c r="T627" s="158"/>
      <c r="AT627" s="154" t="s">
        <v>173</v>
      </c>
      <c r="AU627" s="154" t="s">
        <v>171</v>
      </c>
      <c r="AV627" s="12" t="s">
        <v>82</v>
      </c>
      <c r="AW627" s="12" t="s">
        <v>31</v>
      </c>
      <c r="AX627" s="12" t="s">
        <v>74</v>
      </c>
      <c r="AY627" s="154" t="s">
        <v>163</v>
      </c>
    </row>
    <row r="628" spans="2:65" s="12" customFormat="1" ht="12">
      <c r="B628" s="152"/>
      <c r="D628" s="153" t="s">
        <v>173</v>
      </c>
      <c r="E628" s="154" t="s">
        <v>1</v>
      </c>
      <c r="F628" s="155" t="s">
        <v>785</v>
      </c>
      <c r="H628" s="154" t="s">
        <v>1</v>
      </c>
      <c r="I628" s="156"/>
      <c r="L628" s="152"/>
      <c r="M628" s="157"/>
      <c r="T628" s="158"/>
      <c r="AT628" s="154" t="s">
        <v>173</v>
      </c>
      <c r="AU628" s="154" t="s">
        <v>171</v>
      </c>
      <c r="AV628" s="12" t="s">
        <v>82</v>
      </c>
      <c r="AW628" s="12" t="s">
        <v>31</v>
      </c>
      <c r="AX628" s="12" t="s">
        <v>74</v>
      </c>
      <c r="AY628" s="154" t="s">
        <v>163</v>
      </c>
    </row>
    <row r="629" spans="2:65" s="13" customFormat="1" ht="12">
      <c r="B629" s="159"/>
      <c r="D629" s="153" t="s">
        <v>173</v>
      </c>
      <c r="E629" s="160" t="s">
        <v>1</v>
      </c>
      <c r="F629" s="161" t="s">
        <v>786</v>
      </c>
      <c r="H629" s="162">
        <v>56.5</v>
      </c>
      <c r="I629" s="163"/>
      <c r="L629" s="159"/>
      <c r="M629" s="164"/>
      <c r="T629" s="165"/>
      <c r="AT629" s="160" t="s">
        <v>173</v>
      </c>
      <c r="AU629" s="160" t="s">
        <v>171</v>
      </c>
      <c r="AV629" s="13" t="s">
        <v>171</v>
      </c>
      <c r="AW629" s="13" t="s">
        <v>31</v>
      </c>
      <c r="AX629" s="13" t="s">
        <v>74</v>
      </c>
      <c r="AY629" s="160" t="s">
        <v>163</v>
      </c>
    </row>
    <row r="630" spans="2:65" s="12" customFormat="1" ht="12">
      <c r="B630" s="152"/>
      <c r="D630" s="153" t="s">
        <v>173</v>
      </c>
      <c r="E630" s="154" t="s">
        <v>1</v>
      </c>
      <c r="F630" s="155" t="s">
        <v>787</v>
      </c>
      <c r="H630" s="154" t="s">
        <v>1</v>
      </c>
      <c r="I630" s="156"/>
      <c r="L630" s="152"/>
      <c r="M630" s="157"/>
      <c r="T630" s="158"/>
      <c r="AT630" s="154" t="s">
        <v>173</v>
      </c>
      <c r="AU630" s="154" t="s">
        <v>171</v>
      </c>
      <c r="AV630" s="12" t="s">
        <v>82</v>
      </c>
      <c r="AW630" s="12" t="s">
        <v>31</v>
      </c>
      <c r="AX630" s="12" t="s">
        <v>74</v>
      </c>
      <c r="AY630" s="154" t="s">
        <v>163</v>
      </c>
    </row>
    <row r="631" spans="2:65" s="12" customFormat="1" ht="12">
      <c r="B631" s="152"/>
      <c r="D631" s="153" t="s">
        <v>173</v>
      </c>
      <c r="E631" s="154" t="s">
        <v>1</v>
      </c>
      <c r="F631" s="155" t="s">
        <v>788</v>
      </c>
      <c r="H631" s="154" t="s">
        <v>1</v>
      </c>
      <c r="I631" s="156"/>
      <c r="L631" s="152"/>
      <c r="M631" s="157"/>
      <c r="T631" s="158"/>
      <c r="AT631" s="154" t="s">
        <v>173</v>
      </c>
      <c r="AU631" s="154" t="s">
        <v>171</v>
      </c>
      <c r="AV631" s="12" t="s">
        <v>82</v>
      </c>
      <c r="AW631" s="12" t="s">
        <v>31</v>
      </c>
      <c r="AX631" s="12" t="s">
        <v>74</v>
      </c>
      <c r="AY631" s="154" t="s">
        <v>163</v>
      </c>
    </row>
    <row r="632" spans="2:65" s="13" customFormat="1" ht="12">
      <c r="B632" s="159"/>
      <c r="D632" s="153" t="s">
        <v>173</v>
      </c>
      <c r="E632" s="160" t="s">
        <v>1</v>
      </c>
      <c r="F632" s="161" t="s">
        <v>789</v>
      </c>
      <c r="H632" s="162">
        <v>89.1</v>
      </c>
      <c r="I632" s="163"/>
      <c r="L632" s="159"/>
      <c r="M632" s="164"/>
      <c r="T632" s="165"/>
      <c r="AT632" s="160" t="s">
        <v>173</v>
      </c>
      <c r="AU632" s="160" t="s">
        <v>171</v>
      </c>
      <c r="AV632" s="13" t="s">
        <v>171</v>
      </c>
      <c r="AW632" s="13" t="s">
        <v>31</v>
      </c>
      <c r="AX632" s="13" t="s">
        <v>74</v>
      </c>
      <c r="AY632" s="160" t="s">
        <v>163</v>
      </c>
    </row>
    <row r="633" spans="2:65" s="14" customFormat="1" ht="12">
      <c r="B633" s="166"/>
      <c r="D633" s="153" t="s">
        <v>173</v>
      </c>
      <c r="E633" s="167" t="s">
        <v>1</v>
      </c>
      <c r="F633" s="168" t="s">
        <v>178</v>
      </c>
      <c r="H633" s="169">
        <v>977.6</v>
      </c>
      <c r="I633" s="170"/>
      <c r="L633" s="166"/>
      <c r="M633" s="171"/>
      <c r="T633" s="172"/>
      <c r="AT633" s="167" t="s">
        <v>173</v>
      </c>
      <c r="AU633" s="167" t="s">
        <v>171</v>
      </c>
      <c r="AV633" s="14" t="s">
        <v>170</v>
      </c>
      <c r="AW633" s="14" t="s">
        <v>31</v>
      </c>
      <c r="AX633" s="14" t="s">
        <v>82</v>
      </c>
      <c r="AY633" s="167" t="s">
        <v>163</v>
      </c>
    </row>
    <row r="634" spans="2:65" s="1" customFormat="1" ht="37.75" customHeight="1">
      <c r="B634" s="31"/>
      <c r="C634" s="138" t="s">
        <v>419</v>
      </c>
      <c r="D634" s="138" t="s">
        <v>166</v>
      </c>
      <c r="E634" s="139" t="s">
        <v>791</v>
      </c>
      <c r="F634" s="140" t="s">
        <v>792</v>
      </c>
      <c r="G634" s="141" t="s">
        <v>169</v>
      </c>
      <c r="H634" s="142">
        <v>115.139</v>
      </c>
      <c r="I634" s="143"/>
      <c r="J634" s="144">
        <f>ROUND(I634*H634,2)</f>
        <v>0</v>
      </c>
      <c r="K634" s="145"/>
      <c r="L634" s="31"/>
      <c r="M634" s="146" t="s">
        <v>1</v>
      </c>
      <c r="N634" s="147" t="s">
        <v>40</v>
      </c>
      <c r="P634" s="148">
        <f>O634*H634</f>
        <v>0</v>
      </c>
      <c r="Q634" s="148">
        <v>0</v>
      </c>
      <c r="R634" s="148">
        <f>Q634*H634</f>
        <v>0</v>
      </c>
      <c r="S634" s="148">
        <v>2.2000000000000002</v>
      </c>
      <c r="T634" s="149">
        <f>S634*H634</f>
        <v>253.3058</v>
      </c>
      <c r="AR634" s="150" t="s">
        <v>170</v>
      </c>
      <c r="AT634" s="150" t="s">
        <v>166</v>
      </c>
      <c r="AU634" s="150" t="s">
        <v>171</v>
      </c>
      <c r="AY634" s="16" t="s">
        <v>163</v>
      </c>
      <c r="BE634" s="151">
        <f>IF(N634="základná",J634,0)</f>
        <v>0</v>
      </c>
      <c r="BF634" s="151">
        <f>IF(N634="znížená",J634,0)</f>
        <v>0</v>
      </c>
      <c r="BG634" s="151">
        <f>IF(N634="zákl. prenesená",J634,0)</f>
        <v>0</v>
      </c>
      <c r="BH634" s="151">
        <f>IF(N634="zníž. prenesená",J634,0)</f>
        <v>0</v>
      </c>
      <c r="BI634" s="151">
        <f>IF(N634="nulová",J634,0)</f>
        <v>0</v>
      </c>
      <c r="BJ634" s="16" t="s">
        <v>171</v>
      </c>
      <c r="BK634" s="151">
        <f>ROUND(I634*H634,2)</f>
        <v>0</v>
      </c>
      <c r="BL634" s="16" t="s">
        <v>170</v>
      </c>
      <c r="BM634" s="150" t="s">
        <v>793</v>
      </c>
    </row>
    <row r="635" spans="2:65" s="12" customFormat="1" ht="12">
      <c r="B635" s="152"/>
      <c r="D635" s="153" t="s">
        <v>173</v>
      </c>
      <c r="E635" s="154" t="s">
        <v>1</v>
      </c>
      <c r="F635" s="155" t="s">
        <v>535</v>
      </c>
      <c r="H635" s="154" t="s">
        <v>1</v>
      </c>
      <c r="I635" s="156"/>
      <c r="L635" s="152"/>
      <c r="M635" s="157"/>
      <c r="T635" s="158"/>
      <c r="AT635" s="154" t="s">
        <v>173</v>
      </c>
      <c r="AU635" s="154" t="s">
        <v>171</v>
      </c>
      <c r="AV635" s="12" t="s">
        <v>82</v>
      </c>
      <c r="AW635" s="12" t="s">
        <v>31</v>
      </c>
      <c r="AX635" s="12" t="s">
        <v>74</v>
      </c>
      <c r="AY635" s="154" t="s">
        <v>163</v>
      </c>
    </row>
    <row r="636" spans="2:65" s="12" customFormat="1" ht="24">
      <c r="B636" s="152"/>
      <c r="D636" s="153" t="s">
        <v>173</v>
      </c>
      <c r="E636" s="154" t="s">
        <v>1</v>
      </c>
      <c r="F636" s="155" t="s">
        <v>794</v>
      </c>
      <c r="H636" s="154" t="s">
        <v>1</v>
      </c>
      <c r="I636" s="156"/>
      <c r="L636" s="152"/>
      <c r="M636" s="157"/>
      <c r="T636" s="158"/>
      <c r="AT636" s="154" t="s">
        <v>173</v>
      </c>
      <c r="AU636" s="154" t="s">
        <v>171</v>
      </c>
      <c r="AV636" s="12" t="s">
        <v>82</v>
      </c>
      <c r="AW636" s="12" t="s">
        <v>31</v>
      </c>
      <c r="AX636" s="12" t="s">
        <v>74</v>
      </c>
      <c r="AY636" s="154" t="s">
        <v>163</v>
      </c>
    </row>
    <row r="637" spans="2:65" s="13" customFormat="1" ht="12">
      <c r="B637" s="159"/>
      <c r="D637" s="153" t="s">
        <v>173</v>
      </c>
      <c r="E637" s="160" t="s">
        <v>1</v>
      </c>
      <c r="F637" s="161" t="s">
        <v>795</v>
      </c>
      <c r="H637" s="162">
        <v>33.262999999999998</v>
      </c>
      <c r="I637" s="163"/>
      <c r="L637" s="159"/>
      <c r="M637" s="164"/>
      <c r="T637" s="165"/>
      <c r="AT637" s="160" t="s">
        <v>173</v>
      </c>
      <c r="AU637" s="160" t="s">
        <v>171</v>
      </c>
      <c r="AV637" s="13" t="s">
        <v>171</v>
      </c>
      <c r="AW637" s="13" t="s">
        <v>31</v>
      </c>
      <c r="AX637" s="13" t="s">
        <v>74</v>
      </c>
      <c r="AY637" s="160" t="s">
        <v>163</v>
      </c>
    </row>
    <row r="638" spans="2:65" s="12" customFormat="1" ht="12">
      <c r="B638" s="152"/>
      <c r="D638" s="153" t="s">
        <v>173</v>
      </c>
      <c r="E638" s="154" t="s">
        <v>1</v>
      </c>
      <c r="F638" s="155" t="s">
        <v>538</v>
      </c>
      <c r="H638" s="154" t="s">
        <v>1</v>
      </c>
      <c r="I638" s="156"/>
      <c r="L638" s="152"/>
      <c r="M638" s="157"/>
      <c r="T638" s="158"/>
      <c r="AT638" s="154" t="s">
        <v>173</v>
      </c>
      <c r="AU638" s="154" t="s">
        <v>171</v>
      </c>
      <c r="AV638" s="12" t="s">
        <v>82</v>
      </c>
      <c r="AW638" s="12" t="s">
        <v>31</v>
      </c>
      <c r="AX638" s="12" t="s">
        <v>74</v>
      </c>
      <c r="AY638" s="154" t="s">
        <v>163</v>
      </c>
    </row>
    <row r="639" spans="2:65" s="12" customFormat="1" ht="12">
      <c r="B639" s="152"/>
      <c r="D639" s="153" t="s">
        <v>173</v>
      </c>
      <c r="E639" s="154" t="s">
        <v>1</v>
      </c>
      <c r="F639" s="155" t="s">
        <v>796</v>
      </c>
      <c r="H639" s="154" t="s">
        <v>1</v>
      </c>
      <c r="I639" s="156"/>
      <c r="L639" s="152"/>
      <c r="M639" s="157"/>
      <c r="T639" s="158"/>
      <c r="AT639" s="154" t="s">
        <v>173</v>
      </c>
      <c r="AU639" s="154" t="s">
        <v>171</v>
      </c>
      <c r="AV639" s="12" t="s">
        <v>82</v>
      </c>
      <c r="AW639" s="12" t="s">
        <v>31</v>
      </c>
      <c r="AX639" s="12" t="s">
        <v>74</v>
      </c>
      <c r="AY639" s="154" t="s">
        <v>163</v>
      </c>
    </row>
    <row r="640" spans="2:65" s="13" customFormat="1" ht="12">
      <c r="B640" s="159"/>
      <c r="D640" s="153" t="s">
        <v>173</v>
      </c>
      <c r="E640" s="160" t="s">
        <v>1</v>
      </c>
      <c r="F640" s="161" t="s">
        <v>797</v>
      </c>
      <c r="H640" s="162">
        <v>3.8250000000000002</v>
      </c>
      <c r="I640" s="163"/>
      <c r="L640" s="159"/>
      <c r="M640" s="164"/>
      <c r="T640" s="165"/>
      <c r="AT640" s="160" t="s">
        <v>173</v>
      </c>
      <c r="AU640" s="160" t="s">
        <v>171</v>
      </c>
      <c r="AV640" s="13" t="s">
        <v>171</v>
      </c>
      <c r="AW640" s="13" t="s">
        <v>31</v>
      </c>
      <c r="AX640" s="13" t="s">
        <v>74</v>
      </c>
      <c r="AY640" s="160" t="s">
        <v>163</v>
      </c>
    </row>
    <row r="641" spans="2:65" s="12" customFormat="1" ht="12">
      <c r="B641" s="152"/>
      <c r="D641" s="153" t="s">
        <v>173</v>
      </c>
      <c r="E641" s="154" t="s">
        <v>1</v>
      </c>
      <c r="F641" s="155" t="s">
        <v>798</v>
      </c>
      <c r="H641" s="154" t="s">
        <v>1</v>
      </c>
      <c r="I641" s="156"/>
      <c r="L641" s="152"/>
      <c r="M641" s="157"/>
      <c r="T641" s="158"/>
      <c r="AT641" s="154" t="s">
        <v>173</v>
      </c>
      <c r="AU641" s="154" t="s">
        <v>171</v>
      </c>
      <c r="AV641" s="12" t="s">
        <v>82</v>
      </c>
      <c r="AW641" s="12" t="s">
        <v>31</v>
      </c>
      <c r="AX641" s="12" t="s">
        <v>74</v>
      </c>
      <c r="AY641" s="154" t="s">
        <v>163</v>
      </c>
    </row>
    <row r="642" spans="2:65" s="12" customFormat="1" ht="24">
      <c r="B642" s="152"/>
      <c r="D642" s="153" t="s">
        <v>173</v>
      </c>
      <c r="E642" s="154" t="s">
        <v>1</v>
      </c>
      <c r="F642" s="155" t="s">
        <v>799</v>
      </c>
      <c r="H642" s="154" t="s">
        <v>1</v>
      </c>
      <c r="I642" s="156"/>
      <c r="L642" s="152"/>
      <c r="M642" s="157"/>
      <c r="T642" s="158"/>
      <c r="AT642" s="154" t="s">
        <v>173</v>
      </c>
      <c r="AU642" s="154" t="s">
        <v>171</v>
      </c>
      <c r="AV642" s="12" t="s">
        <v>82</v>
      </c>
      <c r="AW642" s="12" t="s">
        <v>31</v>
      </c>
      <c r="AX642" s="12" t="s">
        <v>74</v>
      </c>
      <c r="AY642" s="154" t="s">
        <v>163</v>
      </c>
    </row>
    <row r="643" spans="2:65" s="13" customFormat="1" ht="24">
      <c r="B643" s="159"/>
      <c r="D643" s="153" t="s">
        <v>173</v>
      </c>
      <c r="E643" s="160" t="s">
        <v>1</v>
      </c>
      <c r="F643" s="161" t="s">
        <v>800</v>
      </c>
      <c r="H643" s="162">
        <v>36.75</v>
      </c>
      <c r="I643" s="163"/>
      <c r="L643" s="159"/>
      <c r="M643" s="164"/>
      <c r="T643" s="165"/>
      <c r="AT643" s="160" t="s">
        <v>173</v>
      </c>
      <c r="AU643" s="160" t="s">
        <v>171</v>
      </c>
      <c r="AV643" s="13" t="s">
        <v>171</v>
      </c>
      <c r="AW643" s="13" t="s">
        <v>31</v>
      </c>
      <c r="AX643" s="13" t="s">
        <v>74</v>
      </c>
      <c r="AY643" s="160" t="s">
        <v>163</v>
      </c>
    </row>
    <row r="644" spans="2:65" s="12" customFormat="1" ht="12">
      <c r="B644" s="152"/>
      <c r="D644" s="153" t="s">
        <v>173</v>
      </c>
      <c r="E644" s="154" t="s">
        <v>1</v>
      </c>
      <c r="F644" s="155" t="s">
        <v>544</v>
      </c>
      <c r="H644" s="154" t="s">
        <v>1</v>
      </c>
      <c r="I644" s="156"/>
      <c r="L644" s="152"/>
      <c r="M644" s="157"/>
      <c r="T644" s="158"/>
      <c r="AT644" s="154" t="s">
        <v>173</v>
      </c>
      <c r="AU644" s="154" t="s">
        <v>171</v>
      </c>
      <c r="AV644" s="12" t="s">
        <v>82</v>
      </c>
      <c r="AW644" s="12" t="s">
        <v>31</v>
      </c>
      <c r="AX644" s="12" t="s">
        <v>74</v>
      </c>
      <c r="AY644" s="154" t="s">
        <v>163</v>
      </c>
    </row>
    <row r="645" spans="2:65" s="12" customFormat="1" ht="12">
      <c r="B645" s="152"/>
      <c r="D645" s="153" t="s">
        <v>173</v>
      </c>
      <c r="E645" s="154" t="s">
        <v>1</v>
      </c>
      <c r="F645" s="155" t="s">
        <v>801</v>
      </c>
      <c r="H645" s="154" t="s">
        <v>1</v>
      </c>
      <c r="I645" s="156"/>
      <c r="L645" s="152"/>
      <c r="M645" s="157"/>
      <c r="T645" s="158"/>
      <c r="AT645" s="154" t="s">
        <v>173</v>
      </c>
      <c r="AU645" s="154" t="s">
        <v>171</v>
      </c>
      <c r="AV645" s="12" t="s">
        <v>82</v>
      </c>
      <c r="AW645" s="12" t="s">
        <v>31</v>
      </c>
      <c r="AX645" s="12" t="s">
        <v>74</v>
      </c>
      <c r="AY645" s="154" t="s">
        <v>163</v>
      </c>
    </row>
    <row r="646" spans="2:65" s="13" customFormat="1" ht="12">
      <c r="B646" s="159"/>
      <c r="D646" s="153" t="s">
        <v>173</v>
      </c>
      <c r="E646" s="160" t="s">
        <v>1</v>
      </c>
      <c r="F646" s="161" t="s">
        <v>802</v>
      </c>
      <c r="H646" s="162">
        <v>2.4750000000000001</v>
      </c>
      <c r="I646" s="163"/>
      <c r="L646" s="159"/>
      <c r="M646" s="164"/>
      <c r="T646" s="165"/>
      <c r="AT646" s="160" t="s">
        <v>173</v>
      </c>
      <c r="AU646" s="160" t="s">
        <v>171</v>
      </c>
      <c r="AV646" s="13" t="s">
        <v>171</v>
      </c>
      <c r="AW646" s="13" t="s">
        <v>31</v>
      </c>
      <c r="AX646" s="13" t="s">
        <v>74</v>
      </c>
      <c r="AY646" s="160" t="s">
        <v>163</v>
      </c>
    </row>
    <row r="647" spans="2:65" s="12" customFormat="1" ht="12">
      <c r="B647" s="152"/>
      <c r="D647" s="153" t="s">
        <v>173</v>
      </c>
      <c r="E647" s="154" t="s">
        <v>1</v>
      </c>
      <c r="F647" s="155" t="s">
        <v>547</v>
      </c>
      <c r="H647" s="154" t="s">
        <v>1</v>
      </c>
      <c r="I647" s="156"/>
      <c r="L647" s="152"/>
      <c r="M647" s="157"/>
      <c r="T647" s="158"/>
      <c r="AT647" s="154" t="s">
        <v>173</v>
      </c>
      <c r="AU647" s="154" t="s">
        <v>171</v>
      </c>
      <c r="AV647" s="12" t="s">
        <v>82</v>
      </c>
      <c r="AW647" s="12" t="s">
        <v>31</v>
      </c>
      <c r="AX647" s="12" t="s">
        <v>74</v>
      </c>
      <c r="AY647" s="154" t="s">
        <v>163</v>
      </c>
    </row>
    <row r="648" spans="2:65" s="12" customFormat="1" ht="12">
      <c r="B648" s="152"/>
      <c r="D648" s="153" t="s">
        <v>173</v>
      </c>
      <c r="E648" s="154" t="s">
        <v>1</v>
      </c>
      <c r="F648" s="155" t="s">
        <v>803</v>
      </c>
      <c r="H648" s="154" t="s">
        <v>1</v>
      </c>
      <c r="I648" s="156"/>
      <c r="L648" s="152"/>
      <c r="M648" s="157"/>
      <c r="T648" s="158"/>
      <c r="AT648" s="154" t="s">
        <v>173</v>
      </c>
      <c r="AU648" s="154" t="s">
        <v>171</v>
      </c>
      <c r="AV648" s="12" t="s">
        <v>82</v>
      </c>
      <c r="AW648" s="12" t="s">
        <v>31</v>
      </c>
      <c r="AX648" s="12" t="s">
        <v>74</v>
      </c>
      <c r="AY648" s="154" t="s">
        <v>163</v>
      </c>
    </row>
    <row r="649" spans="2:65" s="13" customFormat="1" ht="12">
      <c r="B649" s="159"/>
      <c r="D649" s="153" t="s">
        <v>173</v>
      </c>
      <c r="E649" s="160" t="s">
        <v>1</v>
      </c>
      <c r="F649" s="161" t="s">
        <v>804</v>
      </c>
      <c r="H649" s="162">
        <v>27.687999999999999</v>
      </c>
      <c r="I649" s="163"/>
      <c r="L649" s="159"/>
      <c r="M649" s="164"/>
      <c r="T649" s="165"/>
      <c r="AT649" s="160" t="s">
        <v>173</v>
      </c>
      <c r="AU649" s="160" t="s">
        <v>171</v>
      </c>
      <c r="AV649" s="13" t="s">
        <v>171</v>
      </c>
      <c r="AW649" s="13" t="s">
        <v>31</v>
      </c>
      <c r="AX649" s="13" t="s">
        <v>74</v>
      </c>
      <c r="AY649" s="160" t="s">
        <v>163</v>
      </c>
    </row>
    <row r="650" spans="2:65" s="12" customFormat="1" ht="12">
      <c r="B650" s="152"/>
      <c r="D650" s="153" t="s">
        <v>173</v>
      </c>
      <c r="E650" s="154" t="s">
        <v>1</v>
      </c>
      <c r="F650" s="155" t="s">
        <v>787</v>
      </c>
      <c r="H650" s="154" t="s">
        <v>1</v>
      </c>
      <c r="I650" s="156"/>
      <c r="L650" s="152"/>
      <c r="M650" s="157"/>
      <c r="T650" s="158"/>
      <c r="AT650" s="154" t="s">
        <v>173</v>
      </c>
      <c r="AU650" s="154" t="s">
        <v>171</v>
      </c>
      <c r="AV650" s="12" t="s">
        <v>82</v>
      </c>
      <c r="AW650" s="12" t="s">
        <v>31</v>
      </c>
      <c r="AX650" s="12" t="s">
        <v>74</v>
      </c>
      <c r="AY650" s="154" t="s">
        <v>163</v>
      </c>
    </row>
    <row r="651" spans="2:65" s="12" customFormat="1" ht="12">
      <c r="B651" s="152"/>
      <c r="D651" s="153" t="s">
        <v>173</v>
      </c>
      <c r="E651" s="154" t="s">
        <v>1</v>
      </c>
      <c r="F651" s="155" t="s">
        <v>805</v>
      </c>
      <c r="H651" s="154" t="s">
        <v>1</v>
      </c>
      <c r="I651" s="156"/>
      <c r="L651" s="152"/>
      <c r="M651" s="157"/>
      <c r="T651" s="158"/>
      <c r="AT651" s="154" t="s">
        <v>173</v>
      </c>
      <c r="AU651" s="154" t="s">
        <v>171</v>
      </c>
      <c r="AV651" s="12" t="s">
        <v>82</v>
      </c>
      <c r="AW651" s="12" t="s">
        <v>31</v>
      </c>
      <c r="AX651" s="12" t="s">
        <v>74</v>
      </c>
      <c r="AY651" s="154" t="s">
        <v>163</v>
      </c>
    </row>
    <row r="652" spans="2:65" s="13" customFormat="1" ht="12">
      <c r="B652" s="159"/>
      <c r="D652" s="153" t="s">
        <v>173</v>
      </c>
      <c r="E652" s="160" t="s">
        <v>1</v>
      </c>
      <c r="F652" s="161" t="s">
        <v>806</v>
      </c>
      <c r="H652" s="162">
        <v>11.138</v>
      </c>
      <c r="I652" s="163"/>
      <c r="L652" s="159"/>
      <c r="M652" s="164"/>
      <c r="T652" s="165"/>
      <c r="AT652" s="160" t="s">
        <v>173</v>
      </c>
      <c r="AU652" s="160" t="s">
        <v>171</v>
      </c>
      <c r="AV652" s="13" t="s">
        <v>171</v>
      </c>
      <c r="AW652" s="13" t="s">
        <v>31</v>
      </c>
      <c r="AX652" s="13" t="s">
        <v>74</v>
      </c>
      <c r="AY652" s="160" t="s">
        <v>163</v>
      </c>
    </row>
    <row r="653" spans="2:65" s="14" customFormat="1" ht="12">
      <c r="B653" s="166"/>
      <c r="D653" s="153" t="s">
        <v>173</v>
      </c>
      <c r="E653" s="167" t="s">
        <v>1</v>
      </c>
      <c r="F653" s="168" t="s">
        <v>178</v>
      </c>
      <c r="H653" s="169">
        <v>115.139</v>
      </c>
      <c r="I653" s="170"/>
      <c r="L653" s="166"/>
      <c r="M653" s="171"/>
      <c r="T653" s="172"/>
      <c r="AT653" s="167" t="s">
        <v>173</v>
      </c>
      <c r="AU653" s="167" t="s">
        <v>171</v>
      </c>
      <c r="AV653" s="14" t="s">
        <v>170</v>
      </c>
      <c r="AW653" s="14" t="s">
        <v>31</v>
      </c>
      <c r="AX653" s="14" t="s">
        <v>82</v>
      </c>
      <c r="AY653" s="167" t="s">
        <v>163</v>
      </c>
    </row>
    <row r="654" spans="2:65" s="1" customFormat="1" ht="37.75" customHeight="1">
      <c r="B654" s="31"/>
      <c r="C654" s="138" t="s">
        <v>425</v>
      </c>
      <c r="D654" s="138" t="s">
        <v>166</v>
      </c>
      <c r="E654" s="139" t="s">
        <v>807</v>
      </c>
      <c r="F654" s="140" t="s">
        <v>808</v>
      </c>
      <c r="G654" s="141" t="s">
        <v>183</v>
      </c>
      <c r="H654" s="142">
        <v>266.10000000000002</v>
      </c>
      <c r="I654" s="143"/>
      <c r="J654" s="144">
        <f>ROUND(I654*H654,2)</f>
        <v>0</v>
      </c>
      <c r="K654" s="145"/>
      <c r="L654" s="31"/>
      <c r="M654" s="146" t="s">
        <v>1</v>
      </c>
      <c r="N654" s="147" t="s">
        <v>40</v>
      </c>
      <c r="P654" s="148">
        <f>O654*H654</f>
        <v>0</v>
      </c>
      <c r="Q654" s="148">
        <v>0</v>
      </c>
      <c r="R654" s="148">
        <f>Q654*H654</f>
        <v>0</v>
      </c>
      <c r="S654" s="148">
        <v>6.5000000000000002E-2</v>
      </c>
      <c r="T654" s="149">
        <f>S654*H654</f>
        <v>17.296500000000002</v>
      </c>
      <c r="AR654" s="150" t="s">
        <v>170</v>
      </c>
      <c r="AT654" s="150" t="s">
        <v>166</v>
      </c>
      <c r="AU654" s="150" t="s">
        <v>171</v>
      </c>
      <c r="AY654" s="16" t="s">
        <v>163</v>
      </c>
      <c r="BE654" s="151">
        <f>IF(N654="základná",J654,0)</f>
        <v>0</v>
      </c>
      <c r="BF654" s="151">
        <f>IF(N654="znížená",J654,0)</f>
        <v>0</v>
      </c>
      <c r="BG654" s="151">
        <f>IF(N654="zákl. prenesená",J654,0)</f>
        <v>0</v>
      </c>
      <c r="BH654" s="151">
        <f>IF(N654="zníž. prenesená",J654,0)</f>
        <v>0</v>
      </c>
      <c r="BI654" s="151">
        <f>IF(N654="nulová",J654,0)</f>
        <v>0</v>
      </c>
      <c r="BJ654" s="16" t="s">
        <v>171</v>
      </c>
      <c r="BK654" s="151">
        <f>ROUND(I654*H654,2)</f>
        <v>0</v>
      </c>
      <c r="BL654" s="16" t="s">
        <v>170</v>
      </c>
      <c r="BM654" s="150" t="s">
        <v>809</v>
      </c>
    </row>
    <row r="655" spans="2:65" s="12" customFormat="1" ht="12">
      <c r="B655" s="152"/>
      <c r="D655" s="153" t="s">
        <v>173</v>
      </c>
      <c r="E655" s="154" t="s">
        <v>1</v>
      </c>
      <c r="F655" s="155" t="s">
        <v>535</v>
      </c>
      <c r="H655" s="154" t="s">
        <v>1</v>
      </c>
      <c r="I655" s="156"/>
      <c r="L655" s="152"/>
      <c r="M655" s="157"/>
      <c r="T655" s="158"/>
      <c r="AT655" s="154" t="s">
        <v>173</v>
      </c>
      <c r="AU655" s="154" t="s">
        <v>171</v>
      </c>
      <c r="AV655" s="12" t="s">
        <v>82</v>
      </c>
      <c r="AW655" s="12" t="s">
        <v>31</v>
      </c>
      <c r="AX655" s="12" t="s">
        <v>74</v>
      </c>
      <c r="AY655" s="154" t="s">
        <v>163</v>
      </c>
    </row>
    <row r="656" spans="2:65" s="12" customFormat="1" ht="12">
      <c r="B656" s="152"/>
      <c r="D656" s="153" t="s">
        <v>173</v>
      </c>
      <c r="E656" s="154" t="s">
        <v>1</v>
      </c>
      <c r="F656" s="155" t="s">
        <v>614</v>
      </c>
      <c r="H656" s="154" t="s">
        <v>1</v>
      </c>
      <c r="I656" s="156"/>
      <c r="L656" s="152"/>
      <c r="M656" s="157"/>
      <c r="T656" s="158"/>
      <c r="AT656" s="154" t="s">
        <v>173</v>
      </c>
      <c r="AU656" s="154" t="s">
        <v>171</v>
      </c>
      <c r="AV656" s="12" t="s">
        <v>82</v>
      </c>
      <c r="AW656" s="12" t="s">
        <v>31</v>
      </c>
      <c r="AX656" s="12" t="s">
        <v>74</v>
      </c>
      <c r="AY656" s="154" t="s">
        <v>163</v>
      </c>
    </row>
    <row r="657" spans="2:65" s="13" customFormat="1" ht="12">
      <c r="B657" s="159"/>
      <c r="D657" s="153" t="s">
        <v>173</v>
      </c>
      <c r="E657" s="160" t="s">
        <v>1</v>
      </c>
      <c r="F657" s="161" t="s">
        <v>615</v>
      </c>
      <c r="H657" s="162">
        <v>266.10000000000002</v>
      </c>
      <c r="I657" s="163"/>
      <c r="L657" s="159"/>
      <c r="M657" s="164"/>
      <c r="T657" s="165"/>
      <c r="AT657" s="160" t="s">
        <v>173</v>
      </c>
      <c r="AU657" s="160" t="s">
        <v>171</v>
      </c>
      <c r="AV657" s="13" t="s">
        <v>171</v>
      </c>
      <c r="AW657" s="13" t="s">
        <v>31</v>
      </c>
      <c r="AX657" s="13" t="s">
        <v>82</v>
      </c>
      <c r="AY657" s="160" t="s">
        <v>163</v>
      </c>
    </row>
    <row r="658" spans="2:65" s="1" customFormat="1" ht="24.25" customHeight="1">
      <c r="B658" s="31"/>
      <c r="C658" s="138" t="s">
        <v>433</v>
      </c>
      <c r="D658" s="138" t="s">
        <v>166</v>
      </c>
      <c r="E658" s="139" t="s">
        <v>810</v>
      </c>
      <c r="F658" s="140" t="s">
        <v>811</v>
      </c>
      <c r="G658" s="141" t="s">
        <v>320</v>
      </c>
      <c r="H658" s="142">
        <v>19</v>
      </c>
      <c r="I658" s="143"/>
      <c r="J658" s="144">
        <f>ROUND(I658*H658,2)</f>
        <v>0</v>
      </c>
      <c r="K658" s="145"/>
      <c r="L658" s="31"/>
      <c r="M658" s="146" t="s">
        <v>1</v>
      </c>
      <c r="N658" s="147" t="s">
        <v>40</v>
      </c>
      <c r="P658" s="148">
        <f>O658*H658</f>
        <v>0</v>
      </c>
      <c r="Q658" s="148">
        <v>0</v>
      </c>
      <c r="R658" s="148">
        <f>Q658*H658</f>
        <v>0</v>
      </c>
      <c r="S658" s="148">
        <v>1.2E-2</v>
      </c>
      <c r="T658" s="149">
        <f>S658*H658</f>
        <v>0.22800000000000001</v>
      </c>
      <c r="AR658" s="150" t="s">
        <v>170</v>
      </c>
      <c r="AT658" s="150" t="s">
        <v>166</v>
      </c>
      <c r="AU658" s="150" t="s">
        <v>171</v>
      </c>
      <c r="AY658" s="16" t="s">
        <v>163</v>
      </c>
      <c r="BE658" s="151">
        <f>IF(N658="základná",J658,0)</f>
        <v>0</v>
      </c>
      <c r="BF658" s="151">
        <f>IF(N658="znížená",J658,0)</f>
        <v>0</v>
      </c>
      <c r="BG658" s="151">
        <f>IF(N658="zákl. prenesená",J658,0)</f>
        <v>0</v>
      </c>
      <c r="BH658" s="151">
        <f>IF(N658="zníž. prenesená",J658,0)</f>
        <v>0</v>
      </c>
      <c r="BI658" s="151">
        <f>IF(N658="nulová",J658,0)</f>
        <v>0</v>
      </c>
      <c r="BJ658" s="16" t="s">
        <v>171</v>
      </c>
      <c r="BK658" s="151">
        <f>ROUND(I658*H658,2)</f>
        <v>0</v>
      </c>
      <c r="BL658" s="16" t="s">
        <v>170</v>
      </c>
      <c r="BM658" s="150" t="s">
        <v>812</v>
      </c>
    </row>
    <row r="659" spans="2:65" s="13" customFormat="1" ht="12">
      <c r="B659" s="159"/>
      <c r="D659" s="153" t="s">
        <v>173</v>
      </c>
      <c r="E659" s="160" t="s">
        <v>1</v>
      </c>
      <c r="F659" s="161" t="s">
        <v>813</v>
      </c>
      <c r="H659" s="162">
        <v>8</v>
      </c>
      <c r="I659" s="163"/>
      <c r="L659" s="159"/>
      <c r="M659" s="164"/>
      <c r="T659" s="165"/>
      <c r="AT659" s="160" t="s">
        <v>173</v>
      </c>
      <c r="AU659" s="160" t="s">
        <v>171</v>
      </c>
      <c r="AV659" s="13" t="s">
        <v>171</v>
      </c>
      <c r="AW659" s="13" t="s">
        <v>31</v>
      </c>
      <c r="AX659" s="13" t="s">
        <v>74</v>
      </c>
      <c r="AY659" s="160" t="s">
        <v>163</v>
      </c>
    </row>
    <row r="660" spans="2:65" s="13" customFormat="1" ht="12">
      <c r="B660" s="159"/>
      <c r="D660" s="153" t="s">
        <v>173</v>
      </c>
      <c r="E660" s="160" t="s">
        <v>1</v>
      </c>
      <c r="F660" s="161" t="s">
        <v>814</v>
      </c>
      <c r="H660" s="162">
        <v>1</v>
      </c>
      <c r="I660" s="163"/>
      <c r="L660" s="159"/>
      <c r="M660" s="164"/>
      <c r="T660" s="165"/>
      <c r="AT660" s="160" t="s">
        <v>173</v>
      </c>
      <c r="AU660" s="160" t="s">
        <v>171</v>
      </c>
      <c r="AV660" s="13" t="s">
        <v>171</v>
      </c>
      <c r="AW660" s="13" t="s">
        <v>31</v>
      </c>
      <c r="AX660" s="13" t="s">
        <v>74</v>
      </c>
      <c r="AY660" s="160" t="s">
        <v>163</v>
      </c>
    </row>
    <row r="661" spans="2:65" s="13" customFormat="1" ht="12">
      <c r="B661" s="159"/>
      <c r="D661" s="153" t="s">
        <v>173</v>
      </c>
      <c r="E661" s="160" t="s">
        <v>1</v>
      </c>
      <c r="F661" s="161" t="s">
        <v>815</v>
      </c>
      <c r="H661" s="162">
        <v>1</v>
      </c>
      <c r="I661" s="163"/>
      <c r="L661" s="159"/>
      <c r="M661" s="164"/>
      <c r="T661" s="165"/>
      <c r="AT661" s="160" t="s">
        <v>173</v>
      </c>
      <c r="AU661" s="160" t="s">
        <v>171</v>
      </c>
      <c r="AV661" s="13" t="s">
        <v>171</v>
      </c>
      <c r="AW661" s="13" t="s">
        <v>31</v>
      </c>
      <c r="AX661" s="13" t="s">
        <v>74</v>
      </c>
      <c r="AY661" s="160" t="s">
        <v>163</v>
      </c>
    </row>
    <row r="662" spans="2:65" s="13" customFormat="1" ht="12">
      <c r="B662" s="159"/>
      <c r="D662" s="153" t="s">
        <v>173</v>
      </c>
      <c r="E662" s="160" t="s">
        <v>1</v>
      </c>
      <c r="F662" s="161" t="s">
        <v>816</v>
      </c>
      <c r="H662" s="162">
        <v>1</v>
      </c>
      <c r="I662" s="163"/>
      <c r="L662" s="159"/>
      <c r="M662" s="164"/>
      <c r="T662" s="165"/>
      <c r="AT662" s="160" t="s">
        <v>173</v>
      </c>
      <c r="AU662" s="160" t="s">
        <v>171</v>
      </c>
      <c r="AV662" s="13" t="s">
        <v>171</v>
      </c>
      <c r="AW662" s="13" t="s">
        <v>31</v>
      </c>
      <c r="AX662" s="13" t="s">
        <v>74</v>
      </c>
      <c r="AY662" s="160" t="s">
        <v>163</v>
      </c>
    </row>
    <row r="663" spans="2:65" s="13" customFormat="1" ht="12">
      <c r="B663" s="159"/>
      <c r="D663" s="153" t="s">
        <v>173</v>
      </c>
      <c r="E663" s="160" t="s">
        <v>1</v>
      </c>
      <c r="F663" s="161" t="s">
        <v>817</v>
      </c>
      <c r="H663" s="162">
        <v>1</v>
      </c>
      <c r="I663" s="163"/>
      <c r="L663" s="159"/>
      <c r="M663" s="164"/>
      <c r="T663" s="165"/>
      <c r="AT663" s="160" t="s">
        <v>173</v>
      </c>
      <c r="AU663" s="160" t="s">
        <v>171</v>
      </c>
      <c r="AV663" s="13" t="s">
        <v>171</v>
      </c>
      <c r="AW663" s="13" t="s">
        <v>31</v>
      </c>
      <c r="AX663" s="13" t="s">
        <v>74</v>
      </c>
      <c r="AY663" s="160" t="s">
        <v>163</v>
      </c>
    </row>
    <row r="664" spans="2:65" s="13" customFormat="1" ht="12">
      <c r="B664" s="159"/>
      <c r="D664" s="153" t="s">
        <v>173</v>
      </c>
      <c r="E664" s="160" t="s">
        <v>1</v>
      </c>
      <c r="F664" s="161" t="s">
        <v>818</v>
      </c>
      <c r="H664" s="162">
        <v>2</v>
      </c>
      <c r="I664" s="163"/>
      <c r="L664" s="159"/>
      <c r="M664" s="164"/>
      <c r="T664" s="165"/>
      <c r="AT664" s="160" t="s">
        <v>173</v>
      </c>
      <c r="AU664" s="160" t="s">
        <v>171</v>
      </c>
      <c r="AV664" s="13" t="s">
        <v>171</v>
      </c>
      <c r="AW664" s="13" t="s">
        <v>31</v>
      </c>
      <c r="AX664" s="13" t="s">
        <v>74</v>
      </c>
      <c r="AY664" s="160" t="s">
        <v>163</v>
      </c>
    </row>
    <row r="665" spans="2:65" s="13" customFormat="1" ht="12">
      <c r="B665" s="159"/>
      <c r="D665" s="153" t="s">
        <v>173</v>
      </c>
      <c r="E665" s="160" t="s">
        <v>1</v>
      </c>
      <c r="F665" s="161" t="s">
        <v>819</v>
      </c>
      <c r="H665" s="162">
        <v>1</v>
      </c>
      <c r="I665" s="163"/>
      <c r="L665" s="159"/>
      <c r="M665" s="164"/>
      <c r="T665" s="165"/>
      <c r="AT665" s="160" t="s">
        <v>173</v>
      </c>
      <c r="AU665" s="160" t="s">
        <v>171</v>
      </c>
      <c r="AV665" s="13" t="s">
        <v>171</v>
      </c>
      <c r="AW665" s="13" t="s">
        <v>31</v>
      </c>
      <c r="AX665" s="13" t="s">
        <v>74</v>
      </c>
      <c r="AY665" s="160" t="s">
        <v>163</v>
      </c>
    </row>
    <row r="666" spans="2:65" s="13" customFormat="1" ht="12">
      <c r="B666" s="159"/>
      <c r="D666" s="153" t="s">
        <v>173</v>
      </c>
      <c r="E666" s="160" t="s">
        <v>1</v>
      </c>
      <c r="F666" s="161" t="s">
        <v>820</v>
      </c>
      <c r="H666" s="162">
        <v>2</v>
      </c>
      <c r="I666" s="163"/>
      <c r="L666" s="159"/>
      <c r="M666" s="164"/>
      <c r="T666" s="165"/>
      <c r="AT666" s="160" t="s">
        <v>173</v>
      </c>
      <c r="AU666" s="160" t="s">
        <v>171</v>
      </c>
      <c r="AV666" s="13" t="s">
        <v>171</v>
      </c>
      <c r="AW666" s="13" t="s">
        <v>31</v>
      </c>
      <c r="AX666" s="13" t="s">
        <v>74</v>
      </c>
      <c r="AY666" s="160" t="s">
        <v>163</v>
      </c>
    </row>
    <row r="667" spans="2:65" s="13" customFormat="1" ht="12">
      <c r="B667" s="159"/>
      <c r="D667" s="153" t="s">
        <v>173</v>
      </c>
      <c r="E667" s="160" t="s">
        <v>1</v>
      </c>
      <c r="F667" s="161" t="s">
        <v>821</v>
      </c>
      <c r="H667" s="162">
        <v>1</v>
      </c>
      <c r="I667" s="163"/>
      <c r="L667" s="159"/>
      <c r="M667" s="164"/>
      <c r="T667" s="165"/>
      <c r="AT667" s="160" t="s">
        <v>173</v>
      </c>
      <c r="AU667" s="160" t="s">
        <v>171</v>
      </c>
      <c r="AV667" s="13" t="s">
        <v>171</v>
      </c>
      <c r="AW667" s="13" t="s">
        <v>31</v>
      </c>
      <c r="AX667" s="13" t="s">
        <v>74</v>
      </c>
      <c r="AY667" s="160" t="s">
        <v>163</v>
      </c>
    </row>
    <row r="668" spans="2:65" s="13" customFormat="1" ht="12">
      <c r="B668" s="159"/>
      <c r="D668" s="153" t="s">
        <v>173</v>
      </c>
      <c r="E668" s="160" t="s">
        <v>1</v>
      </c>
      <c r="F668" s="161" t="s">
        <v>822</v>
      </c>
      <c r="H668" s="162">
        <v>1</v>
      </c>
      <c r="I668" s="163"/>
      <c r="L668" s="159"/>
      <c r="M668" s="164"/>
      <c r="T668" s="165"/>
      <c r="AT668" s="160" t="s">
        <v>173</v>
      </c>
      <c r="AU668" s="160" t="s">
        <v>171</v>
      </c>
      <c r="AV668" s="13" t="s">
        <v>171</v>
      </c>
      <c r="AW668" s="13" t="s">
        <v>31</v>
      </c>
      <c r="AX668" s="13" t="s">
        <v>74</v>
      </c>
      <c r="AY668" s="160" t="s">
        <v>163</v>
      </c>
    </row>
    <row r="669" spans="2:65" s="14" customFormat="1" ht="12">
      <c r="B669" s="166"/>
      <c r="D669" s="153" t="s">
        <v>173</v>
      </c>
      <c r="E669" s="167" t="s">
        <v>1</v>
      </c>
      <c r="F669" s="168" t="s">
        <v>178</v>
      </c>
      <c r="H669" s="169">
        <v>19</v>
      </c>
      <c r="I669" s="170"/>
      <c r="L669" s="166"/>
      <c r="M669" s="171"/>
      <c r="T669" s="172"/>
      <c r="AT669" s="167" t="s">
        <v>173</v>
      </c>
      <c r="AU669" s="167" t="s">
        <v>171</v>
      </c>
      <c r="AV669" s="14" t="s">
        <v>170</v>
      </c>
      <c r="AW669" s="14" t="s">
        <v>31</v>
      </c>
      <c r="AX669" s="14" t="s">
        <v>82</v>
      </c>
      <c r="AY669" s="167" t="s">
        <v>163</v>
      </c>
    </row>
    <row r="670" spans="2:65" s="1" customFormat="1" ht="21.75" customHeight="1">
      <c r="B670" s="31"/>
      <c r="C670" s="138" t="s">
        <v>446</v>
      </c>
      <c r="D670" s="138" t="s">
        <v>166</v>
      </c>
      <c r="E670" s="139" t="s">
        <v>823</v>
      </c>
      <c r="F670" s="140" t="s">
        <v>824</v>
      </c>
      <c r="G670" s="141" t="s">
        <v>222</v>
      </c>
      <c r="H670" s="142">
        <v>35.31</v>
      </c>
      <c r="I670" s="143"/>
      <c r="J670" s="144">
        <f>ROUND(I670*H670,2)</f>
        <v>0</v>
      </c>
      <c r="K670" s="145"/>
      <c r="L670" s="31"/>
      <c r="M670" s="146" t="s">
        <v>1</v>
      </c>
      <c r="N670" s="147" t="s">
        <v>40</v>
      </c>
      <c r="P670" s="148">
        <f>O670*H670</f>
        <v>0</v>
      </c>
      <c r="Q670" s="148">
        <v>0</v>
      </c>
      <c r="R670" s="148">
        <f>Q670*H670</f>
        <v>0</v>
      </c>
      <c r="S670" s="148">
        <v>8.0000000000000002E-3</v>
      </c>
      <c r="T670" s="149">
        <f>S670*H670</f>
        <v>0.28248000000000001</v>
      </c>
      <c r="AR670" s="150" t="s">
        <v>170</v>
      </c>
      <c r="AT670" s="150" t="s">
        <v>166</v>
      </c>
      <c r="AU670" s="150" t="s">
        <v>171</v>
      </c>
      <c r="AY670" s="16" t="s">
        <v>163</v>
      </c>
      <c r="BE670" s="151">
        <f>IF(N670="základná",J670,0)</f>
        <v>0</v>
      </c>
      <c r="BF670" s="151">
        <f>IF(N670="znížená",J670,0)</f>
        <v>0</v>
      </c>
      <c r="BG670" s="151">
        <f>IF(N670="zákl. prenesená",J670,0)</f>
        <v>0</v>
      </c>
      <c r="BH670" s="151">
        <f>IF(N670="zníž. prenesená",J670,0)</f>
        <v>0</v>
      </c>
      <c r="BI670" s="151">
        <f>IF(N670="nulová",J670,0)</f>
        <v>0</v>
      </c>
      <c r="BJ670" s="16" t="s">
        <v>171</v>
      </c>
      <c r="BK670" s="151">
        <f>ROUND(I670*H670,2)</f>
        <v>0</v>
      </c>
      <c r="BL670" s="16" t="s">
        <v>170</v>
      </c>
      <c r="BM670" s="150" t="s">
        <v>825</v>
      </c>
    </row>
    <row r="671" spans="2:65" s="13" customFormat="1" ht="12">
      <c r="B671" s="159"/>
      <c r="D671" s="153" t="s">
        <v>173</v>
      </c>
      <c r="E671" s="160" t="s">
        <v>1</v>
      </c>
      <c r="F671" s="161" t="s">
        <v>826</v>
      </c>
      <c r="H671" s="162">
        <v>6.43</v>
      </c>
      <c r="I671" s="163"/>
      <c r="L671" s="159"/>
      <c r="M671" s="164"/>
      <c r="T671" s="165"/>
      <c r="AT671" s="160" t="s">
        <v>173</v>
      </c>
      <c r="AU671" s="160" t="s">
        <v>171</v>
      </c>
      <c r="AV671" s="13" t="s">
        <v>171</v>
      </c>
      <c r="AW671" s="13" t="s">
        <v>31</v>
      </c>
      <c r="AX671" s="13" t="s">
        <v>74</v>
      </c>
      <c r="AY671" s="160" t="s">
        <v>163</v>
      </c>
    </row>
    <row r="672" spans="2:65" s="13" customFormat="1" ht="12">
      <c r="B672" s="159"/>
      <c r="D672" s="153" t="s">
        <v>173</v>
      </c>
      <c r="E672" s="160" t="s">
        <v>1</v>
      </c>
      <c r="F672" s="161" t="s">
        <v>827</v>
      </c>
      <c r="H672" s="162">
        <v>2.44</v>
      </c>
      <c r="I672" s="163"/>
      <c r="L672" s="159"/>
      <c r="M672" s="164"/>
      <c r="T672" s="165"/>
      <c r="AT672" s="160" t="s">
        <v>173</v>
      </c>
      <c r="AU672" s="160" t="s">
        <v>171</v>
      </c>
      <c r="AV672" s="13" t="s">
        <v>171</v>
      </c>
      <c r="AW672" s="13" t="s">
        <v>31</v>
      </c>
      <c r="AX672" s="13" t="s">
        <v>74</v>
      </c>
      <c r="AY672" s="160" t="s">
        <v>163</v>
      </c>
    </row>
    <row r="673" spans="2:65" s="13" customFormat="1" ht="12">
      <c r="B673" s="159"/>
      <c r="D673" s="153" t="s">
        <v>173</v>
      </c>
      <c r="E673" s="160" t="s">
        <v>1</v>
      </c>
      <c r="F673" s="161" t="s">
        <v>828</v>
      </c>
      <c r="H673" s="162">
        <v>2.48</v>
      </c>
      <c r="I673" s="163"/>
      <c r="L673" s="159"/>
      <c r="M673" s="164"/>
      <c r="T673" s="165"/>
      <c r="AT673" s="160" t="s">
        <v>173</v>
      </c>
      <c r="AU673" s="160" t="s">
        <v>171</v>
      </c>
      <c r="AV673" s="13" t="s">
        <v>171</v>
      </c>
      <c r="AW673" s="13" t="s">
        <v>31</v>
      </c>
      <c r="AX673" s="13" t="s">
        <v>74</v>
      </c>
      <c r="AY673" s="160" t="s">
        <v>163</v>
      </c>
    </row>
    <row r="674" spans="2:65" s="13" customFormat="1" ht="12">
      <c r="B674" s="159"/>
      <c r="D674" s="153" t="s">
        <v>173</v>
      </c>
      <c r="E674" s="160" t="s">
        <v>1</v>
      </c>
      <c r="F674" s="161" t="s">
        <v>829</v>
      </c>
      <c r="H674" s="162">
        <v>2.68</v>
      </c>
      <c r="I674" s="163"/>
      <c r="L674" s="159"/>
      <c r="M674" s="164"/>
      <c r="T674" s="165"/>
      <c r="AT674" s="160" t="s">
        <v>173</v>
      </c>
      <c r="AU674" s="160" t="s">
        <v>171</v>
      </c>
      <c r="AV674" s="13" t="s">
        <v>171</v>
      </c>
      <c r="AW674" s="13" t="s">
        <v>31</v>
      </c>
      <c r="AX674" s="13" t="s">
        <v>74</v>
      </c>
      <c r="AY674" s="160" t="s">
        <v>163</v>
      </c>
    </row>
    <row r="675" spans="2:65" s="13" customFormat="1" ht="12">
      <c r="B675" s="159"/>
      <c r="D675" s="153" t="s">
        <v>173</v>
      </c>
      <c r="E675" s="160" t="s">
        <v>1</v>
      </c>
      <c r="F675" s="161" t="s">
        <v>830</v>
      </c>
      <c r="H675" s="162">
        <v>3.32</v>
      </c>
      <c r="I675" s="163"/>
      <c r="L675" s="159"/>
      <c r="M675" s="164"/>
      <c r="T675" s="165"/>
      <c r="AT675" s="160" t="s">
        <v>173</v>
      </c>
      <c r="AU675" s="160" t="s">
        <v>171</v>
      </c>
      <c r="AV675" s="13" t="s">
        <v>171</v>
      </c>
      <c r="AW675" s="13" t="s">
        <v>31</v>
      </c>
      <c r="AX675" s="13" t="s">
        <v>74</v>
      </c>
      <c r="AY675" s="160" t="s">
        <v>163</v>
      </c>
    </row>
    <row r="676" spans="2:65" s="13" customFormat="1" ht="12">
      <c r="B676" s="159"/>
      <c r="D676" s="153" t="s">
        <v>173</v>
      </c>
      <c r="E676" s="160" t="s">
        <v>1</v>
      </c>
      <c r="F676" s="161" t="s">
        <v>831</v>
      </c>
      <c r="H676" s="162">
        <v>3.12</v>
      </c>
      <c r="I676" s="163"/>
      <c r="L676" s="159"/>
      <c r="M676" s="164"/>
      <c r="T676" s="165"/>
      <c r="AT676" s="160" t="s">
        <v>173</v>
      </c>
      <c r="AU676" s="160" t="s">
        <v>171</v>
      </c>
      <c r="AV676" s="13" t="s">
        <v>171</v>
      </c>
      <c r="AW676" s="13" t="s">
        <v>31</v>
      </c>
      <c r="AX676" s="13" t="s">
        <v>74</v>
      </c>
      <c r="AY676" s="160" t="s">
        <v>163</v>
      </c>
    </row>
    <row r="677" spans="2:65" s="13" customFormat="1" ht="12">
      <c r="B677" s="159"/>
      <c r="D677" s="153" t="s">
        <v>173</v>
      </c>
      <c r="E677" s="160" t="s">
        <v>1</v>
      </c>
      <c r="F677" s="161" t="s">
        <v>832</v>
      </c>
      <c r="H677" s="162">
        <v>3.52</v>
      </c>
      <c r="I677" s="163"/>
      <c r="L677" s="159"/>
      <c r="M677" s="164"/>
      <c r="T677" s="165"/>
      <c r="AT677" s="160" t="s">
        <v>173</v>
      </c>
      <c r="AU677" s="160" t="s">
        <v>171</v>
      </c>
      <c r="AV677" s="13" t="s">
        <v>171</v>
      </c>
      <c r="AW677" s="13" t="s">
        <v>31</v>
      </c>
      <c r="AX677" s="13" t="s">
        <v>74</v>
      </c>
      <c r="AY677" s="160" t="s">
        <v>163</v>
      </c>
    </row>
    <row r="678" spans="2:65" s="13" customFormat="1" ht="12">
      <c r="B678" s="159"/>
      <c r="D678" s="153" t="s">
        <v>173</v>
      </c>
      <c r="E678" s="160" t="s">
        <v>1</v>
      </c>
      <c r="F678" s="161" t="s">
        <v>833</v>
      </c>
      <c r="H678" s="162">
        <v>4.96</v>
      </c>
      <c r="I678" s="163"/>
      <c r="L678" s="159"/>
      <c r="M678" s="164"/>
      <c r="T678" s="165"/>
      <c r="AT678" s="160" t="s">
        <v>173</v>
      </c>
      <c r="AU678" s="160" t="s">
        <v>171</v>
      </c>
      <c r="AV678" s="13" t="s">
        <v>171</v>
      </c>
      <c r="AW678" s="13" t="s">
        <v>31</v>
      </c>
      <c r="AX678" s="13" t="s">
        <v>74</v>
      </c>
      <c r="AY678" s="160" t="s">
        <v>163</v>
      </c>
    </row>
    <row r="679" spans="2:65" s="13" customFormat="1" ht="12">
      <c r="B679" s="159"/>
      <c r="D679" s="153" t="s">
        <v>173</v>
      </c>
      <c r="E679" s="160" t="s">
        <v>1</v>
      </c>
      <c r="F679" s="161" t="s">
        <v>834</v>
      </c>
      <c r="H679" s="162">
        <v>2.2599999999999998</v>
      </c>
      <c r="I679" s="163"/>
      <c r="L679" s="159"/>
      <c r="M679" s="164"/>
      <c r="T679" s="165"/>
      <c r="AT679" s="160" t="s">
        <v>173</v>
      </c>
      <c r="AU679" s="160" t="s">
        <v>171</v>
      </c>
      <c r="AV679" s="13" t="s">
        <v>171</v>
      </c>
      <c r="AW679" s="13" t="s">
        <v>31</v>
      </c>
      <c r="AX679" s="13" t="s">
        <v>74</v>
      </c>
      <c r="AY679" s="160" t="s">
        <v>163</v>
      </c>
    </row>
    <row r="680" spans="2:65" s="13" customFormat="1" ht="12">
      <c r="B680" s="159"/>
      <c r="D680" s="153" t="s">
        <v>173</v>
      </c>
      <c r="E680" s="160" t="s">
        <v>1</v>
      </c>
      <c r="F680" s="161" t="s">
        <v>835</v>
      </c>
      <c r="H680" s="162">
        <v>4.0999999999999996</v>
      </c>
      <c r="I680" s="163"/>
      <c r="L680" s="159"/>
      <c r="M680" s="164"/>
      <c r="T680" s="165"/>
      <c r="AT680" s="160" t="s">
        <v>173</v>
      </c>
      <c r="AU680" s="160" t="s">
        <v>171</v>
      </c>
      <c r="AV680" s="13" t="s">
        <v>171</v>
      </c>
      <c r="AW680" s="13" t="s">
        <v>31</v>
      </c>
      <c r="AX680" s="13" t="s">
        <v>74</v>
      </c>
      <c r="AY680" s="160" t="s">
        <v>163</v>
      </c>
    </row>
    <row r="681" spans="2:65" s="14" customFormat="1" ht="12">
      <c r="B681" s="166"/>
      <c r="D681" s="153" t="s">
        <v>173</v>
      </c>
      <c r="E681" s="167" t="s">
        <v>1</v>
      </c>
      <c r="F681" s="168" t="s">
        <v>178</v>
      </c>
      <c r="H681" s="169">
        <v>35.31</v>
      </c>
      <c r="I681" s="170"/>
      <c r="L681" s="166"/>
      <c r="M681" s="171"/>
      <c r="T681" s="172"/>
      <c r="AT681" s="167" t="s">
        <v>173</v>
      </c>
      <c r="AU681" s="167" t="s">
        <v>171</v>
      </c>
      <c r="AV681" s="14" t="s">
        <v>170</v>
      </c>
      <c r="AW681" s="14" t="s">
        <v>31</v>
      </c>
      <c r="AX681" s="14" t="s">
        <v>82</v>
      </c>
      <c r="AY681" s="167" t="s">
        <v>163</v>
      </c>
    </row>
    <row r="682" spans="2:65" s="1" customFormat="1" ht="24.25" customHeight="1">
      <c r="B682" s="31"/>
      <c r="C682" s="138" t="s">
        <v>450</v>
      </c>
      <c r="D682" s="138" t="s">
        <v>166</v>
      </c>
      <c r="E682" s="139" t="s">
        <v>836</v>
      </c>
      <c r="F682" s="140" t="s">
        <v>837</v>
      </c>
      <c r="G682" s="141" t="s">
        <v>320</v>
      </c>
      <c r="H682" s="142">
        <v>18</v>
      </c>
      <c r="I682" s="143"/>
      <c r="J682" s="144">
        <f>ROUND(I682*H682,2)</f>
        <v>0</v>
      </c>
      <c r="K682" s="145"/>
      <c r="L682" s="31"/>
      <c r="M682" s="146" t="s">
        <v>1</v>
      </c>
      <c r="N682" s="147" t="s">
        <v>40</v>
      </c>
      <c r="P682" s="148">
        <f>O682*H682</f>
        <v>0</v>
      </c>
      <c r="Q682" s="148">
        <v>0</v>
      </c>
      <c r="R682" s="148">
        <f>Q682*H682</f>
        <v>0</v>
      </c>
      <c r="S682" s="148">
        <v>2.4E-2</v>
      </c>
      <c r="T682" s="149">
        <f>S682*H682</f>
        <v>0.432</v>
      </c>
      <c r="AR682" s="150" t="s">
        <v>170</v>
      </c>
      <c r="AT682" s="150" t="s">
        <v>166</v>
      </c>
      <c r="AU682" s="150" t="s">
        <v>171</v>
      </c>
      <c r="AY682" s="16" t="s">
        <v>163</v>
      </c>
      <c r="BE682" s="151">
        <f>IF(N682="základná",J682,0)</f>
        <v>0</v>
      </c>
      <c r="BF682" s="151">
        <f>IF(N682="znížená",J682,0)</f>
        <v>0</v>
      </c>
      <c r="BG682" s="151">
        <f>IF(N682="zákl. prenesená",J682,0)</f>
        <v>0</v>
      </c>
      <c r="BH682" s="151">
        <f>IF(N682="zníž. prenesená",J682,0)</f>
        <v>0</v>
      </c>
      <c r="BI682" s="151">
        <f>IF(N682="nulová",J682,0)</f>
        <v>0</v>
      </c>
      <c r="BJ682" s="16" t="s">
        <v>171</v>
      </c>
      <c r="BK682" s="151">
        <f>ROUND(I682*H682,2)</f>
        <v>0</v>
      </c>
      <c r="BL682" s="16" t="s">
        <v>170</v>
      </c>
      <c r="BM682" s="150" t="s">
        <v>838</v>
      </c>
    </row>
    <row r="683" spans="2:65" s="13" customFormat="1" ht="12">
      <c r="B683" s="159"/>
      <c r="D683" s="153" t="s">
        <v>173</v>
      </c>
      <c r="E683" s="160" t="s">
        <v>1</v>
      </c>
      <c r="F683" s="161" t="s">
        <v>839</v>
      </c>
      <c r="H683" s="162">
        <v>2</v>
      </c>
      <c r="I683" s="163"/>
      <c r="L683" s="159"/>
      <c r="M683" s="164"/>
      <c r="T683" s="165"/>
      <c r="AT683" s="160" t="s">
        <v>173</v>
      </c>
      <c r="AU683" s="160" t="s">
        <v>171</v>
      </c>
      <c r="AV683" s="13" t="s">
        <v>171</v>
      </c>
      <c r="AW683" s="13" t="s">
        <v>31</v>
      </c>
      <c r="AX683" s="13" t="s">
        <v>74</v>
      </c>
      <c r="AY683" s="160" t="s">
        <v>163</v>
      </c>
    </row>
    <row r="684" spans="2:65" s="13" customFormat="1" ht="12">
      <c r="B684" s="159"/>
      <c r="D684" s="153" t="s">
        <v>173</v>
      </c>
      <c r="E684" s="160" t="s">
        <v>1</v>
      </c>
      <c r="F684" s="161" t="s">
        <v>840</v>
      </c>
      <c r="H684" s="162">
        <v>2</v>
      </c>
      <c r="I684" s="163"/>
      <c r="L684" s="159"/>
      <c r="M684" s="164"/>
      <c r="T684" s="165"/>
      <c r="AT684" s="160" t="s">
        <v>173</v>
      </c>
      <c r="AU684" s="160" t="s">
        <v>171</v>
      </c>
      <c r="AV684" s="13" t="s">
        <v>171</v>
      </c>
      <c r="AW684" s="13" t="s">
        <v>31</v>
      </c>
      <c r="AX684" s="13" t="s">
        <v>74</v>
      </c>
      <c r="AY684" s="160" t="s">
        <v>163</v>
      </c>
    </row>
    <row r="685" spans="2:65" s="13" customFormat="1" ht="12">
      <c r="B685" s="159"/>
      <c r="D685" s="153" t="s">
        <v>173</v>
      </c>
      <c r="E685" s="160" t="s">
        <v>1</v>
      </c>
      <c r="F685" s="161" t="s">
        <v>841</v>
      </c>
      <c r="H685" s="162">
        <v>2</v>
      </c>
      <c r="I685" s="163"/>
      <c r="L685" s="159"/>
      <c r="M685" s="164"/>
      <c r="T685" s="165"/>
      <c r="AT685" s="160" t="s">
        <v>173</v>
      </c>
      <c r="AU685" s="160" t="s">
        <v>171</v>
      </c>
      <c r="AV685" s="13" t="s">
        <v>171</v>
      </c>
      <c r="AW685" s="13" t="s">
        <v>31</v>
      </c>
      <c r="AX685" s="13" t="s">
        <v>74</v>
      </c>
      <c r="AY685" s="160" t="s">
        <v>163</v>
      </c>
    </row>
    <row r="686" spans="2:65" s="13" customFormat="1" ht="12">
      <c r="B686" s="159"/>
      <c r="D686" s="153" t="s">
        <v>173</v>
      </c>
      <c r="E686" s="160" t="s">
        <v>1</v>
      </c>
      <c r="F686" s="161" t="s">
        <v>842</v>
      </c>
      <c r="H686" s="162">
        <v>2</v>
      </c>
      <c r="I686" s="163"/>
      <c r="L686" s="159"/>
      <c r="M686" s="164"/>
      <c r="T686" s="165"/>
      <c r="AT686" s="160" t="s">
        <v>173</v>
      </c>
      <c r="AU686" s="160" t="s">
        <v>171</v>
      </c>
      <c r="AV686" s="13" t="s">
        <v>171</v>
      </c>
      <c r="AW686" s="13" t="s">
        <v>31</v>
      </c>
      <c r="AX686" s="13" t="s">
        <v>74</v>
      </c>
      <c r="AY686" s="160" t="s">
        <v>163</v>
      </c>
    </row>
    <row r="687" spans="2:65" s="13" customFormat="1" ht="12">
      <c r="B687" s="159"/>
      <c r="D687" s="153" t="s">
        <v>173</v>
      </c>
      <c r="E687" s="160" t="s">
        <v>1</v>
      </c>
      <c r="F687" s="161" t="s">
        <v>843</v>
      </c>
      <c r="H687" s="162">
        <v>3</v>
      </c>
      <c r="I687" s="163"/>
      <c r="L687" s="159"/>
      <c r="M687" s="164"/>
      <c r="T687" s="165"/>
      <c r="AT687" s="160" t="s">
        <v>173</v>
      </c>
      <c r="AU687" s="160" t="s">
        <v>171</v>
      </c>
      <c r="AV687" s="13" t="s">
        <v>171</v>
      </c>
      <c r="AW687" s="13" t="s">
        <v>31</v>
      </c>
      <c r="AX687" s="13" t="s">
        <v>74</v>
      </c>
      <c r="AY687" s="160" t="s">
        <v>163</v>
      </c>
    </row>
    <row r="688" spans="2:65" s="13" customFormat="1" ht="12">
      <c r="B688" s="159"/>
      <c r="D688" s="153" t="s">
        <v>173</v>
      </c>
      <c r="E688" s="160" t="s">
        <v>1</v>
      </c>
      <c r="F688" s="161" t="s">
        <v>844</v>
      </c>
      <c r="H688" s="162">
        <v>2</v>
      </c>
      <c r="I688" s="163"/>
      <c r="L688" s="159"/>
      <c r="M688" s="164"/>
      <c r="T688" s="165"/>
      <c r="AT688" s="160" t="s">
        <v>173</v>
      </c>
      <c r="AU688" s="160" t="s">
        <v>171</v>
      </c>
      <c r="AV688" s="13" t="s">
        <v>171</v>
      </c>
      <c r="AW688" s="13" t="s">
        <v>31</v>
      </c>
      <c r="AX688" s="13" t="s">
        <v>74</v>
      </c>
      <c r="AY688" s="160" t="s">
        <v>163</v>
      </c>
    </row>
    <row r="689" spans="2:65" s="13" customFormat="1" ht="12">
      <c r="B689" s="159"/>
      <c r="D689" s="153" t="s">
        <v>173</v>
      </c>
      <c r="E689" s="160" t="s">
        <v>1</v>
      </c>
      <c r="F689" s="161" t="s">
        <v>818</v>
      </c>
      <c r="H689" s="162">
        <v>2</v>
      </c>
      <c r="I689" s="163"/>
      <c r="L689" s="159"/>
      <c r="M689" s="164"/>
      <c r="T689" s="165"/>
      <c r="AT689" s="160" t="s">
        <v>173</v>
      </c>
      <c r="AU689" s="160" t="s">
        <v>171</v>
      </c>
      <c r="AV689" s="13" t="s">
        <v>171</v>
      </c>
      <c r="AW689" s="13" t="s">
        <v>31</v>
      </c>
      <c r="AX689" s="13" t="s">
        <v>74</v>
      </c>
      <c r="AY689" s="160" t="s">
        <v>163</v>
      </c>
    </row>
    <row r="690" spans="2:65" s="13" customFormat="1" ht="12">
      <c r="B690" s="159"/>
      <c r="D690" s="153" t="s">
        <v>173</v>
      </c>
      <c r="E690" s="160" t="s">
        <v>1</v>
      </c>
      <c r="F690" s="161" t="s">
        <v>817</v>
      </c>
      <c r="H690" s="162">
        <v>1</v>
      </c>
      <c r="I690" s="163"/>
      <c r="L690" s="159"/>
      <c r="M690" s="164"/>
      <c r="T690" s="165"/>
      <c r="AT690" s="160" t="s">
        <v>173</v>
      </c>
      <c r="AU690" s="160" t="s">
        <v>171</v>
      </c>
      <c r="AV690" s="13" t="s">
        <v>171</v>
      </c>
      <c r="AW690" s="13" t="s">
        <v>31</v>
      </c>
      <c r="AX690" s="13" t="s">
        <v>74</v>
      </c>
      <c r="AY690" s="160" t="s">
        <v>163</v>
      </c>
    </row>
    <row r="691" spans="2:65" s="13" customFormat="1" ht="12">
      <c r="B691" s="159"/>
      <c r="D691" s="153" t="s">
        <v>173</v>
      </c>
      <c r="E691" s="160" t="s">
        <v>1</v>
      </c>
      <c r="F691" s="161" t="s">
        <v>845</v>
      </c>
      <c r="H691" s="162">
        <v>2</v>
      </c>
      <c r="I691" s="163"/>
      <c r="L691" s="159"/>
      <c r="M691" s="164"/>
      <c r="T691" s="165"/>
      <c r="AT691" s="160" t="s">
        <v>173</v>
      </c>
      <c r="AU691" s="160" t="s">
        <v>171</v>
      </c>
      <c r="AV691" s="13" t="s">
        <v>171</v>
      </c>
      <c r="AW691" s="13" t="s">
        <v>31</v>
      </c>
      <c r="AX691" s="13" t="s">
        <v>74</v>
      </c>
      <c r="AY691" s="160" t="s">
        <v>163</v>
      </c>
    </row>
    <row r="692" spans="2:65" s="14" customFormat="1" ht="12">
      <c r="B692" s="166"/>
      <c r="D692" s="153" t="s">
        <v>173</v>
      </c>
      <c r="E692" s="167" t="s">
        <v>1</v>
      </c>
      <c r="F692" s="168" t="s">
        <v>178</v>
      </c>
      <c r="H692" s="169">
        <v>18</v>
      </c>
      <c r="I692" s="170"/>
      <c r="L692" s="166"/>
      <c r="M692" s="171"/>
      <c r="T692" s="172"/>
      <c r="AT692" s="167" t="s">
        <v>173</v>
      </c>
      <c r="AU692" s="167" t="s">
        <v>171</v>
      </c>
      <c r="AV692" s="14" t="s">
        <v>170</v>
      </c>
      <c r="AW692" s="14" t="s">
        <v>31</v>
      </c>
      <c r="AX692" s="14" t="s">
        <v>82</v>
      </c>
      <c r="AY692" s="167" t="s">
        <v>163</v>
      </c>
    </row>
    <row r="693" spans="2:65" s="1" customFormat="1" ht="24.25" customHeight="1">
      <c r="B693" s="31"/>
      <c r="C693" s="138" t="s">
        <v>454</v>
      </c>
      <c r="D693" s="138" t="s">
        <v>166</v>
      </c>
      <c r="E693" s="139" t="s">
        <v>846</v>
      </c>
      <c r="F693" s="140" t="s">
        <v>847</v>
      </c>
      <c r="G693" s="141" t="s">
        <v>183</v>
      </c>
      <c r="H693" s="142">
        <v>1.7729999999999999</v>
      </c>
      <c r="I693" s="143"/>
      <c r="J693" s="144">
        <f>ROUND(I693*H693,2)</f>
        <v>0</v>
      </c>
      <c r="K693" s="145"/>
      <c r="L693" s="31"/>
      <c r="M693" s="146" t="s">
        <v>1</v>
      </c>
      <c r="N693" s="147" t="s">
        <v>40</v>
      </c>
      <c r="P693" s="148">
        <f>O693*H693</f>
        <v>0</v>
      </c>
      <c r="Q693" s="148">
        <v>0</v>
      </c>
      <c r="R693" s="148">
        <f>Q693*H693</f>
        <v>0</v>
      </c>
      <c r="S693" s="148">
        <v>8.7999999999999995E-2</v>
      </c>
      <c r="T693" s="149">
        <f>S693*H693</f>
        <v>0.156024</v>
      </c>
      <c r="AR693" s="150" t="s">
        <v>170</v>
      </c>
      <c r="AT693" s="150" t="s">
        <v>166</v>
      </c>
      <c r="AU693" s="150" t="s">
        <v>171</v>
      </c>
      <c r="AY693" s="16" t="s">
        <v>163</v>
      </c>
      <c r="BE693" s="151">
        <f>IF(N693="základná",J693,0)</f>
        <v>0</v>
      </c>
      <c r="BF693" s="151">
        <f>IF(N693="znížená",J693,0)</f>
        <v>0</v>
      </c>
      <c r="BG693" s="151">
        <f>IF(N693="zákl. prenesená",J693,0)</f>
        <v>0</v>
      </c>
      <c r="BH693" s="151">
        <f>IF(N693="zníž. prenesená",J693,0)</f>
        <v>0</v>
      </c>
      <c r="BI693" s="151">
        <f>IF(N693="nulová",J693,0)</f>
        <v>0</v>
      </c>
      <c r="BJ693" s="16" t="s">
        <v>171</v>
      </c>
      <c r="BK693" s="151">
        <f>ROUND(I693*H693,2)</f>
        <v>0</v>
      </c>
      <c r="BL693" s="16" t="s">
        <v>170</v>
      </c>
      <c r="BM693" s="150" t="s">
        <v>848</v>
      </c>
    </row>
    <row r="694" spans="2:65" s="13" customFormat="1" ht="12">
      <c r="B694" s="159"/>
      <c r="D694" s="153" t="s">
        <v>173</v>
      </c>
      <c r="E694" s="160" t="s">
        <v>1</v>
      </c>
      <c r="F694" s="161" t="s">
        <v>849</v>
      </c>
      <c r="H694" s="162">
        <v>1.7729999999999999</v>
      </c>
      <c r="I694" s="163"/>
      <c r="L694" s="159"/>
      <c r="M694" s="164"/>
      <c r="T694" s="165"/>
      <c r="AT694" s="160" t="s">
        <v>173</v>
      </c>
      <c r="AU694" s="160" t="s">
        <v>171</v>
      </c>
      <c r="AV694" s="13" t="s">
        <v>171</v>
      </c>
      <c r="AW694" s="13" t="s">
        <v>31</v>
      </c>
      <c r="AX694" s="13" t="s">
        <v>82</v>
      </c>
      <c r="AY694" s="160" t="s">
        <v>163</v>
      </c>
    </row>
    <row r="695" spans="2:65" s="1" customFormat="1" ht="24.25" customHeight="1">
      <c r="B695" s="31"/>
      <c r="C695" s="138" t="s">
        <v>466</v>
      </c>
      <c r="D695" s="138" t="s">
        <v>166</v>
      </c>
      <c r="E695" s="139" t="s">
        <v>850</v>
      </c>
      <c r="F695" s="140" t="s">
        <v>851</v>
      </c>
      <c r="G695" s="141" t="s">
        <v>183</v>
      </c>
      <c r="H695" s="142">
        <v>26.24</v>
      </c>
      <c r="I695" s="143"/>
      <c r="J695" s="144">
        <f>ROUND(I695*H695,2)</f>
        <v>0</v>
      </c>
      <c r="K695" s="145"/>
      <c r="L695" s="31"/>
      <c r="M695" s="146" t="s">
        <v>1</v>
      </c>
      <c r="N695" s="147" t="s">
        <v>40</v>
      </c>
      <c r="P695" s="148">
        <f>O695*H695</f>
        <v>0</v>
      </c>
      <c r="Q695" s="148">
        <v>0</v>
      </c>
      <c r="R695" s="148">
        <f>Q695*H695</f>
        <v>0</v>
      </c>
      <c r="S695" s="148">
        <v>6.7000000000000004E-2</v>
      </c>
      <c r="T695" s="149">
        <f>S695*H695</f>
        <v>1.7580800000000001</v>
      </c>
      <c r="AR695" s="150" t="s">
        <v>170</v>
      </c>
      <c r="AT695" s="150" t="s">
        <v>166</v>
      </c>
      <c r="AU695" s="150" t="s">
        <v>171</v>
      </c>
      <c r="AY695" s="16" t="s">
        <v>163</v>
      </c>
      <c r="BE695" s="151">
        <f>IF(N695="základná",J695,0)</f>
        <v>0</v>
      </c>
      <c r="BF695" s="151">
        <f>IF(N695="znížená",J695,0)</f>
        <v>0</v>
      </c>
      <c r="BG695" s="151">
        <f>IF(N695="zákl. prenesená",J695,0)</f>
        <v>0</v>
      </c>
      <c r="BH695" s="151">
        <f>IF(N695="zníž. prenesená",J695,0)</f>
        <v>0</v>
      </c>
      <c r="BI695" s="151">
        <f>IF(N695="nulová",J695,0)</f>
        <v>0</v>
      </c>
      <c r="BJ695" s="16" t="s">
        <v>171</v>
      </c>
      <c r="BK695" s="151">
        <f>ROUND(I695*H695,2)</f>
        <v>0</v>
      </c>
      <c r="BL695" s="16" t="s">
        <v>170</v>
      </c>
      <c r="BM695" s="150" t="s">
        <v>852</v>
      </c>
    </row>
    <row r="696" spans="2:65" s="13" customFormat="1" ht="12">
      <c r="B696" s="159"/>
      <c r="D696" s="153" t="s">
        <v>173</v>
      </c>
      <c r="E696" s="160" t="s">
        <v>1</v>
      </c>
      <c r="F696" s="161" t="s">
        <v>853</v>
      </c>
      <c r="H696" s="162">
        <v>2.8</v>
      </c>
      <c r="I696" s="163"/>
      <c r="L696" s="159"/>
      <c r="M696" s="164"/>
      <c r="T696" s="165"/>
      <c r="AT696" s="160" t="s">
        <v>173</v>
      </c>
      <c r="AU696" s="160" t="s">
        <v>171</v>
      </c>
      <c r="AV696" s="13" t="s">
        <v>171</v>
      </c>
      <c r="AW696" s="13" t="s">
        <v>31</v>
      </c>
      <c r="AX696" s="13" t="s">
        <v>74</v>
      </c>
      <c r="AY696" s="160" t="s">
        <v>163</v>
      </c>
    </row>
    <row r="697" spans="2:65" s="13" customFormat="1" ht="12">
      <c r="B697" s="159"/>
      <c r="D697" s="153" t="s">
        <v>173</v>
      </c>
      <c r="E697" s="160" t="s">
        <v>1</v>
      </c>
      <c r="F697" s="161" t="s">
        <v>854</v>
      </c>
      <c r="H697" s="162">
        <v>6</v>
      </c>
      <c r="I697" s="163"/>
      <c r="L697" s="159"/>
      <c r="M697" s="164"/>
      <c r="T697" s="165"/>
      <c r="AT697" s="160" t="s">
        <v>173</v>
      </c>
      <c r="AU697" s="160" t="s">
        <v>171</v>
      </c>
      <c r="AV697" s="13" t="s">
        <v>171</v>
      </c>
      <c r="AW697" s="13" t="s">
        <v>31</v>
      </c>
      <c r="AX697" s="13" t="s">
        <v>74</v>
      </c>
      <c r="AY697" s="160" t="s">
        <v>163</v>
      </c>
    </row>
    <row r="698" spans="2:65" s="13" customFormat="1" ht="12">
      <c r="B698" s="159"/>
      <c r="D698" s="153" t="s">
        <v>173</v>
      </c>
      <c r="E698" s="160" t="s">
        <v>1</v>
      </c>
      <c r="F698" s="161" t="s">
        <v>855</v>
      </c>
      <c r="H698" s="162">
        <v>3</v>
      </c>
      <c r="I698" s="163"/>
      <c r="L698" s="159"/>
      <c r="M698" s="164"/>
      <c r="T698" s="165"/>
      <c r="AT698" s="160" t="s">
        <v>173</v>
      </c>
      <c r="AU698" s="160" t="s">
        <v>171</v>
      </c>
      <c r="AV698" s="13" t="s">
        <v>171</v>
      </c>
      <c r="AW698" s="13" t="s">
        <v>31</v>
      </c>
      <c r="AX698" s="13" t="s">
        <v>74</v>
      </c>
      <c r="AY698" s="160" t="s">
        <v>163</v>
      </c>
    </row>
    <row r="699" spans="2:65" s="13" customFormat="1" ht="12">
      <c r="B699" s="159"/>
      <c r="D699" s="153" t="s">
        <v>173</v>
      </c>
      <c r="E699" s="160" t="s">
        <v>1</v>
      </c>
      <c r="F699" s="161" t="s">
        <v>856</v>
      </c>
      <c r="H699" s="162">
        <v>3</v>
      </c>
      <c r="I699" s="163"/>
      <c r="L699" s="159"/>
      <c r="M699" s="164"/>
      <c r="T699" s="165"/>
      <c r="AT699" s="160" t="s">
        <v>173</v>
      </c>
      <c r="AU699" s="160" t="s">
        <v>171</v>
      </c>
      <c r="AV699" s="13" t="s">
        <v>171</v>
      </c>
      <c r="AW699" s="13" t="s">
        <v>31</v>
      </c>
      <c r="AX699" s="13" t="s">
        <v>74</v>
      </c>
      <c r="AY699" s="160" t="s">
        <v>163</v>
      </c>
    </row>
    <row r="700" spans="2:65" s="13" customFormat="1" ht="12">
      <c r="B700" s="159"/>
      <c r="D700" s="153" t="s">
        <v>173</v>
      </c>
      <c r="E700" s="160" t="s">
        <v>1</v>
      </c>
      <c r="F700" s="161" t="s">
        <v>857</v>
      </c>
      <c r="H700" s="162">
        <v>3.0379999999999998</v>
      </c>
      <c r="I700" s="163"/>
      <c r="L700" s="159"/>
      <c r="M700" s="164"/>
      <c r="T700" s="165"/>
      <c r="AT700" s="160" t="s">
        <v>173</v>
      </c>
      <c r="AU700" s="160" t="s">
        <v>171</v>
      </c>
      <c r="AV700" s="13" t="s">
        <v>171</v>
      </c>
      <c r="AW700" s="13" t="s">
        <v>31</v>
      </c>
      <c r="AX700" s="13" t="s">
        <v>74</v>
      </c>
      <c r="AY700" s="160" t="s">
        <v>163</v>
      </c>
    </row>
    <row r="701" spans="2:65" s="13" customFormat="1" ht="12">
      <c r="B701" s="159"/>
      <c r="D701" s="153" t="s">
        <v>173</v>
      </c>
      <c r="E701" s="160" t="s">
        <v>1</v>
      </c>
      <c r="F701" s="161" t="s">
        <v>858</v>
      </c>
      <c r="H701" s="162">
        <v>3.657</v>
      </c>
      <c r="I701" s="163"/>
      <c r="L701" s="159"/>
      <c r="M701" s="164"/>
      <c r="T701" s="165"/>
      <c r="AT701" s="160" t="s">
        <v>173</v>
      </c>
      <c r="AU701" s="160" t="s">
        <v>171</v>
      </c>
      <c r="AV701" s="13" t="s">
        <v>171</v>
      </c>
      <c r="AW701" s="13" t="s">
        <v>31</v>
      </c>
      <c r="AX701" s="13" t="s">
        <v>74</v>
      </c>
      <c r="AY701" s="160" t="s">
        <v>163</v>
      </c>
    </row>
    <row r="702" spans="2:65" s="13" customFormat="1" ht="12">
      <c r="B702" s="159"/>
      <c r="D702" s="153" t="s">
        <v>173</v>
      </c>
      <c r="E702" s="160" t="s">
        <v>1</v>
      </c>
      <c r="F702" s="161" t="s">
        <v>859</v>
      </c>
      <c r="H702" s="162">
        <v>2.6</v>
      </c>
      <c r="I702" s="163"/>
      <c r="L702" s="159"/>
      <c r="M702" s="164"/>
      <c r="T702" s="165"/>
      <c r="AT702" s="160" t="s">
        <v>173</v>
      </c>
      <c r="AU702" s="160" t="s">
        <v>171</v>
      </c>
      <c r="AV702" s="13" t="s">
        <v>171</v>
      </c>
      <c r="AW702" s="13" t="s">
        <v>31</v>
      </c>
      <c r="AX702" s="13" t="s">
        <v>74</v>
      </c>
      <c r="AY702" s="160" t="s">
        <v>163</v>
      </c>
    </row>
    <row r="703" spans="2:65" s="13" customFormat="1" ht="12">
      <c r="B703" s="159"/>
      <c r="D703" s="153" t="s">
        <v>173</v>
      </c>
      <c r="E703" s="160" t="s">
        <v>1</v>
      </c>
      <c r="F703" s="161" t="s">
        <v>860</v>
      </c>
      <c r="H703" s="162">
        <v>2.145</v>
      </c>
      <c r="I703" s="163"/>
      <c r="L703" s="159"/>
      <c r="M703" s="164"/>
      <c r="T703" s="165"/>
      <c r="AT703" s="160" t="s">
        <v>173</v>
      </c>
      <c r="AU703" s="160" t="s">
        <v>171</v>
      </c>
      <c r="AV703" s="13" t="s">
        <v>171</v>
      </c>
      <c r="AW703" s="13" t="s">
        <v>31</v>
      </c>
      <c r="AX703" s="13" t="s">
        <v>74</v>
      </c>
      <c r="AY703" s="160" t="s">
        <v>163</v>
      </c>
    </row>
    <row r="704" spans="2:65" s="14" customFormat="1" ht="12">
      <c r="B704" s="166"/>
      <c r="D704" s="153" t="s">
        <v>173</v>
      </c>
      <c r="E704" s="167" t="s">
        <v>1</v>
      </c>
      <c r="F704" s="168" t="s">
        <v>178</v>
      </c>
      <c r="H704" s="169">
        <v>26.240000000000002</v>
      </c>
      <c r="I704" s="170"/>
      <c r="L704" s="166"/>
      <c r="M704" s="171"/>
      <c r="T704" s="172"/>
      <c r="AT704" s="167" t="s">
        <v>173</v>
      </c>
      <c r="AU704" s="167" t="s">
        <v>171</v>
      </c>
      <c r="AV704" s="14" t="s">
        <v>170</v>
      </c>
      <c r="AW704" s="14" t="s">
        <v>31</v>
      </c>
      <c r="AX704" s="14" t="s">
        <v>82</v>
      </c>
      <c r="AY704" s="167" t="s">
        <v>163</v>
      </c>
    </row>
    <row r="705" spans="2:65" s="1" customFormat="1" ht="24.25" customHeight="1">
      <c r="B705" s="31"/>
      <c r="C705" s="138" t="s">
        <v>470</v>
      </c>
      <c r="D705" s="138" t="s">
        <v>166</v>
      </c>
      <c r="E705" s="139" t="s">
        <v>861</v>
      </c>
      <c r="F705" s="140" t="s">
        <v>862</v>
      </c>
      <c r="G705" s="141" t="s">
        <v>183</v>
      </c>
      <c r="H705" s="142">
        <v>1.5760000000000001</v>
      </c>
      <c r="I705" s="143"/>
      <c r="J705" s="144">
        <f>ROUND(I705*H705,2)</f>
        <v>0</v>
      </c>
      <c r="K705" s="145"/>
      <c r="L705" s="31"/>
      <c r="M705" s="146" t="s">
        <v>1</v>
      </c>
      <c r="N705" s="147" t="s">
        <v>40</v>
      </c>
      <c r="P705" s="148">
        <f>O705*H705</f>
        <v>0</v>
      </c>
      <c r="Q705" s="148">
        <v>0</v>
      </c>
      <c r="R705" s="148">
        <f>Q705*H705</f>
        <v>0</v>
      </c>
      <c r="S705" s="148">
        <v>7.5999999999999998E-2</v>
      </c>
      <c r="T705" s="149">
        <f>S705*H705</f>
        <v>0.11977600000000001</v>
      </c>
      <c r="AR705" s="150" t="s">
        <v>170</v>
      </c>
      <c r="AT705" s="150" t="s">
        <v>166</v>
      </c>
      <c r="AU705" s="150" t="s">
        <v>171</v>
      </c>
      <c r="AY705" s="16" t="s">
        <v>163</v>
      </c>
      <c r="BE705" s="151">
        <f>IF(N705="základná",J705,0)</f>
        <v>0</v>
      </c>
      <c r="BF705" s="151">
        <f>IF(N705="znížená",J705,0)</f>
        <v>0</v>
      </c>
      <c r="BG705" s="151">
        <f>IF(N705="zákl. prenesená",J705,0)</f>
        <v>0</v>
      </c>
      <c r="BH705" s="151">
        <f>IF(N705="zníž. prenesená",J705,0)</f>
        <v>0</v>
      </c>
      <c r="BI705" s="151">
        <f>IF(N705="nulová",J705,0)</f>
        <v>0</v>
      </c>
      <c r="BJ705" s="16" t="s">
        <v>171</v>
      </c>
      <c r="BK705" s="151">
        <f>ROUND(I705*H705,2)</f>
        <v>0</v>
      </c>
      <c r="BL705" s="16" t="s">
        <v>170</v>
      </c>
      <c r="BM705" s="150" t="s">
        <v>863</v>
      </c>
    </row>
    <row r="706" spans="2:65" s="13" customFormat="1" ht="12">
      <c r="B706" s="159"/>
      <c r="D706" s="153" t="s">
        <v>173</v>
      </c>
      <c r="E706" s="160" t="s">
        <v>1</v>
      </c>
      <c r="F706" s="161" t="s">
        <v>864</v>
      </c>
      <c r="H706" s="162">
        <v>1.5760000000000001</v>
      </c>
      <c r="I706" s="163"/>
      <c r="L706" s="159"/>
      <c r="M706" s="164"/>
      <c r="T706" s="165"/>
      <c r="AT706" s="160" t="s">
        <v>173</v>
      </c>
      <c r="AU706" s="160" t="s">
        <v>171</v>
      </c>
      <c r="AV706" s="13" t="s">
        <v>171</v>
      </c>
      <c r="AW706" s="13" t="s">
        <v>31</v>
      </c>
      <c r="AX706" s="13" t="s">
        <v>82</v>
      </c>
      <c r="AY706" s="160" t="s">
        <v>163</v>
      </c>
    </row>
    <row r="707" spans="2:65" s="1" customFormat="1" ht="33" customHeight="1">
      <c r="B707" s="31"/>
      <c r="C707" s="138" t="s">
        <v>476</v>
      </c>
      <c r="D707" s="138" t="s">
        <v>166</v>
      </c>
      <c r="E707" s="139" t="s">
        <v>865</v>
      </c>
      <c r="F707" s="140" t="s">
        <v>866</v>
      </c>
      <c r="G707" s="141" t="s">
        <v>169</v>
      </c>
      <c r="H707" s="142">
        <v>1.216</v>
      </c>
      <c r="I707" s="143"/>
      <c r="J707" s="144">
        <f>ROUND(I707*H707,2)</f>
        <v>0</v>
      </c>
      <c r="K707" s="145"/>
      <c r="L707" s="31"/>
      <c r="M707" s="146" t="s">
        <v>1</v>
      </c>
      <c r="N707" s="147" t="s">
        <v>40</v>
      </c>
      <c r="P707" s="148">
        <f>O707*H707</f>
        <v>0</v>
      </c>
      <c r="Q707" s="148">
        <v>0</v>
      </c>
      <c r="R707" s="148">
        <f>Q707*H707</f>
        <v>0</v>
      </c>
      <c r="S707" s="148">
        <v>2.2999999999999998</v>
      </c>
      <c r="T707" s="149">
        <f>S707*H707</f>
        <v>2.7967999999999997</v>
      </c>
      <c r="AR707" s="150" t="s">
        <v>170</v>
      </c>
      <c r="AT707" s="150" t="s">
        <v>166</v>
      </c>
      <c r="AU707" s="150" t="s">
        <v>171</v>
      </c>
      <c r="AY707" s="16" t="s">
        <v>163</v>
      </c>
      <c r="BE707" s="151">
        <f>IF(N707="základná",J707,0)</f>
        <v>0</v>
      </c>
      <c r="BF707" s="151">
        <f>IF(N707="znížená",J707,0)</f>
        <v>0</v>
      </c>
      <c r="BG707" s="151">
        <f>IF(N707="zákl. prenesená",J707,0)</f>
        <v>0</v>
      </c>
      <c r="BH707" s="151">
        <f>IF(N707="zníž. prenesená",J707,0)</f>
        <v>0</v>
      </c>
      <c r="BI707" s="151">
        <f>IF(N707="nulová",J707,0)</f>
        <v>0</v>
      </c>
      <c r="BJ707" s="16" t="s">
        <v>171</v>
      </c>
      <c r="BK707" s="151">
        <f>ROUND(I707*H707,2)</f>
        <v>0</v>
      </c>
      <c r="BL707" s="16" t="s">
        <v>170</v>
      </c>
      <c r="BM707" s="150" t="s">
        <v>867</v>
      </c>
    </row>
    <row r="708" spans="2:65" s="13" customFormat="1" ht="12">
      <c r="B708" s="159"/>
      <c r="D708" s="153" t="s">
        <v>173</v>
      </c>
      <c r="E708" s="160" t="s">
        <v>1</v>
      </c>
      <c r="F708" s="161" t="s">
        <v>868</v>
      </c>
      <c r="H708" s="162">
        <v>1.216</v>
      </c>
      <c r="I708" s="163"/>
      <c r="L708" s="159"/>
      <c r="M708" s="164"/>
      <c r="T708" s="165"/>
      <c r="AT708" s="160" t="s">
        <v>173</v>
      </c>
      <c r="AU708" s="160" t="s">
        <v>171</v>
      </c>
      <c r="AV708" s="13" t="s">
        <v>171</v>
      </c>
      <c r="AW708" s="13" t="s">
        <v>31</v>
      </c>
      <c r="AX708" s="13" t="s">
        <v>82</v>
      </c>
      <c r="AY708" s="160" t="s">
        <v>163</v>
      </c>
    </row>
    <row r="709" spans="2:65" s="1" customFormat="1" ht="24.25" customHeight="1">
      <c r="B709" s="31"/>
      <c r="C709" s="138" t="s">
        <v>480</v>
      </c>
      <c r="D709" s="138" t="s">
        <v>166</v>
      </c>
      <c r="E709" s="139" t="s">
        <v>869</v>
      </c>
      <c r="F709" s="140" t="s">
        <v>870</v>
      </c>
      <c r="G709" s="141" t="s">
        <v>183</v>
      </c>
      <c r="H709" s="142">
        <v>1272.6590000000001</v>
      </c>
      <c r="I709" s="143"/>
      <c r="J709" s="144">
        <f>ROUND(I709*H709,2)</f>
        <v>0</v>
      </c>
      <c r="K709" s="145"/>
      <c r="L709" s="31"/>
      <c r="M709" s="146" t="s">
        <v>1</v>
      </c>
      <c r="N709" s="147" t="s">
        <v>40</v>
      </c>
      <c r="P709" s="148">
        <f>O709*H709</f>
        <v>0</v>
      </c>
      <c r="Q709" s="148">
        <v>0</v>
      </c>
      <c r="R709" s="148">
        <f>Q709*H709</f>
        <v>0</v>
      </c>
      <c r="S709" s="148">
        <v>1.4E-2</v>
      </c>
      <c r="T709" s="149">
        <f>S709*H709</f>
        <v>17.817226000000002</v>
      </c>
      <c r="AR709" s="150" t="s">
        <v>170</v>
      </c>
      <c r="AT709" s="150" t="s">
        <v>166</v>
      </c>
      <c r="AU709" s="150" t="s">
        <v>171</v>
      </c>
      <c r="AY709" s="16" t="s">
        <v>163</v>
      </c>
      <c r="BE709" s="151">
        <f>IF(N709="základná",J709,0)</f>
        <v>0</v>
      </c>
      <c r="BF709" s="151">
        <f>IF(N709="znížená",J709,0)</f>
        <v>0</v>
      </c>
      <c r="BG709" s="151">
        <f>IF(N709="zákl. prenesená",J709,0)</f>
        <v>0</v>
      </c>
      <c r="BH709" s="151">
        <f>IF(N709="zníž. prenesená",J709,0)</f>
        <v>0</v>
      </c>
      <c r="BI709" s="151">
        <f>IF(N709="nulová",J709,0)</f>
        <v>0</v>
      </c>
      <c r="BJ709" s="16" t="s">
        <v>171</v>
      </c>
      <c r="BK709" s="151">
        <f>ROUND(I709*H709,2)</f>
        <v>0</v>
      </c>
      <c r="BL709" s="16" t="s">
        <v>170</v>
      </c>
      <c r="BM709" s="150" t="s">
        <v>871</v>
      </c>
    </row>
    <row r="710" spans="2:65" s="12" customFormat="1" ht="24">
      <c r="B710" s="152"/>
      <c r="D710" s="153" t="s">
        <v>173</v>
      </c>
      <c r="E710" s="154" t="s">
        <v>1</v>
      </c>
      <c r="F710" s="155" t="s">
        <v>627</v>
      </c>
      <c r="H710" s="154" t="s">
        <v>1</v>
      </c>
      <c r="I710" s="156"/>
      <c r="L710" s="152"/>
      <c r="M710" s="157"/>
      <c r="T710" s="158"/>
      <c r="AT710" s="154" t="s">
        <v>173</v>
      </c>
      <c r="AU710" s="154" t="s">
        <v>171</v>
      </c>
      <c r="AV710" s="12" t="s">
        <v>82</v>
      </c>
      <c r="AW710" s="12" t="s">
        <v>31</v>
      </c>
      <c r="AX710" s="12" t="s">
        <v>74</v>
      </c>
      <c r="AY710" s="154" t="s">
        <v>163</v>
      </c>
    </row>
    <row r="711" spans="2:65" s="13" customFormat="1" ht="12">
      <c r="B711" s="159"/>
      <c r="D711" s="153" t="s">
        <v>173</v>
      </c>
      <c r="E711" s="160" t="s">
        <v>1</v>
      </c>
      <c r="F711" s="161" t="s">
        <v>628</v>
      </c>
      <c r="H711" s="162">
        <v>55.186999999999998</v>
      </c>
      <c r="I711" s="163"/>
      <c r="L711" s="159"/>
      <c r="M711" s="164"/>
      <c r="T711" s="165"/>
      <c r="AT711" s="160" t="s">
        <v>173</v>
      </c>
      <c r="AU711" s="160" t="s">
        <v>171</v>
      </c>
      <c r="AV711" s="13" t="s">
        <v>171</v>
      </c>
      <c r="AW711" s="13" t="s">
        <v>31</v>
      </c>
      <c r="AX711" s="13" t="s">
        <v>74</v>
      </c>
      <c r="AY711" s="160" t="s">
        <v>163</v>
      </c>
    </row>
    <row r="712" spans="2:65" s="13" customFormat="1" ht="12">
      <c r="B712" s="159"/>
      <c r="D712" s="153" t="s">
        <v>173</v>
      </c>
      <c r="E712" s="160" t="s">
        <v>1</v>
      </c>
      <c r="F712" s="161" t="s">
        <v>629</v>
      </c>
      <c r="H712" s="162">
        <v>82.694000000000003</v>
      </c>
      <c r="I712" s="163"/>
      <c r="L712" s="159"/>
      <c r="M712" s="164"/>
      <c r="T712" s="165"/>
      <c r="AT712" s="160" t="s">
        <v>173</v>
      </c>
      <c r="AU712" s="160" t="s">
        <v>171</v>
      </c>
      <c r="AV712" s="13" t="s">
        <v>171</v>
      </c>
      <c r="AW712" s="13" t="s">
        <v>31</v>
      </c>
      <c r="AX712" s="13" t="s">
        <v>74</v>
      </c>
      <c r="AY712" s="160" t="s">
        <v>163</v>
      </c>
    </row>
    <row r="713" spans="2:65" s="13" customFormat="1" ht="12">
      <c r="B713" s="159"/>
      <c r="D713" s="153" t="s">
        <v>173</v>
      </c>
      <c r="E713" s="160" t="s">
        <v>1</v>
      </c>
      <c r="F713" s="161" t="s">
        <v>630</v>
      </c>
      <c r="H713" s="162">
        <v>100.34</v>
      </c>
      <c r="I713" s="163"/>
      <c r="L713" s="159"/>
      <c r="M713" s="164"/>
      <c r="T713" s="165"/>
      <c r="AT713" s="160" t="s">
        <v>173</v>
      </c>
      <c r="AU713" s="160" t="s">
        <v>171</v>
      </c>
      <c r="AV713" s="13" t="s">
        <v>171</v>
      </c>
      <c r="AW713" s="13" t="s">
        <v>31</v>
      </c>
      <c r="AX713" s="13" t="s">
        <v>74</v>
      </c>
      <c r="AY713" s="160" t="s">
        <v>163</v>
      </c>
    </row>
    <row r="714" spans="2:65" s="13" customFormat="1" ht="12">
      <c r="B714" s="159"/>
      <c r="D714" s="153" t="s">
        <v>173</v>
      </c>
      <c r="E714" s="160" t="s">
        <v>1</v>
      </c>
      <c r="F714" s="161" t="s">
        <v>631</v>
      </c>
      <c r="H714" s="162">
        <v>46.883000000000003</v>
      </c>
      <c r="I714" s="163"/>
      <c r="L714" s="159"/>
      <c r="M714" s="164"/>
      <c r="T714" s="165"/>
      <c r="AT714" s="160" t="s">
        <v>173</v>
      </c>
      <c r="AU714" s="160" t="s">
        <v>171</v>
      </c>
      <c r="AV714" s="13" t="s">
        <v>171</v>
      </c>
      <c r="AW714" s="13" t="s">
        <v>31</v>
      </c>
      <c r="AX714" s="13" t="s">
        <v>74</v>
      </c>
      <c r="AY714" s="160" t="s">
        <v>163</v>
      </c>
    </row>
    <row r="715" spans="2:65" s="12" customFormat="1" ht="24">
      <c r="B715" s="152"/>
      <c r="D715" s="153" t="s">
        <v>173</v>
      </c>
      <c r="E715" s="154" t="s">
        <v>1</v>
      </c>
      <c r="F715" s="155" t="s">
        <v>635</v>
      </c>
      <c r="H715" s="154" t="s">
        <v>1</v>
      </c>
      <c r="I715" s="156"/>
      <c r="L715" s="152"/>
      <c r="M715" s="157"/>
      <c r="T715" s="158"/>
      <c r="AT715" s="154" t="s">
        <v>173</v>
      </c>
      <c r="AU715" s="154" t="s">
        <v>171</v>
      </c>
      <c r="AV715" s="12" t="s">
        <v>82</v>
      </c>
      <c r="AW715" s="12" t="s">
        <v>31</v>
      </c>
      <c r="AX715" s="12" t="s">
        <v>74</v>
      </c>
      <c r="AY715" s="154" t="s">
        <v>163</v>
      </c>
    </row>
    <row r="716" spans="2:65" s="13" customFormat="1" ht="12">
      <c r="B716" s="159"/>
      <c r="D716" s="153" t="s">
        <v>173</v>
      </c>
      <c r="E716" s="160" t="s">
        <v>1</v>
      </c>
      <c r="F716" s="161" t="s">
        <v>636</v>
      </c>
      <c r="H716" s="162">
        <v>61.656999999999996</v>
      </c>
      <c r="I716" s="163"/>
      <c r="L716" s="159"/>
      <c r="M716" s="164"/>
      <c r="T716" s="165"/>
      <c r="AT716" s="160" t="s">
        <v>173</v>
      </c>
      <c r="AU716" s="160" t="s">
        <v>171</v>
      </c>
      <c r="AV716" s="13" t="s">
        <v>171</v>
      </c>
      <c r="AW716" s="13" t="s">
        <v>31</v>
      </c>
      <c r="AX716" s="13" t="s">
        <v>74</v>
      </c>
      <c r="AY716" s="160" t="s">
        <v>163</v>
      </c>
    </row>
    <row r="717" spans="2:65" s="13" customFormat="1" ht="24">
      <c r="B717" s="159"/>
      <c r="D717" s="153" t="s">
        <v>173</v>
      </c>
      <c r="E717" s="160" t="s">
        <v>1</v>
      </c>
      <c r="F717" s="161" t="s">
        <v>637</v>
      </c>
      <c r="H717" s="162">
        <v>49.192</v>
      </c>
      <c r="I717" s="163"/>
      <c r="L717" s="159"/>
      <c r="M717" s="164"/>
      <c r="T717" s="165"/>
      <c r="AT717" s="160" t="s">
        <v>173</v>
      </c>
      <c r="AU717" s="160" t="s">
        <v>171</v>
      </c>
      <c r="AV717" s="13" t="s">
        <v>171</v>
      </c>
      <c r="AW717" s="13" t="s">
        <v>31</v>
      </c>
      <c r="AX717" s="13" t="s">
        <v>74</v>
      </c>
      <c r="AY717" s="160" t="s">
        <v>163</v>
      </c>
    </row>
    <row r="718" spans="2:65" s="13" customFormat="1" ht="12">
      <c r="B718" s="159"/>
      <c r="D718" s="153" t="s">
        <v>173</v>
      </c>
      <c r="E718" s="160" t="s">
        <v>1</v>
      </c>
      <c r="F718" s="161" t="s">
        <v>638</v>
      </c>
      <c r="H718" s="162">
        <v>75.444000000000003</v>
      </c>
      <c r="I718" s="163"/>
      <c r="L718" s="159"/>
      <c r="M718" s="164"/>
      <c r="T718" s="165"/>
      <c r="AT718" s="160" t="s">
        <v>173</v>
      </c>
      <c r="AU718" s="160" t="s">
        <v>171</v>
      </c>
      <c r="AV718" s="13" t="s">
        <v>171</v>
      </c>
      <c r="AW718" s="13" t="s">
        <v>31</v>
      </c>
      <c r="AX718" s="13" t="s">
        <v>74</v>
      </c>
      <c r="AY718" s="160" t="s">
        <v>163</v>
      </c>
    </row>
    <row r="719" spans="2:65" s="13" customFormat="1" ht="12">
      <c r="B719" s="159"/>
      <c r="D719" s="153" t="s">
        <v>173</v>
      </c>
      <c r="E719" s="160" t="s">
        <v>1</v>
      </c>
      <c r="F719" s="161" t="s">
        <v>639</v>
      </c>
      <c r="H719" s="162">
        <v>50.572000000000003</v>
      </c>
      <c r="I719" s="163"/>
      <c r="L719" s="159"/>
      <c r="M719" s="164"/>
      <c r="T719" s="165"/>
      <c r="AT719" s="160" t="s">
        <v>173</v>
      </c>
      <c r="AU719" s="160" t="s">
        <v>171</v>
      </c>
      <c r="AV719" s="13" t="s">
        <v>171</v>
      </c>
      <c r="AW719" s="13" t="s">
        <v>31</v>
      </c>
      <c r="AX719" s="13" t="s">
        <v>74</v>
      </c>
      <c r="AY719" s="160" t="s">
        <v>163</v>
      </c>
    </row>
    <row r="720" spans="2:65" s="12" customFormat="1" ht="36">
      <c r="B720" s="152"/>
      <c r="D720" s="153" t="s">
        <v>173</v>
      </c>
      <c r="E720" s="154" t="s">
        <v>1</v>
      </c>
      <c r="F720" s="155" t="s">
        <v>640</v>
      </c>
      <c r="H720" s="154" t="s">
        <v>1</v>
      </c>
      <c r="I720" s="156"/>
      <c r="L720" s="152"/>
      <c r="M720" s="157"/>
      <c r="T720" s="158"/>
      <c r="AT720" s="154" t="s">
        <v>173</v>
      </c>
      <c r="AU720" s="154" t="s">
        <v>171</v>
      </c>
      <c r="AV720" s="12" t="s">
        <v>82</v>
      </c>
      <c r="AW720" s="12" t="s">
        <v>31</v>
      </c>
      <c r="AX720" s="12" t="s">
        <v>74</v>
      </c>
      <c r="AY720" s="154" t="s">
        <v>163</v>
      </c>
    </row>
    <row r="721" spans="2:65" s="13" customFormat="1" ht="24">
      <c r="B721" s="159"/>
      <c r="D721" s="153" t="s">
        <v>173</v>
      </c>
      <c r="E721" s="160" t="s">
        <v>1</v>
      </c>
      <c r="F721" s="161" t="s">
        <v>641</v>
      </c>
      <c r="H721" s="162">
        <v>68.292000000000002</v>
      </c>
      <c r="I721" s="163"/>
      <c r="L721" s="159"/>
      <c r="M721" s="164"/>
      <c r="T721" s="165"/>
      <c r="AT721" s="160" t="s">
        <v>173</v>
      </c>
      <c r="AU721" s="160" t="s">
        <v>171</v>
      </c>
      <c r="AV721" s="13" t="s">
        <v>171</v>
      </c>
      <c r="AW721" s="13" t="s">
        <v>31</v>
      </c>
      <c r="AX721" s="13" t="s">
        <v>74</v>
      </c>
      <c r="AY721" s="160" t="s">
        <v>163</v>
      </c>
    </row>
    <row r="722" spans="2:65" s="13" customFormat="1" ht="24">
      <c r="B722" s="159"/>
      <c r="D722" s="153" t="s">
        <v>173</v>
      </c>
      <c r="E722" s="160" t="s">
        <v>1</v>
      </c>
      <c r="F722" s="161" t="s">
        <v>642</v>
      </c>
      <c r="H722" s="162">
        <v>38.933999999999997</v>
      </c>
      <c r="I722" s="163"/>
      <c r="L722" s="159"/>
      <c r="M722" s="164"/>
      <c r="T722" s="165"/>
      <c r="AT722" s="160" t="s">
        <v>173</v>
      </c>
      <c r="AU722" s="160" t="s">
        <v>171</v>
      </c>
      <c r="AV722" s="13" t="s">
        <v>171</v>
      </c>
      <c r="AW722" s="13" t="s">
        <v>31</v>
      </c>
      <c r="AX722" s="13" t="s">
        <v>74</v>
      </c>
      <c r="AY722" s="160" t="s">
        <v>163</v>
      </c>
    </row>
    <row r="723" spans="2:65" s="13" customFormat="1" ht="12">
      <c r="B723" s="159"/>
      <c r="D723" s="153" t="s">
        <v>173</v>
      </c>
      <c r="E723" s="160" t="s">
        <v>1</v>
      </c>
      <c r="F723" s="161" t="s">
        <v>643</v>
      </c>
      <c r="H723" s="162">
        <v>108.658</v>
      </c>
      <c r="I723" s="163"/>
      <c r="L723" s="159"/>
      <c r="M723" s="164"/>
      <c r="T723" s="165"/>
      <c r="AT723" s="160" t="s">
        <v>173</v>
      </c>
      <c r="AU723" s="160" t="s">
        <v>171</v>
      </c>
      <c r="AV723" s="13" t="s">
        <v>171</v>
      </c>
      <c r="AW723" s="13" t="s">
        <v>31</v>
      </c>
      <c r="AX723" s="13" t="s">
        <v>74</v>
      </c>
      <c r="AY723" s="160" t="s">
        <v>163</v>
      </c>
    </row>
    <row r="724" spans="2:65" s="13" customFormat="1" ht="24">
      <c r="B724" s="159"/>
      <c r="D724" s="153" t="s">
        <v>173</v>
      </c>
      <c r="E724" s="160" t="s">
        <v>1</v>
      </c>
      <c r="F724" s="161" t="s">
        <v>644</v>
      </c>
      <c r="H724" s="162">
        <v>96.731999999999999</v>
      </c>
      <c r="I724" s="163"/>
      <c r="L724" s="159"/>
      <c r="M724" s="164"/>
      <c r="T724" s="165"/>
      <c r="AT724" s="160" t="s">
        <v>173</v>
      </c>
      <c r="AU724" s="160" t="s">
        <v>171</v>
      </c>
      <c r="AV724" s="13" t="s">
        <v>171</v>
      </c>
      <c r="AW724" s="13" t="s">
        <v>31</v>
      </c>
      <c r="AX724" s="13" t="s">
        <v>74</v>
      </c>
      <c r="AY724" s="160" t="s">
        <v>163</v>
      </c>
    </row>
    <row r="725" spans="2:65" s="13" customFormat="1" ht="24">
      <c r="B725" s="159"/>
      <c r="D725" s="153" t="s">
        <v>173</v>
      </c>
      <c r="E725" s="160" t="s">
        <v>1</v>
      </c>
      <c r="F725" s="161" t="s">
        <v>645</v>
      </c>
      <c r="H725" s="162">
        <v>112.76600000000001</v>
      </c>
      <c r="I725" s="163"/>
      <c r="L725" s="159"/>
      <c r="M725" s="164"/>
      <c r="T725" s="165"/>
      <c r="AT725" s="160" t="s">
        <v>173</v>
      </c>
      <c r="AU725" s="160" t="s">
        <v>171</v>
      </c>
      <c r="AV725" s="13" t="s">
        <v>171</v>
      </c>
      <c r="AW725" s="13" t="s">
        <v>31</v>
      </c>
      <c r="AX725" s="13" t="s">
        <v>74</v>
      </c>
      <c r="AY725" s="160" t="s">
        <v>163</v>
      </c>
    </row>
    <row r="726" spans="2:65" s="13" customFormat="1" ht="24">
      <c r="B726" s="159"/>
      <c r="D726" s="153" t="s">
        <v>173</v>
      </c>
      <c r="E726" s="160" t="s">
        <v>1</v>
      </c>
      <c r="F726" s="161" t="s">
        <v>646</v>
      </c>
      <c r="H726" s="162">
        <v>117.012</v>
      </c>
      <c r="I726" s="163"/>
      <c r="L726" s="159"/>
      <c r="M726" s="164"/>
      <c r="T726" s="165"/>
      <c r="AT726" s="160" t="s">
        <v>173</v>
      </c>
      <c r="AU726" s="160" t="s">
        <v>171</v>
      </c>
      <c r="AV726" s="13" t="s">
        <v>171</v>
      </c>
      <c r="AW726" s="13" t="s">
        <v>31</v>
      </c>
      <c r="AX726" s="13" t="s">
        <v>74</v>
      </c>
      <c r="AY726" s="160" t="s">
        <v>163</v>
      </c>
    </row>
    <row r="727" spans="2:65" s="13" customFormat="1" ht="24">
      <c r="B727" s="159"/>
      <c r="D727" s="153" t="s">
        <v>173</v>
      </c>
      <c r="E727" s="160" t="s">
        <v>1</v>
      </c>
      <c r="F727" s="161" t="s">
        <v>647</v>
      </c>
      <c r="H727" s="162">
        <v>68.212999999999994</v>
      </c>
      <c r="I727" s="163"/>
      <c r="L727" s="159"/>
      <c r="M727" s="164"/>
      <c r="T727" s="165"/>
      <c r="AT727" s="160" t="s">
        <v>173</v>
      </c>
      <c r="AU727" s="160" t="s">
        <v>171</v>
      </c>
      <c r="AV727" s="13" t="s">
        <v>171</v>
      </c>
      <c r="AW727" s="13" t="s">
        <v>31</v>
      </c>
      <c r="AX727" s="13" t="s">
        <v>74</v>
      </c>
      <c r="AY727" s="160" t="s">
        <v>163</v>
      </c>
    </row>
    <row r="728" spans="2:65" s="13" customFormat="1" ht="24">
      <c r="B728" s="159"/>
      <c r="D728" s="153" t="s">
        <v>173</v>
      </c>
      <c r="E728" s="160" t="s">
        <v>1</v>
      </c>
      <c r="F728" s="161" t="s">
        <v>648</v>
      </c>
      <c r="H728" s="162">
        <v>140.083</v>
      </c>
      <c r="I728" s="163"/>
      <c r="L728" s="159"/>
      <c r="M728" s="164"/>
      <c r="T728" s="165"/>
      <c r="AT728" s="160" t="s">
        <v>173</v>
      </c>
      <c r="AU728" s="160" t="s">
        <v>171</v>
      </c>
      <c r="AV728" s="13" t="s">
        <v>171</v>
      </c>
      <c r="AW728" s="13" t="s">
        <v>31</v>
      </c>
      <c r="AX728" s="13" t="s">
        <v>74</v>
      </c>
      <c r="AY728" s="160" t="s">
        <v>163</v>
      </c>
    </row>
    <row r="729" spans="2:65" s="14" customFormat="1" ht="12">
      <c r="B729" s="166"/>
      <c r="D729" s="153" t="s">
        <v>173</v>
      </c>
      <c r="E729" s="167" t="s">
        <v>1</v>
      </c>
      <c r="F729" s="168" t="s">
        <v>178</v>
      </c>
      <c r="H729" s="169">
        <v>1272.6590000000001</v>
      </c>
      <c r="I729" s="170"/>
      <c r="L729" s="166"/>
      <c r="M729" s="171"/>
      <c r="T729" s="172"/>
      <c r="AT729" s="167" t="s">
        <v>173</v>
      </c>
      <c r="AU729" s="167" t="s">
        <v>171</v>
      </c>
      <c r="AV729" s="14" t="s">
        <v>170</v>
      </c>
      <c r="AW729" s="14" t="s">
        <v>31</v>
      </c>
      <c r="AX729" s="14" t="s">
        <v>82</v>
      </c>
      <c r="AY729" s="167" t="s">
        <v>163</v>
      </c>
    </row>
    <row r="730" spans="2:65" s="1" customFormat="1" ht="21.75" customHeight="1">
      <c r="B730" s="31"/>
      <c r="C730" s="138" t="s">
        <v>484</v>
      </c>
      <c r="D730" s="138" t="s">
        <v>166</v>
      </c>
      <c r="E730" s="139" t="s">
        <v>235</v>
      </c>
      <c r="F730" s="140" t="s">
        <v>236</v>
      </c>
      <c r="G730" s="141" t="s">
        <v>237</v>
      </c>
      <c r="H730" s="142">
        <v>374.37</v>
      </c>
      <c r="I730" s="143"/>
      <c r="J730" s="144">
        <f>ROUND(I730*H730,2)</f>
        <v>0</v>
      </c>
      <c r="K730" s="145"/>
      <c r="L730" s="31"/>
      <c r="M730" s="146" t="s">
        <v>1</v>
      </c>
      <c r="N730" s="147" t="s">
        <v>40</v>
      </c>
      <c r="P730" s="148">
        <f>O730*H730</f>
        <v>0</v>
      </c>
      <c r="Q730" s="148">
        <v>0</v>
      </c>
      <c r="R730" s="148">
        <f>Q730*H730</f>
        <v>0</v>
      </c>
      <c r="S730" s="148">
        <v>0</v>
      </c>
      <c r="T730" s="149">
        <f>S730*H730</f>
        <v>0</v>
      </c>
      <c r="AR730" s="150" t="s">
        <v>275</v>
      </c>
      <c r="AT730" s="150" t="s">
        <v>166</v>
      </c>
      <c r="AU730" s="150" t="s">
        <v>171</v>
      </c>
      <c r="AY730" s="16" t="s">
        <v>163</v>
      </c>
      <c r="BE730" s="151">
        <f>IF(N730="základná",J730,0)</f>
        <v>0</v>
      </c>
      <c r="BF730" s="151">
        <f>IF(N730="znížená",J730,0)</f>
        <v>0</v>
      </c>
      <c r="BG730" s="151">
        <f>IF(N730="zákl. prenesená",J730,0)</f>
        <v>0</v>
      </c>
      <c r="BH730" s="151">
        <f>IF(N730="zníž. prenesená",J730,0)</f>
        <v>0</v>
      </c>
      <c r="BI730" s="151">
        <f>IF(N730="nulová",J730,0)</f>
        <v>0</v>
      </c>
      <c r="BJ730" s="16" t="s">
        <v>171</v>
      </c>
      <c r="BK730" s="151">
        <f>ROUND(I730*H730,2)</f>
        <v>0</v>
      </c>
      <c r="BL730" s="16" t="s">
        <v>275</v>
      </c>
      <c r="BM730" s="150" t="s">
        <v>872</v>
      </c>
    </row>
    <row r="731" spans="2:65" s="1" customFormat="1" ht="24.25" customHeight="1">
      <c r="B731" s="31"/>
      <c r="C731" s="138" t="s">
        <v>488</v>
      </c>
      <c r="D731" s="138" t="s">
        <v>166</v>
      </c>
      <c r="E731" s="139" t="s">
        <v>244</v>
      </c>
      <c r="F731" s="140" t="s">
        <v>245</v>
      </c>
      <c r="G731" s="141" t="s">
        <v>237</v>
      </c>
      <c r="H731" s="142">
        <v>1871.85</v>
      </c>
      <c r="I731" s="143"/>
      <c r="J731" s="144">
        <f>ROUND(I731*H731,2)</f>
        <v>0</v>
      </c>
      <c r="K731" s="145"/>
      <c r="L731" s="31"/>
      <c r="M731" s="146" t="s">
        <v>1</v>
      </c>
      <c r="N731" s="147" t="s">
        <v>40</v>
      </c>
      <c r="P731" s="148">
        <f>O731*H731</f>
        <v>0</v>
      </c>
      <c r="Q731" s="148">
        <v>0</v>
      </c>
      <c r="R731" s="148">
        <f>Q731*H731</f>
        <v>0</v>
      </c>
      <c r="S731" s="148">
        <v>0</v>
      </c>
      <c r="T731" s="149">
        <f>S731*H731</f>
        <v>0</v>
      </c>
      <c r="AR731" s="150" t="s">
        <v>170</v>
      </c>
      <c r="AT731" s="150" t="s">
        <v>166</v>
      </c>
      <c r="AU731" s="150" t="s">
        <v>171</v>
      </c>
      <c r="AY731" s="16" t="s">
        <v>163</v>
      </c>
      <c r="BE731" s="151">
        <f>IF(N731="základná",J731,0)</f>
        <v>0</v>
      </c>
      <c r="BF731" s="151">
        <f>IF(N731="znížená",J731,0)</f>
        <v>0</v>
      </c>
      <c r="BG731" s="151">
        <f>IF(N731="zákl. prenesená",J731,0)</f>
        <v>0</v>
      </c>
      <c r="BH731" s="151">
        <f>IF(N731="zníž. prenesená",J731,0)</f>
        <v>0</v>
      </c>
      <c r="BI731" s="151">
        <f>IF(N731="nulová",J731,0)</f>
        <v>0</v>
      </c>
      <c r="BJ731" s="16" t="s">
        <v>171</v>
      </c>
      <c r="BK731" s="151">
        <f>ROUND(I731*H731,2)</f>
        <v>0</v>
      </c>
      <c r="BL731" s="16" t="s">
        <v>170</v>
      </c>
      <c r="BM731" s="150" t="s">
        <v>873</v>
      </c>
    </row>
    <row r="732" spans="2:65" s="12" customFormat="1" ht="12">
      <c r="B732" s="152"/>
      <c r="D732" s="153" t="s">
        <v>173</v>
      </c>
      <c r="E732" s="154" t="s">
        <v>1</v>
      </c>
      <c r="F732" s="155" t="s">
        <v>874</v>
      </c>
      <c r="H732" s="154" t="s">
        <v>1</v>
      </c>
      <c r="I732" s="156"/>
      <c r="L732" s="152"/>
      <c r="M732" s="157"/>
      <c r="T732" s="158"/>
      <c r="AT732" s="154" t="s">
        <v>173</v>
      </c>
      <c r="AU732" s="154" t="s">
        <v>171</v>
      </c>
      <c r="AV732" s="12" t="s">
        <v>82</v>
      </c>
      <c r="AW732" s="12" t="s">
        <v>31</v>
      </c>
      <c r="AX732" s="12" t="s">
        <v>74</v>
      </c>
      <c r="AY732" s="154" t="s">
        <v>163</v>
      </c>
    </row>
    <row r="733" spans="2:65" s="13" customFormat="1" ht="12">
      <c r="B733" s="159"/>
      <c r="D733" s="153" t="s">
        <v>173</v>
      </c>
      <c r="E733" s="160" t="s">
        <v>1</v>
      </c>
      <c r="F733" s="161" t="s">
        <v>875</v>
      </c>
      <c r="H733" s="162">
        <v>1871.85</v>
      </c>
      <c r="I733" s="163"/>
      <c r="L733" s="159"/>
      <c r="M733" s="164"/>
      <c r="T733" s="165"/>
      <c r="AT733" s="160" t="s">
        <v>173</v>
      </c>
      <c r="AU733" s="160" t="s">
        <v>171</v>
      </c>
      <c r="AV733" s="13" t="s">
        <v>171</v>
      </c>
      <c r="AW733" s="13" t="s">
        <v>31</v>
      </c>
      <c r="AX733" s="13" t="s">
        <v>82</v>
      </c>
      <c r="AY733" s="160" t="s">
        <v>163</v>
      </c>
    </row>
    <row r="734" spans="2:65" s="1" customFormat="1" ht="24.25" customHeight="1">
      <c r="B734" s="31"/>
      <c r="C734" s="138" t="s">
        <v>496</v>
      </c>
      <c r="D734" s="138" t="s">
        <v>166</v>
      </c>
      <c r="E734" s="139" t="s">
        <v>250</v>
      </c>
      <c r="F734" s="140" t="s">
        <v>251</v>
      </c>
      <c r="G734" s="141" t="s">
        <v>237</v>
      </c>
      <c r="H734" s="142">
        <v>374.37</v>
      </c>
      <c r="I734" s="143"/>
      <c r="J734" s="144">
        <f>ROUND(I734*H734,2)</f>
        <v>0</v>
      </c>
      <c r="K734" s="145"/>
      <c r="L734" s="31"/>
      <c r="M734" s="146" t="s">
        <v>1</v>
      </c>
      <c r="N734" s="147" t="s">
        <v>40</v>
      </c>
      <c r="P734" s="148">
        <f>O734*H734</f>
        <v>0</v>
      </c>
      <c r="Q734" s="148">
        <v>0</v>
      </c>
      <c r="R734" s="148">
        <f>Q734*H734</f>
        <v>0</v>
      </c>
      <c r="S734" s="148">
        <v>0</v>
      </c>
      <c r="T734" s="149">
        <f>S734*H734</f>
        <v>0</v>
      </c>
      <c r="AR734" s="150" t="s">
        <v>170</v>
      </c>
      <c r="AT734" s="150" t="s">
        <v>166</v>
      </c>
      <c r="AU734" s="150" t="s">
        <v>171</v>
      </c>
      <c r="AY734" s="16" t="s">
        <v>163</v>
      </c>
      <c r="BE734" s="151">
        <f>IF(N734="základná",J734,0)</f>
        <v>0</v>
      </c>
      <c r="BF734" s="151">
        <f>IF(N734="znížená",J734,0)</f>
        <v>0</v>
      </c>
      <c r="BG734" s="151">
        <f>IF(N734="zákl. prenesená",J734,0)</f>
        <v>0</v>
      </c>
      <c r="BH734" s="151">
        <f>IF(N734="zníž. prenesená",J734,0)</f>
        <v>0</v>
      </c>
      <c r="BI734" s="151">
        <f>IF(N734="nulová",J734,0)</f>
        <v>0</v>
      </c>
      <c r="BJ734" s="16" t="s">
        <v>171</v>
      </c>
      <c r="BK734" s="151">
        <f>ROUND(I734*H734,2)</f>
        <v>0</v>
      </c>
      <c r="BL734" s="16" t="s">
        <v>170</v>
      </c>
      <c r="BM734" s="150" t="s">
        <v>876</v>
      </c>
    </row>
    <row r="735" spans="2:65" s="1" customFormat="1" ht="24.25" customHeight="1">
      <c r="B735" s="31"/>
      <c r="C735" s="138" t="s">
        <v>502</v>
      </c>
      <c r="D735" s="138" t="s">
        <v>166</v>
      </c>
      <c r="E735" s="139" t="s">
        <v>254</v>
      </c>
      <c r="F735" s="140" t="s">
        <v>255</v>
      </c>
      <c r="G735" s="141" t="s">
        <v>237</v>
      </c>
      <c r="H735" s="142">
        <v>5615.55</v>
      </c>
      <c r="I735" s="143"/>
      <c r="J735" s="144">
        <f>ROUND(I735*H735,2)</f>
        <v>0</v>
      </c>
      <c r="K735" s="145"/>
      <c r="L735" s="31"/>
      <c r="M735" s="146" t="s">
        <v>1</v>
      </c>
      <c r="N735" s="147" t="s">
        <v>40</v>
      </c>
      <c r="P735" s="148">
        <f>O735*H735</f>
        <v>0</v>
      </c>
      <c r="Q735" s="148">
        <v>0</v>
      </c>
      <c r="R735" s="148">
        <f>Q735*H735</f>
        <v>0</v>
      </c>
      <c r="S735" s="148">
        <v>0</v>
      </c>
      <c r="T735" s="149">
        <f>S735*H735</f>
        <v>0</v>
      </c>
      <c r="AR735" s="150" t="s">
        <v>170</v>
      </c>
      <c r="AT735" s="150" t="s">
        <v>166</v>
      </c>
      <c r="AU735" s="150" t="s">
        <v>171</v>
      </c>
      <c r="AY735" s="16" t="s">
        <v>163</v>
      </c>
      <c r="BE735" s="151">
        <f>IF(N735="základná",J735,0)</f>
        <v>0</v>
      </c>
      <c r="BF735" s="151">
        <f>IF(N735="znížená",J735,0)</f>
        <v>0</v>
      </c>
      <c r="BG735" s="151">
        <f>IF(N735="zákl. prenesená",J735,0)</f>
        <v>0</v>
      </c>
      <c r="BH735" s="151">
        <f>IF(N735="zníž. prenesená",J735,0)</f>
        <v>0</v>
      </c>
      <c r="BI735" s="151">
        <f>IF(N735="nulová",J735,0)</f>
        <v>0</v>
      </c>
      <c r="BJ735" s="16" t="s">
        <v>171</v>
      </c>
      <c r="BK735" s="151">
        <f>ROUND(I735*H735,2)</f>
        <v>0</v>
      </c>
      <c r="BL735" s="16" t="s">
        <v>170</v>
      </c>
      <c r="BM735" s="150" t="s">
        <v>877</v>
      </c>
    </row>
    <row r="736" spans="2:65" s="12" customFormat="1" ht="12">
      <c r="B736" s="152"/>
      <c r="D736" s="153" t="s">
        <v>173</v>
      </c>
      <c r="E736" s="154" t="s">
        <v>1</v>
      </c>
      <c r="F736" s="155" t="s">
        <v>874</v>
      </c>
      <c r="H736" s="154" t="s">
        <v>1</v>
      </c>
      <c r="I736" s="156"/>
      <c r="L736" s="152"/>
      <c r="M736" s="157"/>
      <c r="T736" s="158"/>
      <c r="AT736" s="154" t="s">
        <v>173</v>
      </c>
      <c r="AU736" s="154" t="s">
        <v>171</v>
      </c>
      <c r="AV736" s="12" t="s">
        <v>82</v>
      </c>
      <c r="AW736" s="12" t="s">
        <v>31</v>
      </c>
      <c r="AX736" s="12" t="s">
        <v>74</v>
      </c>
      <c r="AY736" s="154" t="s">
        <v>163</v>
      </c>
    </row>
    <row r="737" spans="2:65" s="13" customFormat="1" ht="12">
      <c r="B737" s="159"/>
      <c r="D737" s="153" t="s">
        <v>173</v>
      </c>
      <c r="E737" s="160" t="s">
        <v>1</v>
      </c>
      <c r="F737" s="161" t="s">
        <v>878</v>
      </c>
      <c r="H737" s="162">
        <v>5615.55</v>
      </c>
      <c r="I737" s="163"/>
      <c r="L737" s="159"/>
      <c r="M737" s="164"/>
      <c r="T737" s="165"/>
      <c r="AT737" s="160" t="s">
        <v>173</v>
      </c>
      <c r="AU737" s="160" t="s">
        <v>171</v>
      </c>
      <c r="AV737" s="13" t="s">
        <v>171</v>
      </c>
      <c r="AW737" s="13" t="s">
        <v>31</v>
      </c>
      <c r="AX737" s="13" t="s">
        <v>82</v>
      </c>
      <c r="AY737" s="160" t="s">
        <v>163</v>
      </c>
    </row>
    <row r="738" spans="2:65" s="1" customFormat="1" ht="24.25" customHeight="1">
      <c r="B738" s="31"/>
      <c r="C738" s="138" t="s">
        <v>509</v>
      </c>
      <c r="D738" s="138" t="s">
        <v>166</v>
      </c>
      <c r="E738" s="139" t="s">
        <v>259</v>
      </c>
      <c r="F738" s="140" t="s">
        <v>260</v>
      </c>
      <c r="G738" s="141" t="s">
        <v>237</v>
      </c>
      <c r="H738" s="142">
        <v>374.37</v>
      </c>
      <c r="I738" s="143"/>
      <c r="J738" s="144">
        <f>ROUND(I738*H738,2)</f>
        <v>0</v>
      </c>
      <c r="K738" s="145"/>
      <c r="L738" s="31"/>
      <c r="M738" s="146" t="s">
        <v>1</v>
      </c>
      <c r="N738" s="147" t="s">
        <v>40</v>
      </c>
      <c r="P738" s="148">
        <f>O738*H738</f>
        <v>0</v>
      </c>
      <c r="Q738" s="148">
        <v>0</v>
      </c>
      <c r="R738" s="148">
        <f>Q738*H738</f>
        <v>0</v>
      </c>
      <c r="S738" s="148">
        <v>0</v>
      </c>
      <c r="T738" s="149">
        <f>S738*H738</f>
        <v>0</v>
      </c>
      <c r="AR738" s="150" t="s">
        <v>170</v>
      </c>
      <c r="AT738" s="150" t="s">
        <v>166</v>
      </c>
      <c r="AU738" s="150" t="s">
        <v>171</v>
      </c>
      <c r="AY738" s="16" t="s">
        <v>163</v>
      </c>
      <c r="BE738" s="151">
        <f>IF(N738="základná",J738,0)</f>
        <v>0</v>
      </c>
      <c r="BF738" s="151">
        <f>IF(N738="znížená",J738,0)</f>
        <v>0</v>
      </c>
      <c r="BG738" s="151">
        <f>IF(N738="zákl. prenesená",J738,0)</f>
        <v>0</v>
      </c>
      <c r="BH738" s="151">
        <f>IF(N738="zníž. prenesená",J738,0)</f>
        <v>0</v>
      </c>
      <c r="BI738" s="151">
        <f>IF(N738="nulová",J738,0)</f>
        <v>0</v>
      </c>
      <c r="BJ738" s="16" t="s">
        <v>171</v>
      </c>
      <c r="BK738" s="151">
        <f>ROUND(I738*H738,2)</f>
        <v>0</v>
      </c>
      <c r="BL738" s="16" t="s">
        <v>170</v>
      </c>
      <c r="BM738" s="150" t="s">
        <v>879</v>
      </c>
    </row>
    <row r="739" spans="2:65" s="1" customFormat="1" ht="24.25" customHeight="1">
      <c r="B739" s="31"/>
      <c r="C739" s="138" t="s">
        <v>515</v>
      </c>
      <c r="D739" s="138" t="s">
        <v>166</v>
      </c>
      <c r="E739" s="139" t="s">
        <v>880</v>
      </c>
      <c r="F739" s="140" t="s">
        <v>881</v>
      </c>
      <c r="G739" s="141" t="s">
        <v>237</v>
      </c>
      <c r="H739" s="142">
        <v>374.37</v>
      </c>
      <c r="I739" s="143"/>
      <c r="J739" s="144">
        <f>ROUND(I739*H739,2)</f>
        <v>0</v>
      </c>
      <c r="K739" s="145"/>
      <c r="L739" s="31"/>
      <c r="M739" s="146" t="s">
        <v>1</v>
      </c>
      <c r="N739" s="147" t="s">
        <v>40</v>
      </c>
      <c r="P739" s="148">
        <f>O739*H739</f>
        <v>0</v>
      </c>
      <c r="Q739" s="148">
        <v>0</v>
      </c>
      <c r="R739" s="148">
        <f>Q739*H739</f>
        <v>0</v>
      </c>
      <c r="S739" s="148">
        <v>0</v>
      </c>
      <c r="T739" s="149">
        <f>S739*H739</f>
        <v>0</v>
      </c>
      <c r="AR739" s="150" t="s">
        <v>170</v>
      </c>
      <c r="AT739" s="150" t="s">
        <v>166</v>
      </c>
      <c r="AU739" s="150" t="s">
        <v>171</v>
      </c>
      <c r="AY739" s="16" t="s">
        <v>163</v>
      </c>
      <c r="BE739" s="151">
        <f>IF(N739="základná",J739,0)</f>
        <v>0</v>
      </c>
      <c r="BF739" s="151">
        <f>IF(N739="znížená",J739,0)</f>
        <v>0</v>
      </c>
      <c r="BG739" s="151">
        <f>IF(N739="zákl. prenesená",J739,0)</f>
        <v>0</v>
      </c>
      <c r="BH739" s="151">
        <f>IF(N739="zníž. prenesená",J739,0)</f>
        <v>0</v>
      </c>
      <c r="BI739" s="151">
        <f>IF(N739="nulová",J739,0)</f>
        <v>0</v>
      </c>
      <c r="BJ739" s="16" t="s">
        <v>171</v>
      </c>
      <c r="BK739" s="151">
        <f>ROUND(I739*H739,2)</f>
        <v>0</v>
      </c>
      <c r="BL739" s="16" t="s">
        <v>170</v>
      </c>
      <c r="BM739" s="150" t="s">
        <v>882</v>
      </c>
    </row>
    <row r="740" spans="2:65" s="11" customFormat="1" ht="22.75" customHeight="1">
      <c r="B740" s="126"/>
      <c r="D740" s="127" t="s">
        <v>73</v>
      </c>
      <c r="E740" s="136" t="s">
        <v>273</v>
      </c>
      <c r="F740" s="136" t="s">
        <v>274</v>
      </c>
      <c r="I740" s="129"/>
      <c r="J740" s="137">
        <f>BK740</f>
        <v>0</v>
      </c>
      <c r="L740" s="126"/>
      <c r="M740" s="131"/>
      <c r="P740" s="132">
        <f>P741</f>
        <v>0</v>
      </c>
      <c r="R740" s="132">
        <f>R741</f>
        <v>0</v>
      </c>
      <c r="T740" s="133">
        <f>T741</f>
        <v>0</v>
      </c>
      <c r="AR740" s="127" t="s">
        <v>82</v>
      </c>
      <c r="AT740" s="134" t="s">
        <v>73</v>
      </c>
      <c r="AU740" s="134" t="s">
        <v>82</v>
      </c>
      <c r="AY740" s="127" t="s">
        <v>163</v>
      </c>
      <c r="BK740" s="135">
        <f>BK741</f>
        <v>0</v>
      </c>
    </row>
    <row r="741" spans="2:65" s="1" customFormat="1" ht="24.25" customHeight="1">
      <c r="B741" s="31"/>
      <c r="C741" s="138" t="s">
        <v>883</v>
      </c>
      <c r="D741" s="138" t="s">
        <v>166</v>
      </c>
      <c r="E741" s="139" t="s">
        <v>276</v>
      </c>
      <c r="F741" s="140" t="s">
        <v>277</v>
      </c>
      <c r="G741" s="141" t="s">
        <v>237</v>
      </c>
      <c r="H741" s="142">
        <v>611.88400000000001</v>
      </c>
      <c r="I741" s="143"/>
      <c r="J741" s="144">
        <f>ROUND(I741*H741,2)</f>
        <v>0</v>
      </c>
      <c r="K741" s="145"/>
      <c r="L741" s="31"/>
      <c r="M741" s="146" t="s">
        <v>1</v>
      </c>
      <c r="N741" s="147" t="s">
        <v>40</v>
      </c>
      <c r="P741" s="148">
        <f>O741*H741</f>
        <v>0</v>
      </c>
      <c r="Q741" s="148">
        <v>0</v>
      </c>
      <c r="R741" s="148">
        <f>Q741*H741</f>
        <v>0</v>
      </c>
      <c r="S741" s="148">
        <v>0</v>
      </c>
      <c r="T741" s="149">
        <f>S741*H741</f>
        <v>0</v>
      </c>
      <c r="AR741" s="150" t="s">
        <v>170</v>
      </c>
      <c r="AT741" s="150" t="s">
        <v>166</v>
      </c>
      <c r="AU741" s="150" t="s">
        <v>171</v>
      </c>
      <c r="AY741" s="16" t="s">
        <v>163</v>
      </c>
      <c r="BE741" s="151">
        <f>IF(N741="základná",J741,0)</f>
        <v>0</v>
      </c>
      <c r="BF741" s="151">
        <f>IF(N741="znížená",J741,0)</f>
        <v>0</v>
      </c>
      <c r="BG741" s="151">
        <f>IF(N741="zákl. prenesená",J741,0)</f>
        <v>0</v>
      </c>
      <c r="BH741" s="151">
        <f>IF(N741="zníž. prenesená",J741,0)</f>
        <v>0</v>
      </c>
      <c r="BI741" s="151">
        <f>IF(N741="nulová",J741,0)</f>
        <v>0</v>
      </c>
      <c r="BJ741" s="16" t="s">
        <v>171</v>
      </c>
      <c r="BK741" s="151">
        <f>ROUND(I741*H741,2)</f>
        <v>0</v>
      </c>
      <c r="BL741" s="16" t="s">
        <v>170</v>
      </c>
      <c r="BM741" s="150" t="s">
        <v>884</v>
      </c>
    </row>
    <row r="742" spans="2:65" s="11" customFormat="1" ht="26" customHeight="1">
      <c r="B742" s="126"/>
      <c r="D742" s="127" t="s">
        <v>73</v>
      </c>
      <c r="E742" s="128" t="s">
        <v>279</v>
      </c>
      <c r="F742" s="128" t="s">
        <v>280</v>
      </c>
      <c r="I742" s="129"/>
      <c r="J742" s="130">
        <f>BK742</f>
        <v>0</v>
      </c>
      <c r="L742" s="126"/>
      <c r="M742" s="131"/>
      <c r="P742" s="132">
        <f>P743+P773+P785+P812+P826+P831+P910+P957+P967+P1001</f>
        <v>0</v>
      </c>
      <c r="R742" s="132">
        <f>R743+R773+R785+R812+R826+R831+R910+R957+R967+R1001</f>
        <v>75.265739400000001</v>
      </c>
      <c r="T742" s="133">
        <f>T743+T773+T785+T812+T826+T831+T910+T957+T967+T1001</f>
        <v>20.590299999999999</v>
      </c>
      <c r="AR742" s="127" t="s">
        <v>171</v>
      </c>
      <c r="AT742" s="134" t="s">
        <v>73</v>
      </c>
      <c r="AU742" s="134" t="s">
        <v>74</v>
      </c>
      <c r="AY742" s="127" t="s">
        <v>163</v>
      </c>
      <c r="BK742" s="135">
        <f>BK743+BK773+BK785+BK812+BK826+BK831+BK910+BK957+BK967+BK1001</f>
        <v>0</v>
      </c>
    </row>
    <row r="743" spans="2:65" s="11" customFormat="1" ht="22.75" customHeight="1">
      <c r="B743" s="126"/>
      <c r="D743" s="127" t="s">
        <v>73</v>
      </c>
      <c r="E743" s="136" t="s">
        <v>885</v>
      </c>
      <c r="F743" s="136" t="s">
        <v>886</v>
      </c>
      <c r="I743" s="129"/>
      <c r="J743" s="137">
        <f>BK743</f>
        <v>0</v>
      </c>
      <c r="L743" s="126"/>
      <c r="M743" s="131"/>
      <c r="P743" s="132">
        <f>SUM(P744:P772)</f>
        <v>0</v>
      </c>
      <c r="R743" s="132">
        <f>SUM(R744:R772)</f>
        <v>4.2080500000000001</v>
      </c>
      <c r="T743" s="133">
        <f>SUM(T744:T772)</f>
        <v>0</v>
      </c>
      <c r="AR743" s="127" t="s">
        <v>171</v>
      </c>
      <c r="AT743" s="134" t="s">
        <v>73</v>
      </c>
      <c r="AU743" s="134" t="s">
        <v>82</v>
      </c>
      <c r="AY743" s="127" t="s">
        <v>163</v>
      </c>
      <c r="BK743" s="135">
        <f>SUM(BK744:BK772)</f>
        <v>0</v>
      </c>
    </row>
    <row r="744" spans="2:65" s="1" customFormat="1" ht="24.25" customHeight="1">
      <c r="B744" s="31"/>
      <c r="C744" s="138" t="s">
        <v>887</v>
      </c>
      <c r="D744" s="138" t="s">
        <v>166</v>
      </c>
      <c r="E744" s="139" t="s">
        <v>888</v>
      </c>
      <c r="F744" s="140" t="s">
        <v>889</v>
      </c>
      <c r="G744" s="141" t="s">
        <v>183</v>
      </c>
      <c r="H744" s="142">
        <v>888.5</v>
      </c>
      <c r="I744" s="143"/>
      <c r="J744" s="144">
        <f>ROUND(I744*H744,2)</f>
        <v>0</v>
      </c>
      <c r="K744" s="145"/>
      <c r="L744" s="31"/>
      <c r="M744" s="146" t="s">
        <v>1</v>
      </c>
      <c r="N744" s="147" t="s">
        <v>40</v>
      </c>
      <c r="P744" s="148">
        <f>O744*H744</f>
        <v>0</v>
      </c>
      <c r="Q744" s="148">
        <v>3.5000000000000001E-3</v>
      </c>
      <c r="R744" s="148">
        <f>Q744*H744</f>
        <v>3.10975</v>
      </c>
      <c r="S744" s="148">
        <v>0</v>
      </c>
      <c r="T744" s="149">
        <f>S744*H744</f>
        <v>0</v>
      </c>
      <c r="AR744" s="150" t="s">
        <v>275</v>
      </c>
      <c r="AT744" s="150" t="s">
        <v>166</v>
      </c>
      <c r="AU744" s="150" t="s">
        <v>171</v>
      </c>
      <c r="AY744" s="16" t="s">
        <v>163</v>
      </c>
      <c r="BE744" s="151">
        <f>IF(N744="základná",J744,0)</f>
        <v>0</v>
      </c>
      <c r="BF744" s="151">
        <f>IF(N744="znížená",J744,0)</f>
        <v>0</v>
      </c>
      <c r="BG744" s="151">
        <f>IF(N744="zákl. prenesená",J744,0)</f>
        <v>0</v>
      </c>
      <c r="BH744" s="151">
        <f>IF(N744="zníž. prenesená",J744,0)</f>
        <v>0</v>
      </c>
      <c r="BI744" s="151">
        <f>IF(N744="nulová",J744,0)</f>
        <v>0</v>
      </c>
      <c r="BJ744" s="16" t="s">
        <v>171</v>
      </c>
      <c r="BK744" s="151">
        <f>ROUND(I744*H744,2)</f>
        <v>0</v>
      </c>
      <c r="BL744" s="16" t="s">
        <v>275</v>
      </c>
      <c r="BM744" s="150" t="s">
        <v>890</v>
      </c>
    </row>
    <row r="745" spans="2:65" s="12" customFormat="1" ht="12">
      <c r="B745" s="152"/>
      <c r="D745" s="153" t="s">
        <v>173</v>
      </c>
      <c r="E745" s="154" t="s">
        <v>1</v>
      </c>
      <c r="F745" s="155" t="s">
        <v>535</v>
      </c>
      <c r="H745" s="154" t="s">
        <v>1</v>
      </c>
      <c r="I745" s="156"/>
      <c r="L745" s="152"/>
      <c r="M745" s="157"/>
      <c r="T745" s="158"/>
      <c r="AT745" s="154" t="s">
        <v>173</v>
      </c>
      <c r="AU745" s="154" t="s">
        <v>171</v>
      </c>
      <c r="AV745" s="12" t="s">
        <v>82</v>
      </c>
      <c r="AW745" s="12" t="s">
        <v>31</v>
      </c>
      <c r="AX745" s="12" t="s">
        <v>74</v>
      </c>
      <c r="AY745" s="154" t="s">
        <v>163</v>
      </c>
    </row>
    <row r="746" spans="2:65" s="12" customFormat="1" ht="12">
      <c r="B746" s="152"/>
      <c r="D746" s="153" t="s">
        <v>173</v>
      </c>
      <c r="E746" s="154" t="s">
        <v>1</v>
      </c>
      <c r="F746" s="155" t="s">
        <v>614</v>
      </c>
      <c r="H746" s="154" t="s">
        <v>1</v>
      </c>
      <c r="I746" s="156"/>
      <c r="L746" s="152"/>
      <c r="M746" s="157"/>
      <c r="T746" s="158"/>
      <c r="AT746" s="154" t="s">
        <v>173</v>
      </c>
      <c r="AU746" s="154" t="s">
        <v>171</v>
      </c>
      <c r="AV746" s="12" t="s">
        <v>82</v>
      </c>
      <c r="AW746" s="12" t="s">
        <v>31</v>
      </c>
      <c r="AX746" s="12" t="s">
        <v>74</v>
      </c>
      <c r="AY746" s="154" t="s">
        <v>163</v>
      </c>
    </row>
    <row r="747" spans="2:65" s="13" customFormat="1" ht="12">
      <c r="B747" s="159"/>
      <c r="D747" s="153" t="s">
        <v>173</v>
      </c>
      <c r="E747" s="160" t="s">
        <v>1</v>
      </c>
      <c r="F747" s="161" t="s">
        <v>615</v>
      </c>
      <c r="H747" s="162">
        <v>266.10000000000002</v>
      </c>
      <c r="I747" s="163"/>
      <c r="L747" s="159"/>
      <c r="M747" s="164"/>
      <c r="T747" s="165"/>
      <c r="AT747" s="160" t="s">
        <v>173</v>
      </c>
      <c r="AU747" s="160" t="s">
        <v>171</v>
      </c>
      <c r="AV747" s="13" t="s">
        <v>171</v>
      </c>
      <c r="AW747" s="13" t="s">
        <v>31</v>
      </c>
      <c r="AX747" s="13" t="s">
        <v>74</v>
      </c>
      <c r="AY747" s="160" t="s">
        <v>163</v>
      </c>
    </row>
    <row r="748" spans="2:65" s="12" customFormat="1" ht="12">
      <c r="B748" s="152"/>
      <c r="D748" s="153" t="s">
        <v>173</v>
      </c>
      <c r="E748" s="154" t="s">
        <v>1</v>
      </c>
      <c r="F748" s="155" t="s">
        <v>538</v>
      </c>
      <c r="H748" s="154" t="s">
        <v>1</v>
      </c>
      <c r="I748" s="156"/>
      <c r="L748" s="152"/>
      <c r="M748" s="157"/>
      <c r="T748" s="158"/>
      <c r="AT748" s="154" t="s">
        <v>173</v>
      </c>
      <c r="AU748" s="154" t="s">
        <v>171</v>
      </c>
      <c r="AV748" s="12" t="s">
        <v>82</v>
      </c>
      <c r="AW748" s="12" t="s">
        <v>31</v>
      </c>
      <c r="AX748" s="12" t="s">
        <v>74</v>
      </c>
      <c r="AY748" s="154" t="s">
        <v>163</v>
      </c>
    </row>
    <row r="749" spans="2:65" s="12" customFormat="1" ht="12">
      <c r="B749" s="152"/>
      <c r="D749" s="153" t="s">
        <v>173</v>
      </c>
      <c r="E749" s="154" t="s">
        <v>1</v>
      </c>
      <c r="F749" s="155" t="s">
        <v>616</v>
      </c>
      <c r="H749" s="154" t="s">
        <v>1</v>
      </c>
      <c r="I749" s="156"/>
      <c r="L749" s="152"/>
      <c r="M749" s="157"/>
      <c r="T749" s="158"/>
      <c r="AT749" s="154" t="s">
        <v>173</v>
      </c>
      <c r="AU749" s="154" t="s">
        <v>171</v>
      </c>
      <c r="AV749" s="12" t="s">
        <v>82</v>
      </c>
      <c r="AW749" s="12" t="s">
        <v>31</v>
      </c>
      <c r="AX749" s="12" t="s">
        <v>74</v>
      </c>
      <c r="AY749" s="154" t="s">
        <v>163</v>
      </c>
    </row>
    <row r="750" spans="2:65" s="13" customFormat="1" ht="12">
      <c r="B750" s="159"/>
      <c r="D750" s="153" t="s">
        <v>173</v>
      </c>
      <c r="E750" s="160" t="s">
        <v>1</v>
      </c>
      <c r="F750" s="161" t="s">
        <v>617</v>
      </c>
      <c r="H750" s="162">
        <v>30.6</v>
      </c>
      <c r="I750" s="163"/>
      <c r="L750" s="159"/>
      <c r="M750" s="164"/>
      <c r="T750" s="165"/>
      <c r="AT750" s="160" t="s">
        <v>173</v>
      </c>
      <c r="AU750" s="160" t="s">
        <v>171</v>
      </c>
      <c r="AV750" s="13" t="s">
        <v>171</v>
      </c>
      <c r="AW750" s="13" t="s">
        <v>31</v>
      </c>
      <c r="AX750" s="13" t="s">
        <v>74</v>
      </c>
      <c r="AY750" s="160" t="s">
        <v>163</v>
      </c>
    </row>
    <row r="751" spans="2:65" s="12" customFormat="1" ht="12">
      <c r="B751" s="152"/>
      <c r="D751" s="153" t="s">
        <v>173</v>
      </c>
      <c r="E751" s="154" t="s">
        <v>1</v>
      </c>
      <c r="F751" s="155" t="s">
        <v>541</v>
      </c>
      <c r="H751" s="154" t="s">
        <v>1</v>
      </c>
      <c r="I751" s="156"/>
      <c r="L751" s="152"/>
      <c r="M751" s="157"/>
      <c r="T751" s="158"/>
      <c r="AT751" s="154" t="s">
        <v>173</v>
      </c>
      <c r="AU751" s="154" t="s">
        <v>171</v>
      </c>
      <c r="AV751" s="12" t="s">
        <v>82</v>
      </c>
      <c r="AW751" s="12" t="s">
        <v>31</v>
      </c>
      <c r="AX751" s="12" t="s">
        <v>74</v>
      </c>
      <c r="AY751" s="154" t="s">
        <v>163</v>
      </c>
    </row>
    <row r="752" spans="2:65" s="12" customFormat="1" ht="24">
      <c r="B752" s="152"/>
      <c r="D752" s="153" t="s">
        <v>173</v>
      </c>
      <c r="E752" s="154" t="s">
        <v>1</v>
      </c>
      <c r="F752" s="155" t="s">
        <v>618</v>
      </c>
      <c r="H752" s="154" t="s">
        <v>1</v>
      </c>
      <c r="I752" s="156"/>
      <c r="L752" s="152"/>
      <c r="M752" s="157"/>
      <c r="T752" s="158"/>
      <c r="AT752" s="154" t="s">
        <v>173</v>
      </c>
      <c r="AU752" s="154" t="s">
        <v>171</v>
      </c>
      <c r="AV752" s="12" t="s">
        <v>82</v>
      </c>
      <c r="AW752" s="12" t="s">
        <v>31</v>
      </c>
      <c r="AX752" s="12" t="s">
        <v>74</v>
      </c>
      <c r="AY752" s="154" t="s">
        <v>163</v>
      </c>
    </row>
    <row r="753" spans="2:65" s="13" customFormat="1" ht="12">
      <c r="B753" s="159"/>
      <c r="D753" s="153" t="s">
        <v>173</v>
      </c>
      <c r="E753" s="160" t="s">
        <v>1</v>
      </c>
      <c r="F753" s="161" t="s">
        <v>619</v>
      </c>
      <c r="H753" s="162">
        <v>294</v>
      </c>
      <c r="I753" s="163"/>
      <c r="L753" s="159"/>
      <c r="M753" s="164"/>
      <c r="T753" s="165"/>
      <c r="AT753" s="160" t="s">
        <v>173</v>
      </c>
      <c r="AU753" s="160" t="s">
        <v>171</v>
      </c>
      <c r="AV753" s="13" t="s">
        <v>171</v>
      </c>
      <c r="AW753" s="13" t="s">
        <v>31</v>
      </c>
      <c r="AX753" s="13" t="s">
        <v>74</v>
      </c>
      <c r="AY753" s="160" t="s">
        <v>163</v>
      </c>
    </row>
    <row r="754" spans="2:65" s="12" customFormat="1" ht="12">
      <c r="B754" s="152"/>
      <c r="D754" s="153" t="s">
        <v>173</v>
      </c>
      <c r="E754" s="154" t="s">
        <v>1</v>
      </c>
      <c r="F754" s="155" t="s">
        <v>544</v>
      </c>
      <c r="H754" s="154" t="s">
        <v>1</v>
      </c>
      <c r="I754" s="156"/>
      <c r="L754" s="152"/>
      <c r="M754" s="157"/>
      <c r="T754" s="158"/>
      <c r="AT754" s="154" t="s">
        <v>173</v>
      </c>
      <c r="AU754" s="154" t="s">
        <v>171</v>
      </c>
      <c r="AV754" s="12" t="s">
        <v>82</v>
      </c>
      <c r="AW754" s="12" t="s">
        <v>31</v>
      </c>
      <c r="AX754" s="12" t="s">
        <v>74</v>
      </c>
      <c r="AY754" s="154" t="s">
        <v>163</v>
      </c>
    </row>
    <row r="755" spans="2:65" s="12" customFormat="1" ht="12">
      <c r="B755" s="152"/>
      <c r="D755" s="153" t="s">
        <v>173</v>
      </c>
      <c r="E755" s="154" t="s">
        <v>1</v>
      </c>
      <c r="F755" s="155" t="s">
        <v>620</v>
      </c>
      <c r="H755" s="154" t="s">
        <v>1</v>
      </c>
      <c r="I755" s="156"/>
      <c r="L755" s="152"/>
      <c r="M755" s="157"/>
      <c r="T755" s="158"/>
      <c r="AT755" s="154" t="s">
        <v>173</v>
      </c>
      <c r="AU755" s="154" t="s">
        <v>171</v>
      </c>
      <c r="AV755" s="12" t="s">
        <v>82</v>
      </c>
      <c r="AW755" s="12" t="s">
        <v>31</v>
      </c>
      <c r="AX755" s="12" t="s">
        <v>74</v>
      </c>
      <c r="AY755" s="154" t="s">
        <v>163</v>
      </c>
    </row>
    <row r="756" spans="2:65" s="13" customFormat="1" ht="12">
      <c r="B756" s="159"/>
      <c r="D756" s="153" t="s">
        <v>173</v>
      </c>
      <c r="E756" s="160" t="s">
        <v>1</v>
      </c>
      <c r="F756" s="161" t="s">
        <v>621</v>
      </c>
      <c r="H756" s="162">
        <v>19.8</v>
      </c>
      <c r="I756" s="163"/>
      <c r="L756" s="159"/>
      <c r="M756" s="164"/>
      <c r="T756" s="165"/>
      <c r="AT756" s="160" t="s">
        <v>173</v>
      </c>
      <c r="AU756" s="160" t="s">
        <v>171</v>
      </c>
      <c r="AV756" s="13" t="s">
        <v>171</v>
      </c>
      <c r="AW756" s="13" t="s">
        <v>31</v>
      </c>
      <c r="AX756" s="13" t="s">
        <v>74</v>
      </c>
      <c r="AY756" s="160" t="s">
        <v>163</v>
      </c>
    </row>
    <row r="757" spans="2:65" s="12" customFormat="1" ht="12">
      <c r="B757" s="152"/>
      <c r="D757" s="153" t="s">
        <v>173</v>
      </c>
      <c r="E757" s="154" t="s">
        <v>1</v>
      </c>
      <c r="F757" s="155" t="s">
        <v>547</v>
      </c>
      <c r="H757" s="154" t="s">
        <v>1</v>
      </c>
      <c r="I757" s="156"/>
      <c r="L757" s="152"/>
      <c r="M757" s="157"/>
      <c r="T757" s="158"/>
      <c r="AT757" s="154" t="s">
        <v>173</v>
      </c>
      <c r="AU757" s="154" t="s">
        <v>171</v>
      </c>
      <c r="AV757" s="12" t="s">
        <v>82</v>
      </c>
      <c r="AW757" s="12" t="s">
        <v>31</v>
      </c>
      <c r="AX757" s="12" t="s">
        <v>74</v>
      </c>
      <c r="AY757" s="154" t="s">
        <v>163</v>
      </c>
    </row>
    <row r="758" spans="2:65" s="12" customFormat="1" ht="12">
      <c r="B758" s="152"/>
      <c r="D758" s="153" t="s">
        <v>173</v>
      </c>
      <c r="E758" s="154" t="s">
        <v>1</v>
      </c>
      <c r="F758" s="155" t="s">
        <v>622</v>
      </c>
      <c r="H758" s="154" t="s">
        <v>1</v>
      </c>
      <c r="I758" s="156"/>
      <c r="L758" s="152"/>
      <c r="M758" s="157"/>
      <c r="T758" s="158"/>
      <c r="AT758" s="154" t="s">
        <v>173</v>
      </c>
      <c r="AU758" s="154" t="s">
        <v>171</v>
      </c>
      <c r="AV758" s="12" t="s">
        <v>82</v>
      </c>
      <c r="AW758" s="12" t="s">
        <v>31</v>
      </c>
      <c r="AX758" s="12" t="s">
        <v>74</v>
      </c>
      <c r="AY758" s="154" t="s">
        <v>163</v>
      </c>
    </row>
    <row r="759" spans="2:65" s="13" customFormat="1" ht="12">
      <c r="B759" s="159"/>
      <c r="D759" s="153" t="s">
        <v>173</v>
      </c>
      <c r="E759" s="160" t="s">
        <v>1</v>
      </c>
      <c r="F759" s="161" t="s">
        <v>623</v>
      </c>
      <c r="H759" s="162">
        <v>221.5</v>
      </c>
      <c r="I759" s="163"/>
      <c r="L759" s="159"/>
      <c r="M759" s="164"/>
      <c r="T759" s="165"/>
      <c r="AT759" s="160" t="s">
        <v>173</v>
      </c>
      <c r="AU759" s="160" t="s">
        <v>171</v>
      </c>
      <c r="AV759" s="13" t="s">
        <v>171</v>
      </c>
      <c r="AW759" s="13" t="s">
        <v>31</v>
      </c>
      <c r="AX759" s="13" t="s">
        <v>74</v>
      </c>
      <c r="AY759" s="160" t="s">
        <v>163</v>
      </c>
    </row>
    <row r="760" spans="2:65" s="12" customFormat="1" ht="12">
      <c r="B760" s="152"/>
      <c r="D760" s="153" t="s">
        <v>173</v>
      </c>
      <c r="E760" s="154" t="s">
        <v>1</v>
      </c>
      <c r="F760" s="155" t="s">
        <v>784</v>
      </c>
      <c r="H760" s="154" t="s">
        <v>1</v>
      </c>
      <c r="I760" s="156"/>
      <c r="L760" s="152"/>
      <c r="M760" s="157"/>
      <c r="T760" s="158"/>
      <c r="AT760" s="154" t="s">
        <v>173</v>
      </c>
      <c r="AU760" s="154" t="s">
        <v>171</v>
      </c>
      <c r="AV760" s="12" t="s">
        <v>82</v>
      </c>
      <c r="AW760" s="12" t="s">
        <v>31</v>
      </c>
      <c r="AX760" s="12" t="s">
        <v>74</v>
      </c>
      <c r="AY760" s="154" t="s">
        <v>163</v>
      </c>
    </row>
    <row r="761" spans="2:65" s="12" customFormat="1" ht="12">
      <c r="B761" s="152"/>
      <c r="D761" s="153" t="s">
        <v>173</v>
      </c>
      <c r="E761" s="154" t="s">
        <v>1</v>
      </c>
      <c r="F761" s="155" t="s">
        <v>785</v>
      </c>
      <c r="H761" s="154" t="s">
        <v>1</v>
      </c>
      <c r="I761" s="156"/>
      <c r="L761" s="152"/>
      <c r="M761" s="157"/>
      <c r="T761" s="158"/>
      <c r="AT761" s="154" t="s">
        <v>173</v>
      </c>
      <c r="AU761" s="154" t="s">
        <v>171</v>
      </c>
      <c r="AV761" s="12" t="s">
        <v>82</v>
      </c>
      <c r="AW761" s="12" t="s">
        <v>31</v>
      </c>
      <c r="AX761" s="12" t="s">
        <v>74</v>
      </c>
      <c r="AY761" s="154" t="s">
        <v>163</v>
      </c>
    </row>
    <row r="762" spans="2:65" s="13" customFormat="1" ht="12">
      <c r="B762" s="159"/>
      <c r="D762" s="153" t="s">
        <v>173</v>
      </c>
      <c r="E762" s="160" t="s">
        <v>1</v>
      </c>
      <c r="F762" s="161" t="s">
        <v>786</v>
      </c>
      <c r="H762" s="162">
        <v>56.5</v>
      </c>
      <c r="I762" s="163"/>
      <c r="L762" s="159"/>
      <c r="M762" s="164"/>
      <c r="T762" s="165"/>
      <c r="AT762" s="160" t="s">
        <v>173</v>
      </c>
      <c r="AU762" s="160" t="s">
        <v>171</v>
      </c>
      <c r="AV762" s="13" t="s">
        <v>171</v>
      </c>
      <c r="AW762" s="13" t="s">
        <v>31</v>
      </c>
      <c r="AX762" s="13" t="s">
        <v>74</v>
      </c>
      <c r="AY762" s="160" t="s">
        <v>163</v>
      </c>
    </row>
    <row r="763" spans="2:65" s="14" customFormat="1" ht="12">
      <c r="B763" s="166"/>
      <c r="D763" s="153" t="s">
        <v>173</v>
      </c>
      <c r="E763" s="167" t="s">
        <v>1</v>
      </c>
      <c r="F763" s="168" t="s">
        <v>178</v>
      </c>
      <c r="H763" s="169">
        <v>888.5</v>
      </c>
      <c r="I763" s="170"/>
      <c r="L763" s="166"/>
      <c r="M763" s="171"/>
      <c r="T763" s="172"/>
      <c r="AT763" s="167" t="s">
        <v>173</v>
      </c>
      <c r="AU763" s="167" t="s">
        <v>171</v>
      </c>
      <c r="AV763" s="14" t="s">
        <v>170</v>
      </c>
      <c r="AW763" s="14" t="s">
        <v>31</v>
      </c>
      <c r="AX763" s="14" t="s">
        <v>82</v>
      </c>
      <c r="AY763" s="167" t="s">
        <v>163</v>
      </c>
    </row>
    <row r="764" spans="2:65" s="1" customFormat="1" ht="24.25" customHeight="1">
      <c r="B764" s="31"/>
      <c r="C764" s="138" t="s">
        <v>891</v>
      </c>
      <c r="D764" s="138" t="s">
        <v>166</v>
      </c>
      <c r="E764" s="139" t="s">
        <v>892</v>
      </c>
      <c r="F764" s="140" t="s">
        <v>893</v>
      </c>
      <c r="G764" s="141" t="s">
        <v>183</v>
      </c>
      <c r="H764" s="142">
        <v>313.8</v>
      </c>
      <c r="I764" s="143"/>
      <c r="J764" s="144">
        <f>ROUND(I764*H764,2)</f>
        <v>0</v>
      </c>
      <c r="K764" s="145"/>
      <c r="L764" s="31"/>
      <c r="M764" s="146" t="s">
        <v>1</v>
      </c>
      <c r="N764" s="147" t="s">
        <v>40</v>
      </c>
      <c r="P764" s="148">
        <f>O764*H764</f>
        <v>0</v>
      </c>
      <c r="Q764" s="148">
        <v>3.5000000000000001E-3</v>
      </c>
      <c r="R764" s="148">
        <f>Q764*H764</f>
        <v>1.0983000000000001</v>
      </c>
      <c r="S764" s="148">
        <v>0</v>
      </c>
      <c r="T764" s="149">
        <f>S764*H764</f>
        <v>0</v>
      </c>
      <c r="AR764" s="150" t="s">
        <v>275</v>
      </c>
      <c r="AT764" s="150" t="s">
        <v>166</v>
      </c>
      <c r="AU764" s="150" t="s">
        <v>171</v>
      </c>
      <c r="AY764" s="16" t="s">
        <v>163</v>
      </c>
      <c r="BE764" s="151">
        <f>IF(N764="základná",J764,0)</f>
        <v>0</v>
      </c>
      <c r="BF764" s="151">
        <f>IF(N764="znížená",J764,0)</f>
        <v>0</v>
      </c>
      <c r="BG764" s="151">
        <f>IF(N764="zákl. prenesená",J764,0)</f>
        <v>0</v>
      </c>
      <c r="BH764" s="151">
        <f>IF(N764="zníž. prenesená",J764,0)</f>
        <v>0</v>
      </c>
      <c r="BI764" s="151">
        <f>IF(N764="nulová",J764,0)</f>
        <v>0</v>
      </c>
      <c r="BJ764" s="16" t="s">
        <v>171</v>
      </c>
      <c r="BK764" s="151">
        <f>ROUND(I764*H764,2)</f>
        <v>0</v>
      </c>
      <c r="BL764" s="16" t="s">
        <v>275</v>
      </c>
      <c r="BM764" s="150" t="s">
        <v>894</v>
      </c>
    </row>
    <row r="765" spans="2:65" s="12" customFormat="1" ht="12">
      <c r="B765" s="152"/>
      <c r="D765" s="153" t="s">
        <v>173</v>
      </c>
      <c r="E765" s="154" t="s">
        <v>1</v>
      </c>
      <c r="F765" s="155" t="s">
        <v>541</v>
      </c>
      <c r="H765" s="154" t="s">
        <v>1</v>
      </c>
      <c r="I765" s="156"/>
      <c r="L765" s="152"/>
      <c r="M765" s="157"/>
      <c r="T765" s="158"/>
      <c r="AT765" s="154" t="s">
        <v>173</v>
      </c>
      <c r="AU765" s="154" t="s">
        <v>171</v>
      </c>
      <c r="AV765" s="12" t="s">
        <v>82</v>
      </c>
      <c r="AW765" s="12" t="s">
        <v>31</v>
      </c>
      <c r="AX765" s="12" t="s">
        <v>74</v>
      </c>
      <c r="AY765" s="154" t="s">
        <v>163</v>
      </c>
    </row>
    <row r="766" spans="2:65" s="12" customFormat="1" ht="24">
      <c r="B766" s="152"/>
      <c r="D766" s="153" t="s">
        <v>173</v>
      </c>
      <c r="E766" s="154" t="s">
        <v>1</v>
      </c>
      <c r="F766" s="155" t="s">
        <v>618</v>
      </c>
      <c r="H766" s="154" t="s">
        <v>1</v>
      </c>
      <c r="I766" s="156"/>
      <c r="L766" s="152"/>
      <c r="M766" s="157"/>
      <c r="T766" s="158"/>
      <c r="AT766" s="154" t="s">
        <v>173</v>
      </c>
      <c r="AU766" s="154" t="s">
        <v>171</v>
      </c>
      <c r="AV766" s="12" t="s">
        <v>82</v>
      </c>
      <c r="AW766" s="12" t="s">
        <v>31</v>
      </c>
      <c r="AX766" s="12" t="s">
        <v>74</v>
      </c>
      <c r="AY766" s="154" t="s">
        <v>163</v>
      </c>
    </row>
    <row r="767" spans="2:65" s="13" customFormat="1" ht="12">
      <c r="B767" s="159"/>
      <c r="D767" s="153" t="s">
        <v>173</v>
      </c>
      <c r="E767" s="160" t="s">
        <v>1</v>
      </c>
      <c r="F767" s="161" t="s">
        <v>619</v>
      </c>
      <c r="H767" s="162">
        <v>294</v>
      </c>
      <c r="I767" s="163"/>
      <c r="L767" s="159"/>
      <c r="M767" s="164"/>
      <c r="T767" s="165"/>
      <c r="AT767" s="160" t="s">
        <v>173</v>
      </c>
      <c r="AU767" s="160" t="s">
        <v>171</v>
      </c>
      <c r="AV767" s="13" t="s">
        <v>171</v>
      </c>
      <c r="AW767" s="13" t="s">
        <v>31</v>
      </c>
      <c r="AX767" s="13" t="s">
        <v>74</v>
      </c>
      <c r="AY767" s="160" t="s">
        <v>163</v>
      </c>
    </row>
    <row r="768" spans="2:65" s="12" customFormat="1" ht="12">
      <c r="B768" s="152"/>
      <c r="D768" s="153" t="s">
        <v>173</v>
      </c>
      <c r="E768" s="154" t="s">
        <v>1</v>
      </c>
      <c r="F768" s="155" t="s">
        <v>544</v>
      </c>
      <c r="H768" s="154" t="s">
        <v>1</v>
      </c>
      <c r="I768" s="156"/>
      <c r="L768" s="152"/>
      <c r="M768" s="157"/>
      <c r="T768" s="158"/>
      <c r="AT768" s="154" t="s">
        <v>173</v>
      </c>
      <c r="AU768" s="154" t="s">
        <v>171</v>
      </c>
      <c r="AV768" s="12" t="s">
        <v>82</v>
      </c>
      <c r="AW768" s="12" t="s">
        <v>31</v>
      </c>
      <c r="AX768" s="12" t="s">
        <v>74</v>
      </c>
      <c r="AY768" s="154" t="s">
        <v>163</v>
      </c>
    </row>
    <row r="769" spans="2:65" s="12" customFormat="1" ht="12">
      <c r="B769" s="152"/>
      <c r="D769" s="153" t="s">
        <v>173</v>
      </c>
      <c r="E769" s="154" t="s">
        <v>1</v>
      </c>
      <c r="F769" s="155" t="s">
        <v>620</v>
      </c>
      <c r="H769" s="154" t="s">
        <v>1</v>
      </c>
      <c r="I769" s="156"/>
      <c r="L769" s="152"/>
      <c r="M769" s="157"/>
      <c r="T769" s="158"/>
      <c r="AT769" s="154" t="s">
        <v>173</v>
      </c>
      <c r="AU769" s="154" t="s">
        <v>171</v>
      </c>
      <c r="AV769" s="12" t="s">
        <v>82</v>
      </c>
      <c r="AW769" s="12" t="s">
        <v>31</v>
      </c>
      <c r="AX769" s="12" t="s">
        <v>74</v>
      </c>
      <c r="AY769" s="154" t="s">
        <v>163</v>
      </c>
    </row>
    <row r="770" spans="2:65" s="13" customFormat="1" ht="12">
      <c r="B770" s="159"/>
      <c r="D770" s="153" t="s">
        <v>173</v>
      </c>
      <c r="E770" s="160" t="s">
        <v>1</v>
      </c>
      <c r="F770" s="161" t="s">
        <v>621</v>
      </c>
      <c r="H770" s="162">
        <v>19.8</v>
      </c>
      <c r="I770" s="163"/>
      <c r="L770" s="159"/>
      <c r="M770" s="164"/>
      <c r="T770" s="165"/>
      <c r="AT770" s="160" t="s">
        <v>173</v>
      </c>
      <c r="AU770" s="160" t="s">
        <v>171</v>
      </c>
      <c r="AV770" s="13" t="s">
        <v>171</v>
      </c>
      <c r="AW770" s="13" t="s">
        <v>31</v>
      </c>
      <c r="AX770" s="13" t="s">
        <v>74</v>
      </c>
      <c r="AY770" s="160" t="s">
        <v>163</v>
      </c>
    </row>
    <row r="771" spans="2:65" s="14" customFormat="1" ht="12">
      <c r="B771" s="166"/>
      <c r="D771" s="153" t="s">
        <v>173</v>
      </c>
      <c r="E771" s="167" t="s">
        <v>1</v>
      </c>
      <c r="F771" s="168" t="s">
        <v>178</v>
      </c>
      <c r="H771" s="169">
        <v>313.8</v>
      </c>
      <c r="I771" s="170"/>
      <c r="L771" s="166"/>
      <c r="M771" s="171"/>
      <c r="T771" s="172"/>
      <c r="AT771" s="167" t="s">
        <v>173</v>
      </c>
      <c r="AU771" s="167" t="s">
        <v>171</v>
      </c>
      <c r="AV771" s="14" t="s">
        <v>170</v>
      </c>
      <c r="AW771" s="14" t="s">
        <v>31</v>
      </c>
      <c r="AX771" s="14" t="s">
        <v>82</v>
      </c>
      <c r="AY771" s="167" t="s">
        <v>163</v>
      </c>
    </row>
    <row r="772" spans="2:65" s="1" customFormat="1" ht="24.25" customHeight="1">
      <c r="B772" s="31"/>
      <c r="C772" s="138" t="s">
        <v>895</v>
      </c>
      <c r="D772" s="138" t="s">
        <v>166</v>
      </c>
      <c r="E772" s="139" t="s">
        <v>896</v>
      </c>
      <c r="F772" s="140" t="s">
        <v>897</v>
      </c>
      <c r="G772" s="141" t="s">
        <v>237</v>
      </c>
      <c r="H772" s="142">
        <v>4.2080000000000002</v>
      </c>
      <c r="I772" s="143"/>
      <c r="J772" s="144">
        <f>ROUND(I772*H772,2)</f>
        <v>0</v>
      </c>
      <c r="K772" s="145"/>
      <c r="L772" s="31"/>
      <c r="M772" s="146" t="s">
        <v>1</v>
      </c>
      <c r="N772" s="147" t="s">
        <v>40</v>
      </c>
      <c r="P772" s="148">
        <f>O772*H772</f>
        <v>0</v>
      </c>
      <c r="Q772" s="148">
        <v>0</v>
      </c>
      <c r="R772" s="148">
        <f>Q772*H772</f>
        <v>0</v>
      </c>
      <c r="S772" s="148">
        <v>0</v>
      </c>
      <c r="T772" s="149">
        <f>S772*H772</f>
        <v>0</v>
      </c>
      <c r="AR772" s="150" t="s">
        <v>275</v>
      </c>
      <c r="AT772" s="150" t="s">
        <v>166</v>
      </c>
      <c r="AU772" s="150" t="s">
        <v>171</v>
      </c>
      <c r="AY772" s="16" t="s">
        <v>163</v>
      </c>
      <c r="BE772" s="151">
        <f>IF(N772="základná",J772,0)</f>
        <v>0</v>
      </c>
      <c r="BF772" s="151">
        <f>IF(N772="znížená",J772,0)</f>
        <v>0</v>
      </c>
      <c r="BG772" s="151">
        <f>IF(N772="zákl. prenesená",J772,0)</f>
        <v>0</v>
      </c>
      <c r="BH772" s="151">
        <f>IF(N772="zníž. prenesená",J772,0)</f>
        <v>0</v>
      </c>
      <c r="BI772" s="151">
        <f>IF(N772="nulová",J772,0)</f>
        <v>0</v>
      </c>
      <c r="BJ772" s="16" t="s">
        <v>171</v>
      </c>
      <c r="BK772" s="151">
        <f>ROUND(I772*H772,2)</f>
        <v>0</v>
      </c>
      <c r="BL772" s="16" t="s">
        <v>275</v>
      </c>
      <c r="BM772" s="150" t="s">
        <v>898</v>
      </c>
    </row>
    <row r="773" spans="2:65" s="11" customFormat="1" ht="22.75" customHeight="1">
      <c r="B773" s="126"/>
      <c r="D773" s="127" t="s">
        <v>73</v>
      </c>
      <c r="E773" s="136" t="s">
        <v>899</v>
      </c>
      <c r="F773" s="136" t="s">
        <v>900</v>
      </c>
      <c r="I773" s="129"/>
      <c r="J773" s="137">
        <f>BK773</f>
        <v>0</v>
      </c>
      <c r="L773" s="126"/>
      <c r="M773" s="131"/>
      <c r="P773" s="132">
        <f>SUM(P774:P784)</f>
        <v>0</v>
      </c>
      <c r="R773" s="132">
        <f>SUM(R774:R784)</f>
        <v>0</v>
      </c>
      <c r="T773" s="133">
        <f>SUM(T774:T784)</f>
        <v>3.9144000000000001</v>
      </c>
      <c r="AR773" s="127" t="s">
        <v>171</v>
      </c>
      <c r="AT773" s="134" t="s">
        <v>73</v>
      </c>
      <c r="AU773" s="134" t="s">
        <v>82</v>
      </c>
      <c r="AY773" s="127" t="s">
        <v>163</v>
      </c>
      <c r="BK773" s="135">
        <f>SUM(BK774:BK784)</f>
        <v>0</v>
      </c>
    </row>
    <row r="774" spans="2:65" s="1" customFormat="1" ht="16.5" customHeight="1">
      <c r="B774" s="31"/>
      <c r="C774" s="138" t="s">
        <v>901</v>
      </c>
      <c r="D774" s="138" t="s">
        <v>166</v>
      </c>
      <c r="E774" s="139" t="s">
        <v>902</v>
      </c>
      <c r="F774" s="140" t="s">
        <v>903</v>
      </c>
      <c r="G774" s="141" t="s">
        <v>183</v>
      </c>
      <c r="H774" s="142">
        <v>652.4</v>
      </c>
      <c r="I774" s="143"/>
      <c r="J774" s="144">
        <f>ROUND(I774*H774,2)</f>
        <v>0</v>
      </c>
      <c r="K774" s="145"/>
      <c r="L774" s="31"/>
      <c r="M774" s="146" t="s">
        <v>1</v>
      </c>
      <c r="N774" s="147" t="s">
        <v>40</v>
      </c>
      <c r="P774" s="148">
        <f>O774*H774</f>
        <v>0</v>
      </c>
      <c r="Q774" s="148">
        <v>0</v>
      </c>
      <c r="R774" s="148">
        <f>Q774*H774</f>
        <v>0</v>
      </c>
      <c r="S774" s="148">
        <v>6.0000000000000001E-3</v>
      </c>
      <c r="T774" s="149">
        <f>S774*H774</f>
        <v>3.9144000000000001</v>
      </c>
      <c r="AR774" s="150" t="s">
        <v>275</v>
      </c>
      <c r="AT774" s="150" t="s">
        <v>166</v>
      </c>
      <c r="AU774" s="150" t="s">
        <v>171</v>
      </c>
      <c r="AY774" s="16" t="s">
        <v>163</v>
      </c>
      <c r="BE774" s="151">
        <f>IF(N774="základná",J774,0)</f>
        <v>0</v>
      </c>
      <c r="BF774" s="151">
        <f>IF(N774="znížená",J774,0)</f>
        <v>0</v>
      </c>
      <c r="BG774" s="151">
        <f>IF(N774="zákl. prenesená",J774,0)</f>
        <v>0</v>
      </c>
      <c r="BH774" s="151">
        <f>IF(N774="zníž. prenesená",J774,0)</f>
        <v>0</v>
      </c>
      <c r="BI774" s="151">
        <f>IF(N774="nulová",J774,0)</f>
        <v>0</v>
      </c>
      <c r="BJ774" s="16" t="s">
        <v>171</v>
      </c>
      <c r="BK774" s="151">
        <f>ROUND(I774*H774,2)</f>
        <v>0</v>
      </c>
      <c r="BL774" s="16" t="s">
        <v>275</v>
      </c>
      <c r="BM774" s="150" t="s">
        <v>904</v>
      </c>
    </row>
    <row r="775" spans="2:65" s="12" customFormat="1" ht="12">
      <c r="B775" s="152"/>
      <c r="D775" s="153" t="s">
        <v>173</v>
      </c>
      <c r="E775" s="154" t="s">
        <v>1</v>
      </c>
      <c r="F775" s="155" t="s">
        <v>535</v>
      </c>
      <c r="H775" s="154" t="s">
        <v>1</v>
      </c>
      <c r="I775" s="156"/>
      <c r="L775" s="152"/>
      <c r="M775" s="157"/>
      <c r="T775" s="158"/>
      <c r="AT775" s="154" t="s">
        <v>173</v>
      </c>
      <c r="AU775" s="154" t="s">
        <v>171</v>
      </c>
      <c r="AV775" s="12" t="s">
        <v>82</v>
      </c>
      <c r="AW775" s="12" t="s">
        <v>31</v>
      </c>
      <c r="AX775" s="12" t="s">
        <v>74</v>
      </c>
      <c r="AY775" s="154" t="s">
        <v>163</v>
      </c>
    </row>
    <row r="776" spans="2:65" s="12" customFormat="1" ht="12">
      <c r="B776" s="152"/>
      <c r="D776" s="153" t="s">
        <v>173</v>
      </c>
      <c r="E776" s="154" t="s">
        <v>1</v>
      </c>
      <c r="F776" s="155" t="s">
        <v>614</v>
      </c>
      <c r="H776" s="154" t="s">
        <v>1</v>
      </c>
      <c r="I776" s="156"/>
      <c r="L776" s="152"/>
      <c r="M776" s="157"/>
      <c r="T776" s="158"/>
      <c r="AT776" s="154" t="s">
        <v>173</v>
      </c>
      <c r="AU776" s="154" t="s">
        <v>171</v>
      </c>
      <c r="AV776" s="12" t="s">
        <v>82</v>
      </c>
      <c r="AW776" s="12" t="s">
        <v>31</v>
      </c>
      <c r="AX776" s="12" t="s">
        <v>74</v>
      </c>
      <c r="AY776" s="154" t="s">
        <v>163</v>
      </c>
    </row>
    <row r="777" spans="2:65" s="13" customFormat="1" ht="12">
      <c r="B777" s="159"/>
      <c r="D777" s="153" t="s">
        <v>173</v>
      </c>
      <c r="E777" s="160" t="s">
        <v>1</v>
      </c>
      <c r="F777" s="161" t="s">
        <v>615</v>
      </c>
      <c r="H777" s="162">
        <v>266.10000000000002</v>
      </c>
      <c r="I777" s="163"/>
      <c r="L777" s="159"/>
      <c r="M777" s="164"/>
      <c r="T777" s="165"/>
      <c r="AT777" s="160" t="s">
        <v>173</v>
      </c>
      <c r="AU777" s="160" t="s">
        <v>171</v>
      </c>
      <c r="AV777" s="13" t="s">
        <v>171</v>
      </c>
      <c r="AW777" s="13" t="s">
        <v>31</v>
      </c>
      <c r="AX777" s="13" t="s">
        <v>74</v>
      </c>
      <c r="AY777" s="160" t="s">
        <v>163</v>
      </c>
    </row>
    <row r="778" spans="2:65" s="12" customFormat="1" ht="12">
      <c r="B778" s="152"/>
      <c r="D778" s="153" t="s">
        <v>173</v>
      </c>
      <c r="E778" s="154" t="s">
        <v>1</v>
      </c>
      <c r="F778" s="155" t="s">
        <v>541</v>
      </c>
      <c r="H778" s="154" t="s">
        <v>1</v>
      </c>
      <c r="I778" s="156"/>
      <c r="L778" s="152"/>
      <c r="M778" s="157"/>
      <c r="T778" s="158"/>
      <c r="AT778" s="154" t="s">
        <v>173</v>
      </c>
      <c r="AU778" s="154" t="s">
        <v>171</v>
      </c>
      <c r="AV778" s="12" t="s">
        <v>82</v>
      </c>
      <c r="AW778" s="12" t="s">
        <v>31</v>
      </c>
      <c r="AX778" s="12" t="s">
        <v>74</v>
      </c>
      <c r="AY778" s="154" t="s">
        <v>163</v>
      </c>
    </row>
    <row r="779" spans="2:65" s="12" customFormat="1" ht="12">
      <c r="B779" s="152"/>
      <c r="D779" s="153" t="s">
        <v>173</v>
      </c>
      <c r="E779" s="154" t="s">
        <v>1</v>
      </c>
      <c r="F779" s="155" t="s">
        <v>905</v>
      </c>
      <c r="H779" s="154" t="s">
        <v>1</v>
      </c>
      <c r="I779" s="156"/>
      <c r="L779" s="152"/>
      <c r="M779" s="157"/>
      <c r="T779" s="158"/>
      <c r="AT779" s="154" t="s">
        <v>173</v>
      </c>
      <c r="AU779" s="154" t="s">
        <v>171</v>
      </c>
      <c r="AV779" s="12" t="s">
        <v>82</v>
      </c>
      <c r="AW779" s="12" t="s">
        <v>31</v>
      </c>
      <c r="AX779" s="12" t="s">
        <v>74</v>
      </c>
      <c r="AY779" s="154" t="s">
        <v>163</v>
      </c>
    </row>
    <row r="780" spans="2:65" s="13" customFormat="1" ht="12">
      <c r="B780" s="159"/>
      <c r="D780" s="153" t="s">
        <v>173</v>
      </c>
      <c r="E780" s="160" t="s">
        <v>1</v>
      </c>
      <c r="F780" s="161" t="s">
        <v>906</v>
      </c>
      <c r="H780" s="162">
        <v>164.8</v>
      </c>
      <c r="I780" s="163"/>
      <c r="L780" s="159"/>
      <c r="M780" s="164"/>
      <c r="T780" s="165"/>
      <c r="AT780" s="160" t="s">
        <v>173</v>
      </c>
      <c r="AU780" s="160" t="s">
        <v>171</v>
      </c>
      <c r="AV780" s="13" t="s">
        <v>171</v>
      </c>
      <c r="AW780" s="13" t="s">
        <v>31</v>
      </c>
      <c r="AX780" s="13" t="s">
        <v>74</v>
      </c>
      <c r="AY780" s="160" t="s">
        <v>163</v>
      </c>
    </row>
    <row r="781" spans="2:65" s="12" customFormat="1" ht="12">
      <c r="B781" s="152"/>
      <c r="D781" s="153" t="s">
        <v>173</v>
      </c>
      <c r="E781" s="154" t="s">
        <v>1</v>
      </c>
      <c r="F781" s="155" t="s">
        <v>547</v>
      </c>
      <c r="H781" s="154" t="s">
        <v>1</v>
      </c>
      <c r="I781" s="156"/>
      <c r="L781" s="152"/>
      <c r="M781" s="157"/>
      <c r="T781" s="158"/>
      <c r="AT781" s="154" t="s">
        <v>173</v>
      </c>
      <c r="AU781" s="154" t="s">
        <v>171</v>
      </c>
      <c r="AV781" s="12" t="s">
        <v>82</v>
      </c>
      <c r="AW781" s="12" t="s">
        <v>31</v>
      </c>
      <c r="AX781" s="12" t="s">
        <v>74</v>
      </c>
      <c r="AY781" s="154" t="s">
        <v>163</v>
      </c>
    </row>
    <row r="782" spans="2:65" s="12" customFormat="1" ht="12">
      <c r="B782" s="152"/>
      <c r="D782" s="153" t="s">
        <v>173</v>
      </c>
      <c r="E782" s="154" t="s">
        <v>1</v>
      </c>
      <c r="F782" s="155" t="s">
        <v>622</v>
      </c>
      <c r="H782" s="154" t="s">
        <v>1</v>
      </c>
      <c r="I782" s="156"/>
      <c r="L782" s="152"/>
      <c r="M782" s="157"/>
      <c r="T782" s="158"/>
      <c r="AT782" s="154" t="s">
        <v>173</v>
      </c>
      <c r="AU782" s="154" t="s">
        <v>171</v>
      </c>
      <c r="AV782" s="12" t="s">
        <v>82</v>
      </c>
      <c r="AW782" s="12" t="s">
        <v>31</v>
      </c>
      <c r="AX782" s="12" t="s">
        <v>74</v>
      </c>
      <c r="AY782" s="154" t="s">
        <v>163</v>
      </c>
    </row>
    <row r="783" spans="2:65" s="13" customFormat="1" ht="12">
      <c r="B783" s="159"/>
      <c r="D783" s="153" t="s">
        <v>173</v>
      </c>
      <c r="E783" s="160" t="s">
        <v>1</v>
      </c>
      <c r="F783" s="161" t="s">
        <v>623</v>
      </c>
      <c r="H783" s="162">
        <v>221.5</v>
      </c>
      <c r="I783" s="163"/>
      <c r="L783" s="159"/>
      <c r="M783" s="164"/>
      <c r="T783" s="165"/>
      <c r="AT783" s="160" t="s">
        <v>173</v>
      </c>
      <c r="AU783" s="160" t="s">
        <v>171</v>
      </c>
      <c r="AV783" s="13" t="s">
        <v>171</v>
      </c>
      <c r="AW783" s="13" t="s">
        <v>31</v>
      </c>
      <c r="AX783" s="13" t="s">
        <v>74</v>
      </c>
      <c r="AY783" s="160" t="s">
        <v>163</v>
      </c>
    </row>
    <row r="784" spans="2:65" s="14" customFormat="1" ht="12">
      <c r="B784" s="166"/>
      <c r="D784" s="153" t="s">
        <v>173</v>
      </c>
      <c r="E784" s="167" t="s">
        <v>1</v>
      </c>
      <c r="F784" s="168" t="s">
        <v>178</v>
      </c>
      <c r="H784" s="169">
        <v>652.40000000000009</v>
      </c>
      <c r="I784" s="170"/>
      <c r="L784" s="166"/>
      <c r="M784" s="171"/>
      <c r="T784" s="172"/>
      <c r="AT784" s="167" t="s">
        <v>173</v>
      </c>
      <c r="AU784" s="167" t="s">
        <v>171</v>
      </c>
      <c r="AV784" s="14" t="s">
        <v>170</v>
      </c>
      <c r="AW784" s="14" t="s">
        <v>31</v>
      </c>
      <c r="AX784" s="14" t="s">
        <v>82</v>
      </c>
      <c r="AY784" s="167" t="s">
        <v>163</v>
      </c>
    </row>
    <row r="785" spans="2:65" s="11" customFormat="1" ht="22.75" customHeight="1">
      <c r="B785" s="126"/>
      <c r="D785" s="127" t="s">
        <v>73</v>
      </c>
      <c r="E785" s="136" t="s">
        <v>281</v>
      </c>
      <c r="F785" s="136" t="s">
        <v>282</v>
      </c>
      <c r="I785" s="129"/>
      <c r="J785" s="137">
        <f>BK785</f>
        <v>0</v>
      </c>
      <c r="L785" s="126"/>
      <c r="M785" s="131"/>
      <c r="P785" s="132">
        <f>SUM(P786:P811)</f>
        <v>0</v>
      </c>
      <c r="R785" s="132">
        <f>SUM(R786:R811)</f>
        <v>7.6876799999999994</v>
      </c>
      <c r="T785" s="133">
        <f>SUM(T786:T811)</f>
        <v>0</v>
      </c>
      <c r="AR785" s="127" t="s">
        <v>171</v>
      </c>
      <c r="AT785" s="134" t="s">
        <v>73</v>
      </c>
      <c r="AU785" s="134" t="s">
        <v>82</v>
      </c>
      <c r="AY785" s="127" t="s">
        <v>163</v>
      </c>
      <c r="BK785" s="135">
        <f>SUM(BK786:BK811)</f>
        <v>0</v>
      </c>
    </row>
    <row r="786" spans="2:65" s="1" customFormat="1" ht="24.25" customHeight="1">
      <c r="B786" s="31"/>
      <c r="C786" s="138" t="s">
        <v>907</v>
      </c>
      <c r="D786" s="138" t="s">
        <v>166</v>
      </c>
      <c r="E786" s="139" t="s">
        <v>908</v>
      </c>
      <c r="F786" s="140" t="s">
        <v>909</v>
      </c>
      <c r="G786" s="141" t="s">
        <v>183</v>
      </c>
      <c r="H786" s="142">
        <v>832</v>
      </c>
      <c r="I786" s="143"/>
      <c r="J786" s="144">
        <f>ROUND(I786*H786,2)</f>
        <v>0</v>
      </c>
      <c r="K786" s="145"/>
      <c r="L786" s="31"/>
      <c r="M786" s="146" t="s">
        <v>1</v>
      </c>
      <c r="N786" s="147" t="s">
        <v>40</v>
      </c>
      <c r="P786" s="148">
        <f>O786*H786</f>
        <v>0</v>
      </c>
      <c r="Q786" s="148">
        <v>0</v>
      </c>
      <c r="R786" s="148">
        <f>Q786*H786</f>
        <v>0</v>
      </c>
      <c r="S786" s="148">
        <v>0</v>
      </c>
      <c r="T786" s="149">
        <f>S786*H786</f>
        <v>0</v>
      </c>
      <c r="AR786" s="150" t="s">
        <v>275</v>
      </c>
      <c r="AT786" s="150" t="s">
        <v>166</v>
      </c>
      <c r="AU786" s="150" t="s">
        <v>171</v>
      </c>
      <c r="AY786" s="16" t="s">
        <v>163</v>
      </c>
      <c r="BE786" s="151">
        <f>IF(N786="základná",J786,0)</f>
        <v>0</v>
      </c>
      <c r="BF786" s="151">
        <f>IF(N786="znížená",J786,0)</f>
        <v>0</v>
      </c>
      <c r="BG786" s="151">
        <f>IF(N786="zákl. prenesená",J786,0)</f>
        <v>0</v>
      </c>
      <c r="BH786" s="151">
        <f>IF(N786="zníž. prenesená",J786,0)</f>
        <v>0</v>
      </c>
      <c r="BI786" s="151">
        <f>IF(N786="nulová",J786,0)</f>
        <v>0</v>
      </c>
      <c r="BJ786" s="16" t="s">
        <v>171</v>
      </c>
      <c r="BK786" s="151">
        <f>ROUND(I786*H786,2)</f>
        <v>0</v>
      </c>
      <c r="BL786" s="16" t="s">
        <v>275</v>
      </c>
      <c r="BM786" s="150" t="s">
        <v>910</v>
      </c>
    </row>
    <row r="787" spans="2:65" s="12" customFormat="1" ht="12">
      <c r="B787" s="152"/>
      <c r="D787" s="153" t="s">
        <v>173</v>
      </c>
      <c r="E787" s="154" t="s">
        <v>1</v>
      </c>
      <c r="F787" s="155" t="s">
        <v>535</v>
      </c>
      <c r="H787" s="154" t="s">
        <v>1</v>
      </c>
      <c r="I787" s="156"/>
      <c r="L787" s="152"/>
      <c r="M787" s="157"/>
      <c r="T787" s="158"/>
      <c r="AT787" s="154" t="s">
        <v>173</v>
      </c>
      <c r="AU787" s="154" t="s">
        <v>171</v>
      </c>
      <c r="AV787" s="12" t="s">
        <v>82</v>
      </c>
      <c r="AW787" s="12" t="s">
        <v>31</v>
      </c>
      <c r="AX787" s="12" t="s">
        <v>74</v>
      </c>
      <c r="AY787" s="154" t="s">
        <v>163</v>
      </c>
    </row>
    <row r="788" spans="2:65" s="12" customFormat="1" ht="12">
      <c r="B788" s="152"/>
      <c r="D788" s="153" t="s">
        <v>173</v>
      </c>
      <c r="E788" s="154" t="s">
        <v>1</v>
      </c>
      <c r="F788" s="155" t="s">
        <v>614</v>
      </c>
      <c r="H788" s="154" t="s">
        <v>1</v>
      </c>
      <c r="I788" s="156"/>
      <c r="L788" s="152"/>
      <c r="M788" s="157"/>
      <c r="T788" s="158"/>
      <c r="AT788" s="154" t="s">
        <v>173</v>
      </c>
      <c r="AU788" s="154" t="s">
        <v>171</v>
      </c>
      <c r="AV788" s="12" t="s">
        <v>82</v>
      </c>
      <c r="AW788" s="12" t="s">
        <v>31</v>
      </c>
      <c r="AX788" s="12" t="s">
        <v>74</v>
      </c>
      <c r="AY788" s="154" t="s">
        <v>163</v>
      </c>
    </row>
    <row r="789" spans="2:65" s="13" customFormat="1" ht="12">
      <c r="B789" s="159"/>
      <c r="D789" s="153" t="s">
        <v>173</v>
      </c>
      <c r="E789" s="160" t="s">
        <v>1</v>
      </c>
      <c r="F789" s="161" t="s">
        <v>615</v>
      </c>
      <c r="H789" s="162">
        <v>266.10000000000002</v>
      </c>
      <c r="I789" s="163"/>
      <c r="L789" s="159"/>
      <c r="M789" s="164"/>
      <c r="T789" s="165"/>
      <c r="AT789" s="160" t="s">
        <v>173</v>
      </c>
      <c r="AU789" s="160" t="s">
        <v>171</v>
      </c>
      <c r="AV789" s="13" t="s">
        <v>171</v>
      </c>
      <c r="AW789" s="13" t="s">
        <v>31</v>
      </c>
      <c r="AX789" s="13" t="s">
        <v>74</v>
      </c>
      <c r="AY789" s="160" t="s">
        <v>163</v>
      </c>
    </row>
    <row r="790" spans="2:65" s="12" customFormat="1" ht="12">
      <c r="B790" s="152"/>
      <c r="D790" s="153" t="s">
        <v>173</v>
      </c>
      <c r="E790" s="154" t="s">
        <v>1</v>
      </c>
      <c r="F790" s="155" t="s">
        <v>538</v>
      </c>
      <c r="H790" s="154" t="s">
        <v>1</v>
      </c>
      <c r="I790" s="156"/>
      <c r="L790" s="152"/>
      <c r="M790" s="157"/>
      <c r="T790" s="158"/>
      <c r="AT790" s="154" t="s">
        <v>173</v>
      </c>
      <c r="AU790" s="154" t="s">
        <v>171</v>
      </c>
      <c r="AV790" s="12" t="s">
        <v>82</v>
      </c>
      <c r="AW790" s="12" t="s">
        <v>31</v>
      </c>
      <c r="AX790" s="12" t="s">
        <v>74</v>
      </c>
      <c r="AY790" s="154" t="s">
        <v>163</v>
      </c>
    </row>
    <row r="791" spans="2:65" s="12" customFormat="1" ht="12">
      <c r="B791" s="152"/>
      <c r="D791" s="153" t="s">
        <v>173</v>
      </c>
      <c r="E791" s="154" t="s">
        <v>1</v>
      </c>
      <c r="F791" s="155" t="s">
        <v>616</v>
      </c>
      <c r="H791" s="154" t="s">
        <v>1</v>
      </c>
      <c r="I791" s="156"/>
      <c r="L791" s="152"/>
      <c r="M791" s="157"/>
      <c r="T791" s="158"/>
      <c r="AT791" s="154" t="s">
        <v>173</v>
      </c>
      <c r="AU791" s="154" t="s">
        <v>171</v>
      </c>
      <c r="AV791" s="12" t="s">
        <v>82</v>
      </c>
      <c r="AW791" s="12" t="s">
        <v>31</v>
      </c>
      <c r="AX791" s="12" t="s">
        <v>74</v>
      </c>
      <c r="AY791" s="154" t="s">
        <v>163</v>
      </c>
    </row>
    <row r="792" spans="2:65" s="13" customFormat="1" ht="12">
      <c r="B792" s="159"/>
      <c r="D792" s="153" t="s">
        <v>173</v>
      </c>
      <c r="E792" s="160" t="s">
        <v>1</v>
      </c>
      <c r="F792" s="161" t="s">
        <v>617</v>
      </c>
      <c r="H792" s="162">
        <v>30.6</v>
      </c>
      <c r="I792" s="163"/>
      <c r="L792" s="159"/>
      <c r="M792" s="164"/>
      <c r="T792" s="165"/>
      <c r="AT792" s="160" t="s">
        <v>173</v>
      </c>
      <c r="AU792" s="160" t="s">
        <v>171</v>
      </c>
      <c r="AV792" s="13" t="s">
        <v>171</v>
      </c>
      <c r="AW792" s="13" t="s">
        <v>31</v>
      </c>
      <c r="AX792" s="13" t="s">
        <v>74</v>
      </c>
      <c r="AY792" s="160" t="s">
        <v>163</v>
      </c>
    </row>
    <row r="793" spans="2:65" s="12" customFormat="1" ht="12">
      <c r="B793" s="152"/>
      <c r="D793" s="153" t="s">
        <v>173</v>
      </c>
      <c r="E793" s="154" t="s">
        <v>1</v>
      </c>
      <c r="F793" s="155" t="s">
        <v>541</v>
      </c>
      <c r="H793" s="154" t="s">
        <v>1</v>
      </c>
      <c r="I793" s="156"/>
      <c r="L793" s="152"/>
      <c r="M793" s="157"/>
      <c r="T793" s="158"/>
      <c r="AT793" s="154" t="s">
        <v>173</v>
      </c>
      <c r="AU793" s="154" t="s">
        <v>171</v>
      </c>
      <c r="AV793" s="12" t="s">
        <v>82</v>
      </c>
      <c r="AW793" s="12" t="s">
        <v>31</v>
      </c>
      <c r="AX793" s="12" t="s">
        <v>74</v>
      </c>
      <c r="AY793" s="154" t="s">
        <v>163</v>
      </c>
    </row>
    <row r="794" spans="2:65" s="12" customFormat="1" ht="24">
      <c r="B794" s="152"/>
      <c r="D794" s="153" t="s">
        <v>173</v>
      </c>
      <c r="E794" s="154" t="s">
        <v>1</v>
      </c>
      <c r="F794" s="155" t="s">
        <v>618</v>
      </c>
      <c r="H794" s="154" t="s">
        <v>1</v>
      </c>
      <c r="I794" s="156"/>
      <c r="L794" s="152"/>
      <c r="M794" s="157"/>
      <c r="T794" s="158"/>
      <c r="AT794" s="154" t="s">
        <v>173</v>
      </c>
      <c r="AU794" s="154" t="s">
        <v>171</v>
      </c>
      <c r="AV794" s="12" t="s">
        <v>82</v>
      </c>
      <c r="AW794" s="12" t="s">
        <v>31</v>
      </c>
      <c r="AX794" s="12" t="s">
        <v>74</v>
      </c>
      <c r="AY794" s="154" t="s">
        <v>163</v>
      </c>
    </row>
    <row r="795" spans="2:65" s="13" customFormat="1" ht="12">
      <c r="B795" s="159"/>
      <c r="D795" s="153" t="s">
        <v>173</v>
      </c>
      <c r="E795" s="160" t="s">
        <v>1</v>
      </c>
      <c r="F795" s="161" t="s">
        <v>619</v>
      </c>
      <c r="H795" s="162">
        <v>294</v>
      </c>
      <c r="I795" s="163"/>
      <c r="L795" s="159"/>
      <c r="M795" s="164"/>
      <c r="T795" s="165"/>
      <c r="AT795" s="160" t="s">
        <v>173</v>
      </c>
      <c r="AU795" s="160" t="s">
        <v>171</v>
      </c>
      <c r="AV795" s="13" t="s">
        <v>171</v>
      </c>
      <c r="AW795" s="13" t="s">
        <v>31</v>
      </c>
      <c r="AX795" s="13" t="s">
        <v>74</v>
      </c>
      <c r="AY795" s="160" t="s">
        <v>163</v>
      </c>
    </row>
    <row r="796" spans="2:65" s="12" customFormat="1" ht="12">
      <c r="B796" s="152"/>
      <c r="D796" s="153" t="s">
        <v>173</v>
      </c>
      <c r="E796" s="154" t="s">
        <v>1</v>
      </c>
      <c r="F796" s="155" t="s">
        <v>544</v>
      </c>
      <c r="H796" s="154" t="s">
        <v>1</v>
      </c>
      <c r="I796" s="156"/>
      <c r="L796" s="152"/>
      <c r="M796" s="157"/>
      <c r="T796" s="158"/>
      <c r="AT796" s="154" t="s">
        <v>173</v>
      </c>
      <c r="AU796" s="154" t="s">
        <v>171</v>
      </c>
      <c r="AV796" s="12" t="s">
        <v>82</v>
      </c>
      <c r="AW796" s="12" t="s">
        <v>31</v>
      </c>
      <c r="AX796" s="12" t="s">
        <v>74</v>
      </c>
      <c r="AY796" s="154" t="s">
        <v>163</v>
      </c>
    </row>
    <row r="797" spans="2:65" s="12" customFormat="1" ht="12">
      <c r="B797" s="152"/>
      <c r="D797" s="153" t="s">
        <v>173</v>
      </c>
      <c r="E797" s="154" t="s">
        <v>1</v>
      </c>
      <c r="F797" s="155" t="s">
        <v>620</v>
      </c>
      <c r="H797" s="154" t="s">
        <v>1</v>
      </c>
      <c r="I797" s="156"/>
      <c r="L797" s="152"/>
      <c r="M797" s="157"/>
      <c r="T797" s="158"/>
      <c r="AT797" s="154" t="s">
        <v>173</v>
      </c>
      <c r="AU797" s="154" t="s">
        <v>171</v>
      </c>
      <c r="AV797" s="12" t="s">
        <v>82</v>
      </c>
      <c r="AW797" s="12" t="s">
        <v>31</v>
      </c>
      <c r="AX797" s="12" t="s">
        <v>74</v>
      </c>
      <c r="AY797" s="154" t="s">
        <v>163</v>
      </c>
    </row>
    <row r="798" spans="2:65" s="13" customFormat="1" ht="12">
      <c r="B798" s="159"/>
      <c r="D798" s="153" t="s">
        <v>173</v>
      </c>
      <c r="E798" s="160" t="s">
        <v>1</v>
      </c>
      <c r="F798" s="161" t="s">
        <v>621</v>
      </c>
      <c r="H798" s="162">
        <v>19.8</v>
      </c>
      <c r="I798" s="163"/>
      <c r="L798" s="159"/>
      <c r="M798" s="164"/>
      <c r="T798" s="165"/>
      <c r="AT798" s="160" t="s">
        <v>173</v>
      </c>
      <c r="AU798" s="160" t="s">
        <v>171</v>
      </c>
      <c r="AV798" s="13" t="s">
        <v>171</v>
      </c>
      <c r="AW798" s="13" t="s">
        <v>31</v>
      </c>
      <c r="AX798" s="13" t="s">
        <v>74</v>
      </c>
      <c r="AY798" s="160" t="s">
        <v>163</v>
      </c>
    </row>
    <row r="799" spans="2:65" s="12" customFormat="1" ht="12">
      <c r="B799" s="152"/>
      <c r="D799" s="153" t="s">
        <v>173</v>
      </c>
      <c r="E799" s="154" t="s">
        <v>1</v>
      </c>
      <c r="F799" s="155" t="s">
        <v>547</v>
      </c>
      <c r="H799" s="154" t="s">
        <v>1</v>
      </c>
      <c r="I799" s="156"/>
      <c r="L799" s="152"/>
      <c r="M799" s="157"/>
      <c r="T799" s="158"/>
      <c r="AT799" s="154" t="s">
        <v>173</v>
      </c>
      <c r="AU799" s="154" t="s">
        <v>171</v>
      </c>
      <c r="AV799" s="12" t="s">
        <v>82</v>
      </c>
      <c r="AW799" s="12" t="s">
        <v>31</v>
      </c>
      <c r="AX799" s="12" t="s">
        <v>74</v>
      </c>
      <c r="AY799" s="154" t="s">
        <v>163</v>
      </c>
    </row>
    <row r="800" spans="2:65" s="12" customFormat="1" ht="12">
      <c r="B800" s="152"/>
      <c r="D800" s="153" t="s">
        <v>173</v>
      </c>
      <c r="E800" s="154" t="s">
        <v>1</v>
      </c>
      <c r="F800" s="155" t="s">
        <v>622</v>
      </c>
      <c r="H800" s="154" t="s">
        <v>1</v>
      </c>
      <c r="I800" s="156"/>
      <c r="L800" s="152"/>
      <c r="M800" s="157"/>
      <c r="T800" s="158"/>
      <c r="AT800" s="154" t="s">
        <v>173</v>
      </c>
      <c r="AU800" s="154" t="s">
        <v>171</v>
      </c>
      <c r="AV800" s="12" t="s">
        <v>82</v>
      </c>
      <c r="AW800" s="12" t="s">
        <v>31</v>
      </c>
      <c r="AX800" s="12" t="s">
        <v>74</v>
      </c>
      <c r="AY800" s="154" t="s">
        <v>163</v>
      </c>
    </row>
    <row r="801" spans="2:65" s="13" customFormat="1" ht="12">
      <c r="B801" s="159"/>
      <c r="D801" s="153" t="s">
        <v>173</v>
      </c>
      <c r="E801" s="160" t="s">
        <v>1</v>
      </c>
      <c r="F801" s="161" t="s">
        <v>623</v>
      </c>
      <c r="H801" s="162">
        <v>221.5</v>
      </c>
      <c r="I801" s="163"/>
      <c r="L801" s="159"/>
      <c r="M801" s="164"/>
      <c r="T801" s="165"/>
      <c r="AT801" s="160" t="s">
        <v>173</v>
      </c>
      <c r="AU801" s="160" t="s">
        <v>171</v>
      </c>
      <c r="AV801" s="13" t="s">
        <v>171</v>
      </c>
      <c r="AW801" s="13" t="s">
        <v>31</v>
      </c>
      <c r="AX801" s="13" t="s">
        <v>74</v>
      </c>
      <c r="AY801" s="160" t="s">
        <v>163</v>
      </c>
    </row>
    <row r="802" spans="2:65" s="14" customFormat="1" ht="12">
      <c r="B802" s="166"/>
      <c r="D802" s="153" t="s">
        <v>173</v>
      </c>
      <c r="E802" s="167" t="s">
        <v>1</v>
      </c>
      <c r="F802" s="168" t="s">
        <v>178</v>
      </c>
      <c r="H802" s="169">
        <v>832</v>
      </c>
      <c r="I802" s="170"/>
      <c r="L802" s="166"/>
      <c r="M802" s="171"/>
      <c r="T802" s="172"/>
      <c r="AT802" s="167" t="s">
        <v>173</v>
      </c>
      <c r="AU802" s="167" t="s">
        <v>171</v>
      </c>
      <c r="AV802" s="14" t="s">
        <v>170</v>
      </c>
      <c r="AW802" s="14" t="s">
        <v>31</v>
      </c>
      <c r="AX802" s="14" t="s">
        <v>82</v>
      </c>
      <c r="AY802" s="167" t="s">
        <v>163</v>
      </c>
    </row>
    <row r="803" spans="2:65" s="1" customFormat="1" ht="37.75" customHeight="1">
      <c r="B803" s="31"/>
      <c r="C803" s="176" t="s">
        <v>911</v>
      </c>
      <c r="D803" s="176" t="s">
        <v>297</v>
      </c>
      <c r="E803" s="177" t="s">
        <v>912</v>
      </c>
      <c r="F803" s="178" t="s">
        <v>913</v>
      </c>
      <c r="G803" s="179" t="s">
        <v>183</v>
      </c>
      <c r="H803" s="180">
        <v>915.2</v>
      </c>
      <c r="I803" s="181"/>
      <c r="J803" s="182">
        <f>ROUND(I803*H803,2)</f>
        <v>0</v>
      </c>
      <c r="K803" s="183"/>
      <c r="L803" s="184"/>
      <c r="M803" s="185" t="s">
        <v>1</v>
      </c>
      <c r="N803" s="186" t="s">
        <v>40</v>
      </c>
      <c r="P803" s="148">
        <f>O803*H803</f>
        <v>0</v>
      </c>
      <c r="Q803" s="148">
        <v>4.7999999999999996E-3</v>
      </c>
      <c r="R803" s="148">
        <f>Q803*H803</f>
        <v>4.3929599999999995</v>
      </c>
      <c r="S803" s="148">
        <v>0</v>
      </c>
      <c r="T803" s="149">
        <f>S803*H803</f>
        <v>0</v>
      </c>
      <c r="AR803" s="150" t="s">
        <v>300</v>
      </c>
      <c r="AT803" s="150" t="s">
        <v>297</v>
      </c>
      <c r="AU803" s="150" t="s">
        <v>171</v>
      </c>
      <c r="AY803" s="16" t="s">
        <v>163</v>
      </c>
      <c r="BE803" s="151">
        <f>IF(N803="základná",J803,0)</f>
        <v>0</v>
      </c>
      <c r="BF803" s="151">
        <f>IF(N803="znížená",J803,0)</f>
        <v>0</v>
      </c>
      <c r="BG803" s="151">
        <f>IF(N803="zákl. prenesená",J803,0)</f>
        <v>0</v>
      </c>
      <c r="BH803" s="151">
        <f>IF(N803="zníž. prenesená",J803,0)</f>
        <v>0</v>
      </c>
      <c r="BI803" s="151">
        <f>IF(N803="nulová",J803,0)</f>
        <v>0</v>
      </c>
      <c r="BJ803" s="16" t="s">
        <v>171</v>
      </c>
      <c r="BK803" s="151">
        <f>ROUND(I803*H803,2)</f>
        <v>0</v>
      </c>
      <c r="BL803" s="16" t="s">
        <v>275</v>
      </c>
      <c r="BM803" s="150" t="s">
        <v>914</v>
      </c>
    </row>
    <row r="804" spans="2:65" s="1" customFormat="1" ht="24">
      <c r="B804" s="31"/>
      <c r="D804" s="153" t="s">
        <v>239</v>
      </c>
      <c r="F804" s="173" t="s">
        <v>915</v>
      </c>
      <c r="I804" s="174"/>
      <c r="L804" s="31"/>
      <c r="M804" s="175"/>
      <c r="T804" s="58"/>
      <c r="AT804" s="16" t="s">
        <v>239</v>
      </c>
      <c r="AU804" s="16" t="s">
        <v>171</v>
      </c>
    </row>
    <row r="805" spans="2:65" s="12" customFormat="1" ht="12">
      <c r="B805" s="152"/>
      <c r="D805" s="153" t="s">
        <v>173</v>
      </c>
      <c r="E805" s="154" t="s">
        <v>1</v>
      </c>
      <c r="F805" s="155" t="s">
        <v>916</v>
      </c>
      <c r="H805" s="154" t="s">
        <v>1</v>
      </c>
      <c r="I805" s="156"/>
      <c r="L805" s="152"/>
      <c r="M805" s="157"/>
      <c r="T805" s="158"/>
      <c r="AT805" s="154" t="s">
        <v>173</v>
      </c>
      <c r="AU805" s="154" t="s">
        <v>171</v>
      </c>
      <c r="AV805" s="12" t="s">
        <v>82</v>
      </c>
      <c r="AW805" s="12" t="s">
        <v>31</v>
      </c>
      <c r="AX805" s="12" t="s">
        <v>74</v>
      </c>
      <c r="AY805" s="154" t="s">
        <v>163</v>
      </c>
    </row>
    <row r="806" spans="2:65" s="13" customFormat="1" ht="12">
      <c r="B806" s="159"/>
      <c r="D806" s="153" t="s">
        <v>173</v>
      </c>
      <c r="E806" s="160" t="s">
        <v>1</v>
      </c>
      <c r="F806" s="161" t="s">
        <v>917</v>
      </c>
      <c r="H806" s="162">
        <v>915.2</v>
      </c>
      <c r="I806" s="163"/>
      <c r="L806" s="159"/>
      <c r="M806" s="164"/>
      <c r="T806" s="165"/>
      <c r="AT806" s="160" t="s">
        <v>173</v>
      </c>
      <c r="AU806" s="160" t="s">
        <v>171</v>
      </c>
      <c r="AV806" s="13" t="s">
        <v>171</v>
      </c>
      <c r="AW806" s="13" t="s">
        <v>31</v>
      </c>
      <c r="AX806" s="13" t="s">
        <v>82</v>
      </c>
      <c r="AY806" s="160" t="s">
        <v>163</v>
      </c>
    </row>
    <row r="807" spans="2:65" s="1" customFormat="1" ht="37.75" customHeight="1">
      <c r="B807" s="31"/>
      <c r="C807" s="176" t="s">
        <v>918</v>
      </c>
      <c r="D807" s="176" t="s">
        <v>297</v>
      </c>
      <c r="E807" s="177" t="s">
        <v>919</v>
      </c>
      <c r="F807" s="178" t="s">
        <v>920</v>
      </c>
      <c r="G807" s="179" t="s">
        <v>183</v>
      </c>
      <c r="H807" s="180">
        <v>915.2</v>
      </c>
      <c r="I807" s="181"/>
      <c r="J807" s="182">
        <f>ROUND(I807*H807,2)</f>
        <v>0</v>
      </c>
      <c r="K807" s="183"/>
      <c r="L807" s="184"/>
      <c r="M807" s="185" t="s">
        <v>1</v>
      </c>
      <c r="N807" s="186" t="s">
        <v>40</v>
      </c>
      <c r="P807" s="148">
        <f>O807*H807</f>
        <v>0</v>
      </c>
      <c r="Q807" s="148">
        <v>3.5999999999999999E-3</v>
      </c>
      <c r="R807" s="148">
        <f>Q807*H807</f>
        <v>3.2947199999999999</v>
      </c>
      <c r="S807" s="148">
        <v>0</v>
      </c>
      <c r="T807" s="149">
        <f>S807*H807</f>
        <v>0</v>
      </c>
      <c r="AR807" s="150" t="s">
        <v>300</v>
      </c>
      <c r="AT807" s="150" t="s">
        <v>297</v>
      </c>
      <c r="AU807" s="150" t="s">
        <v>171</v>
      </c>
      <c r="AY807" s="16" t="s">
        <v>163</v>
      </c>
      <c r="BE807" s="151">
        <f>IF(N807="základná",J807,0)</f>
        <v>0</v>
      </c>
      <c r="BF807" s="151">
        <f>IF(N807="znížená",J807,0)</f>
        <v>0</v>
      </c>
      <c r="BG807" s="151">
        <f>IF(N807="zákl. prenesená",J807,0)</f>
        <v>0</v>
      </c>
      <c r="BH807" s="151">
        <f>IF(N807="zníž. prenesená",J807,0)</f>
        <v>0</v>
      </c>
      <c r="BI807" s="151">
        <f>IF(N807="nulová",J807,0)</f>
        <v>0</v>
      </c>
      <c r="BJ807" s="16" t="s">
        <v>171</v>
      </c>
      <c r="BK807" s="151">
        <f>ROUND(I807*H807,2)</f>
        <v>0</v>
      </c>
      <c r="BL807" s="16" t="s">
        <v>275</v>
      </c>
      <c r="BM807" s="150" t="s">
        <v>921</v>
      </c>
    </row>
    <row r="808" spans="2:65" s="1" customFormat="1" ht="24">
      <c r="B808" s="31"/>
      <c r="D808" s="153" t="s">
        <v>239</v>
      </c>
      <c r="F808" s="173" t="s">
        <v>915</v>
      </c>
      <c r="I808" s="174"/>
      <c r="L808" s="31"/>
      <c r="M808" s="175"/>
      <c r="T808" s="58"/>
      <c r="AT808" s="16" t="s">
        <v>239</v>
      </c>
      <c r="AU808" s="16" t="s">
        <v>171</v>
      </c>
    </row>
    <row r="809" spans="2:65" s="12" customFormat="1" ht="12">
      <c r="B809" s="152"/>
      <c r="D809" s="153" t="s">
        <v>173</v>
      </c>
      <c r="E809" s="154" t="s">
        <v>1</v>
      </c>
      <c r="F809" s="155" t="s">
        <v>916</v>
      </c>
      <c r="H809" s="154" t="s">
        <v>1</v>
      </c>
      <c r="I809" s="156"/>
      <c r="L809" s="152"/>
      <c r="M809" s="157"/>
      <c r="T809" s="158"/>
      <c r="AT809" s="154" t="s">
        <v>173</v>
      </c>
      <c r="AU809" s="154" t="s">
        <v>171</v>
      </c>
      <c r="AV809" s="12" t="s">
        <v>82</v>
      </c>
      <c r="AW809" s="12" t="s">
        <v>31</v>
      </c>
      <c r="AX809" s="12" t="s">
        <v>74</v>
      </c>
      <c r="AY809" s="154" t="s">
        <v>163</v>
      </c>
    </row>
    <row r="810" spans="2:65" s="13" customFormat="1" ht="12">
      <c r="B810" s="159"/>
      <c r="D810" s="153" t="s">
        <v>173</v>
      </c>
      <c r="E810" s="160" t="s">
        <v>1</v>
      </c>
      <c r="F810" s="161" t="s">
        <v>917</v>
      </c>
      <c r="H810" s="162">
        <v>915.2</v>
      </c>
      <c r="I810" s="163"/>
      <c r="L810" s="159"/>
      <c r="M810" s="164"/>
      <c r="T810" s="165"/>
      <c r="AT810" s="160" t="s">
        <v>173</v>
      </c>
      <c r="AU810" s="160" t="s">
        <v>171</v>
      </c>
      <c r="AV810" s="13" t="s">
        <v>171</v>
      </c>
      <c r="AW810" s="13" t="s">
        <v>31</v>
      </c>
      <c r="AX810" s="13" t="s">
        <v>82</v>
      </c>
      <c r="AY810" s="160" t="s">
        <v>163</v>
      </c>
    </row>
    <row r="811" spans="2:65" s="1" customFormat="1" ht="24.25" customHeight="1">
      <c r="B811" s="31"/>
      <c r="C811" s="138" t="s">
        <v>922</v>
      </c>
      <c r="D811" s="138" t="s">
        <v>166</v>
      </c>
      <c r="E811" s="139" t="s">
        <v>312</v>
      </c>
      <c r="F811" s="140" t="s">
        <v>313</v>
      </c>
      <c r="G811" s="141" t="s">
        <v>237</v>
      </c>
      <c r="H811" s="142">
        <v>7.6879999999999997</v>
      </c>
      <c r="I811" s="143"/>
      <c r="J811" s="144">
        <f>ROUND(I811*H811,2)</f>
        <v>0</v>
      </c>
      <c r="K811" s="145"/>
      <c r="L811" s="31"/>
      <c r="M811" s="146" t="s">
        <v>1</v>
      </c>
      <c r="N811" s="147" t="s">
        <v>40</v>
      </c>
      <c r="P811" s="148">
        <f>O811*H811</f>
        <v>0</v>
      </c>
      <c r="Q811" s="148">
        <v>0</v>
      </c>
      <c r="R811" s="148">
        <f>Q811*H811</f>
        <v>0</v>
      </c>
      <c r="S811" s="148">
        <v>0</v>
      </c>
      <c r="T811" s="149">
        <f>S811*H811</f>
        <v>0</v>
      </c>
      <c r="AR811" s="150" t="s">
        <v>275</v>
      </c>
      <c r="AT811" s="150" t="s">
        <v>166</v>
      </c>
      <c r="AU811" s="150" t="s">
        <v>171</v>
      </c>
      <c r="AY811" s="16" t="s">
        <v>163</v>
      </c>
      <c r="BE811" s="151">
        <f>IF(N811="základná",J811,0)</f>
        <v>0</v>
      </c>
      <c r="BF811" s="151">
        <f>IF(N811="znížená",J811,0)</f>
        <v>0</v>
      </c>
      <c r="BG811" s="151">
        <f>IF(N811="zákl. prenesená",J811,0)</f>
        <v>0</v>
      </c>
      <c r="BH811" s="151">
        <f>IF(N811="zníž. prenesená",J811,0)</f>
        <v>0</v>
      </c>
      <c r="BI811" s="151">
        <f>IF(N811="nulová",J811,0)</f>
        <v>0</v>
      </c>
      <c r="BJ811" s="16" t="s">
        <v>171</v>
      </c>
      <c r="BK811" s="151">
        <f>ROUND(I811*H811,2)</f>
        <v>0</v>
      </c>
      <c r="BL811" s="16" t="s">
        <v>275</v>
      </c>
      <c r="BM811" s="150" t="s">
        <v>923</v>
      </c>
    </row>
    <row r="812" spans="2:65" s="11" customFormat="1" ht="22.75" customHeight="1">
      <c r="B812" s="126"/>
      <c r="D812" s="127" t="s">
        <v>73</v>
      </c>
      <c r="E812" s="136" t="s">
        <v>332</v>
      </c>
      <c r="F812" s="136" t="s">
        <v>333</v>
      </c>
      <c r="I812" s="129"/>
      <c r="J812" s="137">
        <f>BK812</f>
        <v>0</v>
      </c>
      <c r="L812" s="126"/>
      <c r="M812" s="131"/>
      <c r="P812" s="132">
        <f>SUM(P813:P825)</f>
        <v>0</v>
      </c>
      <c r="R812" s="132">
        <f>SUM(R813:R825)</f>
        <v>0</v>
      </c>
      <c r="T812" s="133">
        <f>SUM(T813:T825)</f>
        <v>10.881399999999999</v>
      </c>
      <c r="AR812" s="127" t="s">
        <v>171</v>
      </c>
      <c r="AT812" s="134" t="s">
        <v>73</v>
      </c>
      <c r="AU812" s="134" t="s">
        <v>82</v>
      </c>
      <c r="AY812" s="127" t="s">
        <v>163</v>
      </c>
      <c r="BK812" s="135">
        <f>SUM(BK813:BK825)</f>
        <v>0</v>
      </c>
    </row>
    <row r="813" spans="2:65" s="1" customFormat="1" ht="24.25" customHeight="1">
      <c r="B813" s="31"/>
      <c r="C813" s="138" t="s">
        <v>924</v>
      </c>
      <c r="D813" s="138" t="s">
        <v>166</v>
      </c>
      <c r="E813" s="139" t="s">
        <v>925</v>
      </c>
      <c r="F813" s="140" t="s">
        <v>926</v>
      </c>
      <c r="G813" s="141" t="s">
        <v>183</v>
      </c>
      <c r="H813" s="142">
        <v>430.9</v>
      </c>
      <c r="I813" s="143"/>
      <c r="J813" s="144">
        <f>ROUND(I813*H813,2)</f>
        <v>0</v>
      </c>
      <c r="K813" s="145"/>
      <c r="L813" s="31"/>
      <c r="M813" s="146" t="s">
        <v>1</v>
      </c>
      <c r="N813" s="147" t="s">
        <v>40</v>
      </c>
      <c r="P813" s="148">
        <f>O813*H813</f>
        <v>0</v>
      </c>
      <c r="Q813" s="148">
        <v>0</v>
      </c>
      <c r="R813" s="148">
        <f>Q813*H813</f>
        <v>0</v>
      </c>
      <c r="S813" s="148">
        <v>1.6E-2</v>
      </c>
      <c r="T813" s="149">
        <f>S813*H813</f>
        <v>6.8944000000000001</v>
      </c>
      <c r="AR813" s="150" t="s">
        <v>275</v>
      </c>
      <c r="AT813" s="150" t="s">
        <v>166</v>
      </c>
      <c r="AU813" s="150" t="s">
        <v>171</v>
      </c>
      <c r="AY813" s="16" t="s">
        <v>163</v>
      </c>
      <c r="BE813" s="151">
        <f>IF(N813="základná",J813,0)</f>
        <v>0</v>
      </c>
      <c r="BF813" s="151">
        <f>IF(N813="znížená",J813,0)</f>
        <v>0</v>
      </c>
      <c r="BG813" s="151">
        <f>IF(N813="zákl. prenesená",J813,0)</f>
        <v>0</v>
      </c>
      <c r="BH813" s="151">
        <f>IF(N813="zníž. prenesená",J813,0)</f>
        <v>0</v>
      </c>
      <c r="BI813" s="151">
        <f>IF(N813="nulová",J813,0)</f>
        <v>0</v>
      </c>
      <c r="BJ813" s="16" t="s">
        <v>171</v>
      </c>
      <c r="BK813" s="151">
        <f>ROUND(I813*H813,2)</f>
        <v>0</v>
      </c>
      <c r="BL813" s="16" t="s">
        <v>275</v>
      </c>
      <c r="BM813" s="150" t="s">
        <v>927</v>
      </c>
    </row>
    <row r="814" spans="2:65" s="12" customFormat="1" ht="12">
      <c r="B814" s="152"/>
      <c r="D814" s="153" t="s">
        <v>173</v>
      </c>
      <c r="E814" s="154" t="s">
        <v>1</v>
      </c>
      <c r="F814" s="155" t="s">
        <v>535</v>
      </c>
      <c r="H814" s="154" t="s">
        <v>1</v>
      </c>
      <c r="I814" s="156"/>
      <c r="L814" s="152"/>
      <c r="M814" s="157"/>
      <c r="T814" s="158"/>
      <c r="AT814" s="154" t="s">
        <v>173</v>
      </c>
      <c r="AU814" s="154" t="s">
        <v>171</v>
      </c>
      <c r="AV814" s="12" t="s">
        <v>82</v>
      </c>
      <c r="AW814" s="12" t="s">
        <v>31</v>
      </c>
      <c r="AX814" s="12" t="s">
        <v>74</v>
      </c>
      <c r="AY814" s="154" t="s">
        <v>163</v>
      </c>
    </row>
    <row r="815" spans="2:65" s="12" customFormat="1" ht="12">
      <c r="B815" s="152"/>
      <c r="D815" s="153" t="s">
        <v>173</v>
      </c>
      <c r="E815" s="154" t="s">
        <v>1</v>
      </c>
      <c r="F815" s="155" t="s">
        <v>614</v>
      </c>
      <c r="H815" s="154" t="s">
        <v>1</v>
      </c>
      <c r="I815" s="156"/>
      <c r="L815" s="152"/>
      <c r="M815" s="157"/>
      <c r="T815" s="158"/>
      <c r="AT815" s="154" t="s">
        <v>173</v>
      </c>
      <c r="AU815" s="154" t="s">
        <v>171</v>
      </c>
      <c r="AV815" s="12" t="s">
        <v>82</v>
      </c>
      <c r="AW815" s="12" t="s">
        <v>31</v>
      </c>
      <c r="AX815" s="12" t="s">
        <v>74</v>
      </c>
      <c r="AY815" s="154" t="s">
        <v>163</v>
      </c>
    </row>
    <row r="816" spans="2:65" s="13" customFormat="1" ht="12">
      <c r="B816" s="159"/>
      <c r="D816" s="153" t="s">
        <v>173</v>
      </c>
      <c r="E816" s="160" t="s">
        <v>1</v>
      </c>
      <c r="F816" s="161" t="s">
        <v>615</v>
      </c>
      <c r="H816" s="162">
        <v>266.10000000000002</v>
      </c>
      <c r="I816" s="163"/>
      <c r="L816" s="159"/>
      <c r="M816" s="164"/>
      <c r="T816" s="165"/>
      <c r="AT816" s="160" t="s">
        <v>173</v>
      </c>
      <c r="AU816" s="160" t="s">
        <v>171</v>
      </c>
      <c r="AV816" s="13" t="s">
        <v>171</v>
      </c>
      <c r="AW816" s="13" t="s">
        <v>31</v>
      </c>
      <c r="AX816" s="13" t="s">
        <v>74</v>
      </c>
      <c r="AY816" s="160" t="s">
        <v>163</v>
      </c>
    </row>
    <row r="817" spans="2:65" s="12" customFormat="1" ht="12">
      <c r="B817" s="152"/>
      <c r="D817" s="153" t="s">
        <v>173</v>
      </c>
      <c r="E817" s="154" t="s">
        <v>1</v>
      </c>
      <c r="F817" s="155" t="s">
        <v>541</v>
      </c>
      <c r="H817" s="154" t="s">
        <v>1</v>
      </c>
      <c r="I817" s="156"/>
      <c r="L817" s="152"/>
      <c r="M817" s="157"/>
      <c r="T817" s="158"/>
      <c r="AT817" s="154" t="s">
        <v>173</v>
      </c>
      <c r="AU817" s="154" t="s">
        <v>171</v>
      </c>
      <c r="AV817" s="12" t="s">
        <v>82</v>
      </c>
      <c r="AW817" s="12" t="s">
        <v>31</v>
      </c>
      <c r="AX817" s="12" t="s">
        <v>74</v>
      </c>
      <c r="AY817" s="154" t="s">
        <v>163</v>
      </c>
    </row>
    <row r="818" spans="2:65" s="12" customFormat="1" ht="12">
      <c r="B818" s="152"/>
      <c r="D818" s="153" t="s">
        <v>173</v>
      </c>
      <c r="E818" s="154" t="s">
        <v>1</v>
      </c>
      <c r="F818" s="155" t="s">
        <v>905</v>
      </c>
      <c r="H818" s="154" t="s">
        <v>1</v>
      </c>
      <c r="I818" s="156"/>
      <c r="L818" s="152"/>
      <c r="M818" s="157"/>
      <c r="T818" s="158"/>
      <c r="AT818" s="154" t="s">
        <v>173</v>
      </c>
      <c r="AU818" s="154" t="s">
        <v>171</v>
      </c>
      <c r="AV818" s="12" t="s">
        <v>82</v>
      </c>
      <c r="AW818" s="12" t="s">
        <v>31</v>
      </c>
      <c r="AX818" s="12" t="s">
        <v>74</v>
      </c>
      <c r="AY818" s="154" t="s">
        <v>163</v>
      </c>
    </row>
    <row r="819" spans="2:65" s="13" customFormat="1" ht="12">
      <c r="B819" s="159"/>
      <c r="D819" s="153" t="s">
        <v>173</v>
      </c>
      <c r="E819" s="160" t="s">
        <v>1</v>
      </c>
      <c r="F819" s="161" t="s">
        <v>906</v>
      </c>
      <c r="H819" s="162">
        <v>164.8</v>
      </c>
      <c r="I819" s="163"/>
      <c r="L819" s="159"/>
      <c r="M819" s="164"/>
      <c r="T819" s="165"/>
      <c r="AT819" s="160" t="s">
        <v>173</v>
      </c>
      <c r="AU819" s="160" t="s">
        <v>171</v>
      </c>
      <c r="AV819" s="13" t="s">
        <v>171</v>
      </c>
      <c r="AW819" s="13" t="s">
        <v>31</v>
      </c>
      <c r="AX819" s="13" t="s">
        <v>74</v>
      </c>
      <c r="AY819" s="160" t="s">
        <v>163</v>
      </c>
    </row>
    <row r="820" spans="2:65" s="14" customFormat="1" ht="12">
      <c r="B820" s="166"/>
      <c r="D820" s="153" t="s">
        <v>173</v>
      </c>
      <c r="E820" s="167" t="s">
        <v>1</v>
      </c>
      <c r="F820" s="168" t="s">
        <v>178</v>
      </c>
      <c r="H820" s="169">
        <v>430.90000000000003</v>
      </c>
      <c r="I820" s="170"/>
      <c r="L820" s="166"/>
      <c r="M820" s="171"/>
      <c r="T820" s="172"/>
      <c r="AT820" s="167" t="s">
        <v>173</v>
      </c>
      <c r="AU820" s="167" t="s">
        <v>171</v>
      </c>
      <c r="AV820" s="14" t="s">
        <v>170</v>
      </c>
      <c r="AW820" s="14" t="s">
        <v>31</v>
      </c>
      <c r="AX820" s="14" t="s">
        <v>82</v>
      </c>
      <c r="AY820" s="167" t="s">
        <v>163</v>
      </c>
    </row>
    <row r="821" spans="2:65" s="1" customFormat="1" ht="24.25" customHeight="1">
      <c r="B821" s="31"/>
      <c r="C821" s="138" t="s">
        <v>928</v>
      </c>
      <c r="D821" s="138" t="s">
        <v>166</v>
      </c>
      <c r="E821" s="139" t="s">
        <v>929</v>
      </c>
      <c r="F821" s="140" t="s">
        <v>930</v>
      </c>
      <c r="G821" s="141" t="s">
        <v>183</v>
      </c>
      <c r="H821" s="142">
        <v>221.5</v>
      </c>
      <c r="I821" s="143"/>
      <c r="J821" s="144">
        <f>ROUND(I821*H821,2)</f>
        <v>0</v>
      </c>
      <c r="K821" s="145"/>
      <c r="L821" s="31"/>
      <c r="M821" s="146" t="s">
        <v>1</v>
      </c>
      <c r="N821" s="147" t="s">
        <v>40</v>
      </c>
      <c r="P821" s="148">
        <f>O821*H821</f>
        <v>0</v>
      </c>
      <c r="Q821" s="148">
        <v>0</v>
      </c>
      <c r="R821" s="148">
        <f>Q821*H821</f>
        <v>0</v>
      </c>
      <c r="S821" s="148">
        <v>1.7999999999999999E-2</v>
      </c>
      <c r="T821" s="149">
        <f>S821*H821</f>
        <v>3.9869999999999997</v>
      </c>
      <c r="AR821" s="150" t="s">
        <v>275</v>
      </c>
      <c r="AT821" s="150" t="s">
        <v>166</v>
      </c>
      <c r="AU821" s="150" t="s">
        <v>171</v>
      </c>
      <c r="AY821" s="16" t="s">
        <v>163</v>
      </c>
      <c r="BE821" s="151">
        <f>IF(N821="základná",J821,0)</f>
        <v>0</v>
      </c>
      <c r="BF821" s="151">
        <f>IF(N821="znížená",J821,0)</f>
        <v>0</v>
      </c>
      <c r="BG821" s="151">
        <f>IF(N821="zákl. prenesená",J821,0)</f>
        <v>0</v>
      </c>
      <c r="BH821" s="151">
        <f>IF(N821="zníž. prenesená",J821,0)</f>
        <v>0</v>
      </c>
      <c r="BI821" s="151">
        <f>IF(N821="nulová",J821,0)</f>
        <v>0</v>
      </c>
      <c r="BJ821" s="16" t="s">
        <v>171</v>
      </c>
      <c r="BK821" s="151">
        <f>ROUND(I821*H821,2)</f>
        <v>0</v>
      </c>
      <c r="BL821" s="16" t="s">
        <v>275</v>
      </c>
      <c r="BM821" s="150" t="s">
        <v>931</v>
      </c>
    </row>
    <row r="822" spans="2:65" s="12" customFormat="1" ht="12">
      <c r="B822" s="152"/>
      <c r="D822" s="153" t="s">
        <v>173</v>
      </c>
      <c r="E822" s="154" t="s">
        <v>1</v>
      </c>
      <c r="F822" s="155" t="s">
        <v>547</v>
      </c>
      <c r="H822" s="154" t="s">
        <v>1</v>
      </c>
      <c r="I822" s="156"/>
      <c r="L822" s="152"/>
      <c r="M822" s="157"/>
      <c r="T822" s="158"/>
      <c r="AT822" s="154" t="s">
        <v>173</v>
      </c>
      <c r="AU822" s="154" t="s">
        <v>171</v>
      </c>
      <c r="AV822" s="12" t="s">
        <v>82</v>
      </c>
      <c r="AW822" s="12" t="s">
        <v>31</v>
      </c>
      <c r="AX822" s="12" t="s">
        <v>74</v>
      </c>
      <c r="AY822" s="154" t="s">
        <v>163</v>
      </c>
    </row>
    <row r="823" spans="2:65" s="12" customFormat="1" ht="12">
      <c r="B823" s="152"/>
      <c r="D823" s="153" t="s">
        <v>173</v>
      </c>
      <c r="E823" s="154" t="s">
        <v>1</v>
      </c>
      <c r="F823" s="155" t="s">
        <v>622</v>
      </c>
      <c r="H823" s="154" t="s">
        <v>1</v>
      </c>
      <c r="I823" s="156"/>
      <c r="L823" s="152"/>
      <c r="M823" s="157"/>
      <c r="T823" s="158"/>
      <c r="AT823" s="154" t="s">
        <v>173</v>
      </c>
      <c r="AU823" s="154" t="s">
        <v>171</v>
      </c>
      <c r="AV823" s="12" t="s">
        <v>82</v>
      </c>
      <c r="AW823" s="12" t="s">
        <v>31</v>
      </c>
      <c r="AX823" s="12" t="s">
        <v>74</v>
      </c>
      <c r="AY823" s="154" t="s">
        <v>163</v>
      </c>
    </row>
    <row r="824" spans="2:65" s="13" customFormat="1" ht="12">
      <c r="B824" s="159"/>
      <c r="D824" s="153" t="s">
        <v>173</v>
      </c>
      <c r="E824" s="160" t="s">
        <v>1</v>
      </c>
      <c r="F824" s="161" t="s">
        <v>623</v>
      </c>
      <c r="H824" s="162">
        <v>221.5</v>
      </c>
      <c r="I824" s="163"/>
      <c r="L824" s="159"/>
      <c r="M824" s="164"/>
      <c r="T824" s="165"/>
      <c r="AT824" s="160" t="s">
        <v>173</v>
      </c>
      <c r="AU824" s="160" t="s">
        <v>171</v>
      </c>
      <c r="AV824" s="13" t="s">
        <v>171</v>
      </c>
      <c r="AW824" s="13" t="s">
        <v>31</v>
      </c>
      <c r="AX824" s="13" t="s">
        <v>74</v>
      </c>
      <c r="AY824" s="160" t="s">
        <v>163</v>
      </c>
    </row>
    <row r="825" spans="2:65" s="14" customFormat="1" ht="12">
      <c r="B825" s="166"/>
      <c r="D825" s="153" t="s">
        <v>173</v>
      </c>
      <c r="E825" s="167" t="s">
        <v>1</v>
      </c>
      <c r="F825" s="168" t="s">
        <v>178</v>
      </c>
      <c r="H825" s="169">
        <v>221.5</v>
      </c>
      <c r="I825" s="170"/>
      <c r="L825" s="166"/>
      <c r="M825" s="171"/>
      <c r="T825" s="172"/>
      <c r="AT825" s="167" t="s">
        <v>173</v>
      </c>
      <c r="AU825" s="167" t="s">
        <v>171</v>
      </c>
      <c r="AV825" s="14" t="s">
        <v>170</v>
      </c>
      <c r="AW825" s="14" t="s">
        <v>31</v>
      </c>
      <c r="AX825" s="14" t="s">
        <v>82</v>
      </c>
      <c r="AY825" s="167" t="s">
        <v>163</v>
      </c>
    </row>
    <row r="826" spans="2:65" s="11" customFormat="1" ht="22.75" customHeight="1">
      <c r="B826" s="126"/>
      <c r="D826" s="127" t="s">
        <v>73</v>
      </c>
      <c r="E826" s="136" t="s">
        <v>932</v>
      </c>
      <c r="F826" s="136" t="s">
        <v>933</v>
      </c>
      <c r="I826" s="129"/>
      <c r="J826" s="137">
        <f>BK826</f>
        <v>0</v>
      </c>
      <c r="L826" s="126"/>
      <c r="M826" s="131"/>
      <c r="P826" s="132">
        <f>SUM(P827:P830)</f>
        <v>0</v>
      </c>
      <c r="R826" s="132">
        <f>SUM(R827:R830)</f>
        <v>0.41094240000000004</v>
      </c>
      <c r="T826" s="133">
        <f>SUM(T827:T830)</f>
        <v>0</v>
      </c>
      <c r="AR826" s="127" t="s">
        <v>171</v>
      </c>
      <c r="AT826" s="134" t="s">
        <v>73</v>
      </c>
      <c r="AU826" s="134" t="s">
        <v>82</v>
      </c>
      <c r="AY826" s="127" t="s">
        <v>163</v>
      </c>
      <c r="BK826" s="135">
        <f>SUM(BK827:BK830)</f>
        <v>0</v>
      </c>
    </row>
    <row r="827" spans="2:65" s="1" customFormat="1" ht="33" customHeight="1">
      <c r="B827" s="31"/>
      <c r="C827" s="138" t="s">
        <v>934</v>
      </c>
      <c r="D827" s="138" t="s">
        <v>166</v>
      </c>
      <c r="E827" s="139" t="s">
        <v>935</v>
      </c>
      <c r="F827" s="140" t="s">
        <v>936</v>
      </c>
      <c r="G827" s="141" t="s">
        <v>183</v>
      </c>
      <c r="H827" s="142">
        <v>18.920000000000002</v>
      </c>
      <c r="I827" s="143"/>
      <c r="J827" s="144">
        <f>ROUND(I827*H827,2)</f>
        <v>0</v>
      </c>
      <c r="K827" s="145"/>
      <c r="L827" s="31"/>
      <c r="M827" s="146" t="s">
        <v>1</v>
      </c>
      <c r="N827" s="147" t="s">
        <v>40</v>
      </c>
      <c r="P827" s="148">
        <f>O827*H827</f>
        <v>0</v>
      </c>
      <c r="Q827" s="148">
        <v>2.172E-2</v>
      </c>
      <c r="R827" s="148">
        <f>Q827*H827</f>
        <v>0.41094240000000004</v>
      </c>
      <c r="S827" s="148">
        <v>0</v>
      </c>
      <c r="T827" s="149">
        <f>S827*H827</f>
        <v>0</v>
      </c>
      <c r="AR827" s="150" t="s">
        <v>275</v>
      </c>
      <c r="AT827" s="150" t="s">
        <v>166</v>
      </c>
      <c r="AU827" s="150" t="s">
        <v>171</v>
      </c>
      <c r="AY827" s="16" t="s">
        <v>163</v>
      </c>
      <c r="BE827" s="151">
        <f>IF(N827="základná",J827,0)</f>
        <v>0</v>
      </c>
      <c r="BF827" s="151">
        <f>IF(N827="znížená",J827,0)</f>
        <v>0</v>
      </c>
      <c r="BG827" s="151">
        <f>IF(N827="zákl. prenesená",J827,0)</f>
        <v>0</v>
      </c>
      <c r="BH827" s="151">
        <f>IF(N827="zníž. prenesená",J827,0)</f>
        <v>0</v>
      </c>
      <c r="BI827" s="151">
        <f>IF(N827="nulová",J827,0)</f>
        <v>0</v>
      </c>
      <c r="BJ827" s="16" t="s">
        <v>171</v>
      </c>
      <c r="BK827" s="151">
        <f>ROUND(I827*H827,2)</f>
        <v>0</v>
      </c>
      <c r="BL827" s="16" t="s">
        <v>275</v>
      </c>
      <c r="BM827" s="150" t="s">
        <v>937</v>
      </c>
    </row>
    <row r="828" spans="2:65" s="12" customFormat="1" ht="24">
      <c r="B828" s="152"/>
      <c r="D828" s="153" t="s">
        <v>173</v>
      </c>
      <c r="E828" s="154" t="s">
        <v>1</v>
      </c>
      <c r="F828" s="155" t="s">
        <v>938</v>
      </c>
      <c r="H828" s="154" t="s">
        <v>1</v>
      </c>
      <c r="I828" s="156"/>
      <c r="L828" s="152"/>
      <c r="M828" s="157"/>
      <c r="T828" s="158"/>
      <c r="AT828" s="154" t="s">
        <v>173</v>
      </c>
      <c r="AU828" s="154" t="s">
        <v>171</v>
      </c>
      <c r="AV828" s="12" t="s">
        <v>82</v>
      </c>
      <c r="AW828" s="12" t="s">
        <v>31</v>
      </c>
      <c r="AX828" s="12" t="s">
        <v>74</v>
      </c>
      <c r="AY828" s="154" t="s">
        <v>163</v>
      </c>
    </row>
    <row r="829" spans="2:65" s="13" customFormat="1" ht="12">
      <c r="B829" s="159"/>
      <c r="D829" s="153" t="s">
        <v>173</v>
      </c>
      <c r="E829" s="160" t="s">
        <v>1</v>
      </c>
      <c r="F829" s="161" t="s">
        <v>939</v>
      </c>
      <c r="H829" s="162">
        <v>18.920000000000002</v>
      </c>
      <c r="I829" s="163"/>
      <c r="L829" s="159"/>
      <c r="M829" s="164"/>
      <c r="T829" s="165"/>
      <c r="AT829" s="160" t="s">
        <v>173</v>
      </c>
      <c r="AU829" s="160" t="s">
        <v>171</v>
      </c>
      <c r="AV829" s="13" t="s">
        <v>171</v>
      </c>
      <c r="AW829" s="13" t="s">
        <v>31</v>
      </c>
      <c r="AX829" s="13" t="s">
        <v>82</v>
      </c>
      <c r="AY829" s="160" t="s">
        <v>163</v>
      </c>
    </row>
    <row r="830" spans="2:65" s="1" customFormat="1" ht="24.25" customHeight="1">
      <c r="B830" s="31"/>
      <c r="C830" s="138" t="s">
        <v>940</v>
      </c>
      <c r="D830" s="138" t="s">
        <v>166</v>
      </c>
      <c r="E830" s="139" t="s">
        <v>941</v>
      </c>
      <c r="F830" s="140" t="s">
        <v>942</v>
      </c>
      <c r="G830" s="141" t="s">
        <v>237</v>
      </c>
      <c r="H830" s="142">
        <v>0.41099999999999998</v>
      </c>
      <c r="I830" s="143"/>
      <c r="J830" s="144">
        <f>ROUND(I830*H830,2)</f>
        <v>0</v>
      </c>
      <c r="K830" s="145"/>
      <c r="L830" s="31"/>
      <c r="M830" s="146" t="s">
        <v>1</v>
      </c>
      <c r="N830" s="147" t="s">
        <v>40</v>
      </c>
      <c r="P830" s="148">
        <f>O830*H830</f>
        <v>0</v>
      </c>
      <c r="Q830" s="148">
        <v>0</v>
      </c>
      <c r="R830" s="148">
        <f>Q830*H830</f>
        <v>0</v>
      </c>
      <c r="S830" s="148">
        <v>0</v>
      </c>
      <c r="T830" s="149">
        <f>S830*H830</f>
        <v>0</v>
      </c>
      <c r="AR830" s="150" t="s">
        <v>275</v>
      </c>
      <c r="AT830" s="150" t="s">
        <v>166</v>
      </c>
      <c r="AU830" s="150" t="s">
        <v>171</v>
      </c>
      <c r="AY830" s="16" t="s">
        <v>163</v>
      </c>
      <c r="BE830" s="151">
        <f>IF(N830="základná",J830,0)</f>
        <v>0</v>
      </c>
      <c r="BF830" s="151">
        <f>IF(N830="znížená",J830,0)</f>
        <v>0</v>
      </c>
      <c r="BG830" s="151">
        <f>IF(N830="zákl. prenesená",J830,0)</f>
        <v>0</v>
      </c>
      <c r="BH830" s="151">
        <f>IF(N830="zníž. prenesená",J830,0)</f>
        <v>0</v>
      </c>
      <c r="BI830" s="151">
        <f>IF(N830="nulová",J830,0)</f>
        <v>0</v>
      </c>
      <c r="BJ830" s="16" t="s">
        <v>171</v>
      </c>
      <c r="BK830" s="151">
        <f>ROUND(I830*H830,2)</f>
        <v>0</v>
      </c>
      <c r="BL830" s="16" t="s">
        <v>275</v>
      </c>
      <c r="BM830" s="150" t="s">
        <v>943</v>
      </c>
    </row>
    <row r="831" spans="2:65" s="11" customFormat="1" ht="22.75" customHeight="1">
      <c r="B831" s="126"/>
      <c r="D831" s="127" t="s">
        <v>73</v>
      </c>
      <c r="E831" s="136" t="s">
        <v>944</v>
      </c>
      <c r="F831" s="136" t="s">
        <v>945</v>
      </c>
      <c r="I831" s="129"/>
      <c r="J831" s="137">
        <f>BK831</f>
        <v>0</v>
      </c>
      <c r="L831" s="126"/>
      <c r="M831" s="131"/>
      <c r="P831" s="132">
        <f>SUM(P832:P909)</f>
        <v>0</v>
      </c>
      <c r="R831" s="132">
        <f>SUM(R832:R909)</f>
        <v>2.2000000000000001E-4</v>
      </c>
      <c r="T831" s="133">
        <f>SUM(T832:T909)</f>
        <v>0</v>
      </c>
      <c r="AR831" s="127" t="s">
        <v>171</v>
      </c>
      <c r="AT831" s="134" t="s">
        <v>73</v>
      </c>
      <c r="AU831" s="134" t="s">
        <v>82</v>
      </c>
      <c r="AY831" s="127" t="s">
        <v>163</v>
      </c>
      <c r="BK831" s="135">
        <f>SUM(BK832:BK909)</f>
        <v>0</v>
      </c>
    </row>
    <row r="832" spans="2:65" s="1" customFormat="1" ht="16.5" customHeight="1">
      <c r="B832" s="31"/>
      <c r="C832" s="138" t="s">
        <v>946</v>
      </c>
      <c r="D832" s="138" t="s">
        <v>166</v>
      </c>
      <c r="E832" s="139" t="s">
        <v>947</v>
      </c>
      <c r="F832" s="140" t="s">
        <v>948</v>
      </c>
      <c r="G832" s="141" t="s">
        <v>773</v>
      </c>
      <c r="H832" s="142">
        <v>1</v>
      </c>
      <c r="I832" s="143"/>
      <c r="J832" s="144">
        <f>ROUND(I832*H832,2)</f>
        <v>0</v>
      </c>
      <c r="K832" s="145"/>
      <c r="L832" s="31"/>
      <c r="M832" s="146" t="s">
        <v>1</v>
      </c>
      <c r="N832" s="147" t="s">
        <v>40</v>
      </c>
      <c r="P832" s="148">
        <f>O832*H832</f>
        <v>0</v>
      </c>
      <c r="Q832" s="148">
        <v>2.2000000000000001E-4</v>
      </c>
      <c r="R832" s="148">
        <f>Q832*H832</f>
        <v>2.2000000000000001E-4</v>
      </c>
      <c r="S832" s="148">
        <v>0</v>
      </c>
      <c r="T832" s="149">
        <f>S832*H832</f>
        <v>0</v>
      </c>
      <c r="AR832" s="150" t="s">
        <v>275</v>
      </c>
      <c r="AT832" s="150" t="s">
        <v>166</v>
      </c>
      <c r="AU832" s="150" t="s">
        <v>171</v>
      </c>
      <c r="AY832" s="16" t="s">
        <v>163</v>
      </c>
      <c r="BE832" s="151">
        <f>IF(N832="základná",J832,0)</f>
        <v>0</v>
      </c>
      <c r="BF832" s="151">
        <f>IF(N832="znížená",J832,0)</f>
        <v>0</v>
      </c>
      <c r="BG832" s="151">
        <f>IF(N832="zákl. prenesená",J832,0)</f>
        <v>0</v>
      </c>
      <c r="BH832" s="151">
        <f>IF(N832="zníž. prenesená",J832,0)</f>
        <v>0</v>
      </c>
      <c r="BI832" s="151">
        <f>IF(N832="nulová",J832,0)</f>
        <v>0</v>
      </c>
      <c r="BJ832" s="16" t="s">
        <v>171</v>
      </c>
      <c r="BK832" s="151">
        <f>ROUND(I832*H832,2)</f>
        <v>0</v>
      </c>
      <c r="BL832" s="16" t="s">
        <v>275</v>
      </c>
      <c r="BM832" s="150" t="s">
        <v>949</v>
      </c>
    </row>
    <row r="833" spans="2:65" s="12" customFormat="1" ht="12">
      <c r="B833" s="152"/>
      <c r="D833" s="153" t="s">
        <v>173</v>
      </c>
      <c r="E833" s="154" t="s">
        <v>1</v>
      </c>
      <c r="F833" s="155" t="s">
        <v>950</v>
      </c>
      <c r="H833" s="154" t="s">
        <v>1</v>
      </c>
      <c r="I833" s="156"/>
      <c r="L833" s="152"/>
      <c r="M833" s="157"/>
      <c r="T833" s="158"/>
      <c r="AT833" s="154" t="s">
        <v>173</v>
      </c>
      <c r="AU833" s="154" t="s">
        <v>171</v>
      </c>
      <c r="AV833" s="12" t="s">
        <v>82</v>
      </c>
      <c r="AW833" s="12" t="s">
        <v>31</v>
      </c>
      <c r="AX833" s="12" t="s">
        <v>74</v>
      </c>
      <c r="AY833" s="154" t="s">
        <v>163</v>
      </c>
    </row>
    <row r="834" spans="2:65" s="13" customFormat="1" ht="12">
      <c r="B834" s="159"/>
      <c r="D834" s="153" t="s">
        <v>173</v>
      </c>
      <c r="E834" s="160" t="s">
        <v>1</v>
      </c>
      <c r="F834" s="161" t="s">
        <v>272</v>
      </c>
      <c r="H834" s="162">
        <v>1</v>
      </c>
      <c r="I834" s="163"/>
      <c r="L834" s="159"/>
      <c r="M834" s="164"/>
      <c r="T834" s="165"/>
      <c r="AT834" s="160" t="s">
        <v>173</v>
      </c>
      <c r="AU834" s="160" t="s">
        <v>171</v>
      </c>
      <c r="AV834" s="13" t="s">
        <v>171</v>
      </c>
      <c r="AW834" s="13" t="s">
        <v>31</v>
      </c>
      <c r="AX834" s="13" t="s">
        <v>82</v>
      </c>
      <c r="AY834" s="160" t="s">
        <v>163</v>
      </c>
    </row>
    <row r="835" spans="2:65" s="1" customFormat="1" ht="16.5" customHeight="1">
      <c r="B835" s="31"/>
      <c r="C835" s="138" t="s">
        <v>951</v>
      </c>
      <c r="D835" s="138" t="s">
        <v>166</v>
      </c>
      <c r="E835" s="139" t="s">
        <v>952</v>
      </c>
      <c r="F835" s="140" t="s">
        <v>953</v>
      </c>
      <c r="G835" s="141" t="s">
        <v>773</v>
      </c>
      <c r="H835" s="142">
        <v>1</v>
      </c>
      <c r="I835" s="143"/>
      <c r="J835" s="144">
        <f>ROUND(I835*H835,2)</f>
        <v>0</v>
      </c>
      <c r="K835" s="145"/>
      <c r="L835" s="31"/>
      <c r="M835" s="146" t="s">
        <v>1</v>
      </c>
      <c r="N835" s="147" t="s">
        <v>40</v>
      </c>
      <c r="P835" s="148">
        <f>O835*H835</f>
        <v>0</v>
      </c>
      <c r="Q835" s="148">
        <v>0</v>
      </c>
      <c r="R835" s="148">
        <f>Q835*H835</f>
        <v>0</v>
      </c>
      <c r="S835" s="148">
        <v>0</v>
      </c>
      <c r="T835" s="149">
        <f>S835*H835</f>
        <v>0</v>
      </c>
      <c r="AR835" s="150" t="s">
        <v>275</v>
      </c>
      <c r="AT835" s="150" t="s">
        <v>166</v>
      </c>
      <c r="AU835" s="150" t="s">
        <v>171</v>
      </c>
      <c r="AY835" s="16" t="s">
        <v>163</v>
      </c>
      <c r="BE835" s="151">
        <f>IF(N835="základná",J835,0)</f>
        <v>0</v>
      </c>
      <c r="BF835" s="151">
        <f>IF(N835="znížená",J835,0)</f>
        <v>0</v>
      </c>
      <c r="BG835" s="151">
        <f>IF(N835="zákl. prenesená",J835,0)</f>
        <v>0</v>
      </c>
      <c r="BH835" s="151">
        <f>IF(N835="zníž. prenesená",J835,0)</f>
        <v>0</v>
      </c>
      <c r="BI835" s="151">
        <f>IF(N835="nulová",J835,0)</f>
        <v>0</v>
      </c>
      <c r="BJ835" s="16" t="s">
        <v>171</v>
      </c>
      <c r="BK835" s="151">
        <f>ROUND(I835*H835,2)</f>
        <v>0</v>
      </c>
      <c r="BL835" s="16" t="s">
        <v>275</v>
      </c>
      <c r="BM835" s="150" t="s">
        <v>954</v>
      </c>
    </row>
    <row r="836" spans="2:65" s="12" customFormat="1" ht="12">
      <c r="B836" s="152"/>
      <c r="D836" s="153" t="s">
        <v>173</v>
      </c>
      <c r="E836" s="154" t="s">
        <v>1</v>
      </c>
      <c r="F836" s="155" t="s">
        <v>950</v>
      </c>
      <c r="H836" s="154" t="s">
        <v>1</v>
      </c>
      <c r="I836" s="156"/>
      <c r="L836" s="152"/>
      <c r="M836" s="157"/>
      <c r="T836" s="158"/>
      <c r="AT836" s="154" t="s">
        <v>173</v>
      </c>
      <c r="AU836" s="154" t="s">
        <v>171</v>
      </c>
      <c r="AV836" s="12" t="s">
        <v>82</v>
      </c>
      <c r="AW836" s="12" t="s">
        <v>31</v>
      </c>
      <c r="AX836" s="12" t="s">
        <v>74</v>
      </c>
      <c r="AY836" s="154" t="s">
        <v>163</v>
      </c>
    </row>
    <row r="837" spans="2:65" s="13" customFormat="1" ht="12">
      <c r="B837" s="159"/>
      <c r="D837" s="153" t="s">
        <v>173</v>
      </c>
      <c r="E837" s="160" t="s">
        <v>1</v>
      </c>
      <c r="F837" s="161" t="s">
        <v>272</v>
      </c>
      <c r="H837" s="162">
        <v>1</v>
      </c>
      <c r="I837" s="163"/>
      <c r="L837" s="159"/>
      <c r="M837" s="164"/>
      <c r="T837" s="165"/>
      <c r="AT837" s="160" t="s">
        <v>173</v>
      </c>
      <c r="AU837" s="160" t="s">
        <v>171</v>
      </c>
      <c r="AV837" s="13" t="s">
        <v>171</v>
      </c>
      <c r="AW837" s="13" t="s">
        <v>31</v>
      </c>
      <c r="AX837" s="13" t="s">
        <v>82</v>
      </c>
      <c r="AY837" s="160" t="s">
        <v>163</v>
      </c>
    </row>
    <row r="838" spans="2:65" s="1" customFormat="1" ht="16.5" customHeight="1">
      <c r="B838" s="31"/>
      <c r="C838" s="138" t="s">
        <v>955</v>
      </c>
      <c r="D838" s="138" t="s">
        <v>166</v>
      </c>
      <c r="E838" s="139" t="s">
        <v>956</v>
      </c>
      <c r="F838" s="140" t="s">
        <v>957</v>
      </c>
      <c r="G838" s="141" t="s">
        <v>320</v>
      </c>
      <c r="H838" s="142">
        <v>2</v>
      </c>
      <c r="I838" s="143"/>
      <c r="J838" s="144">
        <f>ROUND(I838*H838,2)</f>
        <v>0</v>
      </c>
      <c r="K838" s="145"/>
      <c r="L838" s="31"/>
      <c r="M838" s="146" t="s">
        <v>1</v>
      </c>
      <c r="N838" s="147" t="s">
        <v>40</v>
      </c>
      <c r="P838" s="148">
        <f>O838*H838</f>
        <v>0</v>
      </c>
      <c r="Q838" s="148">
        <v>0</v>
      </c>
      <c r="R838" s="148">
        <f>Q838*H838</f>
        <v>0</v>
      </c>
      <c r="S838" s="148">
        <v>0</v>
      </c>
      <c r="T838" s="149">
        <f>S838*H838</f>
        <v>0</v>
      </c>
      <c r="AR838" s="150" t="s">
        <v>275</v>
      </c>
      <c r="AT838" s="150" t="s">
        <v>166</v>
      </c>
      <c r="AU838" s="150" t="s">
        <v>171</v>
      </c>
      <c r="AY838" s="16" t="s">
        <v>163</v>
      </c>
      <c r="BE838" s="151">
        <f>IF(N838="základná",J838,0)</f>
        <v>0</v>
      </c>
      <c r="BF838" s="151">
        <f>IF(N838="znížená",J838,0)</f>
        <v>0</v>
      </c>
      <c r="BG838" s="151">
        <f>IF(N838="zákl. prenesená",J838,0)</f>
        <v>0</v>
      </c>
      <c r="BH838" s="151">
        <f>IF(N838="zníž. prenesená",J838,0)</f>
        <v>0</v>
      </c>
      <c r="BI838" s="151">
        <f>IF(N838="nulová",J838,0)</f>
        <v>0</v>
      </c>
      <c r="BJ838" s="16" t="s">
        <v>171</v>
      </c>
      <c r="BK838" s="151">
        <f>ROUND(I838*H838,2)</f>
        <v>0</v>
      </c>
      <c r="BL838" s="16" t="s">
        <v>275</v>
      </c>
      <c r="BM838" s="150" t="s">
        <v>958</v>
      </c>
    </row>
    <row r="839" spans="2:65" s="12" customFormat="1" ht="12">
      <c r="B839" s="152"/>
      <c r="D839" s="153" t="s">
        <v>173</v>
      </c>
      <c r="E839" s="154" t="s">
        <v>1</v>
      </c>
      <c r="F839" s="155" t="s">
        <v>950</v>
      </c>
      <c r="H839" s="154" t="s">
        <v>1</v>
      </c>
      <c r="I839" s="156"/>
      <c r="L839" s="152"/>
      <c r="M839" s="157"/>
      <c r="T839" s="158"/>
      <c r="AT839" s="154" t="s">
        <v>173</v>
      </c>
      <c r="AU839" s="154" t="s">
        <v>171</v>
      </c>
      <c r="AV839" s="12" t="s">
        <v>82</v>
      </c>
      <c r="AW839" s="12" t="s">
        <v>31</v>
      </c>
      <c r="AX839" s="12" t="s">
        <v>74</v>
      </c>
      <c r="AY839" s="154" t="s">
        <v>163</v>
      </c>
    </row>
    <row r="840" spans="2:65" s="13" customFormat="1" ht="12">
      <c r="B840" s="159"/>
      <c r="D840" s="153" t="s">
        <v>173</v>
      </c>
      <c r="E840" s="160" t="s">
        <v>1</v>
      </c>
      <c r="F840" s="161" t="s">
        <v>171</v>
      </c>
      <c r="H840" s="162">
        <v>2</v>
      </c>
      <c r="I840" s="163"/>
      <c r="L840" s="159"/>
      <c r="M840" s="164"/>
      <c r="T840" s="165"/>
      <c r="AT840" s="160" t="s">
        <v>173</v>
      </c>
      <c r="AU840" s="160" t="s">
        <v>171</v>
      </c>
      <c r="AV840" s="13" t="s">
        <v>171</v>
      </c>
      <c r="AW840" s="13" t="s">
        <v>31</v>
      </c>
      <c r="AX840" s="13" t="s">
        <v>82</v>
      </c>
      <c r="AY840" s="160" t="s">
        <v>163</v>
      </c>
    </row>
    <row r="841" spans="2:65" s="1" customFormat="1" ht="16.5" customHeight="1">
      <c r="B841" s="31"/>
      <c r="C841" s="138" t="s">
        <v>959</v>
      </c>
      <c r="D841" s="138" t="s">
        <v>166</v>
      </c>
      <c r="E841" s="139" t="s">
        <v>960</v>
      </c>
      <c r="F841" s="140" t="s">
        <v>961</v>
      </c>
      <c r="G841" s="141" t="s">
        <v>320</v>
      </c>
      <c r="H841" s="142">
        <v>1</v>
      </c>
      <c r="I841" s="143"/>
      <c r="J841" s="144">
        <f>ROUND(I841*H841,2)</f>
        <v>0</v>
      </c>
      <c r="K841" s="145"/>
      <c r="L841" s="31"/>
      <c r="M841" s="146" t="s">
        <v>1</v>
      </c>
      <c r="N841" s="147" t="s">
        <v>40</v>
      </c>
      <c r="P841" s="148">
        <f>O841*H841</f>
        <v>0</v>
      </c>
      <c r="Q841" s="148">
        <v>0</v>
      </c>
      <c r="R841" s="148">
        <f>Q841*H841</f>
        <v>0</v>
      </c>
      <c r="S841" s="148">
        <v>0</v>
      </c>
      <c r="T841" s="149">
        <f>S841*H841</f>
        <v>0</v>
      </c>
      <c r="AR841" s="150" t="s">
        <v>275</v>
      </c>
      <c r="AT841" s="150" t="s">
        <v>166</v>
      </c>
      <c r="AU841" s="150" t="s">
        <v>171</v>
      </c>
      <c r="AY841" s="16" t="s">
        <v>163</v>
      </c>
      <c r="BE841" s="151">
        <f>IF(N841="základná",J841,0)</f>
        <v>0</v>
      </c>
      <c r="BF841" s="151">
        <f>IF(N841="znížená",J841,0)</f>
        <v>0</v>
      </c>
      <c r="BG841" s="151">
        <f>IF(N841="zákl. prenesená",J841,0)</f>
        <v>0</v>
      </c>
      <c r="BH841" s="151">
        <f>IF(N841="zníž. prenesená",J841,0)</f>
        <v>0</v>
      </c>
      <c r="BI841" s="151">
        <f>IF(N841="nulová",J841,0)</f>
        <v>0</v>
      </c>
      <c r="BJ841" s="16" t="s">
        <v>171</v>
      </c>
      <c r="BK841" s="151">
        <f>ROUND(I841*H841,2)</f>
        <v>0</v>
      </c>
      <c r="BL841" s="16" t="s">
        <v>275</v>
      </c>
      <c r="BM841" s="150" t="s">
        <v>962</v>
      </c>
    </row>
    <row r="842" spans="2:65" s="12" customFormat="1" ht="12">
      <c r="B842" s="152"/>
      <c r="D842" s="153" t="s">
        <v>173</v>
      </c>
      <c r="E842" s="154" t="s">
        <v>1</v>
      </c>
      <c r="F842" s="155" t="s">
        <v>950</v>
      </c>
      <c r="H842" s="154" t="s">
        <v>1</v>
      </c>
      <c r="I842" s="156"/>
      <c r="L842" s="152"/>
      <c r="M842" s="157"/>
      <c r="T842" s="158"/>
      <c r="AT842" s="154" t="s">
        <v>173</v>
      </c>
      <c r="AU842" s="154" t="s">
        <v>171</v>
      </c>
      <c r="AV842" s="12" t="s">
        <v>82</v>
      </c>
      <c r="AW842" s="12" t="s">
        <v>31</v>
      </c>
      <c r="AX842" s="12" t="s">
        <v>74</v>
      </c>
      <c r="AY842" s="154" t="s">
        <v>163</v>
      </c>
    </row>
    <row r="843" spans="2:65" s="13" customFormat="1" ht="12">
      <c r="B843" s="159"/>
      <c r="D843" s="153" t="s">
        <v>173</v>
      </c>
      <c r="E843" s="160" t="s">
        <v>1</v>
      </c>
      <c r="F843" s="161" t="s">
        <v>82</v>
      </c>
      <c r="H843" s="162">
        <v>1</v>
      </c>
      <c r="I843" s="163"/>
      <c r="L843" s="159"/>
      <c r="M843" s="164"/>
      <c r="T843" s="165"/>
      <c r="AT843" s="160" t="s">
        <v>173</v>
      </c>
      <c r="AU843" s="160" t="s">
        <v>171</v>
      </c>
      <c r="AV843" s="13" t="s">
        <v>171</v>
      </c>
      <c r="AW843" s="13" t="s">
        <v>31</v>
      </c>
      <c r="AX843" s="13" t="s">
        <v>82</v>
      </c>
      <c r="AY843" s="160" t="s">
        <v>163</v>
      </c>
    </row>
    <row r="844" spans="2:65" s="1" customFormat="1" ht="16.5" customHeight="1">
      <c r="B844" s="31"/>
      <c r="C844" s="138" t="s">
        <v>963</v>
      </c>
      <c r="D844" s="138" t="s">
        <v>166</v>
      </c>
      <c r="E844" s="139" t="s">
        <v>964</v>
      </c>
      <c r="F844" s="140" t="s">
        <v>965</v>
      </c>
      <c r="G844" s="141" t="s">
        <v>773</v>
      </c>
      <c r="H844" s="142">
        <v>1</v>
      </c>
      <c r="I844" s="143"/>
      <c r="J844" s="144">
        <f>ROUND(I844*H844,2)</f>
        <v>0</v>
      </c>
      <c r="K844" s="145"/>
      <c r="L844" s="31"/>
      <c r="M844" s="146" t="s">
        <v>1</v>
      </c>
      <c r="N844" s="147" t="s">
        <v>40</v>
      </c>
      <c r="P844" s="148">
        <f>O844*H844</f>
        <v>0</v>
      </c>
      <c r="Q844" s="148">
        <v>0</v>
      </c>
      <c r="R844" s="148">
        <f>Q844*H844</f>
        <v>0</v>
      </c>
      <c r="S844" s="148">
        <v>0</v>
      </c>
      <c r="T844" s="149">
        <f>S844*H844</f>
        <v>0</v>
      </c>
      <c r="AR844" s="150" t="s">
        <v>275</v>
      </c>
      <c r="AT844" s="150" t="s">
        <v>166</v>
      </c>
      <c r="AU844" s="150" t="s">
        <v>171</v>
      </c>
      <c r="AY844" s="16" t="s">
        <v>163</v>
      </c>
      <c r="BE844" s="151">
        <f>IF(N844="základná",J844,0)</f>
        <v>0</v>
      </c>
      <c r="BF844" s="151">
        <f>IF(N844="znížená",J844,0)</f>
        <v>0</v>
      </c>
      <c r="BG844" s="151">
        <f>IF(N844="zákl. prenesená",J844,0)</f>
        <v>0</v>
      </c>
      <c r="BH844" s="151">
        <f>IF(N844="zníž. prenesená",J844,0)</f>
        <v>0</v>
      </c>
      <c r="BI844" s="151">
        <f>IF(N844="nulová",J844,0)</f>
        <v>0</v>
      </c>
      <c r="BJ844" s="16" t="s">
        <v>171</v>
      </c>
      <c r="BK844" s="151">
        <f>ROUND(I844*H844,2)</f>
        <v>0</v>
      </c>
      <c r="BL844" s="16" t="s">
        <v>275</v>
      </c>
      <c r="BM844" s="150" t="s">
        <v>966</v>
      </c>
    </row>
    <row r="845" spans="2:65" s="12" customFormat="1" ht="12">
      <c r="B845" s="152"/>
      <c r="D845" s="153" t="s">
        <v>173</v>
      </c>
      <c r="E845" s="154" t="s">
        <v>1</v>
      </c>
      <c r="F845" s="155" t="s">
        <v>950</v>
      </c>
      <c r="H845" s="154" t="s">
        <v>1</v>
      </c>
      <c r="I845" s="156"/>
      <c r="L845" s="152"/>
      <c r="M845" s="157"/>
      <c r="T845" s="158"/>
      <c r="AT845" s="154" t="s">
        <v>173</v>
      </c>
      <c r="AU845" s="154" t="s">
        <v>171</v>
      </c>
      <c r="AV845" s="12" t="s">
        <v>82</v>
      </c>
      <c r="AW845" s="12" t="s">
        <v>31</v>
      </c>
      <c r="AX845" s="12" t="s">
        <v>74</v>
      </c>
      <c r="AY845" s="154" t="s">
        <v>163</v>
      </c>
    </row>
    <row r="846" spans="2:65" s="13" customFormat="1" ht="12">
      <c r="B846" s="159"/>
      <c r="D846" s="153" t="s">
        <v>173</v>
      </c>
      <c r="E846" s="160" t="s">
        <v>1</v>
      </c>
      <c r="F846" s="161" t="s">
        <v>82</v>
      </c>
      <c r="H846" s="162">
        <v>1</v>
      </c>
      <c r="I846" s="163"/>
      <c r="L846" s="159"/>
      <c r="M846" s="164"/>
      <c r="T846" s="165"/>
      <c r="AT846" s="160" t="s">
        <v>173</v>
      </c>
      <c r="AU846" s="160" t="s">
        <v>171</v>
      </c>
      <c r="AV846" s="13" t="s">
        <v>171</v>
      </c>
      <c r="AW846" s="13" t="s">
        <v>31</v>
      </c>
      <c r="AX846" s="13" t="s">
        <v>82</v>
      </c>
      <c r="AY846" s="160" t="s">
        <v>163</v>
      </c>
    </row>
    <row r="847" spans="2:65" s="1" customFormat="1" ht="16.5" customHeight="1">
      <c r="B847" s="31"/>
      <c r="C847" s="138" t="s">
        <v>967</v>
      </c>
      <c r="D847" s="138" t="s">
        <v>166</v>
      </c>
      <c r="E847" s="139" t="s">
        <v>968</v>
      </c>
      <c r="F847" s="140" t="s">
        <v>969</v>
      </c>
      <c r="G847" s="141" t="s">
        <v>320</v>
      </c>
      <c r="H847" s="142">
        <v>1</v>
      </c>
      <c r="I847" s="143"/>
      <c r="J847" s="144">
        <f>ROUND(I847*H847,2)</f>
        <v>0</v>
      </c>
      <c r="K847" s="145"/>
      <c r="L847" s="31"/>
      <c r="M847" s="146" t="s">
        <v>1</v>
      </c>
      <c r="N847" s="147" t="s">
        <v>40</v>
      </c>
      <c r="P847" s="148">
        <f>O847*H847</f>
        <v>0</v>
      </c>
      <c r="Q847" s="148">
        <v>0</v>
      </c>
      <c r="R847" s="148">
        <f>Q847*H847</f>
        <v>0</v>
      </c>
      <c r="S847" s="148">
        <v>0</v>
      </c>
      <c r="T847" s="149">
        <f>S847*H847</f>
        <v>0</v>
      </c>
      <c r="AR847" s="150" t="s">
        <v>275</v>
      </c>
      <c r="AT847" s="150" t="s">
        <v>166</v>
      </c>
      <c r="AU847" s="150" t="s">
        <v>171</v>
      </c>
      <c r="AY847" s="16" t="s">
        <v>163</v>
      </c>
      <c r="BE847" s="151">
        <f>IF(N847="základná",J847,0)</f>
        <v>0</v>
      </c>
      <c r="BF847" s="151">
        <f>IF(N847="znížená",J847,0)</f>
        <v>0</v>
      </c>
      <c r="BG847" s="151">
        <f>IF(N847="zákl. prenesená",J847,0)</f>
        <v>0</v>
      </c>
      <c r="BH847" s="151">
        <f>IF(N847="zníž. prenesená",J847,0)</f>
        <v>0</v>
      </c>
      <c r="BI847" s="151">
        <f>IF(N847="nulová",J847,0)</f>
        <v>0</v>
      </c>
      <c r="BJ847" s="16" t="s">
        <v>171</v>
      </c>
      <c r="BK847" s="151">
        <f>ROUND(I847*H847,2)</f>
        <v>0</v>
      </c>
      <c r="BL847" s="16" t="s">
        <v>275</v>
      </c>
      <c r="BM847" s="150" t="s">
        <v>970</v>
      </c>
    </row>
    <row r="848" spans="2:65" s="12" customFormat="1" ht="12">
      <c r="B848" s="152"/>
      <c r="D848" s="153" t="s">
        <v>173</v>
      </c>
      <c r="E848" s="154" t="s">
        <v>1</v>
      </c>
      <c r="F848" s="155" t="s">
        <v>950</v>
      </c>
      <c r="H848" s="154" t="s">
        <v>1</v>
      </c>
      <c r="I848" s="156"/>
      <c r="L848" s="152"/>
      <c r="M848" s="157"/>
      <c r="T848" s="158"/>
      <c r="AT848" s="154" t="s">
        <v>173</v>
      </c>
      <c r="AU848" s="154" t="s">
        <v>171</v>
      </c>
      <c r="AV848" s="12" t="s">
        <v>82</v>
      </c>
      <c r="AW848" s="12" t="s">
        <v>31</v>
      </c>
      <c r="AX848" s="12" t="s">
        <v>74</v>
      </c>
      <c r="AY848" s="154" t="s">
        <v>163</v>
      </c>
    </row>
    <row r="849" spans="2:65" s="13" customFormat="1" ht="12">
      <c r="B849" s="159"/>
      <c r="D849" s="153" t="s">
        <v>173</v>
      </c>
      <c r="E849" s="160" t="s">
        <v>1</v>
      </c>
      <c r="F849" s="161" t="s">
        <v>82</v>
      </c>
      <c r="H849" s="162">
        <v>1</v>
      </c>
      <c r="I849" s="163"/>
      <c r="L849" s="159"/>
      <c r="M849" s="164"/>
      <c r="T849" s="165"/>
      <c r="AT849" s="160" t="s">
        <v>173</v>
      </c>
      <c r="AU849" s="160" t="s">
        <v>171</v>
      </c>
      <c r="AV849" s="13" t="s">
        <v>171</v>
      </c>
      <c r="AW849" s="13" t="s">
        <v>31</v>
      </c>
      <c r="AX849" s="13" t="s">
        <v>82</v>
      </c>
      <c r="AY849" s="160" t="s">
        <v>163</v>
      </c>
    </row>
    <row r="850" spans="2:65" s="1" customFormat="1" ht="16.5" customHeight="1">
      <c r="B850" s="31"/>
      <c r="C850" s="138" t="s">
        <v>971</v>
      </c>
      <c r="D850" s="138" t="s">
        <v>166</v>
      </c>
      <c r="E850" s="139" t="s">
        <v>972</v>
      </c>
      <c r="F850" s="140" t="s">
        <v>973</v>
      </c>
      <c r="G850" s="141" t="s">
        <v>320</v>
      </c>
      <c r="H850" s="142">
        <v>1</v>
      </c>
      <c r="I850" s="143"/>
      <c r="J850" s="144">
        <f>ROUND(I850*H850,2)</f>
        <v>0</v>
      </c>
      <c r="K850" s="145"/>
      <c r="L850" s="31"/>
      <c r="M850" s="146" t="s">
        <v>1</v>
      </c>
      <c r="N850" s="147" t="s">
        <v>40</v>
      </c>
      <c r="P850" s="148">
        <f>O850*H850</f>
        <v>0</v>
      </c>
      <c r="Q850" s="148">
        <v>0</v>
      </c>
      <c r="R850" s="148">
        <f>Q850*H850</f>
        <v>0</v>
      </c>
      <c r="S850" s="148">
        <v>0</v>
      </c>
      <c r="T850" s="149">
        <f>S850*H850</f>
        <v>0</v>
      </c>
      <c r="AR850" s="150" t="s">
        <v>275</v>
      </c>
      <c r="AT850" s="150" t="s">
        <v>166</v>
      </c>
      <c r="AU850" s="150" t="s">
        <v>171</v>
      </c>
      <c r="AY850" s="16" t="s">
        <v>163</v>
      </c>
      <c r="BE850" s="151">
        <f>IF(N850="základná",J850,0)</f>
        <v>0</v>
      </c>
      <c r="BF850" s="151">
        <f>IF(N850="znížená",J850,0)</f>
        <v>0</v>
      </c>
      <c r="BG850" s="151">
        <f>IF(N850="zákl. prenesená",J850,0)</f>
        <v>0</v>
      </c>
      <c r="BH850" s="151">
        <f>IF(N850="zníž. prenesená",J850,0)</f>
        <v>0</v>
      </c>
      <c r="BI850" s="151">
        <f>IF(N850="nulová",J850,0)</f>
        <v>0</v>
      </c>
      <c r="BJ850" s="16" t="s">
        <v>171</v>
      </c>
      <c r="BK850" s="151">
        <f>ROUND(I850*H850,2)</f>
        <v>0</v>
      </c>
      <c r="BL850" s="16" t="s">
        <v>275</v>
      </c>
      <c r="BM850" s="150" t="s">
        <v>974</v>
      </c>
    </row>
    <row r="851" spans="2:65" s="12" customFormat="1" ht="12">
      <c r="B851" s="152"/>
      <c r="D851" s="153" t="s">
        <v>173</v>
      </c>
      <c r="E851" s="154" t="s">
        <v>1</v>
      </c>
      <c r="F851" s="155" t="s">
        <v>950</v>
      </c>
      <c r="H851" s="154" t="s">
        <v>1</v>
      </c>
      <c r="I851" s="156"/>
      <c r="L851" s="152"/>
      <c r="M851" s="157"/>
      <c r="T851" s="158"/>
      <c r="AT851" s="154" t="s">
        <v>173</v>
      </c>
      <c r="AU851" s="154" t="s">
        <v>171</v>
      </c>
      <c r="AV851" s="12" t="s">
        <v>82</v>
      </c>
      <c r="AW851" s="12" t="s">
        <v>31</v>
      </c>
      <c r="AX851" s="12" t="s">
        <v>74</v>
      </c>
      <c r="AY851" s="154" t="s">
        <v>163</v>
      </c>
    </row>
    <row r="852" spans="2:65" s="13" customFormat="1" ht="12">
      <c r="B852" s="159"/>
      <c r="D852" s="153" t="s">
        <v>173</v>
      </c>
      <c r="E852" s="160" t="s">
        <v>1</v>
      </c>
      <c r="F852" s="161" t="s">
        <v>82</v>
      </c>
      <c r="H852" s="162">
        <v>1</v>
      </c>
      <c r="I852" s="163"/>
      <c r="L852" s="159"/>
      <c r="M852" s="164"/>
      <c r="T852" s="165"/>
      <c r="AT852" s="160" t="s">
        <v>173</v>
      </c>
      <c r="AU852" s="160" t="s">
        <v>171</v>
      </c>
      <c r="AV852" s="13" t="s">
        <v>171</v>
      </c>
      <c r="AW852" s="13" t="s">
        <v>31</v>
      </c>
      <c r="AX852" s="13" t="s">
        <v>82</v>
      </c>
      <c r="AY852" s="160" t="s">
        <v>163</v>
      </c>
    </row>
    <row r="853" spans="2:65" s="1" customFormat="1" ht="16.5" customHeight="1">
      <c r="B853" s="31"/>
      <c r="C853" s="138" t="s">
        <v>975</v>
      </c>
      <c r="D853" s="138" t="s">
        <v>166</v>
      </c>
      <c r="E853" s="139" t="s">
        <v>976</v>
      </c>
      <c r="F853" s="140" t="s">
        <v>977</v>
      </c>
      <c r="G853" s="141" t="s">
        <v>773</v>
      </c>
      <c r="H853" s="142">
        <v>1</v>
      </c>
      <c r="I853" s="143"/>
      <c r="J853" s="144">
        <f>ROUND(I853*H853,2)</f>
        <v>0</v>
      </c>
      <c r="K853" s="145"/>
      <c r="L853" s="31"/>
      <c r="M853" s="146" t="s">
        <v>1</v>
      </c>
      <c r="N853" s="147" t="s">
        <v>40</v>
      </c>
      <c r="P853" s="148">
        <f>O853*H853</f>
        <v>0</v>
      </c>
      <c r="Q853" s="148">
        <v>0</v>
      </c>
      <c r="R853" s="148">
        <f>Q853*H853</f>
        <v>0</v>
      </c>
      <c r="S853" s="148">
        <v>0</v>
      </c>
      <c r="T853" s="149">
        <f>S853*H853</f>
        <v>0</v>
      </c>
      <c r="AR853" s="150" t="s">
        <v>275</v>
      </c>
      <c r="AT853" s="150" t="s">
        <v>166</v>
      </c>
      <c r="AU853" s="150" t="s">
        <v>171</v>
      </c>
      <c r="AY853" s="16" t="s">
        <v>163</v>
      </c>
      <c r="BE853" s="151">
        <f>IF(N853="základná",J853,0)</f>
        <v>0</v>
      </c>
      <c r="BF853" s="151">
        <f>IF(N853="znížená",J853,0)</f>
        <v>0</v>
      </c>
      <c r="BG853" s="151">
        <f>IF(N853="zákl. prenesená",J853,0)</f>
        <v>0</v>
      </c>
      <c r="BH853" s="151">
        <f>IF(N853="zníž. prenesená",J853,0)</f>
        <v>0</v>
      </c>
      <c r="BI853" s="151">
        <f>IF(N853="nulová",J853,0)</f>
        <v>0</v>
      </c>
      <c r="BJ853" s="16" t="s">
        <v>171</v>
      </c>
      <c r="BK853" s="151">
        <f>ROUND(I853*H853,2)</f>
        <v>0</v>
      </c>
      <c r="BL853" s="16" t="s">
        <v>275</v>
      </c>
      <c r="BM853" s="150" t="s">
        <v>978</v>
      </c>
    </row>
    <row r="854" spans="2:65" s="12" customFormat="1" ht="12">
      <c r="B854" s="152"/>
      <c r="D854" s="153" t="s">
        <v>173</v>
      </c>
      <c r="E854" s="154" t="s">
        <v>1</v>
      </c>
      <c r="F854" s="155" t="s">
        <v>950</v>
      </c>
      <c r="H854" s="154" t="s">
        <v>1</v>
      </c>
      <c r="I854" s="156"/>
      <c r="L854" s="152"/>
      <c r="M854" s="157"/>
      <c r="T854" s="158"/>
      <c r="AT854" s="154" t="s">
        <v>173</v>
      </c>
      <c r="AU854" s="154" t="s">
        <v>171</v>
      </c>
      <c r="AV854" s="12" t="s">
        <v>82</v>
      </c>
      <c r="AW854" s="12" t="s">
        <v>31</v>
      </c>
      <c r="AX854" s="12" t="s">
        <v>74</v>
      </c>
      <c r="AY854" s="154" t="s">
        <v>163</v>
      </c>
    </row>
    <row r="855" spans="2:65" s="13" customFormat="1" ht="12">
      <c r="B855" s="159"/>
      <c r="D855" s="153" t="s">
        <v>173</v>
      </c>
      <c r="E855" s="160" t="s">
        <v>1</v>
      </c>
      <c r="F855" s="161" t="s">
        <v>82</v>
      </c>
      <c r="H855" s="162">
        <v>1</v>
      </c>
      <c r="I855" s="163"/>
      <c r="L855" s="159"/>
      <c r="M855" s="164"/>
      <c r="T855" s="165"/>
      <c r="AT855" s="160" t="s">
        <v>173</v>
      </c>
      <c r="AU855" s="160" t="s">
        <v>171</v>
      </c>
      <c r="AV855" s="13" t="s">
        <v>171</v>
      </c>
      <c r="AW855" s="13" t="s">
        <v>31</v>
      </c>
      <c r="AX855" s="13" t="s">
        <v>82</v>
      </c>
      <c r="AY855" s="160" t="s">
        <v>163</v>
      </c>
    </row>
    <row r="856" spans="2:65" s="1" customFormat="1" ht="16.5" customHeight="1">
      <c r="B856" s="31"/>
      <c r="C856" s="138" t="s">
        <v>979</v>
      </c>
      <c r="D856" s="138" t="s">
        <v>166</v>
      </c>
      <c r="E856" s="139" t="s">
        <v>980</v>
      </c>
      <c r="F856" s="140" t="s">
        <v>981</v>
      </c>
      <c r="G856" s="141" t="s">
        <v>320</v>
      </c>
      <c r="H856" s="142">
        <v>1</v>
      </c>
      <c r="I856" s="143"/>
      <c r="J856" s="144">
        <f>ROUND(I856*H856,2)</f>
        <v>0</v>
      </c>
      <c r="K856" s="145"/>
      <c r="L856" s="31"/>
      <c r="M856" s="146" t="s">
        <v>1</v>
      </c>
      <c r="N856" s="147" t="s">
        <v>40</v>
      </c>
      <c r="P856" s="148">
        <f>O856*H856</f>
        <v>0</v>
      </c>
      <c r="Q856" s="148">
        <v>0</v>
      </c>
      <c r="R856" s="148">
        <f>Q856*H856</f>
        <v>0</v>
      </c>
      <c r="S856" s="148">
        <v>0</v>
      </c>
      <c r="T856" s="149">
        <f>S856*H856</f>
        <v>0</v>
      </c>
      <c r="AR856" s="150" t="s">
        <v>275</v>
      </c>
      <c r="AT856" s="150" t="s">
        <v>166</v>
      </c>
      <c r="AU856" s="150" t="s">
        <v>171</v>
      </c>
      <c r="AY856" s="16" t="s">
        <v>163</v>
      </c>
      <c r="BE856" s="151">
        <f>IF(N856="základná",J856,0)</f>
        <v>0</v>
      </c>
      <c r="BF856" s="151">
        <f>IF(N856="znížená",J856,0)</f>
        <v>0</v>
      </c>
      <c r="BG856" s="151">
        <f>IF(N856="zákl. prenesená",J856,0)</f>
        <v>0</v>
      </c>
      <c r="BH856" s="151">
        <f>IF(N856="zníž. prenesená",J856,0)</f>
        <v>0</v>
      </c>
      <c r="BI856" s="151">
        <f>IF(N856="nulová",J856,0)</f>
        <v>0</v>
      </c>
      <c r="BJ856" s="16" t="s">
        <v>171</v>
      </c>
      <c r="BK856" s="151">
        <f>ROUND(I856*H856,2)</f>
        <v>0</v>
      </c>
      <c r="BL856" s="16" t="s">
        <v>275</v>
      </c>
      <c r="BM856" s="150" t="s">
        <v>982</v>
      </c>
    </row>
    <row r="857" spans="2:65" s="12" customFormat="1" ht="12">
      <c r="B857" s="152"/>
      <c r="D857" s="153" t="s">
        <v>173</v>
      </c>
      <c r="E857" s="154" t="s">
        <v>1</v>
      </c>
      <c r="F857" s="155" t="s">
        <v>950</v>
      </c>
      <c r="H857" s="154" t="s">
        <v>1</v>
      </c>
      <c r="I857" s="156"/>
      <c r="L857" s="152"/>
      <c r="M857" s="157"/>
      <c r="T857" s="158"/>
      <c r="AT857" s="154" t="s">
        <v>173</v>
      </c>
      <c r="AU857" s="154" t="s">
        <v>171</v>
      </c>
      <c r="AV857" s="12" t="s">
        <v>82</v>
      </c>
      <c r="AW857" s="12" t="s">
        <v>31</v>
      </c>
      <c r="AX857" s="12" t="s">
        <v>74</v>
      </c>
      <c r="AY857" s="154" t="s">
        <v>163</v>
      </c>
    </row>
    <row r="858" spans="2:65" s="13" customFormat="1" ht="12">
      <c r="B858" s="159"/>
      <c r="D858" s="153" t="s">
        <v>173</v>
      </c>
      <c r="E858" s="160" t="s">
        <v>1</v>
      </c>
      <c r="F858" s="161" t="s">
        <v>82</v>
      </c>
      <c r="H858" s="162">
        <v>1</v>
      </c>
      <c r="I858" s="163"/>
      <c r="L858" s="159"/>
      <c r="M858" s="164"/>
      <c r="T858" s="165"/>
      <c r="AT858" s="160" t="s">
        <v>173</v>
      </c>
      <c r="AU858" s="160" t="s">
        <v>171</v>
      </c>
      <c r="AV858" s="13" t="s">
        <v>171</v>
      </c>
      <c r="AW858" s="13" t="s">
        <v>31</v>
      </c>
      <c r="AX858" s="13" t="s">
        <v>82</v>
      </c>
      <c r="AY858" s="160" t="s">
        <v>163</v>
      </c>
    </row>
    <row r="859" spans="2:65" s="1" customFormat="1" ht="16.5" customHeight="1">
      <c r="B859" s="31"/>
      <c r="C859" s="138" t="s">
        <v>983</v>
      </c>
      <c r="D859" s="138" t="s">
        <v>166</v>
      </c>
      <c r="E859" s="139" t="s">
        <v>984</v>
      </c>
      <c r="F859" s="140" t="s">
        <v>985</v>
      </c>
      <c r="G859" s="141" t="s">
        <v>773</v>
      </c>
      <c r="H859" s="142">
        <v>1</v>
      </c>
      <c r="I859" s="143"/>
      <c r="J859" s="144">
        <f>ROUND(I859*H859,2)</f>
        <v>0</v>
      </c>
      <c r="K859" s="145"/>
      <c r="L859" s="31"/>
      <c r="M859" s="146" t="s">
        <v>1</v>
      </c>
      <c r="N859" s="147" t="s">
        <v>40</v>
      </c>
      <c r="P859" s="148">
        <f>O859*H859</f>
        <v>0</v>
      </c>
      <c r="Q859" s="148">
        <v>0</v>
      </c>
      <c r="R859" s="148">
        <f>Q859*H859</f>
        <v>0</v>
      </c>
      <c r="S859" s="148">
        <v>0</v>
      </c>
      <c r="T859" s="149">
        <f>S859*H859</f>
        <v>0</v>
      </c>
      <c r="AR859" s="150" t="s">
        <v>275</v>
      </c>
      <c r="AT859" s="150" t="s">
        <v>166</v>
      </c>
      <c r="AU859" s="150" t="s">
        <v>171</v>
      </c>
      <c r="AY859" s="16" t="s">
        <v>163</v>
      </c>
      <c r="BE859" s="151">
        <f>IF(N859="základná",J859,0)</f>
        <v>0</v>
      </c>
      <c r="BF859" s="151">
        <f>IF(N859="znížená",J859,0)</f>
        <v>0</v>
      </c>
      <c r="BG859" s="151">
        <f>IF(N859="zákl. prenesená",J859,0)</f>
        <v>0</v>
      </c>
      <c r="BH859" s="151">
        <f>IF(N859="zníž. prenesená",J859,0)</f>
        <v>0</v>
      </c>
      <c r="BI859" s="151">
        <f>IF(N859="nulová",J859,0)</f>
        <v>0</v>
      </c>
      <c r="BJ859" s="16" t="s">
        <v>171</v>
      </c>
      <c r="BK859" s="151">
        <f>ROUND(I859*H859,2)</f>
        <v>0</v>
      </c>
      <c r="BL859" s="16" t="s">
        <v>275</v>
      </c>
      <c r="BM859" s="150" t="s">
        <v>986</v>
      </c>
    </row>
    <row r="860" spans="2:65" s="12" customFormat="1" ht="12">
      <c r="B860" s="152"/>
      <c r="D860" s="153" t="s">
        <v>173</v>
      </c>
      <c r="E860" s="154" t="s">
        <v>1</v>
      </c>
      <c r="F860" s="155" t="s">
        <v>950</v>
      </c>
      <c r="H860" s="154" t="s">
        <v>1</v>
      </c>
      <c r="I860" s="156"/>
      <c r="L860" s="152"/>
      <c r="M860" s="157"/>
      <c r="T860" s="158"/>
      <c r="AT860" s="154" t="s">
        <v>173</v>
      </c>
      <c r="AU860" s="154" t="s">
        <v>171</v>
      </c>
      <c r="AV860" s="12" t="s">
        <v>82</v>
      </c>
      <c r="AW860" s="12" t="s">
        <v>31</v>
      </c>
      <c r="AX860" s="12" t="s">
        <v>74</v>
      </c>
      <c r="AY860" s="154" t="s">
        <v>163</v>
      </c>
    </row>
    <row r="861" spans="2:65" s="13" customFormat="1" ht="12">
      <c r="B861" s="159"/>
      <c r="D861" s="153" t="s">
        <v>173</v>
      </c>
      <c r="E861" s="160" t="s">
        <v>1</v>
      </c>
      <c r="F861" s="161" t="s">
        <v>82</v>
      </c>
      <c r="H861" s="162">
        <v>1</v>
      </c>
      <c r="I861" s="163"/>
      <c r="L861" s="159"/>
      <c r="M861" s="164"/>
      <c r="T861" s="165"/>
      <c r="AT861" s="160" t="s">
        <v>173</v>
      </c>
      <c r="AU861" s="160" t="s">
        <v>171</v>
      </c>
      <c r="AV861" s="13" t="s">
        <v>171</v>
      </c>
      <c r="AW861" s="13" t="s">
        <v>31</v>
      </c>
      <c r="AX861" s="13" t="s">
        <v>82</v>
      </c>
      <c r="AY861" s="160" t="s">
        <v>163</v>
      </c>
    </row>
    <row r="862" spans="2:65" s="1" customFormat="1" ht="16.5" customHeight="1">
      <c r="B862" s="31"/>
      <c r="C862" s="138" t="s">
        <v>987</v>
      </c>
      <c r="D862" s="138" t="s">
        <v>166</v>
      </c>
      <c r="E862" s="139" t="s">
        <v>988</v>
      </c>
      <c r="F862" s="140" t="s">
        <v>989</v>
      </c>
      <c r="G862" s="141" t="s">
        <v>773</v>
      </c>
      <c r="H862" s="142">
        <v>1</v>
      </c>
      <c r="I862" s="143"/>
      <c r="J862" s="144">
        <f>ROUND(I862*H862,2)</f>
        <v>0</v>
      </c>
      <c r="K862" s="145"/>
      <c r="L862" s="31"/>
      <c r="M862" s="146" t="s">
        <v>1</v>
      </c>
      <c r="N862" s="147" t="s">
        <v>40</v>
      </c>
      <c r="P862" s="148">
        <f>O862*H862</f>
        <v>0</v>
      </c>
      <c r="Q862" s="148">
        <v>0</v>
      </c>
      <c r="R862" s="148">
        <f>Q862*H862</f>
        <v>0</v>
      </c>
      <c r="S862" s="148">
        <v>0</v>
      </c>
      <c r="T862" s="149">
        <f>S862*H862</f>
        <v>0</v>
      </c>
      <c r="AR862" s="150" t="s">
        <v>275</v>
      </c>
      <c r="AT862" s="150" t="s">
        <v>166</v>
      </c>
      <c r="AU862" s="150" t="s">
        <v>171</v>
      </c>
      <c r="AY862" s="16" t="s">
        <v>163</v>
      </c>
      <c r="BE862" s="151">
        <f>IF(N862="základná",J862,0)</f>
        <v>0</v>
      </c>
      <c r="BF862" s="151">
        <f>IF(N862="znížená",J862,0)</f>
        <v>0</v>
      </c>
      <c r="BG862" s="151">
        <f>IF(N862="zákl. prenesená",J862,0)</f>
        <v>0</v>
      </c>
      <c r="BH862" s="151">
        <f>IF(N862="zníž. prenesená",J862,0)</f>
        <v>0</v>
      </c>
      <c r="BI862" s="151">
        <f>IF(N862="nulová",J862,0)</f>
        <v>0</v>
      </c>
      <c r="BJ862" s="16" t="s">
        <v>171</v>
      </c>
      <c r="BK862" s="151">
        <f>ROUND(I862*H862,2)</f>
        <v>0</v>
      </c>
      <c r="BL862" s="16" t="s">
        <v>275</v>
      </c>
      <c r="BM862" s="150" t="s">
        <v>990</v>
      </c>
    </row>
    <row r="863" spans="2:65" s="12" customFormat="1" ht="12">
      <c r="B863" s="152"/>
      <c r="D863" s="153" t="s">
        <v>173</v>
      </c>
      <c r="E863" s="154" t="s">
        <v>1</v>
      </c>
      <c r="F863" s="155" t="s">
        <v>950</v>
      </c>
      <c r="H863" s="154" t="s">
        <v>1</v>
      </c>
      <c r="I863" s="156"/>
      <c r="L863" s="152"/>
      <c r="M863" s="157"/>
      <c r="T863" s="158"/>
      <c r="AT863" s="154" t="s">
        <v>173</v>
      </c>
      <c r="AU863" s="154" t="s">
        <v>171</v>
      </c>
      <c r="AV863" s="12" t="s">
        <v>82</v>
      </c>
      <c r="AW863" s="12" t="s">
        <v>31</v>
      </c>
      <c r="AX863" s="12" t="s">
        <v>74</v>
      </c>
      <c r="AY863" s="154" t="s">
        <v>163</v>
      </c>
    </row>
    <row r="864" spans="2:65" s="13" customFormat="1" ht="12">
      <c r="B864" s="159"/>
      <c r="D864" s="153" t="s">
        <v>173</v>
      </c>
      <c r="E864" s="160" t="s">
        <v>1</v>
      </c>
      <c r="F864" s="161" t="s">
        <v>82</v>
      </c>
      <c r="H864" s="162">
        <v>1</v>
      </c>
      <c r="I864" s="163"/>
      <c r="L864" s="159"/>
      <c r="M864" s="164"/>
      <c r="T864" s="165"/>
      <c r="AT864" s="160" t="s">
        <v>173</v>
      </c>
      <c r="AU864" s="160" t="s">
        <v>171</v>
      </c>
      <c r="AV864" s="13" t="s">
        <v>171</v>
      </c>
      <c r="AW864" s="13" t="s">
        <v>31</v>
      </c>
      <c r="AX864" s="13" t="s">
        <v>82</v>
      </c>
      <c r="AY864" s="160" t="s">
        <v>163</v>
      </c>
    </row>
    <row r="865" spans="2:65" s="1" customFormat="1" ht="16.5" customHeight="1">
      <c r="B865" s="31"/>
      <c r="C865" s="138" t="s">
        <v>991</v>
      </c>
      <c r="D865" s="138" t="s">
        <v>166</v>
      </c>
      <c r="E865" s="139" t="s">
        <v>992</v>
      </c>
      <c r="F865" s="140" t="s">
        <v>993</v>
      </c>
      <c r="G865" s="141" t="s">
        <v>320</v>
      </c>
      <c r="H865" s="142">
        <v>1</v>
      </c>
      <c r="I865" s="143"/>
      <c r="J865" s="144">
        <f>ROUND(I865*H865,2)</f>
        <v>0</v>
      </c>
      <c r="K865" s="145"/>
      <c r="L865" s="31"/>
      <c r="M865" s="146" t="s">
        <v>1</v>
      </c>
      <c r="N865" s="147" t="s">
        <v>40</v>
      </c>
      <c r="P865" s="148">
        <f>O865*H865</f>
        <v>0</v>
      </c>
      <c r="Q865" s="148">
        <v>0</v>
      </c>
      <c r="R865" s="148">
        <f>Q865*H865</f>
        <v>0</v>
      </c>
      <c r="S865" s="148">
        <v>0</v>
      </c>
      <c r="T865" s="149">
        <f>S865*H865</f>
        <v>0</v>
      </c>
      <c r="AR865" s="150" t="s">
        <v>275</v>
      </c>
      <c r="AT865" s="150" t="s">
        <v>166</v>
      </c>
      <c r="AU865" s="150" t="s">
        <v>171</v>
      </c>
      <c r="AY865" s="16" t="s">
        <v>163</v>
      </c>
      <c r="BE865" s="151">
        <f>IF(N865="základná",J865,0)</f>
        <v>0</v>
      </c>
      <c r="BF865" s="151">
        <f>IF(N865="znížená",J865,0)</f>
        <v>0</v>
      </c>
      <c r="BG865" s="151">
        <f>IF(N865="zákl. prenesená",J865,0)</f>
        <v>0</v>
      </c>
      <c r="BH865" s="151">
        <f>IF(N865="zníž. prenesená",J865,0)</f>
        <v>0</v>
      </c>
      <c r="BI865" s="151">
        <f>IF(N865="nulová",J865,0)</f>
        <v>0</v>
      </c>
      <c r="BJ865" s="16" t="s">
        <v>171</v>
      </c>
      <c r="BK865" s="151">
        <f>ROUND(I865*H865,2)</f>
        <v>0</v>
      </c>
      <c r="BL865" s="16" t="s">
        <v>275</v>
      </c>
      <c r="BM865" s="150" t="s">
        <v>994</v>
      </c>
    </row>
    <row r="866" spans="2:65" s="12" customFormat="1" ht="12">
      <c r="B866" s="152"/>
      <c r="D866" s="153" t="s">
        <v>173</v>
      </c>
      <c r="E866" s="154" t="s">
        <v>1</v>
      </c>
      <c r="F866" s="155" t="s">
        <v>950</v>
      </c>
      <c r="H866" s="154" t="s">
        <v>1</v>
      </c>
      <c r="I866" s="156"/>
      <c r="L866" s="152"/>
      <c r="M866" s="157"/>
      <c r="T866" s="158"/>
      <c r="AT866" s="154" t="s">
        <v>173</v>
      </c>
      <c r="AU866" s="154" t="s">
        <v>171</v>
      </c>
      <c r="AV866" s="12" t="s">
        <v>82</v>
      </c>
      <c r="AW866" s="12" t="s">
        <v>31</v>
      </c>
      <c r="AX866" s="12" t="s">
        <v>74</v>
      </c>
      <c r="AY866" s="154" t="s">
        <v>163</v>
      </c>
    </row>
    <row r="867" spans="2:65" s="13" customFormat="1" ht="12">
      <c r="B867" s="159"/>
      <c r="D867" s="153" t="s">
        <v>173</v>
      </c>
      <c r="E867" s="160" t="s">
        <v>1</v>
      </c>
      <c r="F867" s="161" t="s">
        <v>82</v>
      </c>
      <c r="H867" s="162">
        <v>1</v>
      </c>
      <c r="I867" s="163"/>
      <c r="L867" s="159"/>
      <c r="M867" s="164"/>
      <c r="T867" s="165"/>
      <c r="AT867" s="160" t="s">
        <v>173</v>
      </c>
      <c r="AU867" s="160" t="s">
        <v>171</v>
      </c>
      <c r="AV867" s="13" t="s">
        <v>171</v>
      </c>
      <c r="AW867" s="13" t="s">
        <v>31</v>
      </c>
      <c r="AX867" s="13" t="s">
        <v>82</v>
      </c>
      <c r="AY867" s="160" t="s">
        <v>163</v>
      </c>
    </row>
    <row r="868" spans="2:65" s="1" customFormat="1" ht="16.5" customHeight="1">
      <c r="B868" s="31"/>
      <c r="C868" s="138" t="s">
        <v>995</v>
      </c>
      <c r="D868" s="138" t="s">
        <v>166</v>
      </c>
      <c r="E868" s="139" t="s">
        <v>996</v>
      </c>
      <c r="F868" s="140" t="s">
        <v>997</v>
      </c>
      <c r="G868" s="141" t="s">
        <v>320</v>
      </c>
      <c r="H868" s="142">
        <v>1</v>
      </c>
      <c r="I868" s="143"/>
      <c r="J868" s="144">
        <f>ROUND(I868*H868,2)</f>
        <v>0</v>
      </c>
      <c r="K868" s="145"/>
      <c r="L868" s="31"/>
      <c r="M868" s="146" t="s">
        <v>1</v>
      </c>
      <c r="N868" s="147" t="s">
        <v>40</v>
      </c>
      <c r="P868" s="148">
        <f>O868*H868</f>
        <v>0</v>
      </c>
      <c r="Q868" s="148">
        <v>0</v>
      </c>
      <c r="R868" s="148">
        <f>Q868*H868</f>
        <v>0</v>
      </c>
      <c r="S868" s="148">
        <v>0</v>
      </c>
      <c r="T868" s="149">
        <f>S868*H868</f>
        <v>0</v>
      </c>
      <c r="AR868" s="150" t="s">
        <v>275</v>
      </c>
      <c r="AT868" s="150" t="s">
        <v>166</v>
      </c>
      <c r="AU868" s="150" t="s">
        <v>171</v>
      </c>
      <c r="AY868" s="16" t="s">
        <v>163</v>
      </c>
      <c r="BE868" s="151">
        <f>IF(N868="základná",J868,0)</f>
        <v>0</v>
      </c>
      <c r="BF868" s="151">
        <f>IF(N868="znížená",J868,0)</f>
        <v>0</v>
      </c>
      <c r="BG868" s="151">
        <f>IF(N868="zákl. prenesená",J868,0)</f>
        <v>0</v>
      </c>
      <c r="BH868" s="151">
        <f>IF(N868="zníž. prenesená",J868,0)</f>
        <v>0</v>
      </c>
      <c r="BI868" s="151">
        <f>IF(N868="nulová",J868,0)</f>
        <v>0</v>
      </c>
      <c r="BJ868" s="16" t="s">
        <v>171</v>
      </c>
      <c r="BK868" s="151">
        <f>ROUND(I868*H868,2)</f>
        <v>0</v>
      </c>
      <c r="BL868" s="16" t="s">
        <v>275</v>
      </c>
      <c r="BM868" s="150" t="s">
        <v>998</v>
      </c>
    </row>
    <row r="869" spans="2:65" s="12" customFormat="1" ht="12">
      <c r="B869" s="152"/>
      <c r="D869" s="153" t="s">
        <v>173</v>
      </c>
      <c r="E869" s="154" t="s">
        <v>1</v>
      </c>
      <c r="F869" s="155" t="s">
        <v>950</v>
      </c>
      <c r="H869" s="154" t="s">
        <v>1</v>
      </c>
      <c r="I869" s="156"/>
      <c r="L869" s="152"/>
      <c r="M869" s="157"/>
      <c r="T869" s="158"/>
      <c r="AT869" s="154" t="s">
        <v>173</v>
      </c>
      <c r="AU869" s="154" t="s">
        <v>171</v>
      </c>
      <c r="AV869" s="12" t="s">
        <v>82</v>
      </c>
      <c r="AW869" s="12" t="s">
        <v>31</v>
      </c>
      <c r="AX869" s="12" t="s">
        <v>74</v>
      </c>
      <c r="AY869" s="154" t="s">
        <v>163</v>
      </c>
    </row>
    <row r="870" spans="2:65" s="13" customFormat="1" ht="12">
      <c r="B870" s="159"/>
      <c r="D870" s="153" t="s">
        <v>173</v>
      </c>
      <c r="E870" s="160" t="s">
        <v>1</v>
      </c>
      <c r="F870" s="161" t="s">
        <v>82</v>
      </c>
      <c r="H870" s="162">
        <v>1</v>
      </c>
      <c r="I870" s="163"/>
      <c r="L870" s="159"/>
      <c r="M870" s="164"/>
      <c r="T870" s="165"/>
      <c r="AT870" s="160" t="s">
        <v>173</v>
      </c>
      <c r="AU870" s="160" t="s">
        <v>171</v>
      </c>
      <c r="AV870" s="13" t="s">
        <v>171</v>
      </c>
      <c r="AW870" s="13" t="s">
        <v>31</v>
      </c>
      <c r="AX870" s="13" t="s">
        <v>82</v>
      </c>
      <c r="AY870" s="160" t="s">
        <v>163</v>
      </c>
    </row>
    <row r="871" spans="2:65" s="1" customFormat="1" ht="16.5" customHeight="1">
      <c r="B871" s="31"/>
      <c r="C871" s="138" t="s">
        <v>999</v>
      </c>
      <c r="D871" s="138" t="s">
        <v>166</v>
      </c>
      <c r="E871" s="139" t="s">
        <v>1000</v>
      </c>
      <c r="F871" s="140" t="s">
        <v>1001</v>
      </c>
      <c r="G871" s="141" t="s">
        <v>773</v>
      </c>
      <c r="H871" s="142">
        <v>1</v>
      </c>
      <c r="I871" s="143"/>
      <c r="J871" s="144">
        <f>ROUND(I871*H871,2)</f>
        <v>0</v>
      </c>
      <c r="K871" s="145"/>
      <c r="L871" s="31"/>
      <c r="M871" s="146" t="s">
        <v>1</v>
      </c>
      <c r="N871" s="147" t="s">
        <v>40</v>
      </c>
      <c r="P871" s="148">
        <f>O871*H871</f>
        <v>0</v>
      </c>
      <c r="Q871" s="148">
        <v>0</v>
      </c>
      <c r="R871" s="148">
        <f>Q871*H871</f>
        <v>0</v>
      </c>
      <c r="S871" s="148">
        <v>0</v>
      </c>
      <c r="T871" s="149">
        <f>S871*H871</f>
        <v>0</v>
      </c>
      <c r="AR871" s="150" t="s">
        <v>275</v>
      </c>
      <c r="AT871" s="150" t="s">
        <v>166</v>
      </c>
      <c r="AU871" s="150" t="s">
        <v>171</v>
      </c>
      <c r="AY871" s="16" t="s">
        <v>163</v>
      </c>
      <c r="BE871" s="151">
        <f>IF(N871="základná",J871,0)</f>
        <v>0</v>
      </c>
      <c r="BF871" s="151">
        <f>IF(N871="znížená",J871,0)</f>
        <v>0</v>
      </c>
      <c r="BG871" s="151">
        <f>IF(N871="zákl. prenesená",J871,0)</f>
        <v>0</v>
      </c>
      <c r="BH871" s="151">
        <f>IF(N871="zníž. prenesená",J871,0)</f>
        <v>0</v>
      </c>
      <c r="BI871" s="151">
        <f>IF(N871="nulová",J871,0)</f>
        <v>0</v>
      </c>
      <c r="BJ871" s="16" t="s">
        <v>171</v>
      </c>
      <c r="BK871" s="151">
        <f>ROUND(I871*H871,2)</f>
        <v>0</v>
      </c>
      <c r="BL871" s="16" t="s">
        <v>275</v>
      </c>
      <c r="BM871" s="150" t="s">
        <v>1002</v>
      </c>
    </row>
    <row r="872" spans="2:65" s="12" customFormat="1" ht="12">
      <c r="B872" s="152"/>
      <c r="D872" s="153" t="s">
        <v>173</v>
      </c>
      <c r="E872" s="154" t="s">
        <v>1</v>
      </c>
      <c r="F872" s="155" t="s">
        <v>950</v>
      </c>
      <c r="H872" s="154" t="s">
        <v>1</v>
      </c>
      <c r="I872" s="156"/>
      <c r="L872" s="152"/>
      <c r="M872" s="157"/>
      <c r="T872" s="158"/>
      <c r="AT872" s="154" t="s">
        <v>173</v>
      </c>
      <c r="AU872" s="154" t="s">
        <v>171</v>
      </c>
      <c r="AV872" s="12" t="s">
        <v>82</v>
      </c>
      <c r="AW872" s="12" t="s">
        <v>31</v>
      </c>
      <c r="AX872" s="12" t="s">
        <v>74</v>
      </c>
      <c r="AY872" s="154" t="s">
        <v>163</v>
      </c>
    </row>
    <row r="873" spans="2:65" s="13" customFormat="1" ht="12">
      <c r="B873" s="159"/>
      <c r="D873" s="153" t="s">
        <v>173</v>
      </c>
      <c r="E873" s="160" t="s">
        <v>1</v>
      </c>
      <c r="F873" s="161" t="s">
        <v>82</v>
      </c>
      <c r="H873" s="162">
        <v>1</v>
      </c>
      <c r="I873" s="163"/>
      <c r="L873" s="159"/>
      <c r="M873" s="164"/>
      <c r="T873" s="165"/>
      <c r="AT873" s="160" t="s">
        <v>173</v>
      </c>
      <c r="AU873" s="160" t="s">
        <v>171</v>
      </c>
      <c r="AV873" s="13" t="s">
        <v>171</v>
      </c>
      <c r="AW873" s="13" t="s">
        <v>31</v>
      </c>
      <c r="AX873" s="13" t="s">
        <v>82</v>
      </c>
      <c r="AY873" s="160" t="s">
        <v>163</v>
      </c>
    </row>
    <row r="874" spans="2:65" s="1" customFormat="1" ht="16.5" customHeight="1">
      <c r="B874" s="31"/>
      <c r="C874" s="138" t="s">
        <v>1003</v>
      </c>
      <c r="D874" s="138" t="s">
        <v>166</v>
      </c>
      <c r="E874" s="139" t="s">
        <v>1004</v>
      </c>
      <c r="F874" s="140" t="s">
        <v>1005</v>
      </c>
      <c r="G874" s="141" t="s">
        <v>773</v>
      </c>
      <c r="H874" s="142">
        <v>1</v>
      </c>
      <c r="I874" s="143"/>
      <c r="J874" s="144">
        <f>ROUND(I874*H874,2)</f>
        <v>0</v>
      </c>
      <c r="K874" s="145"/>
      <c r="L874" s="31"/>
      <c r="M874" s="146" t="s">
        <v>1</v>
      </c>
      <c r="N874" s="147" t="s">
        <v>40</v>
      </c>
      <c r="P874" s="148">
        <f>O874*H874</f>
        <v>0</v>
      </c>
      <c r="Q874" s="148">
        <v>0</v>
      </c>
      <c r="R874" s="148">
        <f>Q874*H874</f>
        <v>0</v>
      </c>
      <c r="S874" s="148">
        <v>0</v>
      </c>
      <c r="T874" s="149">
        <f>S874*H874</f>
        <v>0</v>
      </c>
      <c r="AR874" s="150" t="s">
        <v>275</v>
      </c>
      <c r="AT874" s="150" t="s">
        <v>166</v>
      </c>
      <c r="AU874" s="150" t="s">
        <v>171</v>
      </c>
      <c r="AY874" s="16" t="s">
        <v>163</v>
      </c>
      <c r="BE874" s="151">
        <f>IF(N874="základná",J874,0)</f>
        <v>0</v>
      </c>
      <c r="BF874" s="151">
        <f>IF(N874="znížená",J874,0)</f>
        <v>0</v>
      </c>
      <c r="BG874" s="151">
        <f>IF(N874="zákl. prenesená",J874,0)</f>
        <v>0</v>
      </c>
      <c r="BH874" s="151">
        <f>IF(N874="zníž. prenesená",J874,0)</f>
        <v>0</v>
      </c>
      <c r="BI874" s="151">
        <f>IF(N874="nulová",J874,0)</f>
        <v>0</v>
      </c>
      <c r="BJ874" s="16" t="s">
        <v>171</v>
      </c>
      <c r="BK874" s="151">
        <f>ROUND(I874*H874,2)</f>
        <v>0</v>
      </c>
      <c r="BL874" s="16" t="s">
        <v>275</v>
      </c>
      <c r="BM874" s="150" t="s">
        <v>1006</v>
      </c>
    </row>
    <row r="875" spans="2:65" s="12" customFormat="1" ht="12">
      <c r="B875" s="152"/>
      <c r="D875" s="153" t="s">
        <v>173</v>
      </c>
      <c r="E875" s="154" t="s">
        <v>1</v>
      </c>
      <c r="F875" s="155" t="s">
        <v>950</v>
      </c>
      <c r="H875" s="154" t="s">
        <v>1</v>
      </c>
      <c r="I875" s="156"/>
      <c r="L875" s="152"/>
      <c r="M875" s="157"/>
      <c r="T875" s="158"/>
      <c r="AT875" s="154" t="s">
        <v>173</v>
      </c>
      <c r="AU875" s="154" t="s">
        <v>171</v>
      </c>
      <c r="AV875" s="12" t="s">
        <v>82</v>
      </c>
      <c r="AW875" s="12" t="s">
        <v>31</v>
      </c>
      <c r="AX875" s="12" t="s">
        <v>74</v>
      </c>
      <c r="AY875" s="154" t="s">
        <v>163</v>
      </c>
    </row>
    <row r="876" spans="2:65" s="13" customFormat="1" ht="12">
      <c r="B876" s="159"/>
      <c r="D876" s="153" t="s">
        <v>173</v>
      </c>
      <c r="E876" s="160" t="s">
        <v>1</v>
      </c>
      <c r="F876" s="161" t="s">
        <v>82</v>
      </c>
      <c r="H876" s="162">
        <v>1</v>
      </c>
      <c r="I876" s="163"/>
      <c r="L876" s="159"/>
      <c r="M876" s="164"/>
      <c r="T876" s="165"/>
      <c r="AT876" s="160" t="s">
        <v>173</v>
      </c>
      <c r="AU876" s="160" t="s">
        <v>171</v>
      </c>
      <c r="AV876" s="13" t="s">
        <v>171</v>
      </c>
      <c r="AW876" s="13" t="s">
        <v>31</v>
      </c>
      <c r="AX876" s="13" t="s">
        <v>82</v>
      </c>
      <c r="AY876" s="160" t="s">
        <v>163</v>
      </c>
    </row>
    <row r="877" spans="2:65" s="1" customFormat="1" ht="16.5" customHeight="1">
      <c r="B877" s="31"/>
      <c r="C877" s="138" t="s">
        <v>1007</v>
      </c>
      <c r="D877" s="138" t="s">
        <v>166</v>
      </c>
      <c r="E877" s="139" t="s">
        <v>1008</v>
      </c>
      <c r="F877" s="140" t="s">
        <v>1009</v>
      </c>
      <c r="G877" s="141" t="s">
        <v>773</v>
      </c>
      <c r="H877" s="142">
        <v>1</v>
      </c>
      <c r="I877" s="143"/>
      <c r="J877" s="144">
        <f>ROUND(I877*H877,2)</f>
        <v>0</v>
      </c>
      <c r="K877" s="145"/>
      <c r="L877" s="31"/>
      <c r="M877" s="146" t="s">
        <v>1</v>
      </c>
      <c r="N877" s="147" t="s">
        <v>40</v>
      </c>
      <c r="P877" s="148">
        <f>O877*H877</f>
        <v>0</v>
      </c>
      <c r="Q877" s="148">
        <v>0</v>
      </c>
      <c r="R877" s="148">
        <f>Q877*H877</f>
        <v>0</v>
      </c>
      <c r="S877" s="148">
        <v>0</v>
      </c>
      <c r="T877" s="149">
        <f>S877*H877</f>
        <v>0</v>
      </c>
      <c r="AR877" s="150" t="s">
        <v>275</v>
      </c>
      <c r="AT877" s="150" t="s">
        <v>166</v>
      </c>
      <c r="AU877" s="150" t="s">
        <v>171</v>
      </c>
      <c r="AY877" s="16" t="s">
        <v>163</v>
      </c>
      <c r="BE877" s="151">
        <f>IF(N877="základná",J877,0)</f>
        <v>0</v>
      </c>
      <c r="BF877" s="151">
        <f>IF(N877="znížená",J877,0)</f>
        <v>0</v>
      </c>
      <c r="BG877" s="151">
        <f>IF(N877="zákl. prenesená",J877,0)</f>
        <v>0</v>
      </c>
      <c r="BH877" s="151">
        <f>IF(N877="zníž. prenesená",J877,0)</f>
        <v>0</v>
      </c>
      <c r="BI877" s="151">
        <f>IF(N877="nulová",J877,0)</f>
        <v>0</v>
      </c>
      <c r="BJ877" s="16" t="s">
        <v>171</v>
      </c>
      <c r="BK877" s="151">
        <f>ROUND(I877*H877,2)</f>
        <v>0</v>
      </c>
      <c r="BL877" s="16" t="s">
        <v>275</v>
      </c>
      <c r="BM877" s="150" t="s">
        <v>1010</v>
      </c>
    </row>
    <row r="878" spans="2:65" s="12" customFormat="1" ht="12">
      <c r="B878" s="152"/>
      <c r="D878" s="153" t="s">
        <v>173</v>
      </c>
      <c r="E878" s="154" t="s">
        <v>1</v>
      </c>
      <c r="F878" s="155" t="s">
        <v>950</v>
      </c>
      <c r="H878" s="154" t="s">
        <v>1</v>
      </c>
      <c r="I878" s="156"/>
      <c r="L878" s="152"/>
      <c r="M878" s="157"/>
      <c r="T878" s="158"/>
      <c r="AT878" s="154" t="s">
        <v>173</v>
      </c>
      <c r="AU878" s="154" t="s">
        <v>171</v>
      </c>
      <c r="AV878" s="12" t="s">
        <v>82</v>
      </c>
      <c r="AW878" s="12" t="s">
        <v>31</v>
      </c>
      <c r="AX878" s="12" t="s">
        <v>74</v>
      </c>
      <c r="AY878" s="154" t="s">
        <v>163</v>
      </c>
    </row>
    <row r="879" spans="2:65" s="13" customFormat="1" ht="12">
      <c r="B879" s="159"/>
      <c r="D879" s="153" t="s">
        <v>173</v>
      </c>
      <c r="E879" s="160" t="s">
        <v>1</v>
      </c>
      <c r="F879" s="161" t="s">
        <v>82</v>
      </c>
      <c r="H879" s="162">
        <v>1</v>
      </c>
      <c r="I879" s="163"/>
      <c r="L879" s="159"/>
      <c r="M879" s="164"/>
      <c r="T879" s="165"/>
      <c r="AT879" s="160" t="s">
        <v>173</v>
      </c>
      <c r="AU879" s="160" t="s">
        <v>171</v>
      </c>
      <c r="AV879" s="13" t="s">
        <v>171</v>
      </c>
      <c r="AW879" s="13" t="s">
        <v>31</v>
      </c>
      <c r="AX879" s="13" t="s">
        <v>82</v>
      </c>
      <c r="AY879" s="160" t="s">
        <v>163</v>
      </c>
    </row>
    <row r="880" spans="2:65" s="1" customFormat="1" ht="16.5" customHeight="1">
      <c r="B880" s="31"/>
      <c r="C880" s="138" t="s">
        <v>1011</v>
      </c>
      <c r="D880" s="138" t="s">
        <v>166</v>
      </c>
      <c r="E880" s="139" t="s">
        <v>1012</v>
      </c>
      <c r="F880" s="140" t="s">
        <v>1013</v>
      </c>
      <c r="G880" s="141" t="s">
        <v>773</v>
      </c>
      <c r="H880" s="142">
        <v>1</v>
      </c>
      <c r="I880" s="143"/>
      <c r="J880" s="144">
        <f>ROUND(I880*H880,2)</f>
        <v>0</v>
      </c>
      <c r="K880" s="145"/>
      <c r="L880" s="31"/>
      <c r="M880" s="146" t="s">
        <v>1</v>
      </c>
      <c r="N880" s="147" t="s">
        <v>40</v>
      </c>
      <c r="P880" s="148">
        <f>O880*H880</f>
        <v>0</v>
      </c>
      <c r="Q880" s="148">
        <v>0</v>
      </c>
      <c r="R880" s="148">
        <f>Q880*H880</f>
        <v>0</v>
      </c>
      <c r="S880" s="148">
        <v>0</v>
      </c>
      <c r="T880" s="149">
        <f>S880*H880</f>
        <v>0</v>
      </c>
      <c r="AR880" s="150" t="s">
        <v>275</v>
      </c>
      <c r="AT880" s="150" t="s">
        <v>166</v>
      </c>
      <c r="AU880" s="150" t="s">
        <v>171</v>
      </c>
      <c r="AY880" s="16" t="s">
        <v>163</v>
      </c>
      <c r="BE880" s="151">
        <f>IF(N880="základná",J880,0)</f>
        <v>0</v>
      </c>
      <c r="BF880" s="151">
        <f>IF(N880="znížená",J880,0)</f>
        <v>0</v>
      </c>
      <c r="BG880" s="151">
        <f>IF(N880="zákl. prenesená",J880,0)</f>
        <v>0</v>
      </c>
      <c r="BH880" s="151">
        <f>IF(N880="zníž. prenesená",J880,0)</f>
        <v>0</v>
      </c>
      <c r="BI880" s="151">
        <f>IF(N880="nulová",J880,0)</f>
        <v>0</v>
      </c>
      <c r="BJ880" s="16" t="s">
        <v>171</v>
      </c>
      <c r="BK880" s="151">
        <f>ROUND(I880*H880,2)</f>
        <v>0</v>
      </c>
      <c r="BL880" s="16" t="s">
        <v>275</v>
      </c>
      <c r="BM880" s="150" t="s">
        <v>1014</v>
      </c>
    </row>
    <row r="881" spans="2:65" s="12" customFormat="1" ht="12">
      <c r="B881" s="152"/>
      <c r="D881" s="153" t="s">
        <v>173</v>
      </c>
      <c r="E881" s="154" t="s">
        <v>1</v>
      </c>
      <c r="F881" s="155" t="s">
        <v>950</v>
      </c>
      <c r="H881" s="154" t="s">
        <v>1</v>
      </c>
      <c r="I881" s="156"/>
      <c r="L881" s="152"/>
      <c r="M881" s="157"/>
      <c r="T881" s="158"/>
      <c r="AT881" s="154" t="s">
        <v>173</v>
      </c>
      <c r="AU881" s="154" t="s">
        <v>171</v>
      </c>
      <c r="AV881" s="12" t="s">
        <v>82</v>
      </c>
      <c r="AW881" s="12" t="s">
        <v>31</v>
      </c>
      <c r="AX881" s="12" t="s">
        <v>74</v>
      </c>
      <c r="AY881" s="154" t="s">
        <v>163</v>
      </c>
    </row>
    <row r="882" spans="2:65" s="13" customFormat="1" ht="12">
      <c r="B882" s="159"/>
      <c r="D882" s="153" t="s">
        <v>173</v>
      </c>
      <c r="E882" s="160" t="s">
        <v>1</v>
      </c>
      <c r="F882" s="161" t="s">
        <v>82</v>
      </c>
      <c r="H882" s="162">
        <v>1</v>
      </c>
      <c r="I882" s="163"/>
      <c r="L882" s="159"/>
      <c r="M882" s="164"/>
      <c r="T882" s="165"/>
      <c r="AT882" s="160" t="s">
        <v>173</v>
      </c>
      <c r="AU882" s="160" t="s">
        <v>171</v>
      </c>
      <c r="AV882" s="13" t="s">
        <v>171</v>
      </c>
      <c r="AW882" s="13" t="s">
        <v>31</v>
      </c>
      <c r="AX882" s="13" t="s">
        <v>82</v>
      </c>
      <c r="AY882" s="160" t="s">
        <v>163</v>
      </c>
    </row>
    <row r="883" spans="2:65" s="1" customFormat="1" ht="16.5" customHeight="1">
      <c r="B883" s="31"/>
      <c r="C883" s="138" t="s">
        <v>1015</v>
      </c>
      <c r="D883" s="138" t="s">
        <v>166</v>
      </c>
      <c r="E883" s="139" t="s">
        <v>1016</v>
      </c>
      <c r="F883" s="140" t="s">
        <v>1017</v>
      </c>
      <c r="G883" s="141" t="s">
        <v>773</v>
      </c>
      <c r="H883" s="142">
        <v>1</v>
      </c>
      <c r="I883" s="143"/>
      <c r="J883" s="144">
        <f>ROUND(I883*H883,2)</f>
        <v>0</v>
      </c>
      <c r="K883" s="145"/>
      <c r="L883" s="31"/>
      <c r="M883" s="146" t="s">
        <v>1</v>
      </c>
      <c r="N883" s="147" t="s">
        <v>40</v>
      </c>
      <c r="P883" s="148">
        <f>O883*H883</f>
        <v>0</v>
      </c>
      <c r="Q883" s="148">
        <v>0</v>
      </c>
      <c r="R883" s="148">
        <f>Q883*H883</f>
        <v>0</v>
      </c>
      <c r="S883" s="148">
        <v>0</v>
      </c>
      <c r="T883" s="149">
        <f>S883*H883</f>
        <v>0</v>
      </c>
      <c r="AR883" s="150" t="s">
        <v>275</v>
      </c>
      <c r="AT883" s="150" t="s">
        <v>166</v>
      </c>
      <c r="AU883" s="150" t="s">
        <v>171</v>
      </c>
      <c r="AY883" s="16" t="s">
        <v>163</v>
      </c>
      <c r="BE883" s="151">
        <f>IF(N883="základná",J883,0)</f>
        <v>0</v>
      </c>
      <c r="BF883" s="151">
        <f>IF(N883="znížená",J883,0)</f>
        <v>0</v>
      </c>
      <c r="BG883" s="151">
        <f>IF(N883="zákl. prenesená",J883,0)</f>
        <v>0</v>
      </c>
      <c r="BH883" s="151">
        <f>IF(N883="zníž. prenesená",J883,0)</f>
        <v>0</v>
      </c>
      <c r="BI883" s="151">
        <f>IF(N883="nulová",J883,0)</f>
        <v>0</v>
      </c>
      <c r="BJ883" s="16" t="s">
        <v>171</v>
      </c>
      <c r="BK883" s="151">
        <f>ROUND(I883*H883,2)</f>
        <v>0</v>
      </c>
      <c r="BL883" s="16" t="s">
        <v>275</v>
      </c>
      <c r="BM883" s="150" t="s">
        <v>1018</v>
      </c>
    </row>
    <row r="884" spans="2:65" s="12" customFormat="1" ht="12">
      <c r="B884" s="152"/>
      <c r="D884" s="153" t="s">
        <v>173</v>
      </c>
      <c r="E884" s="154" t="s">
        <v>1</v>
      </c>
      <c r="F884" s="155" t="s">
        <v>950</v>
      </c>
      <c r="H884" s="154" t="s">
        <v>1</v>
      </c>
      <c r="I884" s="156"/>
      <c r="L884" s="152"/>
      <c r="M884" s="157"/>
      <c r="T884" s="158"/>
      <c r="AT884" s="154" t="s">
        <v>173</v>
      </c>
      <c r="AU884" s="154" t="s">
        <v>171</v>
      </c>
      <c r="AV884" s="12" t="s">
        <v>82</v>
      </c>
      <c r="AW884" s="12" t="s">
        <v>31</v>
      </c>
      <c r="AX884" s="12" t="s">
        <v>74</v>
      </c>
      <c r="AY884" s="154" t="s">
        <v>163</v>
      </c>
    </row>
    <row r="885" spans="2:65" s="13" customFormat="1" ht="12">
      <c r="B885" s="159"/>
      <c r="D885" s="153" t="s">
        <v>173</v>
      </c>
      <c r="E885" s="160" t="s">
        <v>1</v>
      </c>
      <c r="F885" s="161" t="s">
        <v>82</v>
      </c>
      <c r="H885" s="162">
        <v>1</v>
      </c>
      <c r="I885" s="163"/>
      <c r="L885" s="159"/>
      <c r="M885" s="164"/>
      <c r="T885" s="165"/>
      <c r="AT885" s="160" t="s">
        <v>173</v>
      </c>
      <c r="AU885" s="160" t="s">
        <v>171</v>
      </c>
      <c r="AV885" s="13" t="s">
        <v>171</v>
      </c>
      <c r="AW885" s="13" t="s">
        <v>31</v>
      </c>
      <c r="AX885" s="13" t="s">
        <v>82</v>
      </c>
      <c r="AY885" s="160" t="s">
        <v>163</v>
      </c>
    </row>
    <row r="886" spans="2:65" s="1" customFormat="1" ht="16.5" customHeight="1">
      <c r="B886" s="31"/>
      <c r="C886" s="138" t="s">
        <v>1019</v>
      </c>
      <c r="D886" s="138" t="s">
        <v>166</v>
      </c>
      <c r="E886" s="139" t="s">
        <v>1020</v>
      </c>
      <c r="F886" s="140" t="s">
        <v>1021</v>
      </c>
      <c r="G886" s="141" t="s">
        <v>320</v>
      </c>
      <c r="H886" s="142">
        <v>1</v>
      </c>
      <c r="I886" s="143"/>
      <c r="J886" s="144">
        <f>ROUND(I886*H886,2)</f>
        <v>0</v>
      </c>
      <c r="K886" s="145"/>
      <c r="L886" s="31"/>
      <c r="M886" s="146" t="s">
        <v>1</v>
      </c>
      <c r="N886" s="147" t="s">
        <v>40</v>
      </c>
      <c r="P886" s="148">
        <f>O886*H886</f>
        <v>0</v>
      </c>
      <c r="Q886" s="148">
        <v>0</v>
      </c>
      <c r="R886" s="148">
        <f>Q886*H886</f>
        <v>0</v>
      </c>
      <c r="S886" s="148">
        <v>0</v>
      </c>
      <c r="T886" s="149">
        <f>S886*H886</f>
        <v>0</v>
      </c>
      <c r="AR886" s="150" t="s">
        <v>275</v>
      </c>
      <c r="AT886" s="150" t="s">
        <v>166</v>
      </c>
      <c r="AU886" s="150" t="s">
        <v>171</v>
      </c>
      <c r="AY886" s="16" t="s">
        <v>163</v>
      </c>
      <c r="BE886" s="151">
        <f>IF(N886="základná",J886,0)</f>
        <v>0</v>
      </c>
      <c r="BF886" s="151">
        <f>IF(N886="znížená",J886,0)</f>
        <v>0</v>
      </c>
      <c r="BG886" s="151">
        <f>IF(N886="zákl. prenesená",J886,0)</f>
        <v>0</v>
      </c>
      <c r="BH886" s="151">
        <f>IF(N886="zníž. prenesená",J886,0)</f>
        <v>0</v>
      </c>
      <c r="BI886" s="151">
        <f>IF(N886="nulová",J886,0)</f>
        <v>0</v>
      </c>
      <c r="BJ886" s="16" t="s">
        <v>171</v>
      </c>
      <c r="BK886" s="151">
        <f>ROUND(I886*H886,2)</f>
        <v>0</v>
      </c>
      <c r="BL886" s="16" t="s">
        <v>275</v>
      </c>
      <c r="BM886" s="150" t="s">
        <v>1022</v>
      </c>
    </row>
    <row r="887" spans="2:65" s="12" customFormat="1" ht="12">
      <c r="B887" s="152"/>
      <c r="D887" s="153" t="s">
        <v>173</v>
      </c>
      <c r="E887" s="154" t="s">
        <v>1</v>
      </c>
      <c r="F887" s="155" t="s">
        <v>950</v>
      </c>
      <c r="H887" s="154" t="s">
        <v>1</v>
      </c>
      <c r="I887" s="156"/>
      <c r="L887" s="152"/>
      <c r="M887" s="157"/>
      <c r="T887" s="158"/>
      <c r="AT887" s="154" t="s">
        <v>173</v>
      </c>
      <c r="AU887" s="154" t="s">
        <v>171</v>
      </c>
      <c r="AV887" s="12" t="s">
        <v>82</v>
      </c>
      <c r="AW887" s="12" t="s">
        <v>31</v>
      </c>
      <c r="AX887" s="12" t="s">
        <v>74</v>
      </c>
      <c r="AY887" s="154" t="s">
        <v>163</v>
      </c>
    </row>
    <row r="888" spans="2:65" s="13" customFormat="1" ht="12">
      <c r="B888" s="159"/>
      <c r="D888" s="153" t="s">
        <v>173</v>
      </c>
      <c r="E888" s="160" t="s">
        <v>1</v>
      </c>
      <c r="F888" s="161" t="s">
        <v>82</v>
      </c>
      <c r="H888" s="162">
        <v>1</v>
      </c>
      <c r="I888" s="163"/>
      <c r="L888" s="159"/>
      <c r="M888" s="164"/>
      <c r="T888" s="165"/>
      <c r="AT888" s="160" t="s">
        <v>173</v>
      </c>
      <c r="AU888" s="160" t="s">
        <v>171</v>
      </c>
      <c r="AV888" s="13" t="s">
        <v>171</v>
      </c>
      <c r="AW888" s="13" t="s">
        <v>31</v>
      </c>
      <c r="AX888" s="13" t="s">
        <v>82</v>
      </c>
      <c r="AY888" s="160" t="s">
        <v>163</v>
      </c>
    </row>
    <row r="889" spans="2:65" s="1" customFormat="1" ht="16.5" customHeight="1">
      <c r="B889" s="31"/>
      <c r="C889" s="138" t="s">
        <v>1023</v>
      </c>
      <c r="D889" s="138" t="s">
        <v>166</v>
      </c>
      <c r="E889" s="139" t="s">
        <v>1024</v>
      </c>
      <c r="F889" s="140" t="s">
        <v>1025</v>
      </c>
      <c r="G889" s="141" t="s">
        <v>773</v>
      </c>
      <c r="H889" s="142">
        <v>1</v>
      </c>
      <c r="I889" s="143"/>
      <c r="J889" s="144">
        <f>ROUND(I889*H889,2)</f>
        <v>0</v>
      </c>
      <c r="K889" s="145"/>
      <c r="L889" s="31"/>
      <c r="M889" s="146" t="s">
        <v>1</v>
      </c>
      <c r="N889" s="147" t="s">
        <v>40</v>
      </c>
      <c r="P889" s="148">
        <f>O889*H889</f>
        <v>0</v>
      </c>
      <c r="Q889" s="148">
        <v>0</v>
      </c>
      <c r="R889" s="148">
        <f>Q889*H889</f>
        <v>0</v>
      </c>
      <c r="S889" s="148">
        <v>0</v>
      </c>
      <c r="T889" s="149">
        <f>S889*H889</f>
        <v>0</v>
      </c>
      <c r="AR889" s="150" t="s">
        <v>275</v>
      </c>
      <c r="AT889" s="150" t="s">
        <v>166</v>
      </c>
      <c r="AU889" s="150" t="s">
        <v>171</v>
      </c>
      <c r="AY889" s="16" t="s">
        <v>163</v>
      </c>
      <c r="BE889" s="151">
        <f>IF(N889="základná",J889,0)</f>
        <v>0</v>
      </c>
      <c r="BF889" s="151">
        <f>IF(N889="znížená",J889,0)</f>
        <v>0</v>
      </c>
      <c r="BG889" s="151">
        <f>IF(N889="zákl. prenesená",J889,0)</f>
        <v>0</v>
      </c>
      <c r="BH889" s="151">
        <f>IF(N889="zníž. prenesená",J889,0)</f>
        <v>0</v>
      </c>
      <c r="BI889" s="151">
        <f>IF(N889="nulová",J889,0)</f>
        <v>0</v>
      </c>
      <c r="BJ889" s="16" t="s">
        <v>171</v>
      </c>
      <c r="BK889" s="151">
        <f>ROUND(I889*H889,2)</f>
        <v>0</v>
      </c>
      <c r="BL889" s="16" t="s">
        <v>275</v>
      </c>
      <c r="BM889" s="150" t="s">
        <v>1026</v>
      </c>
    </row>
    <row r="890" spans="2:65" s="12" customFormat="1" ht="12">
      <c r="B890" s="152"/>
      <c r="D890" s="153" t="s">
        <v>173</v>
      </c>
      <c r="E890" s="154" t="s">
        <v>1</v>
      </c>
      <c r="F890" s="155" t="s">
        <v>950</v>
      </c>
      <c r="H890" s="154" t="s">
        <v>1</v>
      </c>
      <c r="I890" s="156"/>
      <c r="L890" s="152"/>
      <c r="M890" s="157"/>
      <c r="T890" s="158"/>
      <c r="AT890" s="154" t="s">
        <v>173</v>
      </c>
      <c r="AU890" s="154" t="s">
        <v>171</v>
      </c>
      <c r="AV890" s="12" t="s">
        <v>82</v>
      </c>
      <c r="AW890" s="12" t="s">
        <v>31</v>
      </c>
      <c r="AX890" s="12" t="s">
        <v>74</v>
      </c>
      <c r="AY890" s="154" t="s">
        <v>163</v>
      </c>
    </row>
    <row r="891" spans="2:65" s="13" customFormat="1" ht="12">
      <c r="B891" s="159"/>
      <c r="D891" s="153" t="s">
        <v>173</v>
      </c>
      <c r="E891" s="160" t="s">
        <v>1</v>
      </c>
      <c r="F891" s="161" t="s">
        <v>82</v>
      </c>
      <c r="H891" s="162">
        <v>1</v>
      </c>
      <c r="I891" s="163"/>
      <c r="L891" s="159"/>
      <c r="M891" s="164"/>
      <c r="T891" s="165"/>
      <c r="AT891" s="160" t="s">
        <v>173</v>
      </c>
      <c r="AU891" s="160" t="s">
        <v>171</v>
      </c>
      <c r="AV891" s="13" t="s">
        <v>171</v>
      </c>
      <c r="AW891" s="13" t="s">
        <v>31</v>
      </c>
      <c r="AX891" s="13" t="s">
        <v>82</v>
      </c>
      <c r="AY891" s="160" t="s">
        <v>163</v>
      </c>
    </row>
    <row r="892" spans="2:65" s="1" customFormat="1" ht="16.5" customHeight="1">
      <c r="B892" s="31"/>
      <c r="C892" s="138" t="s">
        <v>1027</v>
      </c>
      <c r="D892" s="138" t="s">
        <v>166</v>
      </c>
      <c r="E892" s="139" t="s">
        <v>1028</v>
      </c>
      <c r="F892" s="140" t="s">
        <v>1029</v>
      </c>
      <c r="G892" s="141" t="s">
        <v>320</v>
      </c>
      <c r="H892" s="142">
        <v>1</v>
      </c>
      <c r="I892" s="143"/>
      <c r="J892" s="144">
        <f>ROUND(I892*H892,2)</f>
        <v>0</v>
      </c>
      <c r="K892" s="145"/>
      <c r="L892" s="31"/>
      <c r="M892" s="146" t="s">
        <v>1</v>
      </c>
      <c r="N892" s="147" t="s">
        <v>40</v>
      </c>
      <c r="P892" s="148">
        <f>O892*H892</f>
        <v>0</v>
      </c>
      <c r="Q892" s="148">
        <v>0</v>
      </c>
      <c r="R892" s="148">
        <f>Q892*H892</f>
        <v>0</v>
      </c>
      <c r="S892" s="148">
        <v>0</v>
      </c>
      <c r="T892" s="149">
        <f>S892*H892</f>
        <v>0</v>
      </c>
      <c r="AR892" s="150" t="s">
        <v>275</v>
      </c>
      <c r="AT892" s="150" t="s">
        <v>166</v>
      </c>
      <c r="AU892" s="150" t="s">
        <v>171</v>
      </c>
      <c r="AY892" s="16" t="s">
        <v>163</v>
      </c>
      <c r="BE892" s="151">
        <f>IF(N892="základná",J892,0)</f>
        <v>0</v>
      </c>
      <c r="BF892" s="151">
        <f>IF(N892="znížená",J892,0)</f>
        <v>0</v>
      </c>
      <c r="BG892" s="151">
        <f>IF(N892="zákl. prenesená",J892,0)</f>
        <v>0</v>
      </c>
      <c r="BH892" s="151">
        <f>IF(N892="zníž. prenesená",J892,0)</f>
        <v>0</v>
      </c>
      <c r="BI892" s="151">
        <f>IF(N892="nulová",J892,0)</f>
        <v>0</v>
      </c>
      <c r="BJ892" s="16" t="s">
        <v>171</v>
      </c>
      <c r="BK892" s="151">
        <f>ROUND(I892*H892,2)</f>
        <v>0</v>
      </c>
      <c r="BL892" s="16" t="s">
        <v>275</v>
      </c>
      <c r="BM892" s="150" t="s">
        <v>1030</v>
      </c>
    </row>
    <row r="893" spans="2:65" s="12" customFormat="1" ht="12">
      <c r="B893" s="152"/>
      <c r="D893" s="153" t="s">
        <v>173</v>
      </c>
      <c r="E893" s="154" t="s">
        <v>1</v>
      </c>
      <c r="F893" s="155" t="s">
        <v>950</v>
      </c>
      <c r="H893" s="154" t="s">
        <v>1</v>
      </c>
      <c r="I893" s="156"/>
      <c r="L893" s="152"/>
      <c r="M893" s="157"/>
      <c r="T893" s="158"/>
      <c r="AT893" s="154" t="s">
        <v>173</v>
      </c>
      <c r="AU893" s="154" t="s">
        <v>171</v>
      </c>
      <c r="AV893" s="12" t="s">
        <v>82</v>
      </c>
      <c r="AW893" s="12" t="s">
        <v>31</v>
      </c>
      <c r="AX893" s="12" t="s">
        <v>74</v>
      </c>
      <c r="AY893" s="154" t="s">
        <v>163</v>
      </c>
    </row>
    <row r="894" spans="2:65" s="13" customFormat="1" ht="12">
      <c r="B894" s="159"/>
      <c r="D894" s="153" t="s">
        <v>173</v>
      </c>
      <c r="E894" s="160" t="s">
        <v>1</v>
      </c>
      <c r="F894" s="161" t="s">
        <v>82</v>
      </c>
      <c r="H894" s="162">
        <v>1</v>
      </c>
      <c r="I894" s="163"/>
      <c r="L894" s="159"/>
      <c r="M894" s="164"/>
      <c r="T894" s="165"/>
      <c r="AT894" s="160" t="s">
        <v>173</v>
      </c>
      <c r="AU894" s="160" t="s">
        <v>171</v>
      </c>
      <c r="AV894" s="13" t="s">
        <v>171</v>
      </c>
      <c r="AW894" s="13" t="s">
        <v>31</v>
      </c>
      <c r="AX894" s="13" t="s">
        <v>82</v>
      </c>
      <c r="AY894" s="160" t="s">
        <v>163</v>
      </c>
    </row>
    <row r="895" spans="2:65" s="1" customFormat="1" ht="16.5" customHeight="1">
      <c r="B895" s="31"/>
      <c r="C895" s="138" t="s">
        <v>1031</v>
      </c>
      <c r="D895" s="138" t="s">
        <v>166</v>
      </c>
      <c r="E895" s="139" t="s">
        <v>1032</v>
      </c>
      <c r="F895" s="140" t="s">
        <v>1033</v>
      </c>
      <c r="G895" s="141" t="s">
        <v>320</v>
      </c>
      <c r="H895" s="142">
        <v>1</v>
      </c>
      <c r="I895" s="143"/>
      <c r="J895" s="144">
        <f>ROUND(I895*H895,2)</f>
        <v>0</v>
      </c>
      <c r="K895" s="145"/>
      <c r="L895" s="31"/>
      <c r="M895" s="146" t="s">
        <v>1</v>
      </c>
      <c r="N895" s="147" t="s">
        <v>40</v>
      </c>
      <c r="P895" s="148">
        <f>O895*H895</f>
        <v>0</v>
      </c>
      <c r="Q895" s="148">
        <v>0</v>
      </c>
      <c r="R895" s="148">
        <f>Q895*H895</f>
        <v>0</v>
      </c>
      <c r="S895" s="148">
        <v>0</v>
      </c>
      <c r="T895" s="149">
        <f>S895*H895</f>
        <v>0</v>
      </c>
      <c r="AR895" s="150" t="s">
        <v>275</v>
      </c>
      <c r="AT895" s="150" t="s">
        <v>166</v>
      </c>
      <c r="AU895" s="150" t="s">
        <v>171</v>
      </c>
      <c r="AY895" s="16" t="s">
        <v>163</v>
      </c>
      <c r="BE895" s="151">
        <f>IF(N895="základná",J895,0)</f>
        <v>0</v>
      </c>
      <c r="BF895" s="151">
        <f>IF(N895="znížená",J895,0)</f>
        <v>0</v>
      </c>
      <c r="BG895" s="151">
        <f>IF(N895="zákl. prenesená",J895,0)</f>
        <v>0</v>
      </c>
      <c r="BH895" s="151">
        <f>IF(N895="zníž. prenesená",J895,0)</f>
        <v>0</v>
      </c>
      <c r="BI895" s="151">
        <f>IF(N895="nulová",J895,0)</f>
        <v>0</v>
      </c>
      <c r="BJ895" s="16" t="s">
        <v>171</v>
      </c>
      <c r="BK895" s="151">
        <f>ROUND(I895*H895,2)</f>
        <v>0</v>
      </c>
      <c r="BL895" s="16" t="s">
        <v>275</v>
      </c>
      <c r="BM895" s="150" t="s">
        <v>1034</v>
      </c>
    </row>
    <row r="896" spans="2:65" s="12" customFormat="1" ht="12">
      <c r="B896" s="152"/>
      <c r="D896" s="153" t="s">
        <v>173</v>
      </c>
      <c r="E896" s="154" t="s">
        <v>1</v>
      </c>
      <c r="F896" s="155" t="s">
        <v>950</v>
      </c>
      <c r="H896" s="154" t="s">
        <v>1</v>
      </c>
      <c r="I896" s="156"/>
      <c r="L896" s="152"/>
      <c r="M896" s="157"/>
      <c r="T896" s="158"/>
      <c r="AT896" s="154" t="s">
        <v>173</v>
      </c>
      <c r="AU896" s="154" t="s">
        <v>171</v>
      </c>
      <c r="AV896" s="12" t="s">
        <v>82</v>
      </c>
      <c r="AW896" s="12" t="s">
        <v>31</v>
      </c>
      <c r="AX896" s="12" t="s">
        <v>74</v>
      </c>
      <c r="AY896" s="154" t="s">
        <v>163</v>
      </c>
    </row>
    <row r="897" spans="2:65" s="13" customFormat="1" ht="12">
      <c r="B897" s="159"/>
      <c r="D897" s="153" t="s">
        <v>173</v>
      </c>
      <c r="E897" s="160" t="s">
        <v>1</v>
      </c>
      <c r="F897" s="161" t="s">
        <v>82</v>
      </c>
      <c r="H897" s="162">
        <v>1</v>
      </c>
      <c r="I897" s="163"/>
      <c r="L897" s="159"/>
      <c r="M897" s="164"/>
      <c r="T897" s="165"/>
      <c r="AT897" s="160" t="s">
        <v>173</v>
      </c>
      <c r="AU897" s="160" t="s">
        <v>171</v>
      </c>
      <c r="AV897" s="13" t="s">
        <v>171</v>
      </c>
      <c r="AW897" s="13" t="s">
        <v>31</v>
      </c>
      <c r="AX897" s="13" t="s">
        <v>82</v>
      </c>
      <c r="AY897" s="160" t="s">
        <v>163</v>
      </c>
    </row>
    <row r="898" spans="2:65" s="1" customFormat="1" ht="16.5" customHeight="1">
      <c r="B898" s="31"/>
      <c r="C898" s="138" t="s">
        <v>1035</v>
      </c>
      <c r="D898" s="138" t="s">
        <v>166</v>
      </c>
      <c r="E898" s="139" t="s">
        <v>1036</v>
      </c>
      <c r="F898" s="140" t="s">
        <v>1037</v>
      </c>
      <c r="G898" s="141" t="s">
        <v>320</v>
      </c>
      <c r="H898" s="142">
        <v>1</v>
      </c>
      <c r="I898" s="143"/>
      <c r="J898" s="144">
        <f>ROUND(I898*H898,2)</f>
        <v>0</v>
      </c>
      <c r="K898" s="145"/>
      <c r="L898" s="31"/>
      <c r="M898" s="146" t="s">
        <v>1</v>
      </c>
      <c r="N898" s="147" t="s">
        <v>40</v>
      </c>
      <c r="P898" s="148">
        <f>O898*H898</f>
        <v>0</v>
      </c>
      <c r="Q898" s="148">
        <v>0</v>
      </c>
      <c r="R898" s="148">
        <f>Q898*H898</f>
        <v>0</v>
      </c>
      <c r="S898" s="148">
        <v>0</v>
      </c>
      <c r="T898" s="149">
        <f>S898*H898</f>
        <v>0</v>
      </c>
      <c r="AR898" s="150" t="s">
        <v>275</v>
      </c>
      <c r="AT898" s="150" t="s">
        <v>166</v>
      </c>
      <c r="AU898" s="150" t="s">
        <v>171</v>
      </c>
      <c r="AY898" s="16" t="s">
        <v>163</v>
      </c>
      <c r="BE898" s="151">
        <f>IF(N898="základná",J898,0)</f>
        <v>0</v>
      </c>
      <c r="BF898" s="151">
        <f>IF(N898="znížená",J898,0)</f>
        <v>0</v>
      </c>
      <c r="BG898" s="151">
        <f>IF(N898="zákl. prenesená",J898,0)</f>
        <v>0</v>
      </c>
      <c r="BH898" s="151">
        <f>IF(N898="zníž. prenesená",J898,0)</f>
        <v>0</v>
      </c>
      <c r="BI898" s="151">
        <f>IF(N898="nulová",J898,0)</f>
        <v>0</v>
      </c>
      <c r="BJ898" s="16" t="s">
        <v>171</v>
      </c>
      <c r="BK898" s="151">
        <f>ROUND(I898*H898,2)</f>
        <v>0</v>
      </c>
      <c r="BL898" s="16" t="s">
        <v>275</v>
      </c>
      <c r="BM898" s="150" t="s">
        <v>1038</v>
      </c>
    </row>
    <row r="899" spans="2:65" s="12" customFormat="1" ht="12">
      <c r="B899" s="152"/>
      <c r="D899" s="153" t="s">
        <v>173</v>
      </c>
      <c r="E899" s="154" t="s">
        <v>1</v>
      </c>
      <c r="F899" s="155" t="s">
        <v>950</v>
      </c>
      <c r="H899" s="154" t="s">
        <v>1</v>
      </c>
      <c r="I899" s="156"/>
      <c r="L899" s="152"/>
      <c r="M899" s="157"/>
      <c r="T899" s="158"/>
      <c r="AT899" s="154" t="s">
        <v>173</v>
      </c>
      <c r="AU899" s="154" t="s">
        <v>171</v>
      </c>
      <c r="AV899" s="12" t="s">
        <v>82</v>
      </c>
      <c r="AW899" s="12" t="s">
        <v>31</v>
      </c>
      <c r="AX899" s="12" t="s">
        <v>74</v>
      </c>
      <c r="AY899" s="154" t="s">
        <v>163</v>
      </c>
    </row>
    <row r="900" spans="2:65" s="13" customFormat="1" ht="12">
      <c r="B900" s="159"/>
      <c r="D900" s="153" t="s">
        <v>173</v>
      </c>
      <c r="E900" s="160" t="s">
        <v>1</v>
      </c>
      <c r="F900" s="161" t="s">
        <v>82</v>
      </c>
      <c r="H900" s="162">
        <v>1</v>
      </c>
      <c r="I900" s="163"/>
      <c r="L900" s="159"/>
      <c r="M900" s="164"/>
      <c r="T900" s="165"/>
      <c r="AT900" s="160" t="s">
        <v>173</v>
      </c>
      <c r="AU900" s="160" t="s">
        <v>171</v>
      </c>
      <c r="AV900" s="13" t="s">
        <v>171</v>
      </c>
      <c r="AW900" s="13" t="s">
        <v>31</v>
      </c>
      <c r="AX900" s="13" t="s">
        <v>82</v>
      </c>
      <c r="AY900" s="160" t="s">
        <v>163</v>
      </c>
    </row>
    <row r="901" spans="2:65" s="1" customFormat="1" ht="16.5" customHeight="1">
      <c r="B901" s="31"/>
      <c r="C901" s="138" t="s">
        <v>1039</v>
      </c>
      <c r="D901" s="138" t="s">
        <v>166</v>
      </c>
      <c r="E901" s="139" t="s">
        <v>1040</v>
      </c>
      <c r="F901" s="140" t="s">
        <v>1041</v>
      </c>
      <c r="G901" s="141" t="s">
        <v>320</v>
      </c>
      <c r="H901" s="142">
        <v>1</v>
      </c>
      <c r="I901" s="143"/>
      <c r="J901" s="144">
        <f>ROUND(I901*H901,2)</f>
        <v>0</v>
      </c>
      <c r="K901" s="145"/>
      <c r="L901" s="31"/>
      <c r="M901" s="146" t="s">
        <v>1</v>
      </c>
      <c r="N901" s="147" t="s">
        <v>40</v>
      </c>
      <c r="P901" s="148">
        <f>O901*H901</f>
        <v>0</v>
      </c>
      <c r="Q901" s="148">
        <v>0</v>
      </c>
      <c r="R901" s="148">
        <f>Q901*H901</f>
        <v>0</v>
      </c>
      <c r="S901" s="148">
        <v>0</v>
      </c>
      <c r="T901" s="149">
        <f>S901*H901</f>
        <v>0</v>
      </c>
      <c r="AR901" s="150" t="s">
        <v>275</v>
      </c>
      <c r="AT901" s="150" t="s">
        <v>166</v>
      </c>
      <c r="AU901" s="150" t="s">
        <v>171</v>
      </c>
      <c r="AY901" s="16" t="s">
        <v>163</v>
      </c>
      <c r="BE901" s="151">
        <f>IF(N901="základná",J901,0)</f>
        <v>0</v>
      </c>
      <c r="BF901" s="151">
        <f>IF(N901="znížená",J901,0)</f>
        <v>0</v>
      </c>
      <c r="BG901" s="151">
        <f>IF(N901="zákl. prenesená",J901,0)</f>
        <v>0</v>
      </c>
      <c r="BH901" s="151">
        <f>IF(N901="zníž. prenesená",J901,0)</f>
        <v>0</v>
      </c>
      <c r="BI901" s="151">
        <f>IF(N901="nulová",J901,0)</f>
        <v>0</v>
      </c>
      <c r="BJ901" s="16" t="s">
        <v>171</v>
      </c>
      <c r="BK901" s="151">
        <f>ROUND(I901*H901,2)</f>
        <v>0</v>
      </c>
      <c r="BL901" s="16" t="s">
        <v>275</v>
      </c>
      <c r="BM901" s="150" t="s">
        <v>1042</v>
      </c>
    </row>
    <row r="902" spans="2:65" s="12" customFormat="1" ht="12">
      <c r="B902" s="152"/>
      <c r="D902" s="153" t="s">
        <v>173</v>
      </c>
      <c r="E902" s="154" t="s">
        <v>1</v>
      </c>
      <c r="F902" s="155" t="s">
        <v>950</v>
      </c>
      <c r="H902" s="154" t="s">
        <v>1</v>
      </c>
      <c r="I902" s="156"/>
      <c r="L902" s="152"/>
      <c r="M902" s="157"/>
      <c r="T902" s="158"/>
      <c r="AT902" s="154" t="s">
        <v>173</v>
      </c>
      <c r="AU902" s="154" t="s">
        <v>171</v>
      </c>
      <c r="AV902" s="12" t="s">
        <v>82</v>
      </c>
      <c r="AW902" s="12" t="s">
        <v>31</v>
      </c>
      <c r="AX902" s="12" t="s">
        <v>74</v>
      </c>
      <c r="AY902" s="154" t="s">
        <v>163</v>
      </c>
    </row>
    <row r="903" spans="2:65" s="13" customFormat="1" ht="12">
      <c r="B903" s="159"/>
      <c r="D903" s="153" t="s">
        <v>173</v>
      </c>
      <c r="E903" s="160" t="s">
        <v>1</v>
      </c>
      <c r="F903" s="161" t="s">
        <v>82</v>
      </c>
      <c r="H903" s="162">
        <v>1</v>
      </c>
      <c r="I903" s="163"/>
      <c r="L903" s="159"/>
      <c r="M903" s="164"/>
      <c r="T903" s="165"/>
      <c r="AT903" s="160" t="s">
        <v>173</v>
      </c>
      <c r="AU903" s="160" t="s">
        <v>171</v>
      </c>
      <c r="AV903" s="13" t="s">
        <v>171</v>
      </c>
      <c r="AW903" s="13" t="s">
        <v>31</v>
      </c>
      <c r="AX903" s="13" t="s">
        <v>82</v>
      </c>
      <c r="AY903" s="160" t="s">
        <v>163</v>
      </c>
    </row>
    <row r="904" spans="2:65" s="1" customFormat="1" ht="16.5" customHeight="1">
      <c r="B904" s="31"/>
      <c r="C904" s="138" t="s">
        <v>1043</v>
      </c>
      <c r="D904" s="138" t="s">
        <v>166</v>
      </c>
      <c r="E904" s="139" t="s">
        <v>1044</v>
      </c>
      <c r="F904" s="140" t="s">
        <v>1045</v>
      </c>
      <c r="G904" s="141" t="s">
        <v>773</v>
      </c>
      <c r="H904" s="142">
        <v>1</v>
      </c>
      <c r="I904" s="143"/>
      <c r="J904" s="144">
        <f>ROUND(I904*H904,2)</f>
        <v>0</v>
      </c>
      <c r="K904" s="145"/>
      <c r="L904" s="31"/>
      <c r="M904" s="146" t="s">
        <v>1</v>
      </c>
      <c r="N904" s="147" t="s">
        <v>40</v>
      </c>
      <c r="P904" s="148">
        <f>O904*H904</f>
        <v>0</v>
      </c>
      <c r="Q904" s="148">
        <v>0</v>
      </c>
      <c r="R904" s="148">
        <f>Q904*H904</f>
        <v>0</v>
      </c>
      <c r="S904" s="148">
        <v>0</v>
      </c>
      <c r="T904" s="149">
        <f>S904*H904</f>
        <v>0</v>
      </c>
      <c r="AR904" s="150" t="s">
        <v>275</v>
      </c>
      <c r="AT904" s="150" t="s">
        <v>166</v>
      </c>
      <c r="AU904" s="150" t="s">
        <v>171</v>
      </c>
      <c r="AY904" s="16" t="s">
        <v>163</v>
      </c>
      <c r="BE904" s="151">
        <f>IF(N904="základná",J904,0)</f>
        <v>0</v>
      </c>
      <c r="BF904" s="151">
        <f>IF(N904="znížená",J904,0)</f>
        <v>0</v>
      </c>
      <c r="BG904" s="151">
        <f>IF(N904="zákl. prenesená",J904,0)</f>
        <v>0</v>
      </c>
      <c r="BH904" s="151">
        <f>IF(N904="zníž. prenesená",J904,0)</f>
        <v>0</v>
      </c>
      <c r="BI904" s="151">
        <f>IF(N904="nulová",J904,0)</f>
        <v>0</v>
      </c>
      <c r="BJ904" s="16" t="s">
        <v>171</v>
      </c>
      <c r="BK904" s="151">
        <f>ROUND(I904*H904,2)</f>
        <v>0</v>
      </c>
      <c r="BL904" s="16" t="s">
        <v>275</v>
      </c>
      <c r="BM904" s="150" t="s">
        <v>1046</v>
      </c>
    </row>
    <row r="905" spans="2:65" s="12" customFormat="1" ht="12">
      <c r="B905" s="152"/>
      <c r="D905" s="153" t="s">
        <v>173</v>
      </c>
      <c r="E905" s="154" t="s">
        <v>1</v>
      </c>
      <c r="F905" s="155" t="s">
        <v>950</v>
      </c>
      <c r="H905" s="154" t="s">
        <v>1</v>
      </c>
      <c r="I905" s="156"/>
      <c r="L905" s="152"/>
      <c r="M905" s="157"/>
      <c r="T905" s="158"/>
      <c r="AT905" s="154" t="s">
        <v>173</v>
      </c>
      <c r="AU905" s="154" t="s">
        <v>171</v>
      </c>
      <c r="AV905" s="12" t="s">
        <v>82</v>
      </c>
      <c r="AW905" s="12" t="s">
        <v>31</v>
      </c>
      <c r="AX905" s="12" t="s">
        <v>74</v>
      </c>
      <c r="AY905" s="154" t="s">
        <v>163</v>
      </c>
    </row>
    <row r="906" spans="2:65" s="13" customFormat="1" ht="12">
      <c r="B906" s="159"/>
      <c r="D906" s="153" t="s">
        <v>173</v>
      </c>
      <c r="E906" s="160" t="s">
        <v>1</v>
      </c>
      <c r="F906" s="161" t="s">
        <v>82</v>
      </c>
      <c r="H906" s="162">
        <v>1</v>
      </c>
      <c r="I906" s="163"/>
      <c r="L906" s="159"/>
      <c r="M906" s="164"/>
      <c r="T906" s="165"/>
      <c r="AT906" s="160" t="s">
        <v>173</v>
      </c>
      <c r="AU906" s="160" t="s">
        <v>171</v>
      </c>
      <c r="AV906" s="13" t="s">
        <v>171</v>
      </c>
      <c r="AW906" s="13" t="s">
        <v>31</v>
      </c>
      <c r="AX906" s="13" t="s">
        <v>82</v>
      </c>
      <c r="AY906" s="160" t="s">
        <v>163</v>
      </c>
    </row>
    <row r="907" spans="2:65" s="1" customFormat="1" ht="16.5" customHeight="1">
      <c r="B907" s="31"/>
      <c r="C907" s="138" t="s">
        <v>1047</v>
      </c>
      <c r="D907" s="138" t="s">
        <v>166</v>
      </c>
      <c r="E907" s="139" t="s">
        <v>1048</v>
      </c>
      <c r="F907" s="140" t="s">
        <v>1049</v>
      </c>
      <c r="G907" s="141" t="s">
        <v>773</v>
      </c>
      <c r="H907" s="142">
        <v>1</v>
      </c>
      <c r="I907" s="143"/>
      <c r="J907" s="144">
        <f>ROUND(I907*H907,2)</f>
        <v>0</v>
      </c>
      <c r="K907" s="145"/>
      <c r="L907" s="31"/>
      <c r="M907" s="146" t="s">
        <v>1</v>
      </c>
      <c r="N907" s="147" t="s">
        <v>40</v>
      </c>
      <c r="P907" s="148">
        <f>O907*H907</f>
        <v>0</v>
      </c>
      <c r="Q907" s="148">
        <v>0</v>
      </c>
      <c r="R907" s="148">
        <f>Q907*H907</f>
        <v>0</v>
      </c>
      <c r="S907" s="148">
        <v>0</v>
      </c>
      <c r="T907" s="149">
        <f>S907*H907</f>
        <v>0</v>
      </c>
      <c r="AR907" s="150" t="s">
        <v>275</v>
      </c>
      <c r="AT907" s="150" t="s">
        <v>166</v>
      </c>
      <c r="AU907" s="150" t="s">
        <v>171</v>
      </c>
      <c r="AY907" s="16" t="s">
        <v>163</v>
      </c>
      <c r="BE907" s="151">
        <f>IF(N907="základná",J907,0)</f>
        <v>0</v>
      </c>
      <c r="BF907" s="151">
        <f>IF(N907="znížená",J907,0)</f>
        <v>0</v>
      </c>
      <c r="BG907" s="151">
        <f>IF(N907="zákl. prenesená",J907,0)</f>
        <v>0</v>
      </c>
      <c r="BH907" s="151">
        <f>IF(N907="zníž. prenesená",J907,0)</f>
        <v>0</v>
      </c>
      <c r="BI907" s="151">
        <f>IF(N907="nulová",J907,0)</f>
        <v>0</v>
      </c>
      <c r="BJ907" s="16" t="s">
        <v>171</v>
      </c>
      <c r="BK907" s="151">
        <f>ROUND(I907*H907,2)</f>
        <v>0</v>
      </c>
      <c r="BL907" s="16" t="s">
        <v>275</v>
      </c>
      <c r="BM907" s="150" t="s">
        <v>1050</v>
      </c>
    </row>
    <row r="908" spans="2:65" s="12" customFormat="1" ht="12">
      <c r="B908" s="152"/>
      <c r="D908" s="153" t="s">
        <v>173</v>
      </c>
      <c r="E908" s="154" t="s">
        <v>1</v>
      </c>
      <c r="F908" s="155" t="s">
        <v>950</v>
      </c>
      <c r="H908" s="154" t="s">
        <v>1</v>
      </c>
      <c r="I908" s="156"/>
      <c r="L908" s="152"/>
      <c r="M908" s="157"/>
      <c r="T908" s="158"/>
      <c r="AT908" s="154" t="s">
        <v>173</v>
      </c>
      <c r="AU908" s="154" t="s">
        <v>171</v>
      </c>
      <c r="AV908" s="12" t="s">
        <v>82</v>
      </c>
      <c r="AW908" s="12" t="s">
        <v>31</v>
      </c>
      <c r="AX908" s="12" t="s">
        <v>74</v>
      </c>
      <c r="AY908" s="154" t="s">
        <v>163</v>
      </c>
    </row>
    <row r="909" spans="2:65" s="13" customFormat="1" ht="12">
      <c r="B909" s="159"/>
      <c r="D909" s="153" t="s">
        <v>173</v>
      </c>
      <c r="E909" s="160" t="s">
        <v>1</v>
      </c>
      <c r="F909" s="161" t="s">
        <v>82</v>
      </c>
      <c r="H909" s="162">
        <v>1</v>
      </c>
      <c r="I909" s="163"/>
      <c r="L909" s="159"/>
      <c r="M909" s="164"/>
      <c r="T909" s="165"/>
      <c r="AT909" s="160" t="s">
        <v>173</v>
      </c>
      <c r="AU909" s="160" t="s">
        <v>171</v>
      </c>
      <c r="AV909" s="13" t="s">
        <v>171</v>
      </c>
      <c r="AW909" s="13" t="s">
        <v>31</v>
      </c>
      <c r="AX909" s="13" t="s">
        <v>82</v>
      </c>
      <c r="AY909" s="160" t="s">
        <v>163</v>
      </c>
    </row>
    <row r="910" spans="2:65" s="11" customFormat="1" ht="22.75" customHeight="1">
      <c r="B910" s="126"/>
      <c r="D910" s="127" t="s">
        <v>73</v>
      </c>
      <c r="E910" s="136" t="s">
        <v>1051</v>
      </c>
      <c r="F910" s="136" t="s">
        <v>1052</v>
      </c>
      <c r="I910" s="129"/>
      <c r="J910" s="137">
        <f>BK910</f>
        <v>0</v>
      </c>
      <c r="L910" s="126"/>
      <c r="M910" s="131"/>
      <c r="P910" s="132">
        <f>SUM(P911:P956)</f>
        <v>0</v>
      </c>
      <c r="R910" s="132">
        <f>SUM(R911:R956)</f>
        <v>7.1528796499999991</v>
      </c>
      <c r="T910" s="133">
        <f>SUM(T911:T956)</f>
        <v>0</v>
      </c>
      <c r="AR910" s="127" t="s">
        <v>171</v>
      </c>
      <c r="AT910" s="134" t="s">
        <v>73</v>
      </c>
      <c r="AU910" s="134" t="s">
        <v>82</v>
      </c>
      <c r="AY910" s="127" t="s">
        <v>163</v>
      </c>
      <c r="BK910" s="135">
        <f>SUM(BK911:BK956)</f>
        <v>0</v>
      </c>
    </row>
    <row r="911" spans="2:65" s="1" customFormat="1" ht="16.5" customHeight="1">
      <c r="B911" s="31"/>
      <c r="C911" s="138" t="s">
        <v>1053</v>
      </c>
      <c r="D911" s="138" t="s">
        <v>166</v>
      </c>
      <c r="E911" s="139" t="s">
        <v>1054</v>
      </c>
      <c r="F911" s="140" t="s">
        <v>1055</v>
      </c>
      <c r="G911" s="141" t="s">
        <v>222</v>
      </c>
      <c r="H911" s="142">
        <v>341.93</v>
      </c>
      <c r="I911" s="143"/>
      <c r="J911" s="144">
        <f>ROUND(I911*H911,2)</f>
        <v>0</v>
      </c>
      <c r="K911" s="145"/>
      <c r="L911" s="31"/>
      <c r="M911" s="146" t="s">
        <v>1</v>
      </c>
      <c r="N911" s="147" t="s">
        <v>40</v>
      </c>
      <c r="P911" s="148">
        <f>O911*H911</f>
        <v>0</v>
      </c>
      <c r="Q911" s="148">
        <v>3.4299999999999999E-3</v>
      </c>
      <c r="R911" s="148">
        <f>Q911*H911</f>
        <v>1.1728198999999999</v>
      </c>
      <c r="S911" s="148">
        <v>0</v>
      </c>
      <c r="T911" s="149">
        <f>S911*H911</f>
        <v>0</v>
      </c>
      <c r="AR911" s="150" t="s">
        <v>275</v>
      </c>
      <c r="AT911" s="150" t="s">
        <v>166</v>
      </c>
      <c r="AU911" s="150" t="s">
        <v>171</v>
      </c>
      <c r="AY911" s="16" t="s">
        <v>163</v>
      </c>
      <c r="BE911" s="151">
        <f>IF(N911="základná",J911,0)</f>
        <v>0</v>
      </c>
      <c r="BF911" s="151">
        <f>IF(N911="znížená",J911,0)</f>
        <v>0</v>
      </c>
      <c r="BG911" s="151">
        <f>IF(N911="zákl. prenesená",J911,0)</f>
        <v>0</v>
      </c>
      <c r="BH911" s="151">
        <f>IF(N911="zníž. prenesená",J911,0)</f>
        <v>0</v>
      </c>
      <c r="BI911" s="151">
        <f>IF(N911="nulová",J911,0)</f>
        <v>0</v>
      </c>
      <c r="BJ911" s="16" t="s">
        <v>171</v>
      </c>
      <c r="BK911" s="151">
        <f>ROUND(I911*H911,2)</f>
        <v>0</v>
      </c>
      <c r="BL911" s="16" t="s">
        <v>275</v>
      </c>
      <c r="BM911" s="150" t="s">
        <v>1056</v>
      </c>
    </row>
    <row r="912" spans="2:65" s="12" customFormat="1" ht="12">
      <c r="B912" s="152"/>
      <c r="D912" s="153" t="s">
        <v>173</v>
      </c>
      <c r="E912" s="154" t="s">
        <v>1</v>
      </c>
      <c r="F912" s="155" t="s">
        <v>687</v>
      </c>
      <c r="H912" s="154" t="s">
        <v>1</v>
      </c>
      <c r="I912" s="156"/>
      <c r="L912" s="152"/>
      <c r="M912" s="157"/>
      <c r="T912" s="158"/>
      <c r="AT912" s="154" t="s">
        <v>173</v>
      </c>
      <c r="AU912" s="154" t="s">
        <v>171</v>
      </c>
      <c r="AV912" s="12" t="s">
        <v>82</v>
      </c>
      <c r="AW912" s="12" t="s">
        <v>31</v>
      </c>
      <c r="AX912" s="12" t="s">
        <v>74</v>
      </c>
      <c r="AY912" s="154" t="s">
        <v>163</v>
      </c>
    </row>
    <row r="913" spans="2:51" s="13" customFormat="1" ht="12">
      <c r="B913" s="159"/>
      <c r="D913" s="153" t="s">
        <v>173</v>
      </c>
      <c r="E913" s="160" t="s">
        <v>1</v>
      </c>
      <c r="F913" s="161" t="s">
        <v>688</v>
      </c>
      <c r="H913" s="162">
        <v>21.82</v>
      </c>
      <c r="I913" s="163"/>
      <c r="L913" s="159"/>
      <c r="M913" s="164"/>
      <c r="T913" s="165"/>
      <c r="AT913" s="160" t="s">
        <v>173</v>
      </c>
      <c r="AU913" s="160" t="s">
        <v>171</v>
      </c>
      <c r="AV913" s="13" t="s">
        <v>171</v>
      </c>
      <c r="AW913" s="13" t="s">
        <v>31</v>
      </c>
      <c r="AX913" s="13" t="s">
        <v>74</v>
      </c>
      <c r="AY913" s="160" t="s">
        <v>163</v>
      </c>
    </row>
    <row r="914" spans="2:51" s="12" customFormat="1" ht="12">
      <c r="B914" s="152"/>
      <c r="D914" s="153" t="s">
        <v>173</v>
      </c>
      <c r="E914" s="154" t="s">
        <v>1</v>
      </c>
      <c r="F914" s="155" t="s">
        <v>689</v>
      </c>
      <c r="H914" s="154" t="s">
        <v>1</v>
      </c>
      <c r="I914" s="156"/>
      <c r="L914" s="152"/>
      <c r="M914" s="157"/>
      <c r="T914" s="158"/>
      <c r="AT914" s="154" t="s">
        <v>173</v>
      </c>
      <c r="AU914" s="154" t="s">
        <v>171</v>
      </c>
      <c r="AV914" s="12" t="s">
        <v>82</v>
      </c>
      <c r="AW914" s="12" t="s">
        <v>31</v>
      </c>
      <c r="AX914" s="12" t="s">
        <v>74</v>
      </c>
      <c r="AY914" s="154" t="s">
        <v>163</v>
      </c>
    </row>
    <row r="915" spans="2:51" s="13" customFormat="1" ht="12">
      <c r="B915" s="159"/>
      <c r="D915" s="153" t="s">
        <v>173</v>
      </c>
      <c r="E915" s="160" t="s">
        <v>1</v>
      </c>
      <c r="F915" s="161" t="s">
        <v>690</v>
      </c>
      <c r="H915" s="162">
        <v>12.88</v>
      </c>
      <c r="I915" s="163"/>
      <c r="L915" s="159"/>
      <c r="M915" s="164"/>
      <c r="T915" s="165"/>
      <c r="AT915" s="160" t="s">
        <v>173</v>
      </c>
      <c r="AU915" s="160" t="s">
        <v>171</v>
      </c>
      <c r="AV915" s="13" t="s">
        <v>171</v>
      </c>
      <c r="AW915" s="13" t="s">
        <v>31</v>
      </c>
      <c r="AX915" s="13" t="s">
        <v>74</v>
      </c>
      <c r="AY915" s="160" t="s">
        <v>163</v>
      </c>
    </row>
    <row r="916" spans="2:51" s="12" customFormat="1" ht="12">
      <c r="B916" s="152"/>
      <c r="D916" s="153" t="s">
        <v>173</v>
      </c>
      <c r="E916" s="154" t="s">
        <v>1</v>
      </c>
      <c r="F916" s="155" t="s">
        <v>691</v>
      </c>
      <c r="H916" s="154" t="s">
        <v>1</v>
      </c>
      <c r="I916" s="156"/>
      <c r="L916" s="152"/>
      <c r="M916" s="157"/>
      <c r="T916" s="158"/>
      <c r="AT916" s="154" t="s">
        <v>173</v>
      </c>
      <c r="AU916" s="154" t="s">
        <v>171</v>
      </c>
      <c r="AV916" s="12" t="s">
        <v>82</v>
      </c>
      <c r="AW916" s="12" t="s">
        <v>31</v>
      </c>
      <c r="AX916" s="12" t="s">
        <v>74</v>
      </c>
      <c r="AY916" s="154" t="s">
        <v>163</v>
      </c>
    </row>
    <row r="917" spans="2:51" s="13" customFormat="1" ht="12">
      <c r="B917" s="159"/>
      <c r="D917" s="153" t="s">
        <v>173</v>
      </c>
      <c r="E917" s="160" t="s">
        <v>1</v>
      </c>
      <c r="F917" s="161" t="s">
        <v>692</v>
      </c>
      <c r="H917" s="162">
        <v>14.17</v>
      </c>
      <c r="I917" s="163"/>
      <c r="L917" s="159"/>
      <c r="M917" s="164"/>
      <c r="T917" s="165"/>
      <c r="AT917" s="160" t="s">
        <v>173</v>
      </c>
      <c r="AU917" s="160" t="s">
        <v>171</v>
      </c>
      <c r="AV917" s="13" t="s">
        <v>171</v>
      </c>
      <c r="AW917" s="13" t="s">
        <v>31</v>
      </c>
      <c r="AX917" s="13" t="s">
        <v>74</v>
      </c>
      <c r="AY917" s="160" t="s">
        <v>163</v>
      </c>
    </row>
    <row r="918" spans="2:51" s="12" customFormat="1" ht="12">
      <c r="B918" s="152"/>
      <c r="D918" s="153" t="s">
        <v>173</v>
      </c>
      <c r="E918" s="154" t="s">
        <v>1</v>
      </c>
      <c r="F918" s="155" t="s">
        <v>693</v>
      </c>
      <c r="H918" s="154" t="s">
        <v>1</v>
      </c>
      <c r="I918" s="156"/>
      <c r="L918" s="152"/>
      <c r="M918" s="157"/>
      <c r="T918" s="158"/>
      <c r="AT918" s="154" t="s">
        <v>173</v>
      </c>
      <c r="AU918" s="154" t="s">
        <v>171</v>
      </c>
      <c r="AV918" s="12" t="s">
        <v>82</v>
      </c>
      <c r="AW918" s="12" t="s">
        <v>31</v>
      </c>
      <c r="AX918" s="12" t="s">
        <v>74</v>
      </c>
      <c r="AY918" s="154" t="s">
        <v>163</v>
      </c>
    </row>
    <row r="919" spans="2:51" s="13" customFormat="1" ht="12">
      <c r="B919" s="159"/>
      <c r="D919" s="153" t="s">
        <v>173</v>
      </c>
      <c r="E919" s="160" t="s">
        <v>1</v>
      </c>
      <c r="F919" s="161" t="s">
        <v>694</v>
      </c>
      <c r="H919" s="162">
        <v>33.869999999999997</v>
      </c>
      <c r="I919" s="163"/>
      <c r="L919" s="159"/>
      <c r="M919" s="164"/>
      <c r="T919" s="165"/>
      <c r="AT919" s="160" t="s">
        <v>173</v>
      </c>
      <c r="AU919" s="160" t="s">
        <v>171</v>
      </c>
      <c r="AV919" s="13" t="s">
        <v>171</v>
      </c>
      <c r="AW919" s="13" t="s">
        <v>31</v>
      </c>
      <c r="AX919" s="13" t="s">
        <v>74</v>
      </c>
      <c r="AY919" s="160" t="s">
        <v>163</v>
      </c>
    </row>
    <row r="920" spans="2:51" s="12" customFormat="1" ht="12">
      <c r="B920" s="152"/>
      <c r="D920" s="153" t="s">
        <v>173</v>
      </c>
      <c r="E920" s="154" t="s">
        <v>1</v>
      </c>
      <c r="F920" s="155" t="s">
        <v>695</v>
      </c>
      <c r="H920" s="154" t="s">
        <v>1</v>
      </c>
      <c r="I920" s="156"/>
      <c r="L920" s="152"/>
      <c r="M920" s="157"/>
      <c r="T920" s="158"/>
      <c r="AT920" s="154" t="s">
        <v>173</v>
      </c>
      <c r="AU920" s="154" t="s">
        <v>171</v>
      </c>
      <c r="AV920" s="12" t="s">
        <v>82</v>
      </c>
      <c r="AW920" s="12" t="s">
        <v>31</v>
      </c>
      <c r="AX920" s="12" t="s">
        <v>74</v>
      </c>
      <c r="AY920" s="154" t="s">
        <v>163</v>
      </c>
    </row>
    <row r="921" spans="2:51" s="13" customFormat="1" ht="12">
      <c r="B921" s="159"/>
      <c r="D921" s="153" t="s">
        <v>173</v>
      </c>
      <c r="E921" s="160" t="s">
        <v>1</v>
      </c>
      <c r="F921" s="161" t="s">
        <v>696</v>
      </c>
      <c r="H921" s="162">
        <v>21.43</v>
      </c>
      <c r="I921" s="163"/>
      <c r="L921" s="159"/>
      <c r="M921" s="164"/>
      <c r="T921" s="165"/>
      <c r="AT921" s="160" t="s">
        <v>173</v>
      </c>
      <c r="AU921" s="160" t="s">
        <v>171</v>
      </c>
      <c r="AV921" s="13" t="s">
        <v>171</v>
      </c>
      <c r="AW921" s="13" t="s">
        <v>31</v>
      </c>
      <c r="AX921" s="13" t="s">
        <v>74</v>
      </c>
      <c r="AY921" s="160" t="s">
        <v>163</v>
      </c>
    </row>
    <row r="922" spans="2:51" s="12" customFormat="1" ht="12">
      <c r="B922" s="152"/>
      <c r="D922" s="153" t="s">
        <v>173</v>
      </c>
      <c r="E922" s="154" t="s">
        <v>1</v>
      </c>
      <c r="F922" s="155" t="s">
        <v>1057</v>
      </c>
      <c r="H922" s="154" t="s">
        <v>1</v>
      </c>
      <c r="I922" s="156"/>
      <c r="L922" s="152"/>
      <c r="M922" s="157"/>
      <c r="T922" s="158"/>
      <c r="AT922" s="154" t="s">
        <v>173</v>
      </c>
      <c r="AU922" s="154" t="s">
        <v>171</v>
      </c>
      <c r="AV922" s="12" t="s">
        <v>82</v>
      </c>
      <c r="AW922" s="12" t="s">
        <v>31</v>
      </c>
      <c r="AX922" s="12" t="s">
        <v>74</v>
      </c>
      <c r="AY922" s="154" t="s">
        <v>163</v>
      </c>
    </row>
    <row r="923" spans="2:51" s="13" customFormat="1" ht="12">
      <c r="B923" s="159"/>
      <c r="D923" s="153" t="s">
        <v>173</v>
      </c>
      <c r="E923" s="160" t="s">
        <v>1</v>
      </c>
      <c r="F923" s="161" t="s">
        <v>1058</v>
      </c>
      <c r="H923" s="162">
        <v>20.02</v>
      </c>
      <c r="I923" s="163"/>
      <c r="L923" s="159"/>
      <c r="M923" s="164"/>
      <c r="T923" s="165"/>
      <c r="AT923" s="160" t="s">
        <v>173</v>
      </c>
      <c r="AU923" s="160" t="s">
        <v>171</v>
      </c>
      <c r="AV923" s="13" t="s">
        <v>171</v>
      </c>
      <c r="AW923" s="13" t="s">
        <v>31</v>
      </c>
      <c r="AX923" s="13" t="s">
        <v>74</v>
      </c>
      <c r="AY923" s="160" t="s">
        <v>163</v>
      </c>
    </row>
    <row r="924" spans="2:51" s="12" customFormat="1" ht="12">
      <c r="B924" s="152"/>
      <c r="D924" s="153" t="s">
        <v>173</v>
      </c>
      <c r="E924" s="154" t="s">
        <v>1</v>
      </c>
      <c r="F924" s="155" t="s">
        <v>1059</v>
      </c>
      <c r="H924" s="154" t="s">
        <v>1</v>
      </c>
      <c r="I924" s="156"/>
      <c r="L924" s="152"/>
      <c r="M924" s="157"/>
      <c r="T924" s="158"/>
      <c r="AT924" s="154" t="s">
        <v>173</v>
      </c>
      <c r="AU924" s="154" t="s">
        <v>171</v>
      </c>
      <c r="AV924" s="12" t="s">
        <v>82</v>
      </c>
      <c r="AW924" s="12" t="s">
        <v>31</v>
      </c>
      <c r="AX924" s="12" t="s">
        <v>74</v>
      </c>
      <c r="AY924" s="154" t="s">
        <v>163</v>
      </c>
    </row>
    <row r="925" spans="2:51" s="13" customFormat="1" ht="12">
      <c r="B925" s="159"/>
      <c r="D925" s="153" t="s">
        <v>173</v>
      </c>
      <c r="E925" s="160" t="s">
        <v>1</v>
      </c>
      <c r="F925" s="161" t="s">
        <v>1060</v>
      </c>
      <c r="H925" s="162">
        <v>18.600000000000001</v>
      </c>
      <c r="I925" s="163"/>
      <c r="L925" s="159"/>
      <c r="M925" s="164"/>
      <c r="T925" s="165"/>
      <c r="AT925" s="160" t="s">
        <v>173</v>
      </c>
      <c r="AU925" s="160" t="s">
        <v>171</v>
      </c>
      <c r="AV925" s="13" t="s">
        <v>171</v>
      </c>
      <c r="AW925" s="13" t="s">
        <v>31</v>
      </c>
      <c r="AX925" s="13" t="s">
        <v>74</v>
      </c>
      <c r="AY925" s="160" t="s">
        <v>163</v>
      </c>
    </row>
    <row r="926" spans="2:51" s="12" customFormat="1" ht="12">
      <c r="B926" s="152"/>
      <c r="D926" s="153" t="s">
        <v>173</v>
      </c>
      <c r="E926" s="154" t="s">
        <v>1</v>
      </c>
      <c r="F926" s="155" t="s">
        <v>1061</v>
      </c>
      <c r="H926" s="154" t="s">
        <v>1</v>
      </c>
      <c r="I926" s="156"/>
      <c r="L926" s="152"/>
      <c r="M926" s="157"/>
      <c r="T926" s="158"/>
      <c r="AT926" s="154" t="s">
        <v>173</v>
      </c>
      <c r="AU926" s="154" t="s">
        <v>171</v>
      </c>
      <c r="AV926" s="12" t="s">
        <v>82</v>
      </c>
      <c r="AW926" s="12" t="s">
        <v>31</v>
      </c>
      <c r="AX926" s="12" t="s">
        <v>74</v>
      </c>
      <c r="AY926" s="154" t="s">
        <v>163</v>
      </c>
    </row>
    <row r="927" spans="2:51" s="13" customFormat="1" ht="12">
      <c r="B927" s="159"/>
      <c r="D927" s="153" t="s">
        <v>173</v>
      </c>
      <c r="E927" s="160" t="s">
        <v>1</v>
      </c>
      <c r="F927" s="161" t="s">
        <v>1062</v>
      </c>
      <c r="H927" s="162">
        <v>9.89</v>
      </c>
      <c r="I927" s="163"/>
      <c r="L927" s="159"/>
      <c r="M927" s="164"/>
      <c r="T927" s="165"/>
      <c r="AT927" s="160" t="s">
        <v>173</v>
      </c>
      <c r="AU927" s="160" t="s">
        <v>171</v>
      </c>
      <c r="AV927" s="13" t="s">
        <v>171</v>
      </c>
      <c r="AW927" s="13" t="s">
        <v>31</v>
      </c>
      <c r="AX927" s="13" t="s">
        <v>74</v>
      </c>
      <c r="AY927" s="160" t="s">
        <v>163</v>
      </c>
    </row>
    <row r="928" spans="2:51" s="12" customFormat="1" ht="12">
      <c r="B928" s="152"/>
      <c r="D928" s="153" t="s">
        <v>173</v>
      </c>
      <c r="E928" s="154" t="s">
        <v>1</v>
      </c>
      <c r="F928" s="155" t="s">
        <v>1063</v>
      </c>
      <c r="H928" s="154" t="s">
        <v>1</v>
      </c>
      <c r="I928" s="156"/>
      <c r="L928" s="152"/>
      <c r="M928" s="157"/>
      <c r="T928" s="158"/>
      <c r="AT928" s="154" t="s">
        <v>173</v>
      </c>
      <c r="AU928" s="154" t="s">
        <v>171</v>
      </c>
      <c r="AV928" s="12" t="s">
        <v>82</v>
      </c>
      <c r="AW928" s="12" t="s">
        <v>31</v>
      </c>
      <c r="AX928" s="12" t="s">
        <v>74</v>
      </c>
      <c r="AY928" s="154" t="s">
        <v>163</v>
      </c>
    </row>
    <row r="929" spans="2:65" s="13" customFormat="1" ht="24">
      <c r="B929" s="159"/>
      <c r="D929" s="153" t="s">
        <v>173</v>
      </c>
      <c r="E929" s="160" t="s">
        <v>1</v>
      </c>
      <c r="F929" s="161" t="s">
        <v>1064</v>
      </c>
      <c r="H929" s="162">
        <v>105.55</v>
      </c>
      <c r="I929" s="163"/>
      <c r="L929" s="159"/>
      <c r="M929" s="164"/>
      <c r="T929" s="165"/>
      <c r="AT929" s="160" t="s">
        <v>173</v>
      </c>
      <c r="AU929" s="160" t="s">
        <v>171</v>
      </c>
      <c r="AV929" s="13" t="s">
        <v>171</v>
      </c>
      <c r="AW929" s="13" t="s">
        <v>31</v>
      </c>
      <c r="AX929" s="13" t="s">
        <v>74</v>
      </c>
      <c r="AY929" s="160" t="s">
        <v>163</v>
      </c>
    </row>
    <row r="930" spans="2:65" s="12" customFormat="1" ht="12">
      <c r="B930" s="152"/>
      <c r="D930" s="153" t="s">
        <v>173</v>
      </c>
      <c r="E930" s="154" t="s">
        <v>1</v>
      </c>
      <c r="F930" s="155" t="s">
        <v>1065</v>
      </c>
      <c r="H930" s="154" t="s">
        <v>1</v>
      </c>
      <c r="I930" s="156"/>
      <c r="L930" s="152"/>
      <c r="M930" s="157"/>
      <c r="T930" s="158"/>
      <c r="AT930" s="154" t="s">
        <v>173</v>
      </c>
      <c r="AU930" s="154" t="s">
        <v>171</v>
      </c>
      <c r="AV930" s="12" t="s">
        <v>82</v>
      </c>
      <c r="AW930" s="12" t="s">
        <v>31</v>
      </c>
      <c r="AX930" s="12" t="s">
        <v>74</v>
      </c>
      <c r="AY930" s="154" t="s">
        <v>163</v>
      </c>
    </row>
    <row r="931" spans="2:65" s="13" customFormat="1" ht="12">
      <c r="B931" s="159"/>
      <c r="D931" s="153" t="s">
        <v>173</v>
      </c>
      <c r="E931" s="160" t="s">
        <v>1</v>
      </c>
      <c r="F931" s="161" t="s">
        <v>1066</v>
      </c>
      <c r="H931" s="162">
        <v>17.09</v>
      </c>
      <c r="I931" s="163"/>
      <c r="L931" s="159"/>
      <c r="M931" s="164"/>
      <c r="T931" s="165"/>
      <c r="AT931" s="160" t="s">
        <v>173</v>
      </c>
      <c r="AU931" s="160" t="s">
        <v>171</v>
      </c>
      <c r="AV931" s="13" t="s">
        <v>171</v>
      </c>
      <c r="AW931" s="13" t="s">
        <v>31</v>
      </c>
      <c r="AX931" s="13" t="s">
        <v>74</v>
      </c>
      <c r="AY931" s="160" t="s">
        <v>163</v>
      </c>
    </row>
    <row r="932" spans="2:65" s="12" customFormat="1" ht="12">
      <c r="B932" s="152"/>
      <c r="D932" s="153" t="s">
        <v>173</v>
      </c>
      <c r="E932" s="154" t="s">
        <v>1</v>
      </c>
      <c r="F932" s="155" t="s">
        <v>1067</v>
      </c>
      <c r="H932" s="154" t="s">
        <v>1</v>
      </c>
      <c r="I932" s="156"/>
      <c r="L932" s="152"/>
      <c r="M932" s="157"/>
      <c r="T932" s="158"/>
      <c r="AT932" s="154" t="s">
        <v>173</v>
      </c>
      <c r="AU932" s="154" t="s">
        <v>171</v>
      </c>
      <c r="AV932" s="12" t="s">
        <v>82</v>
      </c>
      <c r="AW932" s="12" t="s">
        <v>31</v>
      </c>
      <c r="AX932" s="12" t="s">
        <v>74</v>
      </c>
      <c r="AY932" s="154" t="s">
        <v>163</v>
      </c>
    </row>
    <row r="933" spans="2:65" s="13" customFormat="1" ht="12">
      <c r="B933" s="159"/>
      <c r="D933" s="153" t="s">
        <v>173</v>
      </c>
      <c r="E933" s="160" t="s">
        <v>1</v>
      </c>
      <c r="F933" s="161" t="s">
        <v>1068</v>
      </c>
      <c r="H933" s="162">
        <v>24.04</v>
      </c>
      <c r="I933" s="163"/>
      <c r="L933" s="159"/>
      <c r="M933" s="164"/>
      <c r="T933" s="165"/>
      <c r="AT933" s="160" t="s">
        <v>173</v>
      </c>
      <c r="AU933" s="160" t="s">
        <v>171</v>
      </c>
      <c r="AV933" s="13" t="s">
        <v>171</v>
      </c>
      <c r="AW933" s="13" t="s">
        <v>31</v>
      </c>
      <c r="AX933" s="13" t="s">
        <v>74</v>
      </c>
      <c r="AY933" s="160" t="s">
        <v>163</v>
      </c>
    </row>
    <row r="934" spans="2:65" s="12" customFormat="1" ht="12">
      <c r="B934" s="152"/>
      <c r="D934" s="153" t="s">
        <v>173</v>
      </c>
      <c r="E934" s="154" t="s">
        <v>1</v>
      </c>
      <c r="F934" s="155" t="s">
        <v>1069</v>
      </c>
      <c r="H934" s="154" t="s">
        <v>1</v>
      </c>
      <c r="I934" s="156"/>
      <c r="L934" s="152"/>
      <c r="M934" s="157"/>
      <c r="T934" s="158"/>
      <c r="AT934" s="154" t="s">
        <v>173</v>
      </c>
      <c r="AU934" s="154" t="s">
        <v>171</v>
      </c>
      <c r="AV934" s="12" t="s">
        <v>82</v>
      </c>
      <c r="AW934" s="12" t="s">
        <v>31</v>
      </c>
      <c r="AX934" s="12" t="s">
        <v>74</v>
      </c>
      <c r="AY934" s="154" t="s">
        <v>163</v>
      </c>
    </row>
    <row r="935" spans="2:65" s="13" customFormat="1" ht="12">
      <c r="B935" s="159"/>
      <c r="D935" s="153" t="s">
        <v>173</v>
      </c>
      <c r="E935" s="160" t="s">
        <v>1</v>
      </c>
      <c r="F935" s="161" t="s">
        <v>1070</v>
      </c>
      <c r="H935" s="162">
        <v>18.41</v>
      </c>
      <c r="I935" s="163"/>
      <c r="L935" s="159"/>
      <c r="M935" s="164"/>
      <c r="T935" s="165"/>
      <c r="AT935" s="160" t="s">
        <v>173</v>
      </c>
      <c r="AU935" s="160" t="s">
        <v>171</v>
      </c>
      <c r="AV935" s="13" t="s">
        <v>171</v>
      </c>
      <c r="AW935" s="13" t="s">
        <v>31</v>
      </c>
      <c r="AX935" s="13" t="s">
        <v>74</v>
      </c>
      <c r="AY935" s="160" t="s">
        <v>163</v>
      </c>
    </row>
    <row r="936" spans="2:65" s="12" customFormat="1" ht="12">
      <c r="B936" s="152"/>
      <c r="D936" s="153" t="s">
        <v>173</v>
      </c>
      <c r="E936" s="154" t="s">
        <v>1</v>
      </c>
      <c r="F936" s="155" t="s">
        <v>1071</v>
      </c>
      <c r="H936" s="154" t="s">
        <v>1</v>
      </c>
      <c r="I936" s="156"/>
      <c r="L936" s="152"/>
      <c r="M936" s="157"/>
      <c r="T936" s="158"/>
      <c r="AT936" s="154" t="s">
        <v>173</v>
      </c>
      <c r="AU936" s="154" t="s">
        <v>171</v>
      </c>
      <c r="AV936" s="12" t="s">
        <v>82</v>
      </c>
      <c r="AW936" s="12" t="s">
        <v>31</v>
      </c>
      <c r="AX936" s="12" t="s">
        <v>74</v>
      </c>
      <c r="AY936" s="154" t="s">
        <v>163</v>
      </c>
    </row>
    <row r="937" spans="2:65" s="13" customFormat="1" ht="12">
      <c r="B937" s="159"/>
      <c r="D937" s="153" t="s">
        <v>173</v>
      </c>
      <c r="E937" s="160" t="s">
        <v>1</v>
      </c>
      <c r="F937" s="161" t="s">
        <v>1072</v>
      </c>
      <c r="H937" s="162">
        <v>24.16</v>
      </c>
      <c r="I937" s="163"/>
      <c r="L937" s="159"/>
      <c r="M937" s="164"/>
      <c r="T937" s="165"/>
      <c r="AT937" s="160" t="s">
        <v>173</v>
      </c>
      <c r="AU937" s="160" t="s">
        <v>171</v>
      </c>
      <c r="AV937" s="13" t="s">
        <v>171</v>
      </c>
      <c r="AW937" s="13" t="s">
        <v>31</v>
      </c>
      <c r="AX937" s="13" t="s">
        <v>74</v>
      </c>
      <c r="AY937" s="160" t="s">
        <v>163</v>
      </c>
    </row>
    <row r="938" spans="2:65" s="14" customFormat="1" ht="12">
      <c r="B938" s="166"/>
      <c r="D938" s="153" t="s">
        <v>173</v>
      </c>
      <c r="E938" s="167" t="s">
        <v>1</v>
      </c>
      <c r="F938" s="168" t="s">
        <v>178</v>
      </c>
      <c r="H938" s="169">
        <v>341.93000000000006</v>
      </c>
      <c r="I938" s="170"/>
      <c r="L938" s="166"/>
      <c r="M938" s="171"/>
      <c r="T938" s="172"/>
      <c r="AT938" s="167" t="s">
        <v>173</v>
      </c>
      <c r="AU938" s="167" t="s">
        <v>171</v>
      </c>
      <c r="AV938" s="14" t="s">
        <v>170</v>
      </c>
      <c r="AW938" s="14" t="s">
        <v>31</v>
      </c>
      <c r="AX938" s="14" t="s">
        <v>82</v>
      </c>
      <c r="AY938" s="167" t="s">
        <v>163</v>
      </c>
    </row>
    <row r="939" spans="2:65" s="1" customFormat="1" ht="16.5" customHeight="1">
      <c r="B939" s="31"/>
      <c r="C939" s="176" t="s">
        <v>1073</v>
      </c>
      <c r="D939" s="176" t="s">
        <v>297</v>
      </c>
      <c r="E939" s="177" t="s">
        <v>1074</v>
      </c>
      <c r="F939" s="178" t="s">
        <v>1075</v>
      </c>
      <c r="G939" s="179" t="s">
        <v>320</v>
      </c>
      <c r="H939" s="180">
        <v>1196.7550000000001</v>
      </c>
      <c r="I939" s="181"/>
      <c r="J939" s="182">
        <f>ROUND(I939*H939,2)</f>
        <v>0</v>
      </c>
      <c r="K939" s="183"/>
      <c r="L939" s="184"/>
      <c r="M939" s="185" t="s">
        <v>1</v>
      </c>
      <c r="N939" s="186" t="s">
        <v>40</v>
      </c>
      <c r="P939" s="148">
        <f>O939*H939</f>
        <v>0</v>
      </c>
      <c r="Q939" s="148">
        <v>4.4999999999999999E-4</v>
      </c>
      <c r="R939" s="148">
        <f>Q939*H939</f>
        <v>0.53853974999999998</v>
      </c>
      <c r="S939" s="148">
        <v>0</v>
      </c>
      <c r="T939" s="149">
        <f>S939*H939</f>
        <v>0</v>
      </c>
      <c r="AR939" s="150" t="s">
        <v>300</v>
      </c>
      <c r="AT939" s="150" t="s">
        <v>297</v>
      </c>
      <c r="AU939" s="150" t="s">
        <v>171</v>
      </c>
      <c r="AY939" s="16" t="s">
        <v>163</v>
      </c>
      <c r="BE939" s="151">
        <f>IF(N939="základná",J939,0)</f>
        <v>0</v>
      </c>
      <c r="BF939" s="151">
        <f>IF(N939="znížená",J939,0)</f>
        <v>0</v>
      </c>
      <c r="BG939" s="151">
        <f>IF(N939="zákl. prenesená",J939,0)</f>
        <v>0</v>
      </c>
      <c r="BH939" s="151">
        <f>IF(N939="zníž. prenesená",J939,0)</f>
        <v>0</v>
      </c>
      <c r="BI939" s="151">
        <f>IF(N939="nulová",J939,0)</f>
        <v>0</v>
      </c>
      <c r="BJ939" s="16" t="s">
        <v>171</v>
      </c>
      <c r="BK939" s="151">
        <f>ROUND(I939*H939,2)</f>
        <v>0</v>
      </c>
      <c r="BL939" s="16" t="s">
        <v>275</v>
      </c>
      <c r="BM939" s="150" t="s">
        <v>1076</v>
      </c>
    </row>
    <row r="940" spans="2:65" s="12" customFormat="1" ht="24">
      <c r="B940" s="152"/>
      <c r="D940" s="153" t="s">
        <v>173</v>
      </c>
      <c r="E940" s="154" t="s">
        <v>1</v>
      </c>
      <c r="F940" s="155" t="s">
        <v>1077</v>
      </c>
      <c r="H940" s="154" t="s">
        <v>1</v>
      </c>
      <c r="I940" s="156"/>
      <c r="L940" s="152"/>
      <c r="M940" s="157"/>
      <c r="T940" s="158"/>
      <c r="AT940" s="154" t="s">
        <v>173</v>
      </c>
      <c r="AU940" s="154" t="s">
        <v>171</v>
      </c>
      <c r="AV940" s="12" t="s">
        <v>82</v>
      </c>
      <c r="AW940" s="12" t="s">
        <v>31</v>
      </c>
      <c r="AX940" s="12" t="s">
        <v>74</v>
      </c>
      <c r="AY940" s="154" t="s">
        <v>163</v>
      </c>
    </row>
    <row r="941" spans="2:65" s="13" customFormat="1" ht="12">
      <c r="B941" s="159"/>
      <c r="D941" s="153" t="s">
        <v>173</v>
      </c>
      <c r="E941" s="160" t="s">
        <v>1</v>
      </c>
      <c r="F941" s="161" t="s">
        <v>1078</v>
      </c>
      <c r="H941" s="162">
        <v>1196.7550000000001</v>
      </c>
      <c r="I941" s="163"/>
      <c r="L941" s="159"/>
      <c r="M941" s="164"/>
      <c r="T941" s="165"/>
      <c r="AT941" s="160" t="s">
        <v>173</v>
      </c>
      <c r="AU941" s="160" t="s">
        <v>171</v>
      </c>
      <c r="AV941" s="13" t="s">
        <v>171</v>
      </c>
      <c r="AW941" s="13" t="s">
        <v>31</v>
      </c>
      <c r="AX941" s="13" t="s">
        <v>82</v>
      </c>
      <c r="AY941" s="160" t="s">
        <v>163</v>
      </c>
    </row>
    <row r="942" spans="2:65" s="1" customFormat="1" ht="24.25" customHeight="1">
      <c r="B942" s="31"/>
      <c r="C942" s="138" t="s">
        <v>273</v>
      </c>
      <c r="D942" s="138" t="s">
        <v>166</v>
      </c>
      <c r="E942" s="139" t="s">
        <v>1079</v>
      </c>
      <c r="F942" s="140" t="s">
        <v>1080</v>
      </c>
      <c r="G942" s="141" t="s">
        <v>183</v>
      </c>
      <c r="H942" s="142">
        <v>344.4</v>
      </c>
      <c r="I942" s="143"/>
      <c r="J942" s="144">
        <f>ROUND(I942*H942,2)</f>
        <v>0</v>
      </c>
      <c r="K942" s="145"/>
      <c r="L942" s="31"/>
      <c r="M942" s="146" t="s">
        <v>1</v>
      </c>
      <c r="N942" s="147" t="s">
        <v>40</v>
      </c>
      <c r="P942" s="148">
        <f>O942*H942</f>
        <v>0</v>
      </c>
      <c r="Q942" s="148">
        <v>3.2000000000000002E-3</v>
      </c>
      <c r="R942" s="148">
        <f>Q942*H942</f>
        <v>1.1020799999999999</v>
      </c>
      <c r="S942" s="148">
        <v>0</v>
      </c>
      <c r="T942" s="149">
        <f>S942*H942</f>
        <v>0</v>
      </c>
      <c r="AR942" s="150" t="s">
        <v>275</v>
      </c>
      <c r="AT942" s="150" t="s">
        <v>166</v>
      </c>
      <c r="AU942" s="150" t="s">
        <v>171</v>
      </c>
      <c r="AY942" s="16" t="s">
        <v>163</v>
      </c>
      <c r="BE942" s="151">
        <f>IF(N942="základná",J942,0)</f>
        <v>0</v>
      </c>
      <c r="BF942" s="151">
        <f>IF(N942="znížená",J942,0)</f>
        <v>0</v>
      </c>
      <c r="BG942" s="151">
        <f>IF(N942="zákl. prenesená",J942,0)</f>
        <v>0</v>
      </c>
      <c r="BH942" s="151">
        <f>IF(N942="zníž. prenesená",J942,0)</f>
        <v>0</v>
      </c>
      <c r="BI942" s="151">
        <f>IF(N942="nulová",J942,0)</f>
        <v>0</v>
      </c>
      <c r="BJ942" s="16" t="s">
        <v>171</v>
      </c>
      <c r="BK942" s="151">
        <f>ROUND(I942*H942,2)</f>
        <v>0</v>
      </c>
      <c r="BL942" s="16" t="s">
        <v>275</v>
      </c>
      <c r="BM942" s="150" t="s">
        <v>1081</v>
      </c>
    </row>
    <row r="943" spans="2:65" s="12" customFormat="1" ht="12">
      <c r="B943" s="152"/>
      <c r="D943" s="153" t="s">
        <v>173</v>
      </c>
      <c r="E943" s="154" t="s">
        <v>1</v>
      </c>
      <c r="F943" s="155" t="s">
        <v>538</v>
      </c>
      <c r="H943" s="154" t="s">
        <v>1</v>
      </c>
      <c r="I943" s="156"/>
      <c r="L943" s="152"/>
      <c r="M943" s="157"/>
      <c r="T943" s="158"/>
      <c r="AT943" s="154" t="s">
        <v>173</v>
      </c>
      <c r="AU943" s="154" t="s">
        <v>171</v>
      </c>
      <c r="AV943" s="12" t="s">
        <v>82</v>
      </c>
      <c r="AW943" s="12" t="s">
        <v>31</v>
      </c>
      <c r="AX943" s="12" t="s">
        <v>74</v>
      </c>
      <c r="AY943" s="154" t="s">
        <v>163</v>
      </c>
    </row>
    <row r="944" spans="2:65" s="12" customFormat="1" ht="12">
      <c r="B944" s="152"/>
      <c r="D944" s="153" t="s">
        <v>173</v>
      </c>
      <c r="E944" s="154" t="s">
        <v>1</v>
      </c>
      <c r="F944" s="155" t="s">
        <v>616</v>
      </c>
      <c r="H944" s="154" t="s">
        <v>1</v>
      </c>
      <c r="I944" s="156"/>
      <c r="L944" s="152"/>
      <c r="M944" s="157"/>
      <c r="T944" s="158"/>
      <c r="AT944" s="154" t="s">
        <v>173</v>
      </c>
      <c r="AU944" s="154" t="s">
        <v>171</v>
      </c>
      <c r="AV944" s="12" t="s">
        <v>82</v>
      </c>
      <c r="AW944" s="12" t="s">
        <v>31</v>
      </c>
      <c r="AX944" s="12" t="s">
        <v>74</v>
      </c>
      <c r="AY944" s="154" t="s">
        <v>163</v>
      </c>
    </row>
    <row r="945" spans="2:65" s="13" customFormat="1" ht="12">
      <c r="B945" s="159"/>
      <c r="D945" s="153" t="s">
        <v>173</v>
      </c>
      <c r="E945" s="160" t="s">
        <v>1</v>
      </c>
      <c r="F945" s="161" t="s">
        <v>617</v>
      </c>
      <c r="H945" s="162">
        <v>30.6</v>
      </c>
      <c r="I945" s="163"/>
      <c r="L945" s="159"/>
      <c r="M945" s="164"/>
      <c r="T945" s="165"/>
      <c r="AT945" s="160" t="s">
        <v>173</v>
      </c>
      <c r="AU945" s="160" t="s">
        <v>171</v>
      </c>
      <c r="AV945" s="13" t="s">
        <v>171</v>
      </c>
      <c r="AW945" s="13" t="s">
        <v>31</v>
      </c>
      <c r="AX945" s="13" t="s">
        <v>74</v>
      </c>
      <c r="AY945" s="160" t="s">
        <v>163</v>
      </c>
    </row>
    <row r="946" spans="2:65" s="12" customFormat="1" ht="12">
      <c r="B946" s="152"/>
      <c r="D946" s="153" t="s">
        <v>173</v>
      </c>
      <c r="E946" s="154" t="s">
        <v>1</v>
      </c>
      <c r="F946" s="155" t="s">
        <v>541</v>
      </c>
      <c r="H946" s="154" t="s">
        <v>1</v>
      </c>
      <c r="I946" s="156"/>
      <c r="L946" s="152"/>
      <c r="M946" s="157"/>
      <c r="T946" s="158"/>
      <c r="AT946" s="154" t="s">
        <v>173</v>
      </c>
      <c r="AU946" s="154" t="s">
        <v>171</v>
      </c>
      <c r="AV946" s="12" t="s">
        <v>82</v>
      </c>
      <c r="AW946" s="12" t="s">
        <v>31</v>
      </c>
      <c r="AX946" s="12" t="s">
        <v>74</v>
      </c>
      <c r="AY946" s="154" t="s">
        <v>163</v>
      </c>
    </row>
    <row r="947" spans="2:65" s="12" customFormat="1" ht="24">
      <c r="B947" s="152"/>
      <c r="D947" s="153" t="s">
        <v>173</v>
      </c>
      <c r="E947" s="154" t="s">
        <v>1</v>
      </c>
      <c r="F947" s="155" t="s">
        <v>618</v>
      </c>
      <c r="H947" s="154" t="s">
        <v>1</v>
      </c>
      <c r="I947" s="156"/>
      <c r="L947" s="152"/>
      <c r="M947" s="157"/>
      <c r="T947" s="158"/>
      <c r="AT947" s="154" t="s">
        <v>173</v>
      </c>
      <c r="AU947" s="154" t="s">
        <v>171</v>
      </c>
      <c r="AV947" s="12" t="s">
        <v>82</v>
      </c>
      <c r="AW947" s="12" t="s">
        <v>31</v>
      </c>
      <c r="AX947" s="12" t="s">
        <v>74</v>
      </c>
      <c r="AY947" s="154" t="s">
        <v>163</v>
      </c>
    </row>
    <row r="948" spans="2:65" s="13" customFormat="1" ht="12">
      <c r="B948" s="159"/>
      <c r="D948" s="153" t="s">
        <v>173</v>
      </c>
      <c r="E948" s="160" t="s">
        <v>1</v>
      </c>
      <c r="F948" s="161" t="s">
        <v>619</v>
      </c>
      <c r="H948" s="162">
        <v>294</v>
      </c>
      <c r="I948" s="163"/>
      <c r="L948" s="159"/>
      <c r="M948" s="164"/>
      <c r="T948" s="165"/>
      <c r="AT948" s="160" t="s">
        <v>173</v>
      </c>
      <c r="AU948" s="160" t="s">
        <v>171</v>
      </c>
      <c r="AV948" s="13" t="s">
        <v>171</v>
      </c>
      <c r="AW948" s="13" t="s">
        <v>31</v>
      </c>
      <c r="AX948" s="13" t="s">
        <v>74</v>
      </c>
      <c r="AY948" s="160" t="s">
        <v>163</v>
      </c>
    </row>
    <row r="949" spans="2:65" s="12" customFormat="1" ht="12">
      <c r="B949" s="152"/>
      <c r="D949" s="153" t="s">
        <v>173</v>
      </c>
      <c r="E949" s="154" t="s">
        <v>1</v>
      </c>
      <c r="F949" s="155" t="s">
        <v>544</v>
      </c>
      <c r="H949" s="154" t="s">
        <v>1</v>
      </c>
      <c r="I949" s="156"/>
      <c r="L949" s="152"/>
      <c r="M949" s="157"/>
      <c r="T949" s="158"/>
      <c r="AT949" s="154" t="s">
        <v>173</v>
      </c>
      <c r="AU949" s="154" t="s">
        <v>171</v>
      </c>
      <c r="AV949" s="12" t="s">
        <v>82</v>
      </c>
      <c r="AW949" s="12" t="s">
        <v>31</v>
      </c>
      <c r="AX949" s="12" t="s">
        <v>74</v>
      </c>
      <c r="AY949" s="154" t="s">
        <v>163</v>
      </c>
    </row>
    <row r="950" spans="2:65" s="12" customFormat="1" ht="12">
      <c r="B950" s="152"/>
      <c r="D950" s="153" t="s">
        <v>173</v>
      </c>
      <c r="E950" s="154" t="s">
        <v>1</v>
      </c>
      <c r="F950" s="155" t="s">
        <v>620</v>
      </c>
      <c r="H950" s="154" t="s">
        <v>1</v>
      </c>
      <c r="I950" s="156"/>
      <c r="L950" s="152"/>
      <c r="M950" s="157"/>
      <c r="T950" s="158"/>
      <c r="AT950" s="154" t="s">
        <v>173</v>
      </c>
      <c r="AU950" s="154" t="s">
        <v>171</v>
      </c>
      <c r="AV950" s="12" t="s">
        <v>82</v>
      </c>
      <c r="AW950" s="12" t="s">
        <v>31</v>
      </c>
      <c r="AX950" s="12" t="s">
        <v>74</v>
      </c>
      <c r="AY950" s="154" t="s">
        <v>163</v>
      </c>
    </row>
    <row r="951" spans="2:65" s="13" customFormat="1" ht="12">
      <c r="B951" s="159"/>
      <c r="D951" s="153" t="s">
        <v>173</v>
      </c>
      <c r="E951" s="160" t="s">
        <v>1</v>
      </c>
      <c r="F951" s="161" t="s">
        <v>621</v>
      </c>
      <c r="H951" s="162">
        <v>19.8</v>
      </c>
      <c r="I951" s="163"/>
      <c r="L951" s="159"/>
      <c r="M951" s="164"/>
      <c r="T951" s="165"/>
      <c r="AT951" s="160" t="s">
        <v>173</v>
      </c>
      <c r="AU951" s="160" t="s">
        <v>171</v>
      </c>
      <c r="AV951" s="13" t="s">
        <v>171</v>
      </c>
      <c r="AW951" s="13" t="s">
        <v>31</v>
      </c>
      <c r="AX951" s="13" t="s">
        <v>74</v>
      </c>
      <c r="AY951" s="160" t="s">
        <v>163</v>
      </c>
    </row>
    <row r="952" spans="2:65" s="14" customFormat="1" ht="12">
      <c r="B952" s="166"/>
      <c r="D952" s="153" t="s">
        <v>173</v>
      </c>
      <c r="E952" s="167" t="s">
        <v>1</v>
      </c>
      <c r="F952" s="168" t="s">
        <v>178</v>
      </c>
      <c r="H952" s="169">
        <v>344.40000000000003</v>
      </c>
      <c r="I952" s="170"/>
      <c r="L952" s="166"/>
      <c r="M952" s="171"/>
      <c r="T952" s="172"/>
      <c r="AT952" s="167" t="s">
        <v>173</v>
      </c>
      <c r="AU952" s="167" t="s">
        <v>171</v>
      </c>
      <c r="AV952" s="14" t="s">
        <v>170</v>
      </c>
      <c r="AW952" s="14" t="s">
        <v>31</v>
      </c>
      <c r="AX952" s="14" t="s">
        <v>82</v>
      </c>
      <c r="AY952" s="167" t="s">
        <v>163</v>
      </c>
    </row>
    <row r="953" spans="2:65" s="1" customFormat="1" ht="16.5" customHeight="1">
      <c r="B953" s="31"/>
      <c r="C953" s="176" t="s">
        <v>1082</v>
      </c>
      <c r="D953" s="176" t="s">
        <v>297</v>
      </c>
      <c r="E953" s="177" t="s">
        <v>1083</v>
      </c>
      <c r="F953" s="178" t="s">
        <v>1084</v>
      </c>
      <c r="G953" s="179" t="s">
        <v>183</v>
      </c>
      <c r="H953" s="180">
        <v>361.62</v>
      </c>
      <c r="I953" s="181"/>
      <c r="J953" s="182">
        <f>ROUND(I953*H953,2)</f>
        <v>0</v>
      </c>
      <c r="K953" s="183"/>
      <c r="L953" s="184"/>
      <c r="M953" s="185" t="s">
        <v>1</v>
      </c>
      <c r="N953" s="186" t="s">
        <v>40</v>
      </c>
      <c r="P953" s="148">
        <f>O953*H953</f>
        <v>0</v>
      </c>
      <c r="Q953" s="148">
        <v>1.2E-2</v>
      </c>
      <c r="R953" s="148">
        <f>Q953*H953</f>
        <v>4.3394399999999997</v>
      </c>
      <c r="S953" s="148">
        <v>0</v>
      </c>
      <c r="T953" s="149">
        <f>S953*H953</f>
        <v>0</v>
      </c>
      <c r="AR953" s="150" t="s">
        <v>300</v>
      </c>
      <c r="AT953" s="150" t="s">
        <v>297</v>
      </c>
      <c r="AU953" s="150" t="s">
        <v>171</v>
      </c>
      <c r="AY953" s="16" t="s">
        <v>163</v>
      </c>
      <c r="BE953" s="151">
        <f>IF(N953="základná",J953,0)</f>
        <v>0</v>
      </c>
      <c r="BF953" s="151">
        <f>IF(N953="znížená",J953,0)</f>
        <v>0</v>
      </c>
      <c r="BG953" s="151">
        <f>IF(N953="zákl. prenesená",J953,0)</f>
        <v>0</v>
      </c>
      <c r="BH953" s="151">
        <f>IF(N953="zníž. prenesená",J953,0)</f>
        <v>0</v>
      </c>
      <c r="BI953" s="151">
        <f>IF(N953="nulová",J953,0)</f>
        <v>0</v>
      </c>
      <c r="BJ953" s="16" t="s">
        <v>171</v>
      </c>
      <c r="BK953" s="151">
        <f>ROUND(I953*H953,2)</f>
        <v>0</v>
      </c>
      <c r="BL953" s="16" t="s">
        <v>275</v>
      </c>
      <c r="BM953" s="150" t="s">
        <v>1085</v>
      </c>
    </row>
    <row r="954" spans="2:65" s="12" customFormat="1" ht="12">
      <c r="B954" s="152"/>
      <c r="D954" s="153" t="s">
        <v>173</v>
      </c>
      <c r="E954" s="154" t="s">
        <v>1</v>
      </c>
      <c r="F954" s="155" t="s">
        <v>1086</v>
      </c>
      <c r="H954" s="154" t="s">
        <v>1</v>
      </c>
      <c r="I954" s="156"/>
      <c r="L954" s="152"/>
      <c r="M954" s="157"/>
      <c r="T954" s="158"/>
      <c r="AT954" s="154" t="s">
        <v>173</v>
      </c>
      <c r="AU954" s="154" t="s">
        <v>171</v>
      </c>
      <c r="AV954" s="12" t="s">
        <v>82</v>
      </c>
      <c r="AW954" s="12" t="s">
        <v>31</v>
      </c>
      <c r="AX954" s="12" t="s">
        <v>74</v>
      </c>
      <c r="AY954" s="154" t="s">
        <v>163</v>
      </c>
    </row>
    <row r="955" spans="2:65" s="13" customFormat="1" ht="12">
      <c r="B955" s="159"/>
      <c r="D955" s="153" t="s">
        <v>173</v>
      </c>
      <c r="E955" s="160" t="s">
        <v>1</v>
      </c>
      <c r="F955" s="161" t="s">
        <v>1087</v>
      </c>
      <c r="H955" s="162">
        <v>361.62</v>
      </c>
      <c r="I955" s="163"/>
      <c r="L955" s="159"/>
      <c r="M955" s="164"/>
      <c r="T955" s="165"/>
      <c r="AT955" s="160" t="s">
        <v>173</v>
      </c>
      <c r="AU955" s="160" t="s">
        <v>171</v>
      </c>
      <c r="AV955" s="13" t="s">
        <v>171</v>
      </c>
      <c r="AW955" s="13" t="s">
        <v>31</v>
      </c>
      <c r="AX955" s="13" t="s">
        <v>82</v>
      </c>
      <c r="AY955" s="160" t="s">
        <v>163</v>
      </c>
    </row>
    <row r="956" spans="2:65" s="1" customFormat="1" ht="24.25" customHeight="1">
      <c r="B956" s="31"/>
      <c r="C956" s="138" t="s">
        <v>1088</v>
      </c>
      <c r="D956" s="138" t="s">
        <v>166</v>
      </c>
      <c r="E956" s="139" t="s">
        <v>1089</v>
      </c>
      <c r="F956" s="140" t="s">
        <v>1090</v>
      </c>
      <c r="G956" s="141" t="s">
        <v>237</v>
      </c>
      <c r="H956" s="142">
        <v>7.1529999999999996</v>
      </c>
      <c r="I956" s="143"/>
      <c r="J956" s="144">
        <f>ROUND(I956*H956,2)</f>
        <v>0</v>
      </c>
      <c r="K956" s="145"/>
      <c r="L956" s="31"/>
      <c r="M956" s="146" t="s">
        <v>1</v>
      </c>
      <c r="N956" s="147" t="s">
        <v>40</v>
      </c>
      <c r="P956" s="148">
        <f>O956*H956</f>
        <v>0</v>
      </c>
      <c r="Q956" s="148">
        <v>0</v>
      </c>
      <c r="R956" s="148">
        <f>Q956*H956</f>
        <v>0</v>
      </c>
      <c r="S956" s="148">
        <v>0</v>
      </c>
      <c r="T956" s="149">
        <f>S956*H956</f>
        <v>0</v>
      </c>
      <c r="AR956" s="150" t="s">
        <v>275</v>
      </c>
      <c r="AT956" s="150" t="s">
        <v>166</v>
      </c>
      <c r="AU956" s="150" t="s">
        <v>171</v>
      </c>
      <c r="AY956" s="16" t="s">
        <v>163</v>
      </c>
      <c r="BE956" s="151">
        <f>IF(N956="základná",J956,0)</f>
        <v>0</v>
      </c>
      <c r="BF956" s="151">
        <f>IF(N956="znížená",J956,0)</f>
        <v>0</v>
      </c>
      <c r="BG956" s="151">
        <f>IF(N956="zákl. prenesená",J956,0)</f>
        <v>0</v>
      </c>
      <c r="BH956" s="151">
        <f>IF(N956="zníž. prenesená",J956,0)</f>
        <v>0</v>
      </c>
      <c r="BI956" s="151">
        <f>IF(N956="nulová",J956,0)</f>
        <v>0</v>
      </c>
      <c r="BJ956" s="16" t="s">
        <v>171</v>
      </c>
      <c r="BK956" s="151">
        <f>ROUND(I956*H956,2)</f>
        <v>0</v>
      </c>
      <c r="BL956" s="16" t="s">
        <v>275</v>
      </c>
      <c r="BM956" s="150" t="s">
        <v>1091</v>
      </c>
    </row>
    <row r="957" spans="2:65" s="11" customFormat="1" ht="22.75" customHeight="1">
      <c r="B957" s="126"/>
      <c r="D957" s="127" t="s">
        <v>73</v>
      </c>
      <c r="E957" s="136" t="s">
        <v>1092</v>
      </c>
      <c r="F957" s="136" t="s">
        <v>1093</v>
      </c>
      <c r="I957" s="129"/>
      <c r="J957" s="137">
        <f>BK957</f>
        <v>0</v>
      </c>
      <c r="L957" s="126"/>
      <c r="M957" s="131"/>
      <c r="P957" s="132">
        <f>SUM(P958:P966)</f>
        <v>0</v>
      </c>
      <c r="R957" s="132">
        <f>SUM(R958:R966)</f>
        <v>52.514835000000005</v>
      </c>
      <c r="T957" s="133">
        <f>SUM(T958:T966)</f>
        <v>0</v>
      </c>
      <c r="AR957" s="127" t="s">
        <v>171</v>
      </c>
      <c r="AT957" s="134" t="s">
        <v>73</v>
      </c>
      <c r="AU957" s="134" t="s">
        <v>82</v>
      </c>
      <c r="AY957" s="127" t="s">
        <v>163</v>
      </c>
      <c r="BK957" s="135">
        <f>SUM(BK958:BK966)</f>
        <v>0</v>
      </c>
    </row>
    <row r="958" spans="2:65" s="1" customFormat="1" ht="24.25" customHeight="1">
      <c r="B958" s="31"/>
      <c r="C958" s="138" t="s">
        <v>1094</v>
      </c>
      <c r="D958" s="138" t="s">
        <v>166</v>
      </c>
      <c r="E958" s="139" t="s">
        <v>1095</v>
      </c>
      <c r="F958" s="140" t="s">
        <v>1096</v>
      </c>
      <c r="G958" s="141" t="s">
        <v>183</v>
      </c>
      <c r="H958" s="142">
        <v>266.10000000000002</v>
      </c>
      <c r="I958" s="143"/>
      <c r="J958" s="144">
        <f>ROUND(I958*H958,2)</f>
        <v>0</v>
      </c>
      <c r="K958" s="145"/>
      <c r="L958" s="31"/>
      <c r="M958" s="146" t="s">
        <v>1</v>
      </c>
      <c r="N958" s="147" t="s">
        <v>40</v>
      </c>
      <c r="P958" s="148">
        <f>O958*H958</f>
        <v>0</v>
      </c>
      <c r="Q958" s="148">
        <v>0.11125</v>
      </c>
      <c r="R958" s="148">
        <f>Q958*H958</f>
        <v>29.603625000000005</v>
      </c>
      <c r="S958" s="148">
        <v>0</v>
      </c>
      <c r="T958" s="149">
        <f>S958*H958</f>
        <v>0</v>
      </c>
      <c r="AR958" s="150" t="s">
        <v>275</v>
      </c>
      <c r="AT958" s="150" t="s">
        <v>166</v>
      </c>
      <c r="AU958" s="150" t="s">
        <v>171</v>
      </c>
      <c r="AY958" s="16" t="s">
        <v>163</v>
      </c>
      <c r="BE958" s="151">
        <f>IF(N958="základná",J958,0)</f>
        <v>0</v>
      </c>
      <c r="BF958" s="151">
        <f>IF(N958="znížená",J958,0)</f>
        <v>0</v>
      </c>
      <c r="BG958" s="151">
        <f>IF(N958="zákl. prenesená",J958,0)</f>
        <v>0</v>
      </c>
      <c r="BH958" s="151">
        <f>IF(N958="zníž. prenesená",J958,0)</f>
        <v>0</v>
      </c>
      <c r="BI958" s="151">
        <f>IF(N958="nulová",J958,0)</f>
        <v>0</v>
      </c>
      <c r="BJ958" s="16" t="s">
        <v>171</v>
      </c>
      <c r="BK958" s="151">
        <f>ROUND(I958*H958,2)</f>
        <v>0</v>
      </c>
      <c r="BL958" s="16" t="s">
        <v>275</v>
      </c>
      <c r="BM958" s="150" t="s">
        <v>1097</v>
      </c>
    </row>
    <row r="959" spans="2:65" s="12" customFormat="1" ht="12">
      <c r="B959" s="152"/>
      <c r="D959" s="153" t="s">
        <v>173</v>
      </c>
      <c r="E959" s="154" t="s">
        <v>1</v>
      </c>
      <c r="F959" s="155" t="s">
        <v>535</v>
      </c>
      <c r="H959" s="154" t="s">
        <v>1</v>
      </c>
      <c r="I959" s="156"/>
      <c r="L959" s="152"/>
      <c r="M959" s="157"/>
      <c r="T959" s="158"/>
      <c r="AT959" s="154" t="s">
        <v>173</v>
      </c>
      <c r="AU959" s="154" t="s">
        <v>171</v>
      </c>
      <c r="AV959" s="12" t="s">
        <v>82</v>
      </c>
      <c r="AW959" s="12" t="s">
        <v>31</v>
      </c>
      <c r="AX959" s="12" t="s">
        <v>74</v>
      </c>
      <c r="AY959" s="154" t="s">
        <v>163</v>
      </c>
    </row>
    <row r="960" spans="2:65" s="12" customFormat="1" ht="12">
      <c r="B960" s="152"/>
      <c r="D960" s="153" t="s">
        <v>173</v>
      </c>
      <c r="E960" s="154" t="s">
        <v>1</v>
      </c>
      <c r="F960" s="155" t="s">
        <v>614</v>
      </c>
      <c r="H960" s="154" t="s">
        <v>1</v>
      </c>
      <c r="I960" s="156"/>
      <c r="L960" s="152"/>
      <c r="M960" s="157"/>
      <c r="T960" s="158"/>
      <c r="AT960" s="154" t="s">
        <v>173</v>
      </c>
      <c r="AU960" s="154" t="s">
        <v>171</v>
      </c>
      <c r="AV960" s="12" t="s">
        <v>82</v>
      </c>
      <c r="AW960" s="12" t="s">
        <v>31</v>
      </c>
      <c r="AX960" s="12" t="s">
        <v>74</v>
      </c>
      <c r="AY960" s="154" t="s">
        <v>163</v>
      </c>
    </row>
    <row r="961" spans="2:65" s="13" customFormat="1" ht="12">
      <c r="B961" s="159"/>
      <c r="D961" s="153" t="s">
        <v>173</v>
      </c>
      <c r="E961" s="160" t="s">
        <v>1</v>
      </c>
      <c r="F961" s="161" t="s">
        <v>615</v>
      </c>
      <c r="H961" s="162">
        <v>266.10000000000002</v>
      </c>
      <c r="I961" s="163"/>
      <c r="L961" s="159"/>
      <c r="M961" s="164"/>
      <c r="T961" s="165"/>
      <c r="AT961" s="160" t="s">
        <v>173</v>
      </c>
      <c r="AU961" s="160" t="s">
        <v>171</v>
      </c>
      <c r="AV961" s="13" t="s">
        <v>171</v>
      </c>
      <c r="AW961" s="13" t="s">
        <v>31</v>
      </c>
      <c r="AX961" s="13" t="s">
        <v>74</v>
      </c>
      <c r="AY961" s="160" t="s">
        <v>163</v>
      </c>
    </row>
    <row r="962" spans="2:65" s="14" customFormat="1" ht="12">
      <c r="B962" s="166"/>
      <c r="D962" s="153" t="s">
        <v>173</v>
      </c>
      <c r="E962" s="167" t="s">
        <v>1</v>
      </c>
      <c r="F962" s="168" t="s">
        <v>178</v>
      </c>
      <c r="H962" s="169">
        <v>266.10000000000002</v>
      </c>
      <c r="I962" s="170"/>
      <c r="L962" s="166"/>
      <c r="M962" s="171"/>
      <c r="T962" s="172"/>
      <c r="AT962" s="167" t="s">
        <v>173</v>
      </c>
      <c r="AU962" s="167" t="s">
        <v>171</v>
      </c>
      <c r="AV962" s="14" t="s">
        <v>170</v>
      </c>
      <c r="AW962" s="14" t="s">
        <v>31</v>
      </c>
      <c r="AX962" s="14" t="s">
        <v>82</v>
      </c>
      <c r="AY962" s="167" t="s">
        <v>163</v>
      </c>
    </row>
    <row r="963" spans="2:65" s="1" customFormat="1" ht="16.5" customHeight="1">
      <c r="B963" s="31"/>
      <c r="C963" s="176" t="s">
        <v>1098</v>
      </c>
      <c r="D963" s="176" t="s">
        <v>297</v>
      </c>
      <c r="E963" s="177" t="s">
        <v>1099</v>
      </c>
      <c r="F963" s="178" t="s">
        <v>1100</v>
      </c>
      <c r="G963" s="179" t="s">
        <v>183</v>
      </c>
      <c r="H963" s="180">
        <v>279.40499999999997</v>
      </c>
      <c r="I963" s="181"/>
      <c r="J963" s="182">
        <f>ROUND(I963*H963,2)</f>
        <v>0</v>
      </c>
      <c r="K963" s="183"/>
      <c r="L963" s="184"/>
      <c r="M963" s="185" t="s">
        <v>1</v>
      </c>
      <c r="N963" s="186" t="s">
        <v>40</v>
      </c>
      <c r="P963" s="148">
        <f>O963*H963</f>
        <v>0</v>
      </c>
      <c r="Q963" s="148">
        <v>8.2000000000000003E-2</v>
      </c>
      <c r="R963" s="148">
        <f>Q963*H963</f>
        <v>22.911209999999997</v>
      </c>
      <c r="S963" s="148">
        <v>0</v>
      </c>
      <c r="T963" s="149">
        <f>S963*H963</f>
        <v>0</v>
      </c>
      <c r="AR963" s="150" t="s">
        <v>300</v>
      </c>
      <c r="AT963" s="150" t="s">
        <v>297</v>
      </c>
      <c r="AU963" s="150" t="s">
        <v>171</v>
      </c>
      <c r="AY963" s="16" t="s">
        <v>163</v>
      </c>
      <c r="BE963" s="151">
        <f>IF(N963="základná",J963,0)</f>
        <v>0</v>
      </c>
      <c r="BF963" s="151">
        <f>IF(N963="znížená",J963,0)</f>
        <v>0</v>
      </c>
      <c r="BG963" s="151">
        <f>IF(N963="zákl. prenesená",J963,0)</f>
        <v>0</v>
      </c>
      <c r="BH963" s="151">
        <f>IF(N963="zníž. prenesená",J963,0)</f>
        <v>0</v>
      </c>
      <c r="BI963" s="151">
        <f>IF(N963="nulová",J963,0)</f>
        <v>0</v>
      </c>
      <c r="BJ963" s="16" t="s">
        <v>171</v>
      </c>
      <c r="BK963" s="151">
        <f>ROUND(I963*H963,2)</f>
        <v>0</v>
      </c>
      <c r="BL963" s="16" t="s">
        <v>275</v>
      </c>
      <c r="BM963" s="150" t="s">
        <v>1101</v>
      </c>
    </row>
    <row r="964" spans="2:65" s="12" customFormat="1" ht="12">
      <c r="B964" s="152"/>
      <c r="D964" s="153" t="s">
        <v>173</v>
      </c>
      <c r="E964" s="154" t="s">
        <v>1</v>
      </c>
      <c r="F964" s="155" t="s">
        <v>1102</v>
      </c>
      <c r="H964" s="154" t="s">
        <v>1</v>
      </c>
      <c r="I964" s="156"/>
      <c r="L964" s="152"/>
      <c r="M964" s="157"/>
      <c r="T964" s="158"/>
      <c r="AT964" s="154" t="s">
        <v>173</v>
      </c>
      <c r="AU964" s="154" t="s">
        <v>171</v>
      </c>
      <c r="AV964" s="12" t="s">
        <v>82</v>
      </c>
      <c r="AW964" s="12" t="s">
        <v>31</v>
      </c>
      <c r="AX964" s="12" t="s">
        <v>74</v>
      </c>
      <c r="AY964" s="154" t="s">
        <v>163</v>
      </c>
    </row>
    <row r="965" spans="2:65" s="13" customFormat="1" ht="12">
      <c r="B965" s="159"/>
      <c r="D965" s="153" t="s">
        <v>173</v>
      </c>
      <c r="E965" s="160" t="s">
        <v>1</v>
      </c>
      <c r="F965" s="161" t="s">
        <v>1103</v>
      </c>
      <c r="H965" s="162">
        <v>279.40499999999997</v>
      </c>
      <c r="I965" s="163"/>
      <c r="L965" s="159"/>
      <c r="M965" s="164"/>
      <c r="T965" s="165"/>
      <c r="AT965" s="160" t="s">
        <v>173</v>
      </c>
      <c r="AU965" s="160" t="s">
        <v>171</v>
      </c>
      <c r="AV965" s="13" t="s">
        <v>171</v>
      </c>
      <c r="AW965" s="13" t="s">
        <v>31</v>
      </c>
      <c r="AX965" s="13" t="s">
        <v>82</v>
      </c>
      <c r="AY965" s="160" t="s">
        <v>163</v>
      </c>
    </row>
    <row r="966" spans="2:65" s="1" customFormat="1" ht="24.25" customHeight="1">
      <c r="B966" s="31"/>
      <c r="C966" s="138" t="s">
        <v>1104</v>
      </c>
      <c r="D966" s="138" t="s">
        <v>166</v>
      </c>
      <c r="E966" s="139" t="s">
        <v>1105</v>
      </c>
      <c r="F966" s="140" t="s">
        <v>1106</v>
      </c>
      <c r="G966" s="141" t="s">
        <v>237</v>
      </c>
      <c r="H966" s="142">
        <v>52.515000000000001</v>
      </c>
      <c r="I966" s="143"/>
      <c r="J966" s="144">
        <f>ROUND(I966*H966,2)</f>
        <v>0</v>
      </c>
      <c r="K966" s="145"/>
      <c r="L966" s="31"/>
      <c r="M966" s="146" t="s">
        <v>1</v>
      </c>
      <c r="N966" s="147" t="s">
        <v>40</v>
      </c>
      <c r="P966" s="148">
        <f>O966*H966</f>
        <v>0</v>
      </c>
      <c r="Q966" s="148">
        <v>0</v>
      </c>
      <c r="R966" s="148">
        <f>Q966*H966</f>
        <v>0</v>
      </c>
      <c r="S966" s="148">
        <v>0</v>
      </c>
      <c r="T966" s="149">
        <f>S966*H966</f>
        <v>0</v>
      </c>
      <c r="AR966" s="150" t="s">
        <v>275</v>
      </c>
      <c r="AT966" s="150" t="s">
        <v>166</v>
      </c>
      <c r="AU966" s="150" t="s">
        <v>171</v>
      </c>
      <c r="AY966" s="16" t="s">
        <v>163</v>
      </c>
      <c r="BE966" s="151">
        <f>IF(N966="základná",J966,0)</f>
        <v>0</v>
      </c>
      <c r="BF966" s="151">
        <f>IF(N966="znížená",J966,0)</f>
        <v>0</v>
      </c>
      <c r="BG966" s="151">
        <f>IF(N966="zákl. prenesená",J966,0)</f>
        <v>0</v>
      </c>
      <c r="BH966" s="151">
        <f>IF(N966="zníž. prenesená",J966,0)</f>
        <v>0</v>
      </c>
      <c r="BI966" s="151">
        <f>IF(N966="nulová",J966,0)</f>
        <v>0</v>
      </c>
      <c r="BJ966" s="16" t="s">
        <v>171</v>
      </c>
      <c r="BK966" s="151">
        <f>ROUND(I966*H966,2)</f>
        <v>0</v>
      </c>
      <c r="BL966" s="16" t="s">
        <v>275</v>
      </c>
      <c r="BM966" s="150" t="s">
        <v>1107</v>
      </c>
    </row>
    <row r="967" spans="2:65" s="11" customFormat="1" ht="22.75" customHeight="1">
      <c r="B967" s="126"/>
      <c r="D967" s="127" t="s">
        <v>73</v>
      </c>
      <c r="E967" s="136" t="s">
        <v>1108</v>
      </c>
      <c r="F967" s="136" t="s">
        <v>1109</v>
      </c>
      <c r="I967" s="129"/>
      <c r="J967" s="137">
        <f>BK967</f>
        <v>0</v>
      </c>
      <c r="L967" s="126"/>
      <c r="M967" s="131"/>
      <c r="P967" s="132">
        <f>SUM(P968:P1000)</f>
        <v>0</v>
      </c>
      <c r="R967" s="132">
        <f>SUM(R968:R1000)</f>
        <v>2.1022083499999997</v>
      </c>
      <c r="T967" s="133">
        <f>SUM(T968:T1000)</f>
        <v>5.7945000000000002</v>
      </c>
      <c r="AR967" s="127" t="s">
        <v>171</v>
      </c>
      <c r="AT967" s="134" t="s">
        <v>73</v>
      </c>
      <c r="AU967" s="134" t="s">
        <v>82</v>
      </c>
      <c r="AY967" s="127" t="s">
        <v>163</v>
      </c>
      <c r="BK967" s="135">
        <f>SUM(BK968:BK1000)</f>
        <v>0</v>
      </c>
    </row>
    <row r="968" spans="2:65" s="1" customFormat="1" ht="24.25" customHeight="1">
      <c r="B968" s="31"/>
      <c r="C968" s="138" t="s">
        <v>1110</v>
      </c>
      <c r="D968" s="138" t="s">
        <v>166</v>
      </c>
      <c r="E968" s="139" t="s">
        <v>1111</v>
      </c>
      <c r="F968" s="140" t="s">
        <v>1112</v>
      </c>
      <c r="G968" s="141" t="s">
        <v>222</v>
      </c>
      <c r="H968" s="142">
        <v>142.76</v>
      </c>
      <c r="I968" s="143"/>
      <c r="J968" s="144">
        <f>ROUND(I968*H968,2)</f>
        <v>0</v>
      </c>
      <c r="K968" s="145"/>
      <c r="L968" s="31"/>
      <c r="M968" s="146" t="s">
        <v>1</v>
      </c>
      <c r="N968" s="147" t="s">
        <v>40</v>
      </c>
      <c r="P968" s="148">
        <f>O968*H968</f>
        <v>0</v>
      </c>
      <c r="Q968" s="148">
        <v>2.0000000000000002E-5</v>
      </c>
      <c r="R968" s="148">
        <f>Q968*H968</f>
        <v>2.8552E-3</v>
      </c>
      <c r="S968" s="148">
        <v>0</v>
      </c>
      <c r="T968" s="149">
        <f>S968*H968</f>
        <v>0</v>
      </c>
      <c r="AR968" s="150" t="s">
        <v>275</v>
      </c>
      <c r="AT968" s="150" t="s">
        <v>166</v>
      </c>
      <c r="AU968" s="150" t="s">
        <v>171</v>
      </c>
      <c r="AY968" s="16" t="s">
        <v>163</v>
      </c>
      <c r="BE968" s="151">
        <f>IF(N968="základná",J968,0)</f>
        <v>0</v>
      </c>
      <c r="BF968" s="151">
        <f>IF(N968="znížená",J968,0)</f>
        <v>0</v>
      </c>
      <c r="BG968" s="151">
        <f>IF(N968="zákl. prenesená",J968,0)</f>
        <v>0</v>
      </c>
      <c r="BH968" s="151">
        <f>IF(N968="zníž. prenesená",J968,0)</f>
        <v>0</v>
      </c>
      <c r="BI968" s="151">
        <f>IF(N968="nulová",J968,0)</f>
        <v>0</v>
      </c>
      <c r="BJ968" s="16" t="s">
        <v>171</v>
      </c>
      <c r="BK968" s="151">
        <f>ROUND(I968*H968,2)</f>
        <v>0</v>
      </c>
      <c r="BL968" s="16" t="s">
        <v>275</v>
      </c>
      <c r="BM968" s="150" t="s">
        <v>1113</v>
      </c>
    </row>
    <row r="969" spans="2:65" s="12" customFormat="1" ht="12">
      <c r="B969" s="152"/>
      <c r="D969" s="153" t="s">
        <v>173</v>
      </c>
      <c r="E969" s="154" t="s">
        <v>1</v>
      </c>
      <c r="F969" s="155" t="s">
        <v>1114</v>
      </c>
      <c r="H969" s="154" t="s">
        <v>1</v>
      </c>
      <c r="I969" s="156"/>
      <c r="L969" s="152"/>
      <c r="M969" s="157"/>
      <c r="T969" s="158"/>
      <c r="AT969" s="154" t="s">
        <v>173</v>
      </c>
      <c r="AU969" s="154" t="s">
        <v>171</v>
      </c>
      <c r="AV969" s="12" t="s">
        <v>82</v>
      </c>
      <c r="AW969" s="12" t="s">
        <v>31</v>
      </c>
      <c r="AX969" s="12" t="s">
        <v>74</v>
      </c>
      <c r="AY969" s="154" t="s">
        <v>163</v>
      </c>
    </row>
    <row r="970" spans="2:65" s="13" customFormat="1" ht="12">
      <c r="B970" s="159"/>
      <c r="D970" s="153" t="s">
        <v>173</v>
      </c>
      <c r="E970" s="160" t="s">
        <v>1</v>
      </c>
      <c r="F970" s="161" t="s">
        <v>1115</v>
      </c>
      <c r="H970" s="162">
        <v>40.68</v>
      </c>
      <c r="I970" s="163"/>
      <c r="L970" s="159"/>
      <c r="M970" s="164"/>
      <c r="T970" s="165"/>
      <c r="AT970" s="160" t="s">
        <v>173</v>
      </c>
      <c r="AU970" s="160" t="s">
        <v>171</v>
      </c>
      <c r="AV970" s="13" t="s">
        <v>171</v>
      </c>
      <c r="AW970" s="13" t="s">
        <v>31</v>
      </c>
      <c r="AX970" s="13" t="s">
        <v>74</v>
      </c>
      <c r="AY970" s="160" t="s">
        <v>163</v>
      </c>
    </row>
    <row r="971" spans="2:65" s="12" customFormat="1" ht="12">
      <c r="B971" s="152"/>
      <c r="D971" s="153" t="s">
        <v>173</v>
      </c>
      <c r="E971" s="154" t="s">
        <v>1</v>
      </c>
      <c r="F971" s="155" t="s">
        <v>1116</v>
      </c>
      <c r="H971" s="154" t="s">
        <v>1</v>
      </c>
      <c r="I971" s="156"/>
      <c r="L971" s="152"/>
      <c r="M971" s="157"/>
      <c r="T971" s="158"/>
      <c r="AT971" s="154" t="s">
        <v>173</v>
      </c>
      <c r="AU971" s="154" t="s">
        <v>171</v>
      </c>
      <c r="AV971" s="12" t="s">
        <v>82</v>
      </c>
      <c r="AW971" s="12" t="s">
        <v>31</v>
      </c>
      <c r="AX971" s="12" t="s">
        <v>74</v>
      </c>
      <c r="AY971" s="154" t="s">
        <v>163</v>
      </c>
    </row>
    <row r="972" spans="2:65" s="13" customFormat="1" ht="12">
      <c r="B972" s="159"/>
      <c r="D972" s="153" t="s">
        <v>173</v>
      </c>
      <c r="E972" s="160" t="s">
        <v>1</v>
      </c>
      <c r="F972" s="161" t="s">
        <v>1117</v>
      </c>
      <c r="H972" s="162">
        <v>20.54</v>
      </c>
      <c r="I972" s="163"/>
      <c r="L972" s="159"/>
      <c r="M972" s="164"/>
      <c r="T972" s="165"/>
      <c r="AT972" s="160" t="s">
        <v>173</v>
      </c>
      <c r="AU972" s="160" t="s">
        <v>171</v>
      </c>
      <c r="AV972" s="13" t="s">
        <v>171</v>
      </c>
      <c r="AW972" s="13" t="s">
        <v>31</v>
      </c>
      <c r="AX972" s="13" t="s">
        <v>74</v>
      </c>
      <c r="AY972" s="160" t="s">
        <v>163</v>
      </c>
    </row>
    <row r="973" spans="2:65" s="12" customFormat="1" ht="12">
      <c r="B973" s="152"/>
      <c r="D973" s="153" t="s">
        <v>173</v>
      </c>
      <c r="E973" s="154" t="s">
        <v>1</v>
      </c>
      <c r="F973" s="155" t="s">
        <v>1118</v>
      </c>
      <c r="H973" s="154" t="s">
        <v>1</v>
      </c>
      <c r="I973" s="156"/>
      <c r="L973" s="152"/>
      <c r="M973" s="157"/>
      <c r="T973" s="158"/>
      <c r="AT973" s="154" t="s">
        <v>173</v>
      </c>
      <c r="AU973" s="154" t="s">
        <v>171</v>
      </c>
      <c r="AV973" s="12" t="s">
        <v>82</v>
      </c>
      <c r="AW973" s="12" t="s">
        <v>31</v>
      </c>
      <c r="AX973" s="12" t="s">
        <v>74</v>
      </c>
      <c r="AY973" s="154" t="s">
        <v>163</v>
      </c>
    </row>
    <row r="974" spans="2:65" s="13" customFormat="1" ht="12">
      <c r="B974" s="159"/>
      <c r="D974" s="153" t="s">
        <v>173</v>
      </c>
      <c r="E974" s="160" t="s">
        <v>1</v>
      </c>
      <c r="F974" s="161" t="s">
        <v>1119</v>
      </c>
      <c r="H974" s="162">
        <v>23.38</v>
      </c>
      <c r="I974" s="163"/>
      <c r="L974" s="159"/>
      <c r="M974" s="164"/>
      <c r="T974" s="165"/>
      <c r="AT974" s="160" t="s">
        <v>173</v>
      </c>
      <c r="AU974" s="160" t="s">
        <v>171</v>
      </c>
      <c r="AV974" s="13" t="s">
        <v>171</v>
      </c>
      <c r="AW974" s="13" t="s">
        <v>31</v>
      </c>
      <c r="AX974" s="13" t="s">
        <v>74</v>
      </c>
      <c r="AY974" s="160" t="s">
        <v>163</v>
      </c>
    </row>
    <row r="975" spans="2:65" s="12" customFormat="1" ht="12">
      <c r="B975" s="152"/>
      <c r="D975" s="153" t="s">
        <v>173</v>
      </c>
      <c r="E975" s="154" t="s">
        <v>1</v>
      </c>
      <c r="F975" s="155" t="s">
        <v>1120</v>
      </c>
      <c r="H975" s="154" t="s">
        <v>1</v>
      </c>
      <c r="I975" s="156"/>
      <c r="L975" s="152"/>
      <c r="M975" s="157"/>
      <c r="T975" s="158"/>
      <c r="AT975" s="154" t="s">
        <v>173</v>
      </c>
      <c r="AU975" s="154" t="s">
        <v>171</v>
      </c>
      <c r="AV975" s="12" t="s">
        <v>82</v>
      </c>
      <c r="AW975" s="12" t="s">
        <v>31</v>
      </c>
      <c r="AX975" s="12" t="s">
        <v>74</v>
      </c>
      <c r="AY975" s="154" t="s">
        <v>163</v>
      </c>
    </row>
    <row r="976" spans="2:65" s="13" customFormat="1" ht="12">
      <c r="B976" s="159"/>
      <c r="D976" s="153" t="s">
        <v>173</v>
      </c>
      <c r="E976" s="160" t="s">
        <v>1</v>
      </c>
      <c r="F976" s="161" t="s">
        <v>1121</v>
      </c>
      <c r="H976" s="162">
        <v>23.47</v>
      </c>
      <c r="I976" s="163"/>
      <c r="L976" s="159"/>
      <c r="M976" s="164"/>
      <c r="T976" s="165"/>
      <c r="AT976" s="160" t="s">
        <v>173</v>
      </c>
      <c r="AU976" s="160" t="s">
        <v>171</v>
      </c>
      <c r="AV976" s="13" t="s">
        <v>171</v>
      </c>
      <c r="AW976" s="13" t="s">
        <v>31</v>
      </c>
      <c r="AX976" s="13" t="s">
        <v>74</v>
      </c>
      <c r="AY976" s="160" t="s">
        <v>163</v>
      </c>
    </row>
    <row r="977" spans="2:65" s="12" customFormat="1" ht="12">
      <c r="B977" s="152"/>
      <c r="D977" s="153" t="s">
        <v>173</v>
      </c>
      <c r="E977" s="154" t="s">
        <v>1</v>
      </c>
      <c r="F977" s="155" t="s">
        <v>1122</v>
      </c>
      <c r="H977" s="154" t="s">
        <v>1</v>
      </c>
      <c r="I977" s="156"/>
      <c r="L977" s="152"/>
      <c r="M977" s="157"/>
      <c r="T977" s="158"/>
      <c r="AT977" s="154" t="s">
        <v>173</v>
      </c>
      <c r="AU977" s="154" t="s">
        <v>171</v>
      </c>
      <c r="AV977" s="12" t="s">
        <v>82</v>
      </c>
      <c r="AW977" s="12" t="s">
        <v>31</v>
      </c>
      <c r="AX977" s="12" t="s">
        <v>74</v>
      </c>
      <c r="AY977" s="154" t="s">
        <v>163</v>
      </c>
    </row>
    <row r="978" spans="2:65" s="13" customFormat="1" ht="12">
      <c r="B978" s="159"/>
      <c r="D978" s="153" t="s">
        <v>173</v>
      </c>
      <c r="E978" s="160" t="s">
        <v>1</v>
      </c>
      <c r="F978" s="161" t="s">
        <v>1123</v>
      </c>
      <c r="H978" s="162">
        <v>34.69</v>
      </c>
      <c r="I978" s="163"/>
      <c r="L978" s="159"/>
      <c r="M978" s="164"/>
      <c r="T978" s="165"/>
      <c r="AT978" s="160" t="s">
        <v>173</v>
      </c>
      <c r="AU978" s="160" t="s">
        <v>171</v>
      </c>
      <c r="AV978" s="13" t="s">
        <v>171</v>
      </c>
      <c r="AW978" s="13" t="s">
        <v>31</v>
      </c>
      <c r="AX978" s="13" t="s">
        <v>74</v>
      </c>
      <c r="AY978" s="160" t="s">
        <v>163</v>
      </c>
    </row>
    <row r="979" spans="2:65" s="14" customFormat="1" ht="12">
      <c r="B979" s="166"/>
      <c r="D979" s="153" t="s">
        <v>173</v>
      </c>
      <c r="E979" s="167" t="s">
        <v>1</v>
      </c>
      <c r="F979" s="168" t="s">
        <v>178</v>
      </c>
      <c r="H979" s="169">
        <v>142.76</v>
      </c>
      <c r="I979" s="170"/>
      <c r="L979" s="166"/>
      <c r="M979" s="171"/>
      <c r="T979" s="172"/>
      <c r="AT979" s="167" t="s">
        <v>173</v>
      </c>
      <c r="AU979" s="167" t="s">
        <v>171</v>
      </c>
      <c r="AV979" s="14" t="s">
        <v>170</v>
      </c>
      <c r="AW979" s="14" t="s">
        <v>31</v>
      </c>
      <c r="AX979" s="14" t="s">
        <v>82</v>
      </c>
      <c r="AY979" s="167" t="s">
        <v>163</v>
      </c>
    </row>
    <row r="980" spans="2:65" s="1" customFormat="1" ht="16.5" customHeight="1">
      <c r="B980" s="31"/>
      <c r="C980" s="176" t="s">
        <v>1124</v>
      </c>
      <c r="D980" s="176" t="s">
        <v>297</v>
      </c>
      <c r="E980" s="177" t="s">
        <v>1125</v>
      </c>
      <c r="F980" s="178" t="s">
        <v>1126</v>
      </c>
      <c r="G980" s="179" t="s">
        <v>222</v>
      </c>
      <c r="H980" s="180">
        <v>149.898</v>
      </c>
      <c r="I980" s="181"/>
      <c r="J980" s="182">
        <f>ROUND(I980*H980,2)</f>
        <v>0</v>
      </c>
      <c r="K980" s="183"/>
      <c r="L980" s="184"/>
      <c r="M980" s="185" t="s">
        <v>1</v>
      </c>
      <c r="N980" s="186" t="s">
        <v>40</v>
      </c>
      <c r="P980" s="148">
        <f>O980*H980</f>
        <v>0</v>
      </c>
      <c r="Q980" s="148">
        <v>8.0000000000000004E-4</v>
      </c>
      <c r="R980" s="148">
        <f>Q980*H980</f>
        <v>0.11991840000000001</v>
      </c>
      <c r="S980" s="148">
        <v>0</v>
      </c>
      <c r="T980" s="149">
        <f>S980*H980</f>
        <v>0</v>
      </c>
      <c r="AR980" s="150" t="s">
        <v>300</v>
      </c>
      <c r="AT980" s="150" t="s">
        <v>297</v>
      </c>
      <c r="AU980" s="150" t="s">
        <v>171</v>
      </c>
      <c r="AY980" s="16" t="s">
        <v>163</v>
      </c>
      <c r="BE980" s="151">
        <f>IF(N980="základná",J980,0)</f>
        <v>0</v>
      </c>
      <c r="BF980" s="151">
        <f>IF(N980="znížená",J980,0)</f>
        <v>0</v>
      </c>
      <c r="BG980" s="151">
        <f>IF(N980="zákl. prenesená",J980,0)</f>
        <v>0</v>
      </c>
      <c r="BH980" s="151">
        <f>IF(N980="zníž. prenesená",J980,0)</f>
        <v>0</v>
      </c>
      <c r="BI980" s="151">
        <f>IF(N980="nulová",J980,0)</f>
        <v>0</v>
      </c>
      <c r="BJ980" s="16" t="s">
        <v>171</v>
      </c>
      <c r="BK980" s="151">
        <f>ROUND(I980*H980,2)</f>
        <v>0</v>
      </c>
      <c r="BL980" s="16" t="s">
        <v>275</v>
      </c>
      <c r="BM980" s="150" t="s">
        <v>1127</v>
      </c>
    </row>
    <row r="981" spans="2:65" s="12" customFormat="1" ht="12">
      <c r="B981" s="152"/>
      <c r="D981" s="153" t="s">
        <v>173</v>
      </c>
      <c r="E981" s="154" t="s">
        <v>1</v>
      </c>
      <c r="F981" s="155" t="s">
        <v>1128</v>
      </c>
      <c r="H981" s="154" t="s">
        <v>1</v>
      </c>
      <c r="I981" s="156"/>
      <c r="L981" s="152"/>
      <c r="M981" s="157"/>
      <c r="T981" s="158"/>
      <c r="AT981" s="154" t="s">
        <v>173</v>
      </c>
      <c r="AU981" s="154" t="s">
        <v>171</v>
      </c>
      <c r="AV981" s="12" t="s">
        <v>82</v>
      </c>
      <c r="AW981" s="12" t="s">
        <v>31</v>
      </c>
      <c r="AX981" s="12" t="s">
        <v>74</v>
      </c>
      <c r="AY981" s="154" t="s">
        <v>163</v>
      </c>
    </row>
    <row r="982" spans="2:65" s="13" customFormat="1" ht="12">
      <c r="B982" s="159"/>
      <c r="D982" s="153" t="s">
        <v>173</v>
      </c>
      <c r="E982" s="160" t="s">
        <v>1</v>
      </c>
      <c r="F982" s="161" t="s">
        <v>1129</v>
      </c>
      <c r="H982" s="162">
        <v>149.898</v>
      </c>
      <c r="I982" s="163"/>
      <c r="L982" s="159"/>
      <c r="M982" s="164"/>
      <c r="T982" s="165"/>
      <c r="AT982" s="160" t="s">
        <v>173</v>
      </c>
      <c r="AU982" s="160" t="s">
        <v>171</v>
      </c>
      <c r="AV982" s="13" t="s">
        <v>171</v>
      </c>
      <c r="AW982" s="13" t="s">
        <v>31</v>
      </c>
      <c r="AX982" s="13" t="s">
        <v>82</v>
      </c>
      <c r="AY982" s="160" t="s">
        <v>163</v>
      </c>
    </row>
    <row r="983" spans="2:65" s="1" customFormat="1" ht="33" customHeight="1">
      <c r="B983" s="31"/>
      <c r="C983" s="138" t="s">
        <v>1130</v>
      </c>
      <c r="D983" s="138" t="s">
        <v>166</v>
      </c>
      <c r="E983" s="139" t="s">
        <v>1131</v>
      </c>
      <c r="F983" s="140" t="s">
        <v>1132</v>
      </c>
      <c r="G983" s="141" t="s">
        <v>183</v>
      </c>
      <c r="H983" s="142">
        <v>386.3</v>
      </c>
      <c r="I983" s="143"/>
      <c r="J983" s="144">
        <f>ROUND(I983*H983,2)</f>
        <v>0</v>
      </c>
      <c r="K983" s="145"/>
      <c r="L983" s="31"/>
      <c r="M983" s="146" t="s">
        <v>1</v>
      </c>
      <c r="N983" s="147" t="s">
        <v>40</v>
      </c>
      <c r="P983" s="148">
        <f>O983*H983</f>
        <v>0</v>
      </c>
      <c r="Q983" s="148">
        <v>0</v>
      </c>
      <c r="R983" s="148">
        <f>Q983*H983</f>
        <v>0</v>
      </c>
      <c r="S983" s="148">
        <v>1.4999999999999999E-2</v>
      </c>
      <c r="T983" s="149">
        <f>S983*H983</f>
        <v>5.7945000000000002</v>
      </c>
      <c r="AR983" s="150" t="s">
        <v>275</v>
      </c>
      <c r="AT983" s="150" t="s">
        <v>166</v>
      </c>
      <c r="AU983" s="150" t="s">
        <v>171</v>
      </c>
      <c r="AY983" s="16" t="s">
        <v>163</v>
      </c>
      <c r="BE983" s="151">
        <f>IF(N983="základná",J983,0)</f>
        <v>0</v>
      </c>
      <c r="BF983" s="151">
        <f>IF(N983="znížená",J983,0)</f>
        <v>0</v>
      </c>
      <c r="BG983" s="151">
        <f>IF(N983="zákl. prenesená",J983,0)</f>
        <v>0</v>
      </c>
      <c r="BH983" s="151">
        <f>IF(N983="zníž. prenesená",J983,0)</f>
        <v>0</v>
      </c>
      <c r="BI983" s="151">
        <f>IF(N983="nulová",J983,0)</f>
        <v>0</v>
      </c>
      <c r="BJ983" s="16" t="s">
        <v>171</v>
      </c>
      <c r="BK983" s="151">
        <f>ROUND(I983*H983,2)</f>
        <v>0</v>
      </c>
      <c r="BL983" s="16" t="s">
        <v>275</v>
      </c>
      <c r="BM983" s="150" t="s">
        <v>1133</v>
      </c>
    </row>
    <row r="984" spans="2:65" s="12" customFormat="1" ht="12">
      <c r="B984" s="152"/>
      <c r="D984" s="153" t="s">
        <v>173</v>
      </c>
      <c r="E984" s="154" t="s">
        <v>1</v>
      </c>
      <c r="F984" s="155" t="s">
        <v>541</v>
      </c>
      <c r="H984" s="154" t="s">
        <v>1</v>
      </c>
      <c r="I984" s="156"/>
      <c r="L984" s="152"/>
      <c r="M984" s="157"/>
      <c r="T984" s="158"/>
      <c r="AT984" s="154" t="s">
        <v>173</v>
      </c>
      <c r="AU984" s="154" t="s">
        <v>171</v>
      </c>
      <c r="AV984" s="12" t="s">
        <v>82</v>
      </c>
      <c r="AW984" s="12" t="s">
        <v>31</v>
      </c>
      <c r="AX984" s="12" t="s">
        <v>74</v>
      </c>
      <c r="AY984" s="154" t="s">
        <v>163</v>
      </c>
    </row>
    <row r="985" spans="2:65" s="12" customFormat="1" ht="24">
      <c r="B985" s="152"/>
      <c r="D985" s="153" t="s">
        <v>173</v>
      </c>
      <c r="E985" s="154" t="s">
        <v>1</v>
      </c>
      <c r="F985" s="155" t="s">
        <v>618</v>
      </c>
      <c r="H985" s="154" t="s">
        <v>1</v>
      </c>
      <c r="I985" s="156"/>
      <c r="L985" s="152"/>
      <c r="M985" s="157"/>
      <c r="T985" s="158"/>
      <c r="AT985" s="154" t="s">
        <v>173</v>
      </c>
      <c r="AU985" s="154" t="s">
        <v>171</v>
      </c>
      <c r="AV985" s="12" t="s">
        <v>82</v>
      </c>
      <c r="AW985" s="12" t="s">
        <v>31</v>
      </c>
      <c r="AX985" s="12" t="s">
        <v>74</v>
      </c>
      <c r="AY985" s="154" t="s">
        <v>163</v>
      </c>
    </row>
    <row r="986" spans="2:65" s="13" customFormat="1" ht="12">
      <c r="B986" s="159"/>
      <c r="D986" s="153" t="s">
        <v>173</v>
      </c>
      <c r="E986" s="160" t="s">
        <v>1</v>
      </c>
      <c r="F986" s="161" t="s">
        <v>906</v>
      </c>
      <c r="H986" s="162">
        <v>164.8</v>
      </c>
      <c r="I986" s="163"/>
      <c r="L986" s="159"/>
      <c r="M986" s="164"/>
      <c r="T986" s="165"/>
      <c r="AT986" s="160" t="s">
        <v>173</v>
      </c>
      <c r="AU986" s="160" t="s">
        <v>171</v>
      </c>
      <c r="AV986" s="13" t="s">
        <v>171</v>
      </c>
      <c r="AW986" s="13" t="s">
        <v>31</v>
      </c>
      <c r="AX986" s="13" t="s">
        <v>74</v>
      </c>
      <c r="AY986" s="160" t="s">
        <v>163</v>
      </c>
    </row>
    <row r="987" spans="2:65" s="12" customFormat="1" ht="12">
      <c r="B987" s="152"/>
      <c r="D987" s="153" t="s">
        <v>173</v>
      </c>
      <c r="E987" s="154" t="s">
        <v>1</v>
      </c>
      <c r="F987" s="155" t="s">
        <v>547</v>
      </c>
      <c r="H987" s="154" t="s">
        <v>1</v>
      </c>
      <c r="I987" s="156"/>
      <c r="L987" s="152"/>
      <c r="M987" s="157"/>
      <c r="T987" s="158"/>
      <c r="AT987" s="154" t="s">
        <v>173</v>
      </c>
      <c r="AU987" s="154" t="s">
        <v>171</v>
      </c>
      <c r="AV987" s="12" t="s">
        <v>82</v>
      </c>
      <c r="AW987" s="12" t="s">
        <v>31</v>
      </c>
      <c r="AX987" s="12" t="s">
        <v>74</v>
      </c>
      <c r="AY987" s="154" t="s">
        <v>163</v>
      </c>
    </row>
    <row r="988" spans="2:65" s="12" customFormat="1" ht="12">
      <c r="B988" s="152"/>
      <c r="D988" s="153" t="s">
        <v>173</v>
      </c>
      <c r="E988" s="154" t="s">
        <v>1</v>
      </c>
      <c r="F988" s="155" t="s">
        <v>622</v>
      </c>
      <c r="H988" s="154" t="s">
        <v>1</v>
      </c>
      <c r="I988" s="156"/>
      <c r="L988" s="152"/>
      <c r="M988" s="157"/>
      <c r="T988" s="158"/>
      <c r="AT988" s="154" t="s">
        <v>173</v>
      </c>
      <c r="AU988" s="154" t="s">
        <v>171</v>
      </c>
      <c r="AV988" s="12" t="s">
        <v>82</v>
      </c>
      <c r="AW988" s="12" t="s">
        <v>31</v>
      </c>
      <c r="AX988" s="12" t="s">
        <v>74</v>
      </c>
      <c r="AY988" s="154" t="s">
        <v>163</v>
      </c>
    </row>
    <row r="989" spans="2:65" s="13" customFormat="1" ht="12">
      <c r="B989" s="159"/>
      <c r="D989" s="153" t="s">
        <v>173</v>
      </c>
      <c r="E989" s="160" t="s">
        <v>1</v>
      </c>
      <c r="F989" s="161" t="s">
        <v>623</v>
      </c>
      <c r="H989" s="162">
        <v>221.5</v>
      </c>
      <c r="I989" s="163"/>
      <c r="L989" s="159"/>
      <c r="M989" s="164"/>
      <c r="T989" s="165"/>
      <c r="AT989" s="160" t="s">
        <v>173</v>
      </c>
      <c r="AU989" s="160" t="s">
        <v>171</v>
      </c>
      <c r="AV989" s="13" t="s">
        <v>171</v>
      </c>
      <c r="AW989" s="13" t="s">
        <v>31</v>
      </c>
      <c r="AX989" s="13" t="s">
        <v>74</v>
      </c>
      <c r="AY989" s="160" t="s">
        <v>163</v>
      </c>
    </row>
    <row r="990" spans="2:65" s="14" customFormat="1" ht="12">
      <c r="B990" s="166"/>
      <c r="D990" s="153" t="s">
        <v>173</v>
      </c>
      <c r="E990" s="167" t="s">
        <v>1</v>
      </c>
      <c r="F990" s="168" t="s">
        <v>178</v>
      </c>
      <c r="H990" s="169">
        <v>386.3</v>
      </c>
      <c r="I990" s="170"/>
      <c r="L990" s="166"/>
      <c r="M990" s="171"/>
      <c r="T990" s="172"/>
      <c r="AT990" s="167" t="s">
        <v>173</v>
      </c>
      <c r="AU990" s="167" t="s">
        <v>171</v>
      </c>
      <c r="AV990" s="14" t="s">
        <v>170</v>
      </c>
      <c r="AW990" s="14" t="s">
        <v>31</v>
      </c>
      <c r="AX990" s="14" t="s">
        <v>82</v>
      </c>
      <c r="AY990" s="167" t="s">
        <v>163</v>
      </c>
    </row>
    <row r="991" spans="2:65" s="1" customFormat="1" ht="24.25" customHeight="1">
      <c r="B991" s="31"/>
      <c r="C991" s="138" t="s">
        <v>1134</v>
      </c>
      <c r="D991" s="138" t="s">
        <v>166</v>
      </c>
      <c r="E991" s="139" t="s">
        <v>1135</v>
      </c>
      <c r="F991" s="140" t="s">
        <v>1136</v>
      </c>
      <c r="G991" s="141" t="s">
        <v>183</v>
      </c>
      <c r="H991" s="142">
        <v>221.5</v>
      </c>
      <c r="I991" s="143"/>
      <c r="J991" s="144">
        <f>ROUND(I991*H991,2)</f>
        <v>0</v>
      </c>
      <c r="K991" s="145"/>
      <c r="L991" s="31"/>
      <c r="M991" s="146" t="s">
        <v>1</v>
      </c>
      <c r="N991" s="147" t="s">
        <v>40</v>
      </c>
      <c r="P991" s="148">
        <f>O991*H991</f>
        <v>0</v>
      </c>
      <c r="Q991" s="148">
        <v>8.1999999999999998E-4</v>
      </c>
      <c r="R991" s="148">
        <f>Q991*H991</f>
        <v>0.18162999999999999</v>
      </c>
      <c r="S991" s="148">
        <v>0</v>
      </c>
      <c r="T991" s="149">
        <f>S991*H991</f>
        <v>0</v>
      </c>
      <c r="AR991" s="150" t="s">
        <v>275</v>
      </c>
      <c r="AT991" s="150" t="s">
        <v>166</v>
      </c>
      <c r="AU991" s="150" t="s">
        <v>171</v>
      </c>
      <c r="AY991" s="16" t="s">
        <v>163</v>
      </c>
      <c r="BE991" s="151">
        <f>IF(N991="základná",J991,0)</f>
        <v>0</v>
      </c>
      <c r="BF991" s="151">
        <f>IF(N991="znížená",J991,0)</f>
        <v>0</v>
      </c>
      <c r="BG991" s="151">
        <f>IF(N991="zákl. prenesená",J991,0)</f>
        <v>0</v>
      </c>
      <c r="BH991" s="151">
        <f>IF(N991="zníž. prenesená",J991,0)</f>
        <v>0</v>
      </c>
      <c r="BI991" s="151">
        <f>IF(N991="nulová",J991,0)</f>
        <v>0</v>
      </c>
      <c r="BJ991" s="16" t="s">
        <v>171</v>
      </c>
      <c r="BK991" s="151">
        <f>ROUND(I991*H991,2)</f>
        <v>0</v>
      </c>
      <c r="BL991" s="16" t="s">
        <v>275</v>
      </c>
      <c r="BM991" s="150" t="s">
        <v>1137</v>
      </c>
    </row>
    <row r="992" spans="2:65" s="12" customFormat="1" ht="12">
      <c r="B992" s="152"/>
      <c r="D992" s="153" t="s">
        <v>173</v>
      </c>
      <c r="E992" s="154" t="s">
        <v>1</v>
      </c>
      <c r="F992" s="155" t="s">
        <v>547</v>
      </c>
      <c r="H992" s="154" t="s">
        <v>1</v>
      </c>
      <c r="I992" s="156"/>
      <c r="L992" s="152"/>
      <c r="M992" s="157"/>
      <c r="T992" s="158"/>
      <c r="AT992" s="154" t="s">
        <v>173</v>
      </c>
      <c r="AU992" s="154" t="s">
        <v>171</v>
      </c>
      <c r="AV992" s="12" t="s">
        <v>82</v>
      </c>
      <c r="AW992" s="12" t="s">
        <v>31</v>
      </c>
      <c r="AX992" s="12" t="s">
        <v>74</v>
      </c>
      <c r="AY992" s="154" t="s">
        <v>163</v>
      </c>
    </row>
    <row r="993" spans="2:65" s="12" customFormat="1" ht="12">
      <c r="B993" s="152"/>
      <c r="D993" s="153" t="s">
        <v>173</v>
      </c>
      <c r="E993" s="154" t="s">
        <v>1</v>
      </c>
      <c r="F993" s="155" t="s">
        <v>622</v>
      </c>
      <c r="H993" s="154" t="s">
        <v>1</v>
      </c>
      <c r="I993" s="156"/>
      <c r="L993" s="152"/>
      <c r="M993" s="157"/>
      <c r="T993" s="158"/>
      <c r="AT993" s="154" t="s">
        <v>173</v>
      </c>
      <c r="AU993" s="154" t="s">
        <v>171</v>
      </c>
      <c r="AV993" s="12" t="s">
        <v>82</v>
      </c>
      <c r="AW993" s="12" t="s">
        <v>31</v>
      </c>
      <c r="AX993" s="12" t="s">
        <v>74</v>
      </c>
      <c r="AY993" s="154" t="s">
        <v>163</v>
      </c>
    </row>
    <row r="994" spans="2:65" s="13" customFormat="1" ht="12">
      <c r="B994" s="159"/>
      <c r="D994" s="153" t="s">
        <v>173</v>
      </c>
      <c r="E994" s="160" t="s">
        <v>1</v>
      </c>
      <c r="F994" s="161" t="s">
        <v>623</v>
      </c>
      <c r="H994" s="162">
        <v>221.5</v>
      </c>
      <c r="I994" s="163"/>
      <c r="L994" s="159"/>
      <c r="M994" s="164"/>
      <c r="T994" s="165"/>
      <c r="AT994" s="160" t="s">
        <v>173</v>
      </c>
      <c r="AU994" s="160" t="s">
        <v>171</v>
      </c>
      <c r="AV994" s="13" t="s">
        <v>171</v>
      </c>
      <c r="AW994" s="13" t="s">
        <v>31</v>
      </c>
      <c r="AX994" s="13" t="s">
        <v>74</v>
      </c>
      <c r="AY994" s="160" t="s">
        <v>163</v>
      </c>
    </row>
    <row r="995" spans="2:65" s="14" customFormat="1" ht="12">
      <c r="B995" s="166"/>
      <c r="D995" s="153" t="s">
        <v>173</v>
      </c>
      <c r="E995" s="167" t="s">
        <v>1</v>
      </c>
      <c r="F995" s="168" t="s">
        <v>178</v>
      </c>
      <c r="H995" s="169">
        <v>221.5</v>
      </c>
      <c r="I995" s="170"/>
      <c r="L995" s="166"/>
      <c r="M995" s="171"/>
      <c r="T995" s="172"/>
      <c r="AT995" s="167" t="s">
        <v>173</v>
      </c>
      <c r="AU995" s="167" t="s">
        <v>171</v>
      </c>
      <c r="AV995" s="14" t="s">
        <v>170</v>
      </c>
      <c r="AW995" s="14" t="s">
        <v>31</v>
      </c>
      <c r="AX995" s="14" t="s">
        <v>82</v>
      </c>
      <c r="AY995" s="167" t="s">
        <v>163</v>
      </c>
    </row>
    <row r="996" spans="2:65" s="1" customFormat="1" ht="16.5" customHeight="1">
      <c r="B996" s="31"/>
      <c r="C996" s="176" t="s">
        <v>1138</v>
      </c>
      <c r="D996" s="176" t="s">
        <v>297</v>
      </c>
      <c r="E996" s="177" t="s">
        <v>1139</v>
      </c>
      <c r="F996" s="178" t="s">
        <v>1140</v>
      </c>
      <c r="G996" s="179" t="s">
        <v>183</v>
      </c>
      <c r="H996" s="180">
        <v>232.57499999999999</v>
      </c>
      <c r="I996" s="181"/>
      <c r="J996" s="182">
        <f>ROUND(I996*H996,2)</f>
        <v>0</v>
      </c>
      <c r="K996" s="183"/>
      <c r="L996" s="184"/>
      <c r="M996" s="185" t="s">
        <v>1</v>
      </c>
      <c r="N996" s="186" t="s">
        <v>40</v>
      </c>
      <c r="P996" s="148">
        <f>O996*H996</f>
        <v>0</v>
      </c>
      <c r="Q996" s="148">
        <v>7.7299999999999999E-3</v>
      </c>
      <c r="R996" s="148">
        <f>Q996*H996</f>
        <v>1.7978047499999998</v>
      </c>
      <c r="S996" s="148">
        <v>0</v>
      </c>
      <c r="T996" s="149">
        <f>S996*H996</f>
        <v>0</v>
      </c>
      <c r="AR996" s="150" t="s">
        <v>300</v>
      </c>
      <c r="AT996" s="150" t="s">
        <v>297</v>
      </c>
      <c r="AU996" s="150" t="s">
        <v>171</v>
      </c>
      <c r="AY996" s="16" t="s">
        <v>163</v>
      </c>
      <c r="BE996" s="151">
        <f>IF(N996="základná",J996,0)</f>
        <v>0</v>
      </c>
      <c r="BF996" s="151">
        <f>IF(N996="znížená",J996,0)</f>
        <v>0</v>
      </c>
      <c r="BG996" s="151">
        <f>IF(N996="zákl. prenesená",J996,0)</f>
        <v>0</v>
      </c>
      <c r="BH996" s="151">
        <f>IF(N996="zníž. prenesená",J996,0)</f>
        <v>0</v>
      </c>
      <c r="BI996" s="151">
        <f>IF(N996="nulová",J996,0)</f>
        <v>0</v>
      </c>
      <c r="BJ996" s="16" t="s">
        <v>171</v>
      </c>
      <c r="BK996" s="151">
        <f>ROUND(I996*H996,2)</f>
        <v>0</v>
      </c>
      <c r="BL996" s="16" t="s">
        <v>275</v>
      </c>
      <c r="BM996" s="150" t="s">
        <v>1141</v>
      </c>
    </row>
    <row r="997" spans="2:65" s="12" customFormat="1" ht="12">
      <c r="B997" s="152"/>
      <c r="D997" s="153" t="s">
        <v>173</v>
      </c>
      <c r="E997" s="154" t="s">
        <v>1</v>
      </c>
      <c r="F997" s="155" t="s">
        <v>1142</v>
      </c>
      <c r="H997" s="154" t="s">
        <v>1</v>
      </c>
      <c r="I997" s="156"/>
      <c r="L997" s="152"/>
      <c r="M997" s="157"/>
      <c r="T997" s="158"/>
      <c r="AT997" s="154" t="s">
        <v>173</v>
      </c>
      <c r="AU997" s="154" t="s">
        <v>171</v>
      </c>
      <c r="AV997" s="12" t="s">
        <v>82</v>
      </c>
      <c r="AW997" s="12" t="s">
        <v>31</v>
      </c>
      <c r="AX997" s="12" t="s">
        <v>74</v>
      </c>
      <c r="AY997" s="154" t="s">
        <v>163</v>
      </c>
    </row>
    <row r="998" spans="2:65" s="13" customFormat="1" ht="12">
      <c r="B998" s="159"/>
      <c r="D998" s="153" t="s">
        <v>173</v>
      </c>
      <c r="E998" s="160" t="s">
        <v>1</v>
      </c>
      <c r="F998" s="161" t="s">
        <v>1143</v>
      </c>
      <c r="H998" s="162">
        <v>232.57499999999999</v>
      </c>
      <c r="I998" s="163"/>
      <c r="L998" s="159"/>
      <c r="M998" s="164"/>
      <c r="T998" s="165"/>
      <c r="AT998" s="160" t="s">
        <v>173</v>
      </c>
      <c r="AU998" s="160" t="s">
        <v>171</v>
      </c>
      <c r="AV998" s="13" t="s">
        <v>171</v>
      </c>
      <c r="AW998" s="13" t="s">
        <v>31</v>
      </c>
      <c r="AX998" s="13" t="s">
        <v>82</v>
      </c>
      <c r="AY998" s="160" t="s">
        <v>163</v>
      </c>
    </row>
    <row r="999" spans="2:65" s="1" customFormat="1" ht="24.25" customHeight="1">
      <c r="B999" s="31"/>
      <c r="C999" s="138" t="s">
        <v>1144</v>
      </c>
      <c r="D999" s="138" t="s">
        <v>166</v>
      </c>
      <c r="E999" s="139" t="s">
        <v>1145</v>
      </c>
      <c r="F999" s="140" t="s">
        <v>1146</v>
      </c>
      <c r="G999" s="141" t="s">
        <v>237</v>
      </c>
      <c r="H999" s="142">
        <v>2.1019999999999999</v>
      </c>
      <c r="I999" s="143"/>
      <c r="J999" s="144">
        <f>ROUND(I999*H999,2)</f>
        <v>0</v>
      </c>
      <c r="K999" s="145"/>
      <c r="L999" s="31"/>
      <c r="M999" s="146" t="s">
        <v>1</v>
      </c>
      <c r="N999" s="147" t="s">
        <v>40</v>
      </c>
      <c r="P999" s="148">
        <f>O999*H999</f>
        <v>0</v>
      </c>
      <c r="Q999" s="148">
        <v>0</v>
      </c>
      <c r="R999" s="148">
        <f>Q999*H999</f>
        <v>0</v>
      </c>
      <c r="S999" s="148">
        <v>0</v>
      </c>
      <c r="T999" s="149">
        <f>S999*H999</f>
        <v>0</v>
      </c>
      <c r="AR999" s="150" t="s">
        <v>275</v>
      </c>
      <c r="AT999" s="150" t="s">
        <v>166</v>
      </c>
      <c r="AU999" s="150" t="s">
        <v>171</v>
      </c>
      <c r="AY999" s="16" t="s">
        <v>163</v>
      </c>
      <c r="BE999" s="151">
        <f>IF(N999="základná",J999,0)</f>
        <v>0</v>
      </c>
      <c r="BF999" s="151">
        <f>IF(N999="znížená",J999,0)</f>
        <v>0</v>
      </c>
      <c r="BG999" s="151">
        <f>IF(N999="zákl. prenesená",J999,0)</f>
        <v>0</v>
      </c>
      <c r="BH999" s="151">
        <f>IF(N999="zníž. prenesená",J999,0)</f>
        <v>0</v>
      </c>
      <c r="BI999" s="151">
        <f>IF(N999="nulová",J999,0)</f>
        <v>0</v>
      </c>
      <c r="BJ999" s="16" t="s">
        <v>171</v>
      </c>
      <c r="BK999" s="151">
        <f>ROUND(I999*H999,2)</f>
        <v>0</v>
      </c>
      <c r="BL999" s="16" t="s">
        <v>275</v>
      </c>
      <c r="BM999" s="150" t="s">
        <v>1147</v>
      </c>
    </row>
    <row r="1000" spans="2:65" s="11" customFormat="1" ht="20.75" customHeight="1">
      <c r="B1000" s="126"/>
      <c r="D1000" s="127" t="s">
        <v>73</v>
      </c>
      <c r="E1000" s="136" t="s">
        <v>1148</v>
      </c>
      <c r="F1000" s="136" t="s">
        <v>1148</v>
      </c>
      <c r="I1000" s="129"/>
      <c r="J1000" s="137">
        <f>BK1000</f>
        <v>0</v>
      </c>
      <c r="L1000" s="126"/>
      <c r="M1000" s="131"/>
      <c r="P1000" s="132">
        <v>0</v>
      </c>
      <c r="R1000" s="132">
        <v>0</v>
      </c>
      <c r="T1000" s="133">
        <v>0</v>
      </c>
      <c r="AR1000" s="127" t="s">
        <v>171</v>
      </c>
      <c r="AT1000" s="134" t="s">
        <v>73</v>
      </c>
      <c r="AU1000" s="134" t="s">
        <v>171</v>
      </c>
      <c r="AY1000" s="127" t="s">
        <v>163</v>
      </c>
      <c r="BK1000" s="135">
        <v>0</v>
      </c>
    </row>
    <row r="1001" spans="2:65" s="11" customFormat="1" ht="22.75" customHeight="1">
      <c r="B1001" s="126"/>
      <c r="D1001" s="127" t="s">
        <v>73</v>
      </c>
      <c r="E1001" s="136" t="s">
        <v>1149</v>
      </c>
      <c r="F1001" s="136" t="s">
        <v>1150</v>
      </c>
      <c r="I1001" s="129"/>
      <c r="J1001" s="137">
        <f>BK1001</f>
        <v>0</v>
      </c>
      <c r="L1001" s="126"/>
      <c r="M1001" s="131"/>
      <c r="P1001" s="132">
        <f>SUM(P1002:P1017)</f>
        <v>0</v>
      </c>
      <c r="R1001" s="132">
        <f>SUM(R1002:R1017)</f>
        <v>1.1889240000000001</v>
      </c>
      <c r="T1001" s="133">
        <f>SUM(T1002:T1017)</f>
        <v>0</v>
      </c>
      <c r="AR1001" s="127" t="s">
        <v>171</v>
      </c>
      <c r="AT1001" s="134" t="s">
        <v>73</v>
      </c>
      <c r="AU1001" s="134" t="s">
        <v>82</v>
      </c>
      <c r="AY1001" s="127" t="s">
        <v>163</v>
      </c>
      <c r="BK1001" s="135">
        <f>SUM(BK1002:BK1017)</f>
        <v>0</v>
      </c>
    </row>
    <row r="1002" spans="2:65" s="1" customFormat="1" ht="24.25" customHeight="1">
      <c r="B1002" s="31"/>
      <c r="C1002" s="138" t="s">
        <v>1151</v>
      </c>
      <c r="D1002" s="138" t="s">
        <v>166</v>
      </c>
      <c r="E1002" s="139" t="s">
        <v>1152</v>
      </c>
      <c r="F1002" s="140" t="s">
        <v>1153</v>
      </c>
      <c r="G1002" s="141" t="s">
        <v>222</v>
      </c>
      <c r="H1002" s="142">
        <v>5652.3</v>
      </c>
      <c r="I1002" s="143"/>
      <c r="J1002" s="144">
        <f>ROUND(I1002*H1002,2)</f>
        <v>0</v>
      </c>
      <c r="K1002" s="145"/>
      <c r="L1002" s="31"/>
      <c r="M1002" s="146" t="s">
        <v>1</v>
      </c>
      <c r="N1002" s="147" t="s">
        <v>40</v>
      </c>
      <c r="P1002" s="148">
        <f>O1002*H1002</f>
        <v>0</v>
      </c>
      <c r="Q1002" s="148">
        <v>0</v>
      </c>
      <c r="R1002" s="148">
        <f>Q1002*H1002</f>
        <v>0</v>
      </c>
      <c r="S1002" s="148">
        <v>0</v>
      </c>
      <c r="T1002" s="149">
        <f>S1002*H1002</f>
        <v>0</v>
      </c>
      <c r="AR1002" s="150" t="s">
        <v>275</v>
      </c>
      <c r="AT1002" s="150" t="s">
        <v>166</v>
      </c>
      <c r="AU1002" s="150" t="s">
        <v>171</v>
      </c>
      <c r="AY1002" s="16" t="s">
        <v>163</v>
      </c>
      <c r="BE1002" s="151">
        <f>IF(N1002="základná",J1002,0)</f>
        <v>0</v>
      </c>
      <c r="BF1002" s="151">
        <f>IF(N1002="znížená",J1002,0)</f>
        <v>0</v>
      </c>
      <c r="BG1002" s="151">
        <f>IF(N1002="zákl. prenesená",J1002,0)</f>
        <v>0</v>
      </c>
      <c r="BH1002" s="151">
        <f>IF(N1002="zníž. prenesená",J1002,0)</f>
        <v>0</v>
      </c>
      <c r="BI1002" s="151">
        <f>IF(N1002="nulová",J1002,0)</f>
        <v>0</v>
      </c>
      <c r="BJ1002" s="16" t="s">
        <v>171</v>
      </c>
      <c r="BK1002" s="151">
        <f>ROUND(I1002*H1002,2)</f>
        <v>0</v>
      </c>
      <c r="BL1002" s="16" t="s">
        <v>275</v>
      </c>
      <c r="BM1002" s="150" t="s">
        <v>1154</v>
      </c>
    </row>
    <row r="1003" spans="2:65" s="12" customFormat="1" ht="12">
      <c r="B1003" s="152"/>
      <c r="D1003" s="153" t="s">
        <v>173</v>
      </c>
      <c r="E1003" s="154" t="s">
        <v>1</v>
      </c>
      <c r="F1003" s="155" t="s">
        <v>1155</v>
      </c>
      <c r="H1003" s="154" t="s">
        <v>1</v>
      </c>
      <c r="I1003" s="156"/>
      <c r="L1003" s="152"/>
      <c r="M1003" s="157"/>
      <c r="T1003" s="158"/>
      <c r="AT1003" s="154" t="s">
        <v>173</v>
      </c>
      <c r="AU1003" s="154" t="s">
        <v>171</v>
      </c>
      <c r="AV1003" s="12" t="s">
        <v>82</v>
      </c>
      <c r="AW1003" s="12" t="s">
        <v>31</v>
      </c>
      <c r="AX1003" s="12" t="s">
        <v>74</v>
      </c>
      <c r="AY1003" s="154" t="s">
        <v>163</v>
      </c>
    </row>
    <row r="1004" spans="2:65" s="13" customFormat="1" ht="12">
      <c r="B1004" s="159"/>
      <c r="D1004" s="153" t="s">
        <v>173</v>
      </c>
      <c r="E1004" s="160" t="s">
        <v>1</v>
      </c>
      <c r="F1004" s="161" t="s">
        <v>1156</v>
      </c>
      <c r="H1004" s="162">
        <v>5652.3</v>
      </c>
      <c r="I1004" s="163"/>
      <c r="L1004" s="159"/>
      <c r="M1004" s="164"/>
      <c r="T1004" s="165"/>
      <c r="AT1004" s="160" t="s">
        <v>173</v>
      </c>
      <c r="AU1004" s="160" t="s">
        <v>171</v>
      </c>
      <c r="AV1004" s="13" t="s">
        <v>171</v>
      </c>
      <c r="AW1004" s="13" t="s">
        <v>31</v>
      </c>
      <c r="AX1004" s="13" t="s">
        <v>82</v>
      </c>
      <c r="AY1004" s="160" t="s">
        <v>163</v>
      </c>
    </row>
    <row r="1005" spans="2:65" s="1" customFormat="1" ht="24.25" customHeight="1">
      <c r="B1005" s="31"/>
      <c r="C1005" s="138" t="s">
        <v>1157</v>
      </c>
      <c r="D1005" s="138" t="s">
        <v>166</v>
      </c>
      <c r="E1005" s="139" t="s">
        <v>1158</v>
      </c>
      <c r="F1005" s="140" t="s">
        <v>1159</v>
      </c>
      <c r="G1005" s="141" t="s">
        <v>183</v>
      </c>
      <c r="H1005" s="142">
        <v>1687.596</v>
      </c>
      <c r="I1005" s="143"/>
      <c r="J1005" s="144">
        <f>ROUND(I1005*H1005,2)</f>
        <v>0</v>
      </c>
      <c r="K1005" s="145"/>
      <c r="L1005" s="31"/>
      <c r="M1005" s="146" t="s">
        <v>1</v>
      </c>
      <c r="N1005" s="147" t="s">
        <v>40</v>
      </c>
      <c r="P1005" s="148">
        <f>O1005*H1005</f>
        <v>0</v>
      </c>
      <c r="Q1005" s="148">
        <v>1.2E-4</v>
      </c>
      <c r="R1005" s="148">
        <f>Q1005*H1005</f>
        <v>0.20251152</v>
      </c>
      <c r="S1005" s="148">
        <v>0</v>
      </c>
      <c r="T1005" s="149">
        <f>S1005*H1005</f>
        <v>0</v>
      </c>
      <c r="AR1005" s="150" t="s">
        <v>275</v>
      </c>
      <c r="AT1005" s="150" t="s">
        <v>166</v>
      </c>
      <c r="AU1005" s="150" t="s">
        <v>171</v>
      </c>
      <c r="AY1005" s="16" t="s">
        <v>163</v>
      </c>
      <c r="BE1005" s="151">
        <f>IF(N1005="základná",J1005,0)</f>
        <v>0</v>
      </c>
      <c r="BF1005" s="151">
        <f>IF(N1005="znížená",J1005,0)</f>
        <v>0</v>
      </c>
      <c r="BG1005" s="151">
        <f>IF(N1005="zákl. prenesená",J1005,0)</f>
        <v>0</v>
      </c>
      <c r="BH1005" s="151">
        <f>IF(N1005="zníž. prenesená",J1005,0)</f>
        <v>0</v>
      </c>
      <c r="BI1005" s="151">
        <f>IF(N1005="nulová",J1005,0)</f>
        <v>0</v>
      </c>
      <c r="BJ1005" s="16" t="s">
        <v>171</v>
      </c>
      <c r="BK1005" s="151">
        <f>ROUND(I1005*H1005,2)</f>
        <v>0</v>
      </c>
      <c r="BL1005" s="16" t="s">
        <v>275</v>
      </c>
      <c r="BM1005" s="150" t="s">
        <v>1160</v>
      </c>
    </row>
    <row r="1006" spans="2:65" s="12" customFormat="1" ht="24">
      <c r="B1006" s="152"/>
      <c r="D1006" s="153" t="s">
        <v>173</v>
      </c>
      <c r="E1006" s="154" t="s">
        <v>1</v>
      </c>
      <c r="F1006" s="155" t="s">
        <v>757</v>
      </c>
      <c r="H1006" s="154" t="s">
        <v>1</v>
      </c>
      <c r="I1006" s="156"/>
      <c r="L1006" s="152"/>
      <c r="M1006" s="157"/>
      <c r="T1006" s="158"/>
      <c r="AT1006" s="154" t="s">
        <v>173</v>
      </c>
      <c r="AU1006" s="154" t="s">
        <v>171</v>
      </c>
      <c r="AV1006" s="12" t="s">
        <v>82</v>
      </c>
      <c r="AW1006" s="12" t="s">
        <v>31</v>
      </c>
      <c r="AX1006" s="12" t="s">
        <v>74</v>
      </c>
      <c r="AY1006" s="154" t="s">
        <v>163</v>
      </c>
    </row>
    <row r="1007" spans="2:65" s="13" customFormat="1" ht="12">
      <c r="B1007" s="159"/>
      <c r="D1007" s="153" t="s">
        <v>173</v>
      </c>
      <c r="E1007" s="160" t="s">
        <v>1</v>
      </c>
      <c r="F1007" s="161" t="s">
        <v>758</v>
      </c>
      <c r="H1007" s="162">
        <v>1687.596</v>
      </c>
      <c r="I1007" s="163"/>
      <c r="L1007" s="159"/>
      <c r="M1007" s="164"/>
      <c r="T1007" s="165"/>
      <c r="AT1007" s="160" t="s">
        <v>173</v>
      </c>
      <c r="AU1007" s="160" t="s">
        <v>171</v>
      </c>
      <c r="AV1007" s="13" t="s">
        <v>171</v>
      </c>
      <c r="AW1007" s="13" t="s">
        <v>31</v>
      </c>
      <c r="AX1007" s="13" t="s">
        <v>82</v>
      </c>
      <c r="AY1007" s="160" t="s">
        <v>163</v>
      </c>
    </row>
    <row r="1008" spans="2:65" s="1" customFormat="1" ht="24.25" customHeight="1">
      <c r="B1008" s="31"/>
      <c r="C1008" s="138" t="s">
        <v>1161</v>
      </c>
      <c r="D1008" s="138" t="s">
        <v>166</v>
      </c>
      <c r="E1008" s="139" t="s">
        <v>1162</v>
      </c>
      <c r="F1008" s="140" t="s">
        <v>1163</v>
      </c>
      <c r="G1008" s="141" t="s">
        <v>183</v>
      </c>
      <c r="H1008" s="142">
        <v>1946.088</v>
      </c>
      <c r="I1008" s="143"/>
      <c r="J1008" s="144">
        <f>ROUND(I1008*H1008,2)</f>
        <v>0</v>
      </c>
      <c r="K1008" s="145"/>
      <c r="L1008" s="31"/>
      <c r="M1008" s="146" t="s">
        <v>1</v>
      </c>
      <c r="N1008" s="147" t="s">
        <v>40</v>
      </c>
      <c r="P1008" s="148">
        <f>O1008*H1008</f>
        <v>0</v>
      </c>
      <c r="Q1008" s="148">
        <v>1.6000000000000001E-4</v>
      </c>
      <c r="R1008" s="148">
        <f>Q1008*H1008</f>
        <v>0.31137408</v>
      </c>
      <c r="S1008" s="148">
        <v>0</v>
      </c>
      <c r="T1008" s="149">
        <f>S1008*H1008</f>
        <v>0</v>
      </c>
      <c r="AR1008" s="150" t="s">
        <v>275</v>
      </c>
      <c r="AT1008" s="150" t="s">
        <v>166</v>
      </c>
      <c r="AU1008" s="150" t="s">
        <v>171</v>
      </c>
      <c r="AY1008" s="16" t="s">
        <v>163</v>
      </c>
      <c r="BE1008" s="151">
        <f>IF(N1008="základná",J1008,0)</f>
        <v>0</v>
      </c>
      <c r="BF1008" s="151">
        <f>IF(N1008="znížená",J1008,0)</f>
        <v>0</v>
      </c>
      <c r="BG1008" s="151">
        <f>IF(N1008="zákl. prenesená",J1008,0)</f>
        <v>0</v>
      </c>
      <c r="BH1008" s="151">
        <f>IF(N1008="zníž. prenesená",J1008,0)</f>
        <v>0</v>
      </c>
      <c r="BI1008" s="151">
        <f>IF(N1008="nulová",J1008,0)</f>
        <v>0</v>
      </c>
      <c r="BJ1008" s="16" t="s">
        <v>171</v>
      </c>
      <c r="BK1008" s="151">
        <f>ROUND(I1008*H1008,2)</f>
        <v>0</v>
      </c>
      <c r="BL1008" s="16" t="s">
        <v>275</v>
      </c>
      <c r="BM1008" s="150" t="s">
        <v>1164</v>
      </c>
    </row>
    <row r="1009" spans="2:65" s="12" customFormat="1" ht="24">
      <c r="B1009" s="152"/>
      <c r="D1009" s="153" t="s">
        <v>173</v>
      </c>
      <c r="E1009" s="154" t="s">
        <v>1</v>
      </c>
      <c r="F1009" s="155" t="s">
        <v>1165</v>
      </c>
      <c r="H1009" s="154" t="s">
        <v>1</v>
      </c>
      <c r="I1009" s="156"/>
      <c r="L1009" s="152"/>
      <c r="M1009" s="157"/>
      <c r="T1009" s="158"/>
      <c r="AT1009" s="154" t="s">
        <v>173</v>
      </c>
      <c r="AU1009" s="154" t="s">
        <v>171</v>
      </c>
      <c r="AV1009" s="12" t="s">
        <v>82</v>
      </c>
      <c r="AW1009" s="12" t="s">
        <v>31</v>
      </c>
      <c r="AX1009" s="12" t="s">
        <v>74</v>
      </c>
      <c r="AY1009" s="154" t="s">
        <v>163</v>
      </c>
    </row>
    <row r="1010" spans="2:65" s="13" customFormat="1" ht="12">
      <c r="B1010" s="159"/>
      <c r="D1010" s="153" t="s">
        <v>173</v>
      </c>
      <c r="E1010" s="160" t="s">
        <v>1</v>
      </c>
      <c r="F1010" s="161" t="s">
        <v>1166</v>
      </c>
      <c r="H1010" s="162">
        <v>1695.92</v>
      </c>
      <c r="I1010" s="163"/>
      <c r="L1010" s="159"/>
      <c r="M1010" s="164"/>
      <c r="T1010" s="165"/>
      <c r="AT1010" s="160" t="s">
        <v>173</v>
      </c>
      <c r="AU1010" s="160" t="s">
        <v>171</v>
      </c>
      <c r="AV1010" s="13" t="s">
        <v>171</v>
      </c>
      <c r="AW1010" s="13" t="s">
        <v>31</v>
      </c>
      <c r="AX1010" s="13" t="s">
        <v>74</v>
      </c>
      <c r="AY1010" s="160" t="s">
        <v>163</v>
      </c>
    </row>
    <row r="1011" spans="2:65" s="13" customFormat="1" ht="48">
      <c r="B1011" s="159"/>
      <c r="D1011" s="153" t="s">
        <v>173</v>
      </c>
      <c r="E1011" s="160" t="s">
        <v>1</v>
      </c>
      <c r="F1011" s="161" t="s">
        <v>1167</v>
      </c>
      <c r="H1011" s="162">
        <v>82.671000000000006</v>
      </c>
      <c r="I1011" s="163"/>
      <c r="L1011" s="159"/>
      <c r="M1011" s="164"/>
      <c r="T1011" s="165"/>
      <c r="AT1011" s="160" t="s">
        <v>173</v>
      </c>
      <c r="AU1011" s="160" t="s">
        <v>171</v>
      </c>
      <c r="AV1011" s="13" t="s">
        <v>171</v>
      </c>
      <c r="AW1011" s="13" t="s">
        <v>31</v>
      </c>
      <c r="AX1011" s="13" t="s">
        <v>74</v>
      </c>
      <c r="AY1011" s="160" t="s">
        <v>163</v>
      </c>
    </row>
    <row r="1012" spans="2:65" s="12" customFormat="1" ht="12">
      <c r="B1012" s="152"/>
      <c r="D1012" s="153" t="s">
        <v>173</v>
      </c>
      <c r="E1012" s="154" t="s">
        <v>1</v>
      </c>
      <c r="F1012" s="155" t="s">
        <v>1168</v>
      </c>
      <c r="H1012" s="154" t="s">
        <v>1</v>
      </c>
      <c r="I1012" s="156"/>
      <c r="L1012" s="152"/>
      <c r="M1012" s="157"/>
      <c r="T1012" s="158"/>
      <c r="AT1012" s="154" t="s">
        <v>173</v>
      </c>
      <c r="AU1012" s="154" t="s">
        <v>171</v>
      </c>
      <c r="AV1012" s="12" t="s">
        <v>82</v>
      </c>
      <c r="AW1012" s="12" t="s">
        <v>31</v>
      </c>
      <c r="AX1012" s="12" t="s">
        <v>74</v>
      </c>
      <c r="AY1012" s="154" t="s">
        <v>163</v>
      </c>
    </row>
    <row r="1013" spans="2:65" s="13" customFormat="1" ht="36">
      <c r="B1013" s="159"/>
      <c r="D1013" s="153" t="s">
        <v>173</v>
      </c>
      <c r="E1013" s="160" t="s">
        <v>1</v>
      </c>
      <c r="F1013" s="161" t="s">
        <v>1169</v>
      </c>
      <c r="H1013" s="162">
        <v>167.49700000000001</v>
      </c>
      <c r="I1013" s="163"/>
      <c r="L1013" s="159"/>
      <c r="M1013" s="164"/>
      <c r="T1013" s="165"/>
      <c r="AT1013" s="160" t="s">
        <v>173</v>
      </c>
      <c r="AU1013" s="160" t="s">
        <v>171</v>
      </c>
      <c r="AV1013" s="13" t="s">
        <v>171</v>
      </c>
      <c r="AW1013" s="13" t="s">
        <v>31</v>
      </c>
      <c r="AX1013" s="13" t="s">
        <v>74</v>
      </c>
      <c r="AY1013" s="160" t="s">
        <v>163</v>
      </c>
    </row>
    <row r="1014" spans="2:65" s="14" customFormat="1" ht="12">
      <c r="B1014" s="166"/>
      <c r="D1014" s="153" t="s">
        <v>173</v>
      </c>
      <c r="E1014" s="167" t="s">
        <v>1</v>
      </c>
      <c r="F1014" s="168" t="s">
        <v>178</v>
      </c>
      <c r="H1014" s="169">
        <v>1946.0880000000002</v>
      </c>
      <c r="I1014" s="170"/>
      <c r="L1014" s="166"/>
      <c r="M1014" s="171"/>
      <c r="T1014" s="172"/>
      <c r="AT1014" s="167" t="s">
        <v>173</v>
      </c>
      <c r="AU1014" s="167" t="s">
        <v>171</v>
      </c>
      <c r="AV1014" s="14" t="s">
        <v>170</v>
      </c>
      <c r="AW1014" s="14" t="s">
        <v>31</v>
      </c>
      <c r="AX1014" s="14" t="s">
        <v>82</v>
      </c>
      <c r="AY1014" s="167" t="s">
        <v>163</v>
      </c>
    </row>
    <row r="1015" spans="2:65" s="1" customFormat="1" ht="33" customHeight="1">
      <c r="B1015" s="31"/>
      <c r="C1015" s="138" t="s">
        <v>1170</v>
      </c>
      <c r="D1015" s="138" t="s">
        <v>166</v>
      </c>
      <c r="E1015" s="139" t="s">
        <v>1171</v>
      </c>
      <c r="F1015" s="140" t="s">
        <v>1172</v>
      </c>
      <c r="G1015" s="141" t="s">
        <v>183</v>
      </c>
      <c r="H1015" s="142">
        <v>1687.596</v>
      </c>
      <c r="I1015" s="143"/>
      <c r="J1015" s="144">
        <f>ROUND(I1015*H1015,2)</f>
        <v>0</v>
      </c>
      <c r="K1015" s="145"/>
      <c r="L1015" s="31"/>
      <c r="M1015" s="146" t="s">
        <v>1</v>
      </c>
      <c r="N1015" s="147" t="s">
        <v>40</v>
      </c>
      <c r="P1015" s="148">
        <f>O1015*H1015</f>
        <v>0</v>
      </c>
      <c r="Q1015" s="148">
        <v>4.0000000000000002E-4</v>
      </c>
      <c r="R1015" s="148">
        <f>Q1015*H1015</f>
        <v>0.67503840000000004</v>
      </c>
      <c r="S1015" s="148">
        <v>0</v>
      </c>
      <c r="T1015" s="149">
        <f>S1015*H1015</f>
        <v>0</v>
      </c>
      <c r="AR1015" s="150" t="s">
        <v>275</v>
      </c>
      <c r="AT1015" s="150" t="s">
        <v>166</v>
      </c>
      <c r="AU1015" s="150" t="s">
        <v>171</v>
      </c>
      <c r="AY1015" s="16" t="s">
        <v>163</v>
      </c>
      <c r="BE1015" s="151">
        <f>IF(N1015="základná",J1015,0)</f>
        <v>0</v>
      </c>
      <c r="BF1015" s="151">
        <f>IF(N1015="znížená",J1015,0)</f>
        <v>0</v>
      </c>
      <c r="BG1015" s="151">
        <f>IF(N1015="zákl. prenesená",J1015,0)</f>
        <v>0</v>
      </c>
      <c r="BH1015" s="151">
        <f>IF(N1015="zníž. prenesená",J1015,0)</f>
        <v>0</v>
      </c>
      <c r="BI1015" s="151">
        <f>IF(N1015="nulová",J1015,0)</f>
        <v>0</v>
      </c>
      <c r="BJ1015" s="16" t="s">
        <v>171</v>
      </c>
      <c r="BK1015" s="151">
        <f>ROUND(I1015*H1015,2)</f>
        <v>0</v>
      </c>
      <c r="BL1015" s="16" t="s">
        <v>275</v>
      </c>
      <c r="BM1015" s="150" t="s">
        <v>1173</v>
      </c>
    </row>
    <row r="1016" spans="2:65" s="12" customFormat="1" ht="24">
      <c r="B1016" s="152"/>
      <c r="D1016" s="153" t="s">
        <v>173</v>
      </c>
      <c r="E1016" s="154" t="s">
        <v>1</v>
      </c>
      <c r="F1016" s="155" t="s">
        <v>757</v>
      </c>
      <c r="H1016" s="154" t="s">
        <v>1</v>
      </c>
      <c r="I1016" s="156"/>
      <c r="L1016" s="152"/>
      <c r="M1016" s="157"/>
      <c r="T1016" s="158"/>
      <c r="AT1016" s="154" t="s">
        <v>173</v>
      </c>
      <c r="AU1016" s="154" t="s">
        <v>171</v>
      </c>
      <c r="AV1016" s="12" t="s">
        <v>82</v>
      </c>
      <c r="AW1016" s="12" t="s">
        <v>31</v>
      </c>
      <c r="AX1016" s="12" t="s">
        <v>74</v>
      </c>
      <c r="AY1016" s="154" t="s">
        <v>163</v>
      </c>
    </row>
    <row r="1017" spans="2:65" s="13" customFormat="1" ht="12">
      <c r="B1017" s="159"/>
      <c r="D1017" s="153" t="s">
        <v>173</v>
      </c>
      <c r="E1017" s="160" t="s">
        <v>1</v>
      </c>
      <c r="F1017" s="161" t="s">
        <v>758</v>
      </c>
      <c r="H1017" s="162">
        <v>1687.596</v>
      </c>
      <c r="I1017" s="163"/>
      <c r="L1017" s="159"/>
      <c r="M1017" s="164"/>
      <c r="T1017" s="165"/>
      <c r="AT1017" s="160" t="s">
        <v>173</v>
      </c>
      <c r="AU1017" s="160" t="s">
        <v>171</v>
      </c>
      <c r="AV1017" s="13" t="s">
        <v>171</v>
      </c>
      <c r="AW1017" s="13" t="s">
        <v>31</v>
      </c>
      <c r="AX1017" s="13" t="s">
        <v>82</v>
      </c>
      <c r="AY1017" s="160" t="s">
        <v>163</v>
      </c>
    </row>
    <row r="1018" spans="2:65" s="11" customFormat="1" ht="26" customHeight="1">
      <c r="B1018" s="126"/>
      <c r="D1018" s="127" t="s">
        <v>73</v>
      </c>
      <c r="E1018" s="128" t="s">
        <v>507</v>
      </c>
      <c r="F1018" s="128" t="s">
        <v>508</v>
      </c>
      <c r="I1018" s="129"/>
      <c r="J1018" s="130">
        <f>BK1018</f>
        <v>0</v>
      </c>
      <c r="L1018" s="126"/>
      <c r="M1018" s="131"/>
      <c r="P1018" s="132">
        <f>SUM(P1019:P1020)</f>
        <v>0</v>
      </c>
      <c r="R1018" s="132">
        <f>SUM(R1019:R1020)</f>
        <v>0</v>
      </c>
      <c r="T1018" s="133">
        <f>SUM(T1019:T1020)</f>
        <v>0</v>
      </c>
      <c r="AR1018" s="127" t="s">
        <v>212</v>
      </c>
      <c r="AT1018" s="134" t="s">
        <v>73</v>
      </c>
      <c r="AU1018" s="134" t="s">
        <v>74</v>
      </c>
      <c r="AY1018" s="127" t="s">
        <v>163</v>
      </c>
      <c r="BK1018" s="135">
        <f>SUM(BK1019:BK1020)</f>
        <v>0</v>
      </c>
    </row>
    <row r="1019" spans="2:65" s="1" customFormat="1" ht="16.5" customHeight="1">
      <c r="B1019" s="31"/>
      <c r="C1019" s="138" t="s">
        <v>1174</v>
      </c>
      <c r="D1019" s="138" t="s">
        <v>166</v>
      </c>
      <c r="E1019" s="139" t="s">
        <v>510</v>
      </c>
      <c r="F1019" s="140" t="s">
        <v>511</v>
      </c>
      <c r="G1019" s="141" t="s">
        <v>512</v>
      </c>
      <c r="H1019" s="142">
        <v>1</v>
      </c>
      <c r="I1019" s="143"/>
      <c r="J1019" s="144">
        <f>ROUND(I1019*H1019,2)</f>
        <v>0</v>
      </c>
      <c r="K1019" s="145"/>
      <c r="L1019" s="31"/>
      <c r="M1019" s="146" t="s">
        <v>1</v>
      </c>
      <c r="N1019" s="147" t="s">
        <v>40</v>
      </c>
      <c r="P1019" s="148">
        <f>O1019*H1019</f>
        <v>0</v>
      </c>
      <c r="Q1019" s="148">
        <v>0</v>
      </c>
      <c r="R1019" s="148">
        <f>Q1019*H1019</f>
        <v>0</v>
      </c>
      <c r="S1019" s="148">
        <v>0</v>
      </c>
      <c r="T1019" s="149">
        <f>S1019*H1019</f>
        <v>0</v>
      </c>
      <c r="AR1019" s="150" t="s">
        <v>513</v>
      </c>
      <c r="AT1019" s="150" t="s">
        <v>166</v>
      </c>
      <c r="AU1019" s="150" t="s">
        <v>82</v>
      </c>
      <c r="AY1019" s="16" t="s">
        <v>163</v>
      </c>
      <c r="BE1019" s="151">
        <f>IF(N1019="základná",J1019,0)</f>
        <v>0</v>
      </c>
      <c r="BF1019" s="151">
        <f>IF(N1019="znížená",J1019,0)</f>
        <v>0</v>
      </c>
      <c r="BG1019" s="151">
        <f>IF(N1019="zákl. prenesená",J1019,0)</f>
        <v>0</v>
      </c>
      <c r="BH1019" s="151">
        <f>IF(N1019="zníž. prenesená",J1019,0)</f>
        <v>0</v>
      </c>
      <c r="BI1019" s="151">
        <f>IF(N1019="nulová",J1019,0)</f>
        <v>0</v>
      </c>
      <c r="BJ1019" s="16" t="s">
        <v>171</v>
      </c>
      <c r="BK1019" s="151">
        <f>ROUND(I1019*H1019,2)</f>
        <v>0</v>
      </c>
      <c r="BL1019" s="16" t="s">
        <v>513</v>
      </c>
      <c r="BM1019" s="150" t="s">
        <v>1175</v>
      </c>
    </row>
    <row r="1020" spans="2:65" s="1" customFormat="1" ht="24.25" customHeight="1">
      <c r="B1020" s="31"/>
      <c r="C1020" s="138" t="s">
        <v>1176</v>
      </c>
      <c r="D1020" s="138" t="s">
        <v>166</v>
      </c>
      <c r="E1020" s="139" t="s">
        <v>516</v>
      </c>
      <c r="F1020" s="140" t="s">
        <v>517</v>
      </c>
      <c r="G1020" s="141" t="s">
        <v>512</v>
      </c>
      <c r="H1020" s="142">
        <v>1</v>
      </c>
      <c r="I1020" s="143"/>
      <c r="J1020" s="144">
        <f>ROUND(I1020*H1020,2)</f>
        <v>0</v>
      </c>
      <c r="K1020" s="145"/>
      <c r="L1020" s="31"/>
      <c r="M1020" s="190" t="s">
        <v>1</v>
      </c>
      <c r="N1020" s="191" t="s">
        <v>40</v>
      </c>
      <c r="O1020" s="192"/>
      <c r="P1020" s="193">
        <f>O1020*H1020</f>
        <v>0</v>
      </c>
      <c r="Q1020" s="193">
        <v>0</v>
      </c>
      <c r="R1020" s="193">
        <f>Q1020*H1020</f>
        <v>0</v>
      </c>
      <c r="S1020" s="193">
        <v>0</v>
      </c>
      <c r="T1020" s="194">
        <f>S1020*H1020</f>
        <v>0</v>
      </c>
      <c r="AR1020" s="150" t="s">
        <v>513</v>
      </c>
      <c r="AT1020" s="150" t="s">
        <v>166</v>
      </c>
      <c r="AU1020" s="150" t="s">
        <v>82</v>
      </c>
      <c r="AY1020" s="16" t="s">
        <v>163</v>
      </c>
      <c r="BE1020" s="151">
        <f>IF(N1020="základná",J1020,0)</f>
        <v>0</v>
      </c>
      <c r="BF1020" s="151">
        <f>IF(N1020="znížená",J1020,0)</f>
        <v>0</v>
      </c>
      <c r="BG1020" s="151">
        <f>IF(N1020="zákl. prenesená",J1020,0)</f>
        <v>0</v>
      </c>
      <c r="BH1020" s="151">
        <f>IF(N1020="zníž. prenesená",J1020,0)</f>
        <v>0</v>
      </c>
      <c r="BI1020" s="151">
        <f>IF(N1020="nulová",J1020,0)</f>
        <v>0</v>
      </c>
      <c r="BJ1020" s="16" t="s">
        <v>171</v>
      </c>
      <c r="BK1020" s="151">
        <f>ROUND(I1020*H1020,2)</f>
        <v>0</v>
      </c>
      <c r="BL1020" s="16" t="s">
        <v>513</v>
      </c>
      <c r="BM1020" s="150" t="s">
        <v>1177</v>
      </c>
    </row>
    <row r="1021" spans="2:65" s="1" customFormat="1" ht="7" customHeight="1">
      <c r="B1021" s="46"/>
      <c r="C1021" s="47"/>
      <c r="D1021" s="47"/>
      <c r="E1021" s="47"/>
      <c r="F1021" s="47"/>
      <c r="G1021" s="47"/>
      <c r="H1021" s="47"/>
      <c r="I1021" s="47"/>
      <c r="J1021" s="47"/>
      <c r="K1021" s="47"/>
      <c r="L1021" s="31"/>
    </row>
  </sheetData>
  <sheetProtection algorithmName="SHA-512" hashValue="TFRy9eG9v6JTKoHCpkE7xM+LN6jepPMgNqbusdElYxHCeoQQgKr43ps6XAr2086DXwJrxQwIPeto/OSV0J+gXQ==" saltValue="iMY+V0wjJYcQLQp2x8obyYRzhCWQ5zA8BSmKiwQwmgyTtsgnqf1WHJapUDjUGuE3jwLqdwd/hA3iba/CP4mZfg==" spinCount="100000" sheet="1" objects="1" scenarios="1" formatColumns="0" formatRows="0" autoFilter="0"/>
  <autoFilter ref="C134:K1020" xr:uid="{00000000-0009-0000-0000-000002000000}"/>
  <mergeCells count="9">
    <mergeCell ref="E87:H87"/>
    <mergeCell ref="E125:H125"/>
    <mergeCell ref="E127:H12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31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89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1178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ROUND((SUM(BE128:BE310)),  2)</f>
        <v>0</v>
      </c>
      <c r="G33" s="94"/>
      <c r="H33" s="94"/>
      <c r="I33" s="95">
        <v>0.23</v>
      </c>
      <c r="J33" s="93">
        <f>ROUND(((SUM(BE128:BE310))*I33),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ROUND((SUM(BF128:BF310)),  2)</f>
        <v>0</v>
      </c>
      <c r="I34" s="97">
        <v>0.23</v>
      </c>
      <c r="J34" s="96">
        <f>ROUND(((SUM(BF128:BF310))*I34),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ROUND((SUM(BG128:BG310)),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ROUND((SUM(BH128:BH310)),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ROUND((SUM(BI128:BI310)),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 xml:space="preserve">2025/10 - SO-01 - sanácia vlhkosti exteriér 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1179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9" customFormat="1" ht="20" customHeight="1">
      <c r="B99" s="113"/>
      <c r="D99" s="114" t="s">
        <v>521</v>
      </c>
      <c r="E99" s="115"/>
      <c r="F99" s="115"/>
      <c r="G99" s="115"/>
      <c r="H99" s="115"/>
      <c r="I99" s="115"/>
      <c r="J99" s="116">
        <f>J188</f>
        <v>0</v>
      </c>
      <c r="L99" s="113"/>
    </row>
    <row r="100" spans="2:12" s="9" customFormat="1" ht="20" customHeight="1">
      <c r="B100" s="113"/>
      <c r="D100" s="114" t="s">
        <v>1180</v>
      </c>
      <c r="E100" s="115"/>
      <c r="F100" s="115"/>
      <c r="G100" s="115"/>
      <c r="H100" s="115"/>
      <c r="I100" s="115"/>
      <c r="J100" s="116">
        <f>J215</f>
        <v>0</v>
      </c>
      <c r="L100" s="113"/>
    </row>
    <row r="101" spans="2:12" s="9" customFormat="1" ht="20" customHeight="1">
      <c r="B101" s="113"/>
      <c r="D101" s="114" t="s">
        <v>1181</v>
      </c>
      <c r="E101" s="115"/>
      <c r="F101" s="115"/>
      <c r="G101" s="115"/>
      <c r="H101" s="115"/>
      <c r="I101" s="115"/>
      <c r="J101" s="116">
        <f>J220</f>
        <v>0</v>
      </c>
      <c r="L101" s="113"/>
    </row>
    <row r="102" spans="2:12" s="9" customFormat="1" ht="20" customHeight="1">
      <c r="B102" s="113"/>
      <c r="D102" s="114" t="s">
        <v>138</v>
      </c>
      <c r="E102" s="115"/>
      <c r="F102" s="115"/>
      <c r="G102" s="115"/>
      <c r="H102" s="115"/>
      <c r="I102" s="115"/>
      <c r="J102" s="116">
        <f>J231</f>
        <v>0</v>
      </c>
      <c r="L102" s="113"/>
    </row>
    <row r="103" spans="2:12" s="9" customFormat="1" ht="20" customHeight="1">
      <c r="B103" s="113"/>
      <c r="D103" s="114" t="s">
        <v>1182</v>
      </c>
      <c r="E103" s="115"/>
      <c r="F103" s="115"/>
      <c r="G103" s="115"/>
      <c r="H103" s="115"/>
      <c r="I103" s="115"/>
      <c r="J103" s="116">
        <f>J249</f>
        <v>0</v>
      </c>
      <c r="L103" s="113"/>
    </row>
    <row r="104" spans="2:12" s="9" customFormat="1" ht="20" customHeight="1">
      <c r="B104" s="113"/>
      <c r="D104" s="114" t="s">
        <v>139</v>
      </c>
      <c r="E104" s="115"/>
      <c r="F104" s="115"/>
      <c r="G104" s="115"/>
      <c r="H104" s="115"/>
      <c r="I104" s="115"/>
      <c r="J104" s="116">
        <f>J275</f>
        <v>0</v>
      </c>
      <c r="L104" s="113"/>
    </row>
    <row r="105" spans="2:12" s="9" customFormat="1" ht="20" customHeight="1">
      <c r="B105" s="113"/>
      <c r="D105" s="114" t="s">
        <v>140</v>
      </c>
      <c r="E105" s="115"/>
      <c r="F105" s="115"/>
      <c r="G105" s="115"/>
      <c r="H105" s="115"/>
      <c r="I105" s="115"/>
      <c r="J105" s="116">
        <f>J282</f>
        <v>0</v>
      </c>
      <c r="L105" s="113"/>
    </row>
    <row r="106" spans="2:12" s="8" customFormat="1" ht="25" customHeight="1">
      <c r="B106" s="109"/>
      <c r="D106" s="110" t="s">
        <v>141</v>
      </c>
      <c r="E106" s="111"/>
      <c r="F106" s="111"/>
      <c r="G106" s="111"/>
      <c r="H106" s="111"/>
      <c r="I106" s="111"/>
      <c r="J106" s="112">
        <f>J284</f>
        <v>0</v>
      </c>
      <c r="L106" s="109"/>
    </row>
    <row r="107" spans="2:12" s="9" customFormat="1" ht="20" customHeight="1">
      <c r="B107" s="113"/>
      <c r="D107" s="114" t="s">
        <v>522</v>
      </c>
      <c r="E107" s="115"/>
      <c r="F107" s="115"/>
      <c r="G107" s="115"/>
      <c r="H107" s="115"/>
      <c r="I107" s="115"/>
      <c r="J107" s="116">
        <f>J285</f>
        <v>0</v>
      </c>
      <c r="L107" s="113"/>
    </row>
    <row r="108" spans="2:12" s="8" customFormat="1" ht="25" customHeight="1">
      <c r="B108" s="109"/>
      <c r="D108" s="110" t="s">
        <v>1183</v>
      </c>
      <c r="E108" s="111"/>
      <c r="F108" s="111"/>
      <c r="G108" s="111"/>
      <c r="H108" s="111"/>
      <c r="I108" s="111"/>
      <c r="J108" s="112">
        <f>J308</f>
        <v>0</v>
      </c>
      <c r="L108" s="109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7" t="str">
        <f>E7</f>
        <v>Obnova vybraných častí  NKP Kaštieľ,Múzeum vo Svätom Antone</v>
      </c>
      <c r="F118" s="238"/>
      <c r="G118" s="238"/>
      <c r="H118" s="238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16.5" customHeight="1">
      <c r="B120" s="31"/>
      <c r="E120" s="200" t="str">
        <f>E9</f>
        <v xml:space="preserve">2025/10 - SO-01 - sanácia vlhkosti exteriér </v>
      </c>
      <c r="F120" s="239"/>
      <c r="G120" s="239"/>
      <c r="H120" s="239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P129+P284+P308</f>
        <v>0</v>
      </c>
      <c r="Q128" s="55"/>
      <c r="R128" s="123">
        <f>R129+R284+R308</f>
        <v>447.17118139084488</v>
      </c>
      <c r="S128" s="55"/>
      <c r="T128" s="124">
        <f>T129+T284+T308</f>
        <v>0</v>
      </c>
      <c r="AT128" s="16" t="s">
        <v>73</v>
      </c>
      <c r="AU128" s="16" t="s">
        <v>136</v>
      </c>
      <c r="BK128" s="125">
        <f>BK129+BK284+BK308</f>
        <v>0</v>
      </c>
    </row>
    <row r="129" spans="2:65" s="11" customFormat="1" ht="26" customHeight="1">
      <c r="B129" s="126"/>
      <c r="D129" s="127" t="s">
        <v>73</v>
      </c>
      <c r="E129" s="128" t="s">
        <v>161</v>
      </c>
      <c r="F129" s="128" t="s">
        <v>162</v>
      </c>
      <c r="I129" s="129"/>
      <c r="J129" s="130">
        <f>BK129</f>
        <v>0</v>
      </c>
      <c r="L129" s="126"/>
      <c r="M129" s="131"/>
      <c r="P129" s="132">
        <f>P130+P188+P215+P220+P231+P249+P275+P282</f>
        <v>0</v>
      </c>
      <c r="R129" s="132">
        <f>R130+R188+R215+R220+R231+R249+R275+R282</f>
        <v>446.79883434084491</v>
      </c>
      <c r="T129" s="133">
        <f>T130+T188+T215+T220+T231+T249+T275+T282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BK130+BK188+BK215+BK220+BK231+BK249+BK275+BK282</f>
        <v>0</v>
      </c>
    </row>
    <row r="130" spans="2:65" s="11" customFormat="1" ht="22.75" customHeight="1">
      <c r="B130" s="126"/>
      <c r="D130" s="127" t="s">
        <v>73</v>
      </c>
      <c r="E130" s="136" t="s">
        <v>82</v>
      </c>
      <c r="F130" s="136" t="s">
        <v>1184</v>
      </c>
      <c r="I130" s="129"/>
      <c r="J130" s="137">
        <f>BK130</f>
        <v>0</v>
      </c>
      <c r="L130" s="126"/>
      <c r="M130" s="131"/>
      <c r="P130" s="132">
        <f>SUM(P131:P187)</f>
        <v>0</v>
      </c>
      <c r="R130" s="132">
        <f>SUM(R131:R187)</f>
        <v>33.155930271999999</v>
      </c>
      <c r="T130" s="133">
        <f>SUM(T131:T187)</f>
        <v>0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SUM(BK131:BK187)</f>
        <v>0</v>
      </c>
    </row>
    <row r="131" spans="2:65" s="1" customFormat="1" ht="21.75" customHeight="1">
      <c r="B131" s="31"/>
      <c r="C131" s="138" t="s">
        <v>82</v>
      </c>
      <c r="D131" s="138" t="s">
        <v>166</v>
      </c>
      <c r="E131" s="139" t="s">
        <v>1185</v>
      </c>
      <c r="F131" s="140" t="s">
        <v>1186</v>
      </c>
      <c r="G131" s="141" t="s">
        <v>169</v>
      </c>
      <c r="H131" s="142">
        <v>24.536000000000001</v>
      </c>
      <c r="I131" s="143"/>
      <c r="J131" s="144">
        <f>ROUND(I131*H131,2)</f>
        <v>0</v>
      </c>
      <c r="K131" s="145"/>
      <c r="L131" s="31"/>
      <c r="M131" s="146" t="s">
        <v>1</v>
      </c>
      <c r="N131" s="147" t="s">
        <v>40</v>
      </c>
      <c r="P131" s="148">
        <f>O131*H131</f>
        <v>0</v>
      </c>
      <c r="Q131" s="148">
        <v>0</v>
      </c>
      <c r="R131" s="148">
        <f>Q131*H131</f>
        <v>0</v>
      </c>
      <c r="S131" s="148">
        <v>0</v>
      </c>
      <c r="T131" s="149">
        <f>S131*H131</f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>IF(N131="základná",J131,0)</f>
        <v>0</v>
      </c>
      <c r="BF131" s="151">
        <f>IF(N131="znížená",J131,0)</f>
        <v>0</v>
      </c>
      <c r="BG131" s="151">
        <f>IF(N131="zákl. prenesená",J131,0)</f>
        <v>0</v>
      </c>
      <c r="BH131" s="151">
        <f>IF(N131="zníž. prenesená",J131,0)</f>
        <v>0</v>
      </c>
      <c r="BI131" s="151">
        <f>IF(N131="nulová",J131,0)</f>
        <v>0</v>
      </c>
      <c r="BJ131" s="16" t="s">
        <v>171</v>
      </c>
      <c r="BK131" s="151">
        <f>ROUND(I131*H131,2)</f>
        <v>0</v>
      </c>
      <c r="BL131" s="16" t="s">
        <v>170</v>
      </c>
      <c r="BM131" s="150" t="s">
        <v>1187</v>
      </c>
    </row>
    <row r="132" spans="2:65" s="13" customFormat="1" ht="12">
      <c r="B132" s="159"/>
      <c r="D132" s="153" t="s">
        <v>173</v>
      </c>
      <c r="E132" s="160" t="s">
        <v>1</v>
      </c>
      <c r="F132" s="161" t="s">
        <v>1188</v>
      </c>
      <c r="H132" s="162">
        <v>2</v>
      </c>
      <c r="I132" s="163"/>
      <c r="L132" s="159"/>
      <c r="M132" s="164"/>
      <c r="T132" s="165"/>
      <c r="AT132" s="160" t="s">
        <v>173</v>
      </c>
      <c r="AU132" s="160" t="s">
        <v>171</v>
      </c>
      <c r="AV132" s="13" t="s">
        <v>171</v>
      </c>
      <c r="AW132" s="13" t="s">
        <v>31</v>
      </c>
      <c r="AX132" s="13" t="s">
        <v>74</v>
      </c>
      <c r="AY132" s="160" t="s">
        <v>163</v>
      </c>
    </row>
    <row r="133" spans="2:65" s="13" customFormat="1" ht="12">
      <c r="B133" s="159"/>
      <c r="D133" s="153" t="s">
        <v>173</v>
      </c>
      <c r="E133" s="160" t="s">
        <v>1</v>
      </c>
      <c r="F133" s="161" t="s">
        <v>1189</v>
      </c>
      <c r="H133" s="162">
        <v>4.5359999999999996</v>
      </c>
      <c r="I133" s="163"/>
      <c r="L133" s="159"/>
      <c r="M133" s="164"/>
      <c r="T133" s="165"/>
      <c r="AT133" s="160" t="s">
        <v>173</v>
      </c>
      <c r="AU133" s="160" t="s">
        <v>171</v>
      </c>
      <c r="AV133" s="13" t="s">
        <v>171</v>
      </c>
      <c r="AW133" s="13" t="s">
        <v>31</v>
      </c>
      <c r="AX133" s="13" t="s">
        <v>74</v>
      </c>
      <c r="AY133" s="160" t="s">
        <v>163</v>
      </c>
    </row>
    <row r="134" spans="2:65" s="13" customFormat="1" ht="12">
      <c r="B134" s="159"/>
      <c r="D134" s="153" t="s">
        <v>173</v>
      </c>
      <c r="E134" s="160" t="s">
        <v>1</v>
      </c>
      <c r="F134" s="161" t="s">
        <v>1190</v>
      </c>
      <c r="H134" s="162">
        <v>10</v>
      </c>
      <c r="I134" s="163"/>
      <c r="L134" s="159"/>
      <c r="M134" s="164"/>
      <c r="T134" s="165"/>
      <c r="AT134" s="160" t="s">
        <v>173</v>
      </c>
      <c r="AU134" s="160" t="s">
        <v>171</v>
      </c>
      <c r="AV134" s="13" t="s">
        <v>171</v>
      </c>
      <c r="AW134" s="13" t="s">
        <v>31</v>
      </c>
      <c r="AX134" s="13" t="s">
        <v>74</v>
      </c>
      <c r="AY134" s="160" t="s">
        <v>163</v>
      </c>
    </row>
    <row r="135" spans="2:65" s="13" customFormat="1" ht="24">
      <c r="B135" s="159"/>
      <c r="D135" s="153" t="s">
        <v>173</v>
      </c>
      <c r="E135" s="160" t="s">
        <v>1</v>
      </c>
      <c r="F135" s="161" t="s">
        <v>1191</v>
      </c>
      <c r="H135" s="162">
        <v>8</v>
      </c>
      <c r="I135" s="163"/>
      <c r="L135" s="159"/>
      <c r="M135" s="164"/>
      <c r="T135" s="165"/>
      <c r="AT135" s="160" t="s">
        <v>173</v>
      </c>
      <c r="AU135" s="160" t="s">
        <v>171</v>
      </c>
      <c r="AV135" s="13" t="s">
        <v>171</v>
      </c>
      <c r="AW135" s="13" t="s">
        <v>31</v>
      </c>
      <c r="AX135" s="13" t="s">
        <v>74</v>
      </c>
      <c r="AY135" s="160" t="s">
        <v>163</v>
      </c>
    </row>
    <row r="136" spans="2:65" s="14" customFormat="1" ht="12">
      <c r="B136" s="166"/>
      <c r="D136" s="153" t="s">
        <v>173</v>
      </c>
      <c r="E136" s="167" t="s">
        <v>1</v>
      </c>
      <c r="F136" s="168" t="s">
        <v>178</v>
      </c>
      <c r="H136" s="169">
        <v>24.536000000000001</v>
      </c>
      <c r="I136" s="170"/>
      <c r="L136" s="166"/>
      <c r="M136" s="171"/>
      <c r="T136" s="172"/>
      <c r="AT136" s="167" t="s">
        <v>173</v>
      </c>
      <c r="AU136" s="167" t="s">
        <v>171</v>
      </c>
      <c r="AV136" s="14" t="s">
        <v>170</v>
      </c>
      <c r="AW136" s="14" t="s">
        <v>31</v>
      </c>
      <c r="AX136" s="14" t="s">
        <v>82</v>
      </c>
      <c r="AY136" s="167" t="s">
        <v>163</v>
      </c>
    </row>
    <row r="137" spans="2:65" s="1" customFormat="1" ht="24.25" customHeight="1">
      <c r="B137" s="31"/>
      <c r="C137" s="138" t="s">
        <v>171</v>
      </c>
      <c r="D137" s="138" t="s">
        <v>166</v>
      </c>
      <c r="E137" s="139" t="s">
        <v>1192</v>
      </c>
      <c r="F137" s="140" t="s">
        <v>1193</v>
      </c>
      <c r="G137" s="141" t="s">
        <v>169</v>
      </c>
      <c r="H137" s="142">
        <v>4.3609999999999998</v>
      </c>
      <c r="I137" s="143"/>
      <c r="J137" s="144">
        <f>ROUND(I137*H137,2)</f>
        <v>0</v>
      </c>
      <c r="K137" s="145"/>
      <c r="L137" s="31"/>
      <c r="M137" s="146" t="s">
        <v>1</v>
      </c>
      <c r="N137" s="147" t="s">
        <v>40</v>
      </c>
      <c r="P137" s="148">
        <f>O137*H137</f>
        <v>0</v>
      </c>
      <c r="Q137" s="148">
        <v>0</v>
      </c>
      <c r="R137" s="148">
        <f>Q137*H137</f>
        <v>0</v>
      </c>
      <c r="S137" s="148">
        <v>0</v>
      </c>
      <c r="T137" s="149">
        <f>S137*H137</f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>IF(N137="základná",J137,0)</f>
        <v>0</v>
      </c>
      <c r="BF137" s="151">
        <f>IF(N137="znížená",J137,0)</f>
        <v>0</v>
      </c>
      <c r="BG137" s="151">
        <f>IF(N137="zákl. prenesená",J137,0)</f>
        <v>0</v>
      </c>
      <c r="BH137" s="151">
        <f>IF(N137="zníž. prenesená",J137,0)</f>
        <v>0</v>
      </c>
      <c r="BI137" s="151">
        <f>IF(N137="nulová",J137,0)</f>
        <v>0</v>
      </c>
      <c r="BJ137" s="16" t="s">
        <v>171</v>
      </c>
      <c r="BK137" s="151">
        <f>ROUND(I137*H137,2)</f>
        <v>0</v>
      </c>
      <c r="BL137" s="16" t="s">
        <v>170</v>
      </c>
      <c r="BM137" s="150" t="s">
        <v>1194</v>
      </c>
    </row>
    <row r="138" spans="2:65" s="13" customFormat="1" ht="12">
      <c r="B138" s="159"/>
      <c r="D138" s="153" t="s">
        <v>173</v>
      </c>
      <c r="E138" s="160" t="s">
        <v>1</v>
      </c>
      <c r="F138" s="161" t="s">
        <v>1195</v>
      </c>
      <c r="H138" s="162">
        <v>4.3609999999999998</v>
      </c>
      <c r="I138" s="163"/>
      <c r="L138" s="159"/>
      <c r="M138" s="164"/>
      <c r="T138" s="165"/>
      <c r="AT138" s="160" t="s">
        <v>173</v>
      </c>
      <c r="AU138" s="160" t="s">
        <v>171</v>
      </c>
      <c r="AV138" s="13" t="s">
        <v>171</v>
      </c>
      <c r="AW138" s="13" t="s">
        <v>31</v>
      </c>
      <c r="AX138" s="13" t="s">
        <v>82</v>
      </c>
      <c r="AY138" s="160" t="s">
        <v>163</v>
      </c>
    </row>
    <row r="139" spans="2:65" s="1" customFormat="1" ht="21.75" customHeight="1">
      <c r="B139" s="31"/>
      <c r="C139" s="138" t="s">
        <v>203</v>
      </c>
      <c r="D139" s="138" t="s">
        <v>166</v>
      </c>
      <c r="E139" s="139" t="s">
        <v>1196</v>
      </c>
      <c r="F139" s="140" t="s">
        <v>1197</v>
      </c>
      <c r="G139" s="141" t="s">
        <v>169</v>
      </c>
      <c r="H139" s="142">
        <v>808.26</v>
      </c>
      <c r="I139" s="143"/>
      <c r="J139" s="144">
        <f>ROUND(I139*H139,2)</f>
        <v>0</v>
      </c>
      <c r="K139" s="145"/>
      <c r="L139" s="31"/>
      <c r="M139" s="146" t="s">
        <v>1</v>
      </c>
      <c r="N139" s="147" t="s">
        <v>40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>IF(N139="základná",J139,0)</f>
        <v>0</v>
      </c>
      <c r="BF139" s="151">
        <f>IF(N139="znížená",J139,0)</f>
        <v>0</v>
      </c>
      <c r="BG139" s="151">
        <f>IF(N139="zákl. prenesená",J139,0)</f>
        <v>0</v>
      </c>
      <c r="BH139" s="151">
        <f>IF(N139="zníž. prenesená",J139,0)</f>
        <v>0</v>
      </c>
      <c r="BI139" s="151">
        <f>IF(N139="nulová",J139,0)</f>
        <v>0</v>
      </c>
      <c r="BJ139" s="16" t="s">
        <v>171</v>
      </c>
      <c r="BK139" s="151">
        <f>ROUND(I139*H139,2)</f>
        <v>0</v>
      </c>
      <c r="BL139" s="16" t="s">
        <v>170</v>
      </c>
      <c r="BM139" s="150" t="s">
        <v>1198</v>
      </c>
    </row>
    <row r="140" spans="2:65" s="13" customFormat="1" ht="12">
      <c r="B140" s="159"/>
      <c r="D140" s="153" t="s">
        <v>173</v>
      </c>
      <c r="E140" s="160" t="s">
        <v>1</v>
      </c>
      <c r="F140" s="161" t="s">
        <v>1199</v>
      </c>
      <c r="H140" s="162">
        <v>644.4</v>
      </c>
      <c r="I140" s="163"/>
      <c r="L140" s="159"/>
      <c r="M140" s="164"/>
      <c r="T140" s="165"/>
      <c r="AT140" s="160" t="s">
        <v>173</v>
      </c>
      <c r="AU140" s="160" t="s">
        <v>171</v>
      </c>
      <c r="AV140" s="13" t="s">
        <v>171</v>
      </c>
      <c r="AW140" s="13" t="s">
        <v>31</v>
      </c>
      <c r="AX140" s="13" t="s">
        <v>74</v>
      </c>
      <c r="AY140" s="160" t="s">
        <v>163</v>
      </c>
    </row>
    <row r="141" spans="2:65" s="13" customFormat="1" ht="12">
      <c r="B141" s="159"/>
      <c r="D141" s="153" t="s">
        <v>173</v>
      </c>
      <c r="E141" s="160" t="s">
        <v>1</v>
      </c>
      <c r="F141" s="161" t="s">
        <v>1200</v>
      </c>
      <c r="H141" s="162">
        <v>45</v>
      </c>
      <c r="I141" s="163"/>
      <c r="L141" s="159"/>
      <c r="M141" s="164"/>
      <c r="T141" s="165"/>
      <c r="AT141" s="160" t="s">
        <v>173</v>
      </c>
      <c r="AU141" s="160" t="s">
        <v>171</v>
      </c>
      <c r="AV141" s="13" t="s">
        <v>171</v>
      </c>
      <c r="AW141" s="13" t="s">
        <v>31</v>
      </c>
      <c r="AX141" s="13" t="s">
        <v>74</v>
      </c>
      <c r="AY141" s="160" t="s">
        <v>163</v>
      </c>
    </row>
    <row r="142" spans="2:65" s="13" customFormat="1" ht="12">
      <c r="B142" s="159"/>
      <c r="D142" s="153" t="s">
        <v>173</v>
      </c>
      <c r="E142" s="160" t="s">
        <v>1</v>
      </c>
      <c r="F142" s="161" t="s">
        <v>1201</v>
      </c>
      <c r="H142" s="162">
        <v>12.117000000000001</v>
      </c>
      <c r="I142" s="163"/>
      <c r="L142" s="159"/>
      <c r="M142" s="164"/>
      <c r="T142" s="165"/>
      <c r="AT142" s="160" t="s">
        <v>173</v>
      </c>
      <c r="AU142" s="160" t="s">
        <v>171</v>
      </c>
      <c r="AV142" s="13" t="s">
        <v>171</v>
      </c>
      <c r="AW142" s="13" t="s">
        <v>31</v>
      </c>
      <c r="AX142" s="13" t="s">
        <v>74</v>
      </c>
      <c r="AY142" s="160" t="s">
        <v>163</v>
      </c>
    </row>
    <row r="143" spans="2:65" s="13" customFormat="1" ht="12">
      <c r="B143" s="159"/>
      <c r="D143" s="153" t="s">
        <v>173</v>
      </c>
      <c r="E143" s="160" t="s">
        <v>1</v>
      </c>
      <c r="F143" s="161" t="s">
        <v>1202</v>
      </c>
      <c r="H143" s="162">
        <v>45.023000000000003</v>
      </c>
      <c r="I143" s="163"/>
      <c r="L143" s="159"/>
      <c r="M143" s="164"/>
      <c r="T143" s="165"/>
      <c r="AT143" s="160" t="s">
        <v>173</v>
      </c>
      <c r="AU143" s="160" t="s">
        <v>171</v>
      </c>
      <c r="AV143" s="13" t="s">
        <v>171</v>
      </c>
      <c r="AW143" s="13" t="s">
        <v>31</v>
      </c>
      <c r="AX143" s="13" t="s">
        <v>74</v>
      </c>
      <c r="AY143" s="160" t="s">
        <v>163</v>
      </c>
    </row>
    <row r="144" spans="2:65" s="13" customFormat="1" ht="12">
      <c r="B144" s="159"/>
      <c r="D144" s="153" t="s">
        <v>173</v>
      </c>
      <c r="E144" s="160" t="s">
        <v>1</v>
      </c>
      <c r="F144" s="161" t="s">
        <v>1203</v>
      </c>
      <c r="H144" s="162">
        <v>34.4</v>
      </c>
      <c r="I144" s="163"/>
      <c r="L144" s="159"/>
      <c r="M144" s="164"/>
      <c r="T144" s="165"/>
      <c r="AT144" s="160" t="s">
        <v>173</v>
      </c>
      <c r="AU144" s="160" t="s">
        <v>171</v>
      </c>
      <c r="AV144" s="13" t="s">
        <v>171</v>
      </c>
      <c r="AW144" s="13" t="s">
        <v>31</v>
      </c>
      <c r="AX144" s="13" t="s">
        <v>74</v>
      </c>
      <c r="AY144" s="160" t="s">
        <v>163</v>
      </c>
    </row>
    <row r="145" spans="2:65" s="13" customFormat="1" ht="12">
      <c r="B145" s="159"/>
      <c r="D145" s="153" t="s">
        <v>173</v>
      </c>
      <c r="E145" s="160" t="s">
        <v>1</v>
      </c>
      <c r="F145" s="161" t="s">
        <v>1204</v>
      </c>
      <c r="H145" s="162">
        <v>27.32</v>
      </c>
      <c r="I145" s="163"/>
      <c r="L145" s="159"/>
      <c r="M145" s="164"/>
      <c r="T145" s="165"/>
      <c r="AT145" s="160" t="s">
        <v>173</v>
      </c>
      <c r="AU145" s="160" t="s">
        <v>171</v>
      </c>
      <c r="AV145" s="13" t="s">
        <v>171</v>
      </c>
      <c r="AW145" s="13" t="s">
        <v>31</v>
      </c>
      <c r="AX145" s="13" t="s">
        <v>74</v>
      </c>
      <c r="AY145" s="160" t="s">
        <v>163</v>
      </c>
    </row>
    <row r="146" spans="2:65" s="14" customFormat="1" ht="12">
      <c r="B146" s="166"/>
      <c r="D146" s="153" t="s">
        <v>173</v>
      </c>
      <c r="E146" s="167" t="s">
        <v>1</v>
      </c>
      <c r="F146" s="168" t="s">
        <v>178</v>
      </c>
      <c r="H146" s="169">
        <v>808.26</v>
      </c>
      <c r="I146" s="170"/>
      <c r="L146" s="166"/>
      <c r="M146" s="171"/>
      <c r="T146" s="172"/>
      <c r="AT146" s="167" t="s">
        <v>173</v>
      </c>
      <c r="AU146" s="167" t="s">
        <v>171</v>
      </c>
      <c r="AV146" s="14" t="s">
        <v>170</v>
      </c>
      <c r="AW146" s="14" t="s">
        <v>31</v>
      </c>
      <c r="AX146" s="14" t="s">
        <v>82</v>
      </c>
      <c r="AY146" s="167" t="s">
        <v>163</v>
      </c>
    </row>
    <row r="147" spans="2:65" s="1" customFormat="1" ht="37.75" customHeight="1">
      <c r="B147" s="31"/>
      <c r="C147" s="138" t="s">
        <v>170</v>
      </c>
      <c r="D147" s="138" t="s">
        <v>166</v>
      </c>
      <c r="E147" s="139" t="s">
        <v>1205</v>
      </c>
      <c r="F147" s="140" t="s">
        <v>1206</v>
      </c>
      <c r="G147" s="141" t="s">
        <v>169</v>
      </c>
      <c r="H147" s="142">
        <v>242.47800000000001</v>
      </c>
      <c r="I147" s="143"/>
      <c r="J147" s="144">
        <f>ROUND(I147*H147,2)</f>
        <v>0</v>
      </c>
      <c r="K147" s="145"/>
      <c r="L147" s="31"/>
      <c r="M147" s="146" t="s">
        <v>1</v>
      </c>
      <c r="N147" s="147" t="s">
        <v>40</v>
      </c>
      <c r="P147" s="148">
        <f>O147*H147</f>
        <v>0</v>
      </c>
      <c r="Q147" s="148">
        <v>0</v>
      </c>
      <c r="R147" s="148">
        <f>Q147*H147</f>
        <v>0</v>
      </c>
      <c r="S147" s="148">
        <v>0</v>
      </c>
      <c r="T147" s="149">
        <f>S147*H147</f>
        <v>0</v>
      </c>
      <c r="AR147" s="150" t="s">
        <v>170</v>
      </c>
      <c r="AT147" s="150" t="s">
        <v>166</v>
      </c>
      <c r="AU147" s="150" t="s">
        <v>171</v>
      </c>
      <c r="AY147" s="16" t="s">
        <v>163</v>
      </c>
      <c r="BE147" s="151">
        <f>IF(N147="základná",J147,0)</f>
        <v>0</v>
      </c>
      <c r="BF147" s="151">
        <f>IF(N147="znížená",J147,0)</f>
        <v>0</v>
      </c>
      <c r="BG147" s="151">
        <f>IF(N147="zákl. prenesená",J147,0)</f>
        <v>0</v>
      </c>
      <c r="BH147" s="151">
        <f>IF(N147="zníž. prenesená",J147,0)</f>
        <v>0</v>
      </c>
      <c r="BI147" s="151">
        <f>IF(N147="nulová",J147,0)</f>
        <v>0</v>
      </c>
      <c r="BJ147" s="16" t="s">
        <v>171</v>
      </c>
      <c r="BK147" s="151">
        <f>ROUND(I147*H147,2)</f>
        <v>0</v>
      </c>
      <c r="BL147" s="16" t="s">
        <v>170</v>
      </c>
      <c r="BM147" s="150" t="s">
        <v>1207</v>
      </c>
    </row>
    <row r="148" spans="2:65" s="13" customFormat="1" ht="12">
      <c r="B148" s="159"/>
      <c r="D148" s="153" t="s">
        <v>173</v>
      </c>
      <c r="E148" s="160" t="s">
        <v>1</v>
      </c>
      <c r="F148" s="161" t="s">
        <v>1208</v>
      </c>
      <c r="H148" s="162">
        <v>242.47800000000001</v>
      </c>
      <c r="I148" s="163"/>
      <c r="L148" s="159"/>
      <c r="M148" s="164"/>
      <c r="T148" s="165"/>
      <c r="AT148" s="160" t="s">
        <v>173</v>
      </c>
      <c r="AU148" s="160" t="s">
        <v>171</v>
      </c>
      <c r="AV148" s="13" t="s">
        <v>171</v>
      </c>
      <c r="AW148" s="13" t="s">
        <v>31</v>
      </c>
      <c r="AX148" s="13" t="s">
        <v>74</v>
      </c>
      <c r="AY148" s="160" t="s">
        <v>163</v>
      </c>
    </row>
    <row r="149" spans="2:65" s="14" customFormat="1" ht="12">
      <c r="B149" s="166"/>
      <c r="D149" s="153" t="s">
        <v>173</v>
      </c>
      <c r="E149" s="167" t="s">
        <v>1</v>
      </c>
      <c r="F149" s="168" t="s">
        <v>178</v>
      </c>
      <c r="H149" s="169">
        <v>242.47800000000001</v>
      </c>
      <c r="I149" s="170"/>
      <c r="L149" s="166"/>
      <c r="M149" s="171"/>
      <c r="T149" s="172"/>
      <c r="AT149" s="167" t="s">
        <v>173</v>
      </c>
      <c r="AU149" s="167" t="s">
        <v>171</v>
      </c>
      <c r="AV149" s="14" t="s">
        <v>170</v>
      </c>
      <c r="AW149" s="14" t="s">
        <v>31</v>
      </c>
      <c r="AX149" s="14" t="s">
        <v>82</v>
      </c>
      <c r="AY149" s="167" t="s">
        <v>163</v>
      </c>
    </row>
    <row r="150" spans="2:65" s="1" customFormat="1" ht="24.25" customHeight="1">
      <c r="B150" s="31"/>
      <c r="C150" s="138" t="s">
        <v>212</v>
      </c>
      <c r="D150" s="138" t="s">
        <v>166</v>
      </c>
      <c r="E150" s="139" t="s">
        <v>1209</v>
      </c>
      <c r="F150" s="140" t="s">
        <v>1210</v>
      </c>
      <c r="G150" s="141" t="s">
        <v>169</v>
      </c>
      <c r="H150" s="142">
        <v>40.412999999999997</v>
      </c>
      <c r="I150" s="143"/>
      <c r="J150" s="144">
        <f>ROUND(I150*H150,2)</f>
        <v>0</v>
      </c>
      <c r="K150" s="145"/>
      <c r="L150" s="31"/>
      <c r="M150" s="146" t="s">
        <v>1</v>
      </c>
      <c r="N150" s="147" t="s">
        <v>40</v>
      </c>
      <c r="P150" s="148">
        <f>O150*H150</f>
        <v>0</v>
      </c>
      <c r="Q150" s="148">
        <v>0</v>
      </c>
      <c r="R150" s="148">
        <f>Q150*H150</f>
        <v>0</v>
      </c>
      <c r="S150" s="148">
        <v>0</v>
      </c>
      <c r="T150" s="149">
        <f>S150*H150</f>
        <v>0</v>
      </c>
      <c r="AR150" s="150" t="s">
        <v>170</v>
      </c>
      <c r="AT150" s="150" t="s">
        <v>166</v>
      </c>
      <c r="AU150" s="150" t="s">
        <v>171</v>
      </c>
      <c r="AY150" s="16" t="s">
        <v>163</v>
      </c>
      <c r="BE150" s="151">
        <f>IF(N150="základná",J150,0)</f>
        <v>0</v>
      </c>
      <c r="BF150" s="151">
        <f>IF(N150="znížená",J150,0)</f>
        <v>0</v>
      </c>
      <c r="BG150" s="151">
        <f>IF(N150="zákl. prenesená",J150,0)</f>
        <v>0</v>
      </c>
      <c r="BH150" s="151">
        <f>IF(N150="zníž. prenesená",J150,0)</f>
        <v>0</v>
      </c>
      <c r="BI150" s="151">
        <f>IF(N150="nulová",J150,0)</f>
        <v>0</v>
      </c>
      <c r="BJ150" s="16" t="s">
        <v>171</v>
      </c>
      <c r="BK150" s="151">
        <f>ROUND(I150*H150,2)</f>
        <v>0</v>
      </c>
      <c r="BL150" s="16" t="s">
        <v>170</v>
      </c>
      <c r="BM150" s="150" t="s">
        <v>1211</v>
      </c>
    </row>
    <row r="151" spans="2:65" s="13" customFormat="1" ht="12">
      <c r="B151" s="159"/>
      <c r="D151" s="153" t="s">
        <v>173</v>
      </c>
      <c r="E151" s="160" t="s">
        <v>1</v>
      </c>
      <c r="F151" s="161" t="s">
        <v>1212</v>
      </c>
      <c r="H151" s="162">
        <v>40.412999999999997</v>
      </c>
      <c r="I151" s="163"/>
      <c r="L151" s="159"/>
      <c r="M151" s="164"/>
      <c r="T151" s="165"/>
      <c r="AT151" s="160" t="s">
        <v>173</v>
      </c>
      <c r="AU151" s="160" t="s">
        <v>171</v>
      </c>
      <c r="AV151" s="13" t="s">
        <v>171</v>
      </c>
      <c r="AW151" s="13" t="s">
        <v>31</v>
      </c>
      <c r="AX151" s="13" t="s">
        <v>74</v>
      </c>
      <c r="AY151" s="160" t="s">
        <v>163</v>
      </c>
    </row>
    <row r="152" spans="2:65" s="14" customFormat="1" ht="12">
      <c r="B152" s="166"/>
      <c r="D152" s="153" t="s">
        <v>173</v>
      </c>
      <c r="E152" s="167" t="s">
        <v>1</v>
      </c>
      <c r="F152" s="168" t="s">
        <v>178</v>
      </c>
      <c r="H152" s="169">
        <v>40.412999999999997</v>
      </c>
      <c r="I152" s="170"/>
      <c r="L152" s="166"/>
      <c r="M152" s="171"/>
      <c r="T152" s="172"/>
      <c r="AT152" s="167" t="s">
        <v>173</v>
      </c>
      <c r="AU152" s="167" t="s">
        <v>171</v>
      </c>
      <c r="AV152" s="14" t="s">
        <v>170</v>
      </c>
      <c r="AW152" s="14" t="s">
        <v>31</v>
      </c>
      <c r="AX152" s="14" t="s">
        <v>82</v>
      </c>
      <c r="AY152" s="167" t="s">
        <v>163</v>
      </c>
    </row>
    <row r="153" spans="2:65" s="1" customFormat="1" ht="24.25" customHeight="1">
      <c r="B153" s="31"/>
      <c r="C153" s="138" t="s">
        <v>164</v>
      </c>
      <c r="D153" s="138" t="s">
        <v>166</v>
      </c>
      <c r="E153" s="139" t="s">
        <v>1213</v>
      </c>
      <c r="F153" s="140" t="s">
        <v>1214</v>
      </c>
      <c r="G153" s="141" t="s">
        <v>169</v>
      </c>
      <c r="H153" s="142">
        <v>12.125</v>
      </c>
      <c r="I153" s="143"/>
      <c r="J153" s="144">
        <f>ROUND(I153*H153,2)</f>
        <v>0</v>
      </c>
      <c r="K153" s="145"/>
      <c r="L153" s="31"/>
      <c r="M153" s="146" t="s">
        <v>1</v>
      </c>
      <c r="N153" s="147" t="s">
        <v>40</v>
      </c>
      <c r="P153" s="148">
        <f>O153*H153</f>
        <v>0</v>
      </c>
      <c r="Q153" s="148">
        <v>0</v>
      </c>
      <c r="R153" s="148">
        <f>Q153*H153</f>
        <v>0</v>
      </c>
      <c r="S153" s="148">
        <v>0</v>
      </c>
      <c r="T153" s="149">
        <f>S153*H153</f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>IF(N153="základná",J153,0)</f>
        <v>0</v>
      </c>
      <c r="BF153" s="151">
        <f>IF(N153="znížená",J153,0)</f>
        <v>0</v>
      </c>
      <c r="BG153" s="151">
        <f>IF(N153="zákl. prenesená",J153,0)</f>
        <v>0</v>
      </c>
      <c r="BH153" s="151">
        <f>IF(N153="zníž. prenesená",J153,0)</f>
        <v>0</v>
      </c>
      <c r="BI153" s="151">
        <f>IF(N153="nulová",J153,0)</f>
        <v>0</v>
      </c>
      <c r="BJ153" s="16" t="s">
        <v>171</v>
      </c>
      <c r="BK153" s="151">
        <f>ROUND(I153*H153,2)</f>
        <v>0</v>
      </c>
      <c r="BL153" s="16" t="s">
        <v>170</v>
      </c>
      <c r="BM153" s="150" t="s">
        <v>1215</v>
      </c>
    </row>
    <row r="154" spans="2:65" s="13" customFormat="1" ht="12">
      <c r="B154" s="159"/>
      <c r="D154" s="153" t="s">
        <v>173</v>
      </c>
      <c r="E154" s="160" t="s">
        <v>1</v>
      </c>
      <c r="F154" s="161" t="s">
        <v>1216</v>
      </c>
      <c r="H154" s="162">
        <v>12.125</v>
      </c>
      <c r="I154" s="163"/>
      <c r="L154" s="159"/>
      <c r="M154" s="164"/>
      <c r="T154" s="165"/>
      <c r="AT154" s="160" t="s">
        <v>173</v>
      </c>
      <c r="AU154" s="160" t="s">
        <v>171</v>
      </c>
      <c r="AV154" s="13" t="s">
        <v>171</v>
      </c>
      <c r="AW154" s="13" t="s">
        <v>31</v>
      </c>
      <c r="AX154" s="13" t="s">
        <v>74</v>
      </c>
      <c r="AY154" s="160" t="s">
        <v>163</v>
      </c>
    </row>
    <row r="155" spans="2:65" s="14" customFormat="1" ht="12">
      <c r="B155" s="166"/>
      <c r="D155" s="153" t="s">
        <v>173</v>
      </c>
      <c r="E155" s="167" t="s">
        <v>1</v>
      </c>
      <c r="F155" s="168" t="s">
        <v>178</v>
      </c>
      <c r="H155" s="169">
        <v>12.125</v>
      </c>
      <c r="I155" s="170"/>
      <c r="L155" s="166"/>
      <c r="M155" s="171"/>
      <c r="T155" s="172"/>
      <c r="AT155" s="167" t="s">
        <v>173</v>
      </c>
      <c r="AU155" s="167" t="s">
        <v>171</v>
      </c>
      <c r="AV155" s="14" t="s">
        <v>170</v>
      </c>
      <c r="AW155" s="14" t="s">
        <v>31</v>
      </c>
      <c r="AX155" s="14" t="s">
        <v>82</v>
      </c>
      <c r="AY155" s="167" t="s">
        <v>163</v>
      </c>
    </row>
    <row r="156" spans="2:65" s="1" customFormat="1" ht="24.25" customHeight="1">
      <c r="B156" s="31"/>
      <c r="C156" s="138" t="s">
        <v>225</v>
      </c>
      <c r="D156" s="138" t="s">
        <v>166</v>
      </c>
      <c r="E156" s="139" t="s">
        <v>1217</v>
      </c>
      <c r="F156" s="140" t="s">
        <v>1218</v>
      </c>
      <c r="G156" s="141" t="s">
        <v>183</v>
      </c>
      <c r="H156" s="142">
        <v>715.17600000000004</v>
      </c>
      <c r="I156" s="143"/>
      <c r="J156" s="144">
        <f>ROUND(I156*H156,2)</f>
        <v>0</v>
      </c>
      <c r="K156" s="145"/>
      <c r="L156" s="31"/>
      <c r="M156" s="146" t="s">
        <v>1</v>
      </c>
      <c r="N156" s="147" t="s">
        <v>40</v>
      </c>
      <c r="P156" s="148">
        <f>O156*H156</f>
        <v>0</v>
      </c>
      <c r="Q156" s="148">
        <v>4.5171999999999997E-2</v>
      </c>
      <c r="R156" s="148">
        <f>Q156*H156</f>
        <v>32.305930271999998</v>
      </c>
      <c r="S156" s="148">
        <v>0</v>
      </c>
      <c r="T156" s="149">
        <f>S156*H156</f>
        <v>0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>IF(N156="základná",J156,0)</f>
        <v>0</v>
      </c>
      <c r="BF156" s="151">
        <f>IF(N156="znížená",J156,0)</f>
        <v>0</v>
      </c>
      <c r="BG156" s="151">
        <f>IF(N156="zákl. prenesená",J156,0)</f>
        <v>0</v>
      </c>
      <c r="BH156" s="151">
        <f>IF(N156="zníž. prenesená",J156,0)</f>
        <v>0</v>
      </c>
      <c r="BI156" s="151">
        <f>IF(N156="nulová",J156,0)</f>
        <v>0</v>
      </c>
      <c r="BJ156" s="16" t="s">
        <v>171</v>
      </c>
      <c r="BK156" s="151">
        <f>ROUND(I156*H156,2)</f>
        <v>0</v>
      </c>
      <c r="BL156" s="16" t="s">
        <v>170</v>
      </c>
      <c r="BM156" s="150" t="s">
        <v>1219</v>
      </c>
    </row>
    <row r="157" spans="2:65" s="13" customFormat="1" ht="12">
      <c r="B157" s="159"/>
      <c r="D157" s="153" t="s">
        <v>173</v>
      </c>
      <c r="E157" s="160" t="s">
        <v>1</v>
      </c>
      <c r="F157" s="161" t="s">
        <v>1220</v>
      </c>
      <c r="H157" s="162">
        <v>670.17600000000004</v>
      </c>
      <c r="I157" s="163"/>
      <c r="L157" s="159"/>
      <c r="M157" s="164"/>
      <c r="T157" s="165"/>
      <c r="AT157" s="160" t="s">
        <v>173</v>
      </c>
      <c r="AU157" s="160" t="s">
        <v>171</v>
      </c>
      <c r="AV157" s="13" t="s">
        <v>171</v>
      </c>
      <c r="AW157" s="13" t="s">
        <v>31</v>
      </c>
      <c r="AX157" s="13" t="s">
        <v>74</v>
      </c>
      <c r="AY157" s="160" t="s">
        <v>163</v>
      </c>
    </row>
    <row r="158" spans="2:65" s="13" customFormat="1" ht="12">
      <c r="B158" s="159"/>
      <c r="D158" s="153" t="s">
        <v>173</v>
      </c>
      <c r="E158" s="160" t="s">
        <v>1</v>
      </c>
      <c r="F158" s="161" t="s">
        <v>1221</v>
      </c>
      <c r="H158" s="162">
        <v>45</v>
      </c>
      <c r="I158" s="163"/>
      <c r="L158" s="159"/>
      <c r="M158" s="164"/>
      <c r="T158" s="165"/>
      <c r="AT158" s="160" t="s">
        <v>173</v>
      </c>
      <c r="AU158" s="160" t="s">
        <v>171</v>
      </c>
      <c r="AV158" s="13" t="s">
        <v>171</v>
      </c>
      <c r="AW158" s="13" t="s">
        <v>31</v>
      </c>
      <c r="AX158" s="13" t="s">
        <v>74</v>
      </c>
      <c r="AY158" s="160" t="s">
        <v>163</v>
      </c>
    </row>
    <row r="159" spans="2:65" s="14" customFormat="1" ht="12">
      <c r="B159" s="166"/>
      <c r="D159" s="153" t="s">
        <v>173</v>
      </c>
      <c r="E159" s="167" t="s">
        <v>1</v>
      </c>
      <c r="F159" s="168" t="s">
        <v>178</v>
      </c>
      <c r="H159" s="169">
        <v>715.17600000000004</v>
      </c>
      <c r="I159" s="170"/>
      <c r="L159" s="166"/>
      <c r="M159" s="171"/>
      <c r="T159" s="172"/>
      <c r="AT159" s="167" t="s">
        <v>173</v>
      </c>
      <c r="AU159" s="167" t="s">
        <v>171</v>
      </c>
      <c r="AV159" s="14" t="s">
        <v>170</v>
      </c>
      <c r="AW159" s="14" t="s">
        <v>31</v>
      </c>
      <c r="AX159" s="14" t="s">
        <v>82</v>
      </c>
      <c r="AY159" s="167" t="s">
        <v>163</v>
      </c>
    </row>
    <row r="160" spans="2:65" s="1" customFormat="1" ht="24.25" customHeight="1">
      <c r="B160" s="31"/>
      <c r="C160" s="138" t="s">
        <v>230</v>
      </c>
      <c r="D160" s="138" t="s">
        <v>166</v>
      </c>
      <c r="E160" s="139" t="s">
        <v>1222</v>
      </c>
      <c r="F160" s="140" t="s">
        <v>1223</v>
      </c>
      <c r="G160" s="141" t="s">
        <v>183</v>
      </c>
      <c r="H160" s="142">
        <v>715.17600000000004</v>
      </c>
      <c r="I160" s="143"/>
      <c r="J160" s="144">
        <f>ROUND(I160*H160,2)</f>
        <v>0</v>
      </c>
      <c r="K160" s="145"/>
      <c r="L160" s="31"/>
      <c r="M160" s="146" t="s">
        <v>1</v>
      </c>
      <c r="N160" s="147" t="s">
        <v>40</v>
      </c>
      <c r="P160" s="148">
        <f>O160*H160</f>
        <v>0</v>
      </c>
      <c r="Q160" s="148">
        <v>0</v>
      </c>
      <c r="R160" s="148">
        <f>Q160*H160</f>
        <v>0</v>
      </c>
      <c r="S160" s="148">
        <v>0</v>
      </c>
      <c r="T160" s="149">
        <f>S160*H160</f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>IF(N160="základná",J160,0)</f>
        <v>0</v>
      </c>
      <c r="BF160" s="151">
        <f>IF(N160="znížená",J160,0)</f>
        <v>0</v>
      </c>
      <c r="BG160" s="151">
        <f>IF(N160="zákl. prenesená",J160,0)</f>
        <v>0</v>
      </c>
      <c r="BH160" s="151">
        <f>IF(N160="zníž. prenesená",J160,0)</f>
        <v>0</v>
      </c>
      <c r="BI160" s="151">
        <f>IF(N160="nulová",J160,0)</f>
        <v>0</v>
      </c>
      <c r="BJ160" s="16" t="s">
        <v>171</v>
      </c>
      <c r="BK160" s="151">
        <f>ROUND(I160*H160,2)</f>
        <v>0</v>
      </c>
      <c r="BL160" s="16" t="s">
        <v>170</v>
      </c>
      <c r="BM160" s="150" t="s">
        <v>1224</v>
      </c>
    </row>
    <row r="161" spans="2:65" s="13" customFormat="1" ht="12">
      <c r="B161" s="159"/>
      <c r="D161" s="153" t="s">
        <v>173</v>
      </c>
      <c r="E161" s="160" t="s">
        <v>1</v>
      </c>
      <c r="F161" s="161" t="s">
        <v>1220</v>
      </c>
      <c r="H161" s="162">
        <v>670.17600000000004</v>
      </c>
      <c r="I161" s="163"/>
      <c r="L161" s="159"/>
      <c r="M161" s="164"/>
      <c r="T161" s="165"/>
      <c r="AT161" s="160" t="s">
        <v>173</v>
      </c>
      <c r="AU161" s="160" t="s">
        <v>171</v>
      </c>
      <c r="AV161" s="13" t="s">
        <v>171</v>
      </c>
      <c r="AW161" s="13" t="s">
        <v>31</v>
      </c>
      <c r="AX161" s="13" t="s">
        <v>74</v>
      </c>
      <c r="AY161" s="160" t="s">
        <v>163</v>
      </c>
    </row>
    <row r="162" spans="2:65" s="13" customFormat="1" ht="12">
      <c r="B162" s="159"/>
      <c r="D162" s="153" t="s">
        <v>173</v>
      </c>
      <c r="E162" s="160" t="s">
        <v>1</v>
      </c>
      <c r="F162" s="161" t="s">
        <v>1221</v>
      </c>
      <c r="H162" s="162">
        <v>45</v>
      </c>
      <c r="I162" s="163"/>
      <c r="L162" s="159"/>
      <c r="M162" s="164"/>
      <c r="T162" s="165"/>
      <c r="AT162" s="160" t="s">
        <v>173</v>
      </c>
      <c r="AU162" s="160" t="s">
        <v>171</v>
      </c>
      <c r="AV162" s="13" t="s">
        <v>171</v>
      </c>
      <c r="AW162" s="13" t="s">
        <v>31</v>
      </c>
      <c r="AX162" s="13" t="s">
        <v>74</v>
      </c>
      <c r="AY162" s="160" t="s">
        <v>163</v>
      </c>
    </row>
    <row r="163" spans="2:65" s="14" customFormat="1" ht="12">
      <c r="B163" s="166"/>
      <c r="D163" s="153" t="s">
        <v>173</v>
      </c>
      <c r="E163" s="167" t="s">
        <v>1</v>
      </c>
      <c r="F163" s="168" t="s">
        <v>178</v>
      </c>
      <c r="H163" s="169">
        <v>715.17600000000004</v>
      </c>
      <c r="I163" s="170"/>
      <c r="L163" s="166"/>
      <c r="M163" s="171"/>
      <c r="T163" s="172"/>
      <c r="AT163" s="167" t="s">
        <v>173</v>
      </c>
      <c r="AU163" s="167" t="s">
        <v>171</v>
      </c>
      <c r="AV163" s="14" t="s">
        <v>170</v>
      </c>
      <c r="AW163" s="14" t="s">
        <v>31</v>
      </c>
      <c r="AX163" s="14" t="s">
        <v>82</v>
      </c>
      <c r="AY163" s="167" t="s">
        <v>163</v>
      </c>
    </row>
    <row r="164" spans="2:65" s="1" customFormat="1" ht="24.25" customHeight="1">
      <c r="B164" s="31"/>
      <c r="C164" s="138" t="s">
        <v>179</v>
      </c>
      <c r="D164" s="138" t="s">
        <v>166</v>
      </c>
      <c r="E164" s="139" t="s">
        <v>1225</v>
      </c>
      <c r="F164" s="140" t="s">
        <v>1226</v>
      </c>
      <c r="G164" s="141" t="s">
        <v>169</v>
      </c>
      <c r="H164" s="142">
        <v>873.20899999999995</v>
      </c>
      <c r="I164" s="143"/>
      <c r="J164" s="144">
        <f>ROUND(I164*H164,2)</f>
        <v>0</v>
      </c>
      <c r="K164" s="145"/>
      <c r="L164" s="31"/>
      <c r="M164" s="146" t="s">
        <v>1</v>
      </c>
      <c r="N164" s="147" t="s">
        <v>40</v>
      </c>
      <c r="P164" s="148">
        <f>O164*H164</f>
        <v>0</v>
      </c>
      <c r="Q164" s="148">
        <v>0</v>
      </c>
      <c r="R164" s="148">
        <f>Q164*H164</f>
        <v>0</v>
      </c>
      <c r="S164" s="148">
        <v>0</v>
      </c>
      <c r="T164" s="149">
        <f>S164*H164</f>
        <v>0</v>
      </c>
      <c r="AR164" s="150" t="s">
        <v>170</v>
      </c>
      <c r="AT164" s="150" t="s">
        <v>166</v>
      </c>
      <c r="AU164" s="150" t="s">
        <v>171</v>
      </c>
      <c r="AY164" s="16" t="s">
        <v>163</v>
      </c>
      <c r="BE164" s="151">
        <f>IF(N164="základná",J164,0)</f>
        <v>0</v>
      </c>
      <c r="BF164" s="151">
        <f>IF(N164="znížená",J164,0)</f>
        <v>0</v>
      </c>
      <c r="BG164" s="151">
        <f>IF(N164="zákl. prenesená",J164,0)</f>
        <v>0</v>
      </c>
      <c r="BH164" s="151">
        <f>IF(N164="zníž. prenesená",J164,0)</f>
        <v>0</v>
      </c>
      <c r="BI164" s="151">
        <f>IF(N164="nulová",J164,0)</f>
        <v>0</v>
      </c>
      <c r="BJ164" s="16" t="s">
        <v>171</v>
      </c>
      <c r="BK164" s="151">
        <f>ROUND(I164*H164,2)</f>
        <v>0</v>
      </c>
      <c r="BL164" s="16" t="s">
        <v>170</v>
      </c>
      <c r="BM164" s="150" t="s">
        <v>1227</v>
      </c>
    </row>
    <row r="165" spans="2:65" s="13" customFormat="1" ht="24">
      <c r="B165" s="159"/>
      <c r="D165" s="153" t="s">
        <v>173</v>
      </c>
      <c r="E165" s="160" t="s">
        <v>1</v>
      </c>
      <c r="F165" s="161" t="s">
        <v>1228</v>
      </c>
      <c r="H165" s="162">
        <v>873.20899999999995</v>
      </c>
      <c r="I165" s="163"/>
      <c r="L165" s="159"/>
      <c r="M165" s="164"/>
      <c r="T165" s="165"/>
      <c r="AT165" s="160" t="s">
        <v>173</v>
      </c>
      <c r="AU165" s="160" t="s">
        <v>171</v>
      </c>
      <c r="AV165" s="13" t="s">
        <v>171</v>
      </c>
      <c r="AW165" s="13" t="s">
        <v>31</v>
      </c>
      <c r="AX165" s="13" t="s">
        <v>74</v>
      </c>
      <c r="AY165" s="160" t="s">
        <v>163</v>
      </c>
    </row>
    <row r="166" spans="2:65" s="14" customFormat="1" ht="12">
      <c r="B166" s="166"/>
      <c r="D166" s="153" t="s">
        <v>173</v>
      </c>
      <c r="E166" s="167" t="s">
        <v>1</v>
      </c>
      <c r="F166" s="168" t="s">
        <v>178</v>
      </c>
      <c r="H166" s="169">
        <v>873.20899999999995</v>
      </c>
      <c r="I166" s="170"/>
      <c r="L166" s="166"/>
      <c r="M166" s="171"/>
      <c r="T166" s="172"/>
      <c r="AT166" s="167" t="s">
        <v>173</v>
      </c>
      <c r="AU166" s="167" t="s">
        <v>171</v>
      </c>
      <c r="AV166" s="14" t="s">
        <v>170</v>
      </c>
      <c r="AW166" s="14" t="s">
        <v>31</v>
      </c>
      <c r="AX166" s="14" t="s">
        <v>82</v>
      </c>
      <c r="AY166" s="167" t="s">
        <v>163</v>
      </c>
    </row>
    <row r="167" spans="2:65" s="1" customFormat="1" ht="33" customHeight="1">
      <c r="B167" s="31"/>
      <c r="C167" s="138" t="s">
        <v>243</v>
      </c>
      <c r="D167" s="138" t="s">
        <v>166</v>
      </c>
      <c r="E167" s="139" t="s">
        <v>560</v>
      </c>
      <c r="F167" s="140" t="s">
        <v>561</v>
      </c>
      <c r="G167" s="141" t="s">
        <v>169</v>
      </c>
      <c r="H167" s="142">
        <v>110.3</v>
      </c>
      <c r="I167" s="143"/>
      <c r="J167" s="144">
        <f>ROUND(I167*H167,2)</f>
        <v>0</v>
      </c>
      <c r="K167" s="145"/>
      <c r="L167" s="31"/>
      <c r="M167" s="146" t="s">
        <v>1</v>
      </c>
      <c r="N167" s="147" t="s">
        <v>40</v>
      </c>
      <c r="P167" s="148">
        <f>O167*H167</f>
        <v>0</v>
      </c>
      <c r="Q167" s="148">
        <v>0</v>
      </c>
      <c r="R167" s="148">
        <f>Q167*H167</f>
        <v>0</v>
      </c>
      <c r="S167" s="148">
        <v>0</v>
      </c>
      <c r="T167" s="149">
        <f>S167*H167</f>
        <v>0</v>
      </c>
      <c r="AR167" s="150" t="s">
        <v>170</v>
      </c>
      <c r="AT167" s="150" t="s">
        <v>166</v>
      </c>
      <c r="AU167" s="150" t="s">
        <v>171</v>
      </c>
      <c r="AY167" s="16" t="s">
        <v>163</v>
      </c>
      <c r="BE167" s="151">
        <f>IF(N167="základná",J167,0)</f>
        <v>0</v>
      </c>
      <c r="BF167" s="151">
        <f>IF(N167="znížená",J167,0)</f>
        <v>0</v>
      </c>
      <c r="BG167" s="151">
        <f>IF(N167="zákl. prenesená",J167,0)</f>
        <v>0</v>
      </c>
      <c r="BH167" s="151">
        <f>IF(N167="zníž. prenesená",J167,0)</f>
        <v>0</v>
      </c>
      <c r="BI167" s="151">
        <f>IF(N167="nulová",J167,0)</f>
        <v>0</v>
      </c>
      <c r="BJ167" s="16" t="s">
        <v>171</v>
      </c>
      <c r="BK167" s="151">
        <f>ROUND(I167*H167,2)</f>
        <v>0</v>
      </c>
      <c r="BL167" s="16" t="s">
        <v>170</v>
      </c>
      <c r="BM167" s="150" t="s">
        <v>1229</v>
      </c>
    </row>
    <row r="168" spans="2:65" s="13" customFormat="1" ht="36">
      <c r="B168" s="159"/>
      <c r="D168" s="153" t="s">
        <v>173</v>
      </c>
      <c r="E168" s="160" t="s">
        <v>1</v>
      </c>
      <c r="F168" s="161" t="s">
        <v>1230</v>
      </c>
      <c r="H168" s="162">
        <v>110.3</v>
      </c>
      <c r="I168" s="163"/>
      <c r="L168" s="159"/>
      <c r="M168" s="164"/>
      <c r="T168" s="165"/>
      <c r="AT168" s="160" t="s">
        <v>173</v>
      </c>
      <c r="AU168" s="160" t="s">
        <v>171</v>
      </c>
      <c r="AV168" s="13" t="s">
        <v>171</v>
      </c>
      <c r="AW168" s="13" t="s">
        <v>31</v>
      </c>
      <c r="AX168" s="13" t="s">
        <v>82</v>
      </c>
      <c r="AY168" s="160" t="s">
        <v>163</v>
      </c>
    </row>
    <row r="169" spans="2:65" s="1" customFormat="1" ht="37.75" customHeight="1">
      <c r="B169" s="31"/>
      <c r="C169" s="138" t="s">
        <v>249</v>
      </c>
      <c r="D169" s="138" t="s">
        <v>166</v>
      </c>
      <c r="E169" s="139" t="s">
        <v>563</v>
      </c>
      <c r="F169" s="140" t="s">
        <v>564</v>
      </c>
      <c r="G169" s="141" t="s">
        <v>169</v>
      </c>
      <c r="H169" s="142">
        <v>772.1</v>
      </c>
      <c r="I169" s="143"/>
      <c r="J169" s="144">
        <f>ROUND(I169*H169,2)</f>
        <v>0</v>
      </c>
      <c r="K169" s="145"/>
      <c r="L169" s="31"/>
      <c r="M169" s="146" t="s">
        <v>1</v>
      </c>
      <c r="N169" s="147" t="s">
        <v>40</v>
      </c>
      <c r="P169" s="148">
        <f>O169*H169</f>
        <v>0</v>
      </c>
      <c r="Q169" s="148">
        <v>0</v>
      </c>
      <c r="R169" s="148">
        <f>Q169*H169</f>
        <v>0</v>
      </c>
      <c r="S169" s="148">
        <v>0</v>
      </c>
      <c r="T169" s="149">
        <f>S169*H169</f>
        <v>0</v>
      </c>
      <c r="AR169" s="150" t="s">
        <v>170</v>
      </c>
      <c r="AT169" s="150" t="s">
        <v>166</v>
      </c>
      <c r="AU169" s="150" t="s">
        <v>171</v>
      </c>
      <c r="AY169" s="16" t="s">
        <v>163</v>
      </c>
      <c r="BE169" s="151">
        <f>IF(N169="základná",J169,0)</f>
        <v>0</v>
      </c>
      <c r="BF169" s="151">
        <f>IF(N169="znížená",J169,0)</f>
        <v>0</v>
      </c>
      <c r="BG169" s="151">
        <f>IF(N169="zákl. prenesená",J169,0)</f>
        <v>0</v>
      </c>
      <c r="BH169" s="151">
        <f>IF(N169="zníž. prenesená",J169,0)</f>
        <v>0</v>
      </c>
      <c r="BI169" s="151">
        <f>IF(N169="nulová",J169,0)</f>
        <v>0</v>
      </c>
      <c r="BJ169" s="16" t="s">
        <v>171</v>
      </c>
      <c r="BK169" s="151">
        <f>ROUND(I169*H169,2)</f>
        <v>0</v>
      </c>
      <c r="BL169" s="16" t="s">
        <v>170</v>
      </c>
      <c r="BM169" s="150" t="s">
        <v>1231</v>
      </c>
    </row>
    <row r="170" spans="2:65" s="13" customFormat="1" ht="12">
      <c r="B170" s="159"/>
      <c r="D170" s="153" t="s">
        <v>173</v>
      </c>
      <c r="E170" s="160" t="s">
        <v>1</v>
      </c>
      <c r="F170" s="161" t="s">
        <v>1232</v>
      </c>
      <c r="H170" s="162">
        <v>772.1</v>
      </c>
      <c r="I170" s="163"/>
      <c r="L170" s="159"/>
      <c r="M170" s="164"/>
      <c r="T170" s="165"/>
      <c r="AT170" s="160" t="s">
        <v>173</v>
      </c>
      <c r="AU170" s="160" t="s">
        <v>171</v>
      </c>
      <c r="AV170" s="13" t="s">
        <v>171</v>
      </c>
      <c r="AW170" s="13" t="s">
        <v>31</v>
      </c>
      <c r="AX170" s="13" t="s">
        <v>82</v>
      </c>
      <c r="AY170" s="160" t="s">
        <v>163</v>
      </c>
    </row>
    <row r="171" spans="2:65" s="1" customFormat="1" ht="21.75" customHeight="1">
      <c r="B171" s="31"/>
      <c r="C171" s="138" t="s">
        <v>253</v>
      </c>
      <c r="D171" s="138" t="s">
        <v>166</v>
      </c>
      <c r="E171" s="139" t="s">
        <v>568</v>
      </c>
      <c r="F171" s="140" t="s">
        <v>569</v>
      </c>
      <c r="G171" s="141" t="s">
        <v>169</v>
      </c>
      <c r="H171" s="142">
        <v>110.3</v>
      </c>
      <c r="I171" s="143"/>
      <c r="J171" s="144">
        <f>ROUND(I171*H171,2)</f>
        <v>0</v>
      </c>
      <c r="K171" s="145"/>
      <c r="L171" s="31"/>
      <c r="M171" s="146" t="s">
        <v>1</v>
      </c>
      <c r="N171" s="147" t="s">
        <v>40</v>
      </c>
      <c r="P171" s="148">
        <f>O171*H171</f>
        <v>0</v>
      </c>
      <c r="Q171" s="148">
        <v>0</v>
      </c>
      <c r="R171" s="148">
        <f>Q171*H171</f>
        <v>0</v>
      </c>
      <c r="S171" s="148">
        <v>0</v>
      </c>
      <c r="T171" s="149">
        <f>S171*H171</f>
        <v>0</v>
      </c>
      <c r="AR171" s="150" t="s">
        <v>170</v>
      </c>
      <c r="AT171" s="150" t="s">
        <v>166</v>
      </c>
      <c r="AU171" s="150" t="s">
        <v>171</v>
      </c>
      <c r="AY171" s="16" t="s">
        <v>163</v>
      </c>
      <c r="BE171" s="151">
        <f>IF(N171="základná",J171,0)</f>
        <v>0</v>
      </c>
      <c r="BF171" s="151">
        <f>IF(N171="znížená",J171,0)</f>
        <v>0</v>
      </c>
      <c r="BG171" s="151">
        <f>IF(N171="zákl. prenesená",J171,0)</f>
        <v>0</v>
      </c>
      <c r="BH171" s="151">
        <f>IF(N171="zníž. prenesená",J171,0)</f>
        <v>0</v>
      </c>
      <c r="BI171" s="151">
        <f>IF(N171="nulová",J171,0)</f>
        <v>0</v>
      </c>
      <c r="BJ171" s="16" t="s">
        <v>171</v>
      </c>
      <c r="BK171" s="151">
        <f>ROUND(I171*H171,2)</f>
        <v>0</v>
      </c>
      <c r="BL171" s="16" t="s">
        <v>170</v>
      </c>
      <c r="BM171" s="150" t="s">
        <v>1233</v>
      </c>
    </row>
    <row r="172" spans="2:65" s="13" customFormat="1" ht="12">
      <c r="B172" s="159"/>
      <c r="D172" s="153" t="s">
        <v>173</v>
      </c>
      <c r="E172" s="160" t="s">
        <v>1</v>
      </c>
      <c r="F172" s="161" t="s">
        <v>1234</v>
      </c>
      <c r="H172" s="162">
        <v>110.3</v>
      </c>
      <c r="I172" s="163"/>
      <c r="L172" s="159"/>
      <c r="M172" s="164"/>
      <c r="T172" s="165"/>
      <c r="AT172" s="160" t="s">
        <v>173</v>
      </c>
      <c r="AU172" s="160" t="s">
        <v>171</v>
      </c>
      <c r="AV172" s="13" t="s">
        <v>171</v>
      </c>
      <c r="AW172" s="13" t="s">
        <v>31</v>
      </c>
      <c r="AX172" s="13" t="s">
        <v>82</v>
      </c>
      <c r="AY172" s="160" t="s">
        <v>163</v>
      </c>
    </row>
    <row r="173" spans="2:65" s="1" customFormat="1" ht="24.25" customHeight="1">
      <c r="B173" s="31"/>
      <c r="C173" s="138" t="s">
        <v>258</v>
      </c>
      <c r="D173" s="138" t="s">
        <v>166</v>
      </c>
      <c r="E173" s="139" t="s">
        <v>571</v>
      </c>
      <c r="F173" s="140" t="s">
        <v>572</v>
      </c>
      <c r="G173" s="141" t="s">
        <v>237</v>
      </c>
      <c r="H173" s="142">
        <v>181.995</v>
      </c>
      <c r="I173" s="143"/>
      <c r="J173" s="144">
        <f>ROUND(I173*H173,2)</f>
        <v>0</v>
      </c>
      <c r="K173" s="145"/>
      <c r="L173" s="31"/>
      <c r="M173" s="146" t="s">
        <v>1</v>
      </c>
      <c r="N173" s="147" t="s">
        <v>40</v>
      </c>
      <c r="P173" s="148">
        <f>O173*H173</f>
        <v>0</v>
      </c>
      <c r="Q173" s="148">
        <v>0</v>
      </c>
      <c r="R173" s="148">
        <f>Q173*H173</f>
        <v>0</v>
      </c>
      <c r="S173" s="148">
        <v>0</v>
      </c>
      <c r="T173" s="149">
        <f>S173*H173</f>
        <v>0</v>
      </c>
      <c r="AR173" s="150" t="s">
        <v>170</v>
      </c>
      <c r="AT173" s="150" t="s">
        <v>166</v>
      </c>
      <c r="AU173" s="150" t="s">
        <v>171</v>
      </c>
      <c r="AY173" s="16" t="s">
        <v>163</v>
      </c>
      <c r="BE173" s="151">
        <f>IF(N173="základná",J173,0)</f>
        <v>0</v>
      </c>
      <c r="BF173" s="151">
        <f>IF(N173="znížená",J173,0)</f>
        <v>0</v>
      </c>
      <c r="BG173" s="151">
        <f>IF(N173="zákl. prenesená",J173,0)</f>
        <v>0</v>
      </c>
      <c r="BH173" s="151">
        <f>IF(N173="zníž. prenesená",J173,0)</f>
        <v>0</v>
      </c>
      <c r="BI173" s="151">
        <f>IF(N173="nulová",J173,0)</f>
        <v>0</v>
      </c>
      <c r="BJ173" s="16" t="s">
        <v>171</v>
      </c>
      <c r="BK173" s="151">
        <f>ROUND(I173*H173,2)</f>
        <v>0</v>
      </c>
      <c r="BL173" s="16" t="s">
        <v>170</v>
      </c>
      <c r="BM173" s="150" t="s">
        <v>1235</v>
      </c>
    </row>
    <row r="174" spans="2:65" s="13" customFormat="1" ht="12">
      <c r="B174" s="159"/>
      <c r="D174" s="153" t="s">
        <v>173</v>
      </c>
      <c r="E174" s="160" t="s">
        <v>1</v>
      </c>
      <c r="F174" s="161" t="s">
        <v>1236</v>
      </c>
      <c r="H174" s="162">
        <v>181.995</v>
      </c>
      <c r="I174" s="163"/>
      <c r="L174" s="159"/>
      <c r="M174" s="164"/>
      <c r="T174" s="165"/>
      <c r="AT174" s="160" t="s">
        <v>173</v>
      </c>
      <c r="AU174" s="160" t="s">
        <v>171</v>
      </c>
      <c r="AV174" s="13" t="s">
        <v>171</v>
      </c>
      <c r="AW174" s="13" t="s">
        <v>31</v>
      </c>
      <c r="AX174" s="13" t="s">
        <v>74</v>
      </c>
      <c r="AY174" s="160" t="s">
        <v>163</v>
      </c>
    </row>
    <row r="175" spans="2:65" s="14" customFormat="1" ht="12">
      <c r="B175" s="166"/>
      <c r="D175" s="153" t="s">
        <v>173</v>
      </c>
      <c r="E175" s="167" t="s">
        <v>1</v>
      </c>
      <c r="F175" s="168" t="s">
        <v>178</v>
      </c>
      <c r="H175" s="169">
        <v>181.995</v>
      </c>
      <c r="I175" s="170"/>
      <c r="L175" s="166"/>
      <c r="M175" s="171"/>
      <c r="T175" s="172"/>
      <c r="AT175" s="167" t="s">
        <v>173</v>
      </c>
      <c r="AU175" s="167" t="s">
        <v>171</v>
      </c>
      <c r="AV175" s="14" t="s">
        <v>170</v>
      </c>
      <c r="AW175" s="14" t="s">
        <v>31</v>
      </c>
      <c r="AX175" s="14" t="s">
        <v>82</v>
      </c>
      <c r="AY175" s="167" t="s">
        <v>163</v>
      </c>
    </row>
    <row r="176" spans="2:65" s="1" customFormat="1" ht="24.25" customHeight="1">
      <c r="B176" s="31"/>
      <c r="C176" s="138" t="s">
        <v>262</v>
      </c>
      <c r="D176" s="138" t="s">
        <v>166</v>
      </c>
      <c r="E176" s="139" t="s">
        <v>1237</v>
      </c>
      <c r="F176" s="140" t="s">
        <v>1238</v>
      </c>
      <c r="G176" s="141" t="s">
        <v>169</v>
      </c>
      <c r="H176" s="142">
        <v>434.97</v>
      </c>
      <c r="I176" s="143"/>
      <c r="J176" s="144">
        <f>ROUND(I176*H176,2)</f>
        <v>0</v>
      </c>
      <c r="K176" s="145"/>
      <c r="L176" s="31"/>
      <c r="M176" s="146" t="s">
        <v>1</v>
      </c>
      <c r="N176" s="147" t="s">
        <v>40</v>
      </c>
      <c r="P176" s="148">
        <f>O176*H176</f>
        <v>0</v>
      </c>
      <c r="Q176" s="148">
        <v>0</v>
      </c>
      <c r="R176" s="148">
        <f>Q176*H176</f>
        <v>0</v>
      </c>
      <c r="S176" s="148">
        <v>0</v>
      </c>
      <c r="T176" s="149">
        <f>S176*H176</f>
        <v>0</v>
      </c>
      <c r="AR176" s="150" t="s">
        <v>170</v>
      </c>
      <c r="AT176" s="150" t="s">
        <v>166</v>
      </c>
      <c r="AU176" s="150" t="s">
        <v>171</v>
      </c>
      <c r="AY176" s="16" t="s">
        <v>163</v>
      </c>
      <c r="BE176" s="151">
        <f>IF(N176="základná",J176,0)</f>
        <v>0</v>
      </c>
      <c r="BF176" s="151">
        <f>IF(N176="znížená",J176,0)</f>
        <v>0</v>
      </c>
      <c r="BG176" s="151">
        <f>IF(N176="zákl. prenesená",J176,0)</f>
        <v>0</v>
      </c>
      <c r="BH176" s="151">
        <f>IF(N176="zníž. prenesená",J176,0)</f>
        <v>0</v>
      </c>
      <c r="BI176" s="151">
        <f>IF(N176="nulová",J176,0)</f>
        <v>0</v>
      </c>
      <c r="BJ176" s="16" t="s">
        <v>171</v>
      </c>
      <c r="BK176" s="151">
        <f>ROUND(I176*H176,2)</f>
        <v>0</v>
      </c>
      <c r="BL176" s="16" t="s">
        <v>170</v>
      </c>
      <c r="BM176" s="150" t="s">
        <v>1239</v>
      </c>
    </row>
    <row r="177" spans="2:65" s="13" customFormat="1" ht="12">
      <c r="B177" s="159"/>
      <c r="D177" s="153" t="s">
        <v>173</v>
      </c>
      <c r="E177" s="160" t="s">
        <v>1</v>
      </c>
      <c r="F177" s="161" t="s">
        <v>1240</v>
      </c>
      <c r="H177" s="162">
        <v>434.97</v>
      </c>
      <c r="I177" s="163"/>
      <c r="L177" s="159"/>
      <c r="M177" s="164"/>
      <c r="T177" s="165"/>
      <c r="AT177" s="160" t="s">
        <v>173</v>
      </c>
      <c r="AU177" s="160" t="s">
        <v>171</v>
      </c>
      <c r="AV177" s="13" t="s">
        <v>171</v>
      </c>
      <c r="AW177" s="13" t="s">
        <v>31</v>
      </c>
      <c r="AX177" s="13" t="s">
        <v>82</v>
      </c>
      <c r="AY177" s="160" t="s">
        <v>163</v>
      </c>
    </row>
    <row r="178" spans="2:65" s="1" customFormat="1" ht="24.25" customHeight="1">
      <c r="B178" s="31"/>
      <c r="C178" s="138" t="s">
        <v>266</v>
      </c>
      <c r="D178" s="138" t="s">
        <v>166</v>
      </c>
      <c r="E178" s="139" t="s">
        <v>1241</v>
      </c>
      <c r="F178" s="140" t="s">
        <v>1242</v>
      </c>
      <c r="G178" s="141" t="s">
        <v>169</v>
      </c>
      <c r="H178" s="142">
        <v>47.174999999999997</v>
      </c>
      <c r="I178" s="143"/>
      <c r="J178" s="144">
        <f>ROUND(I178*H178,2)</f>
        <v>0</v>
      </c>
      <c r="K178" s="145"/>
      <c r="L178" s="31"/>
      <c r="M178" s="146" t="s">
        <v>1</v>
      </c>
      <c r="N178" s="147" t="s">
        <v>40</v>
      </c>
      <c r="P178" s="148">
        <f>O178*H178</f>
        <v>0</v>
      </c>
      <c r="Q178" s="148">
        <v>0</v>
      </c>
      <c r="R178" s="148">
        <f>Q178*H178</f>
        <v>0</v>
      </c>
      <c r="S178" s="148">
        <v>0</v>
      </c>
      <c r="T178" s="149">
        <f>S178*H178</f>
        <v>0</v>
      </c>
      <c r="AR178" s="150" t="s">
        <v>170</v>
      </c>
      <c r="AT178" s="150" t="s">
        <v>166</v>
      </c>
      <c r="AU178" s="150" t="s">
        <v>171</v>
      </c>
      <c r="AY178" s="16" t="s">
        <v>163</v>
      </c>
      <c r="BE178" s="151">
        <f>IF(N178="základná",J178,0)</f>
        <v>0</v>
      </c>
      <c r="BF178" s="151">
        <f>IF(N178="znížená",J178,0)</f>
        <v>0</v>
      </c>
      <c r="BG178" s="151">
        <f>IF(N178="zákl. prenesená",J178,0)</f>
        <v>0</v>
      </c>
      <c r="BH178" s="151">
        <f>IF(N178="zníž. prenesená",J178,0)</f>
        <v>0</v>
      </c>
      <c r="BI178" s="151">
        <f>IF(N178="nulová",J178,0)</f>
        <v>0</v>
      </c>
      <c r="BJ178" s="16" t="s">
        <v>171</v>
      </c>
      <c r="BK178" s="151">
        <f>ROUND(I178*H178,2)</f>
        <v>0</v>
      </c>
      <c r="BL178" s="16" t="s">
        <v>170</v>
      </c>
      <c r="BM178" s="150" t="s">
        <v>1243</v>
      </c>
    </row>
    <row r="179" spans="2:65" s="13" customFormat="1" ht="12">
      <c r="B179" s="159"/>
      <c r="D179" s="153" t="s">
        <v>173</v>
      </c>
      <c r="E179" s="160" t="s">
        <v>1</v>
      </c>
      <c r="F179" s="161" t="s">
        <v>1244</v>
      </c>
      <c r="H179" s="162">
        <v>17.074999999999999</v>
      </c>
      <c r="I179" s="163"/>
      <c r="L179" s="159"/>
      <c r="M179" s="164"/>
      <c r="T179" s="165"/>
      <c r="AT179" s="160" t="s">
        <v>173</v>
      </c>
      <c r="AU179" s="160" t="s">
        <v>171</v>
      </c>
      <c r="AV179" s="13" t="s">
        <v>171</v>
      </c>
      <c r="AW179" s="13" t="s">
        <v>31</v>
      </c>
      <c r="AX179" s="13" t="s">
        <v>74</v>
      </c>
      <c r="AY179" s="160" t="s">
        <v>163</v>
      </c>
    </row>
    <row r="180" spans="2:65" s="13" customFormat="1" ht="12">
      <c r="B180" s="159"/>
      <c r="D180" s="153" t="s">
        <v>173</v>
      </c>
      <c r="E180" s="160" t="s">
        <v>1</v>
      </c>
      <c r="F180" s="161" t="s">
        <v>1245</v>
      </c>
      <c r="H180" s="162">
        <v>30.1</v>
      </c>
      <c r="I180" s="163"/>
      <c r="L180" s="159"/>
      <c r="M180" s="164"/>
      <c r="T180" s="165"/>
      <c r="AT180" s="160" t="s">
        <v>173</v>
      </c>
      <c r="AU180" s="160" t="s">
        <v>171</v>
      </c>
      <c r="AV180" s="13" t="s">
        <v>171</v>
      </c>
      <c r="AW180" s="13" t="s">
        <v>31</v>
      </c>
      <c r="AX180" s="13" t="s">
        <v>74</v>
      </c>
      <c r="AY180" s="160" t="s">
        <v>163</v>
      </c>
    </row>
    <row r="181" spans="2:65" s="14" customFormat="1" ht="12">
      <c r="B181" s="166"/>
      <c r="D181" s="153" t="s">
        <v>173</v>
      </c>
      <c r="E181" s="167" t="s">
        <v>1</v>
      </c>
      <c r="F181" s="168" t="s">
        <v>178</v>
      </c>
      <c r="H181" s="169">
        <v>47.174999999999997</v>
      </c>
      <c r="I181" s="170"/>
      <c r="L181" s="166"/>
      <c r="M181" s="171"/>
      <c r="T181" s="172"/>
      <c r="AT181" s="167" t="s">
        <v>173</v>
      </c>
      <c r="AU181" s="167" t="s">
        <v>171</v>
      </c>
      <c r="AV181" s="14" t="s">
        <v>170</v>
      </c>
      <c r="AW181" s="14" t="s">
        <v>31</v>
      </c>
      <c r="AX181" s="14" t="s">
        <v>82</v>
      </c>
      <c r="AY181" s="167" t="s">
        <v>163</v>
      </c>
    </row>
    <row r="182" spans="2:65" s="1" customFormat="1" ht="24.25" customHeight="1">
      <c r="B182" s="31"/>
      <c r="C182" s="138" t="s">
        <v>275</v>
      </c>
      <c r="D182" s="138" t="s">
        <v>166</v>
      </c>
      <c r="E182" s="139" t="s">
        <v>1246</v>
      </c>
      <c r="F182" s="140" t="s">
        <v>1247</v>
      </c>
      <c r="G182" s="141" t="s">
        <v>169</v>
      </c>
      <c r="H182" s="142">
        <v>57.555999999999997</v>
      </c>
      <c r="I182" s="143"/>
      <c r="J182" s="144">
        <f>ROUND(I182*H182,2)</f>
        <v>0</v>
      </c>
      <c r="K182" s="145"/>
      <c r="L182" s="31"/>
      <c r="M182" s="146" t="s">
        <v>1</v>
      </c>
      <c r="N182" s="147" t="s">
        <v>40</v>
      </c>
      <c r="P182" s="148">
        <f>O182*H182</f>
        <v>0</v>
      </c>
      <c r="Q182" s="148">
        <v>0</v>
      </c>
      <c r="R182" s="148">
        <f>Q182*H182</f>
        <v>0</v>
      </c>
      <c r="S182" s="148">
        <v>0</v>
      </c>
      <c r="T182" s="149">
        <f>S182*H182</f>
        <v>0</v>
      </c>
      <c r="AR182" s="150" t="s">
        <v>170</v>
      </c>
      <c r="AT182" s="150" t="s">
        <v>166</v>
      </c>
      <c r="AU182" s="150" t="s">
        <v>171</v>
      </c>
      <c r="AY182" s="16" t="s">
        <v>163</v>
      </c>
      <c r="BE182" s="151">
        <f>IF(N182="základná",J182,0)</f>
        <v>0</v>
      </c>
      <c r="BF182" s="151">
        <f>IF(N182="znížená",J182,0)</f>
        <v>0</v>
      </c>
      <c r="BG182" s="151">
        <f>IF(N182="zákl. prenesená",J182,0)</f>
        <v>0</v>
      </c>
      <c r="BH182" s="151">
        <f>IF(N182="zníž. prenesená",J182,0)</f>
        <v>0</v>
      </c>
      <c r="BI182" s="151">
        <f>IF(N182="nulová",J182,0)</f>
        <v>0</v>
      </c>
      <c r="BJ182" s="16" t="s">
        <v>171</v>
      </c>
      <c r="BK182" s="151">
        <f>ROUND(I182*H182,2)</f>
        <v>0</v>
      </c>
      <c r="BL182" s="16" t="s">
        <v>170</v>
      </c>
      <c r="BM182" s="150" t="s">
        <v>1248</v>
      </c>
    </row>
    <row r="183" spans="2:65" s="13" customFormat="1" ht="12">
      <c r="B183" s="159"/>
      <c r="D183" s="153" t="s">
        <v>173</v>
      </c>
      <c r="E183" s="160" t="s">
        <v>1</v>
      </c>
      <c r="F183" s="161" t="s">
        <v>1249</v>
      </c>
      <c r="H183" s="162">
        <v>8.6549999999999994</v>
      </c>
      <c r="I183" s="163"/>
      <c r="L183" s="159"/>
      <c r="M183" s="164"/>
      <c r="T183" s="165"/>
      <c r="AT183" s="160" t="s">
        <v>173</v>
      </c>
      <c r="AU183" s="160" t="s">
        <v>171</v>
      </c>
      <c r="AV183" s="13" t="s">
        <v>171</v>
      </c>
      <c r="AW183" s="13" t="s">
        <v>31</v>
      </c>
      <c r="AX183" s="13" t="s">
        <v>74</v>
      </c>
      <c r="AY183" s="160" t="s">
        <v>163</v>
      </c>
    </row>
    <row r="184" spans="2:65" s="13" customFormat="1" ht="12">
      <c r="B184" s="159"/>
      <c r="D184" s="153" t="s">
        <v>173</v>
      </c>
      <c r="E184" s="160" t="s">
        <v>1</v>
      </c>
      <c r="F184" s="161" t="s">
        <v>1250</v>
      </c>
      <c r="H184" s="162">
        <v>28.651</v>
      </c>
      <c r="I184" s="163"/>
      <c r="L184" s="159"/>
      <c r="M184" s="164"/>
      <c r="T184" s="165"/>
      <c r="AT184" s="160" t="s">
        <v>173</v>
      </c>
      <c r="AU184" s="160" t="s">
        <v>171</v>
      </c>
      <c r="AV184" s="13" t="s">
        <v>171</v>
      </c>
      <c r="AW184" s="13" t="s">
        <v>31</v>
      </c>
      <c r="AX184" s="13" t="s">
        <v>74</v>
      </c>
      <c r="AY184" s="160" t="s">
        <v>163</v>
      </c>
    </row>
    <row r="185" spans="2:65" s="13" customFormat="1" ht="12">
      <c r="B185" s="159"/>
      <c r="D185" s="153" t="s">
        <v>173</v>
      </c>
      <c r="E185" s="160" t="s">
        <v>1</v>
      </c>
      <c r="F185" s="161" t="s">
        <v>1251</v>
      </c>
      <c r="H185" s="162">
        <v>20.25</v>
      </c>
      <c r="I185" s="163"/>
      <c r="L185" s="159"/>
      <c r="M185" s="164"/>
      <c r="T185" s="165"/>
      <c r="AT185" s="160" t="s">
        <v>173</v>
      </c>
      <c r="AU185" s="160" t="s">
        <v>171</v>
      </c>
      <c r="AV185" s="13" t="s">
        <v>171</v>
      </c>
      <c r="AW185" s="13" t="s">
        <v>31</v>
      </c>
      <c r="AX185" s="13" t="s">
        <v>74</v>
      </c>
      <c r="AY185" s="160" t="s">
        <v>163</v>
      </c>
    </row>
    <row r="186" spans="2:65" s="14" customFormat="1" ht="12">
      <c r="B186" s="166"/>
      <c r="D186" s="153" t="s">
        <v>173</v>
      </c>
      <c r="E186" s="167" t="s">
        <v>1</v>
      </c>
      <c r="F186" s="168" t="s">
        <v>178</v>
      </c>
      <c r="H186" s="169">
        <v>57.555999999999997</v>
      </c>
      <c r="I186" s="170"/>
      <c r="L186" s="166"/>
      <c r="M186" s="171"/>
      <c r="T186" s="172"/>
      <c r="AT186" s="167" t="s">
        <v>173</v>
      </c>
      <c r="AU186" s="167" t="s">
        <v>171</v>
      </c>
      <c r="AV186" s="14" t="s">
        <v>170</v>
      </c>
      <c r="AW186" s="14" t="s">
        <v>31</v>
      </c>
      <c r="AX186" s="14" t="s">
        <v>82</v>
      </c>
      <c r="AY186" s="167" t="s">
        <v>163</v>
      </c>
    </row>
    <row r="187" spans="2:65" s="1" customFormat="1" ht="16.5" customHeight="1">
      <c r="B187" s="31"/>
      <c r="C187" s="176" t="s">
        <v>283</v>
      </c>
      <c r="D187" s="176" t="s">
        <v>297</v>
      </c>
      <c r="E187" s="177" t="s">
        <v>1252</v>
      </c>
      <c r="F187" s="178" t="s">
        <v>1253</v>
      </c>
      <c r="G187" s="179" t="s">
        <v>237</v>
      </c>
      <c r="H187" s="180">
        <v>0.85</v>
      </c>
      <c r="I187" s="181"/>
      <c r="J187" s="182">
        <f>ROUND(I187*H187,2)</f>
        <v>0</v>
      </c>
      <c r="K187" s="183"/>
      <c r="L187" s="184"/>
      <c r="M187" s="185" t="s">
        <v>1</v>
      </c>
      <c r="N187" s="186" t="s">
        <v>40</v>
      </c>
      <c r="P187" s="148">
        <f>O187*H187</f>
        <v>0</v>
      </c>
      <c r="Q187" s="148">
        <v>1</v>
      </c>
      <c r="R187" s="148">
        <f>Q187*H187</f>
        <v>0.85</v>
      </c>
      <c r="S187" s="148">
        <v>0</v>
      </c>
      <c r="T187" s="149">
        <f>S187*H187</f>
        <v>0</v>
      </c>
      <c r="AR187" s="150" t="s">
        <v>230</v>
      </c>
      <c r="AT187" s="150" t="s">
        <v>297</v>
      </c>
      <c r="AU187" s="150" t="s">
        <v>171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1254</v>
      </c>
    </row>
    <row r="188" spans="2:65" s="11" customFormat="1" ht="22.75" customHeight="1">
      <c r="B188" s="126"/>
      <c r="D188" s="127" t="s">
        <v>73</v>
      </c>
      <c r="E188" s="136" t="s">
        <v>171</v>
      </c>
      <c r="F188" s="136" t="s">
        <v>576</v>
      </c>
      <c r="I188" s="129"/>
      <c r="J188" s="137">
        <f>BK188</f>
        <v>0</v>
      </c>
      <c r="L188" s="126"/>
      <c r="M188" s="131"/>
      <c r="P188" s="132">
        <f>SUM(P189:P214)</f>
        <v>0</v>
      </c>
      <c r="R188" s="132">
        <f>SUM(R189:R214)</f>
        <v>355.16896797399994</v>
      </c>
      <c r="T188" s="133">
        <f>SUM(T189:T214)</f>
        <v>0</v>
      </c>
      <c r="AR188" s="127" t="s">
        <v>82</v>
      </c>
      <c r="AT188" s="134" t="s">
        <v>73</v>
      </c>
      <c r="AU188" s="134" t="s">
        <v>82</v>
      </c>
      <c r="AY188" s="127" t="s">
        <v>163</v>
      </c>
      <c r="BK188" s="135">
        <f>SUM(BK189:BK214)</f>
        <v>0</v>
      </c>
    </row>
    <row r="189" spans="2:65" s="1" customFormat="1" ht="24.25" customHeight="1">
      <c r="B189" s="31"/>
      <c r="C189" s="138" t="s">
        <v>288</v>
      </c>
      <c r="D189" s="138" t="s">
        <v>166</v>
      </c>
      <c r="E189" s="139" t="s">
        <v>1255</v>
      </c>
      <c r="F189" s="140" t="s">
        <v>1256</v>
      </c>
      <c r="G189" s="141" t="s">
        <v>169</v>
      </c>
      <c r="H189" s="142">
        <v>179.387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1.63</v>
      </c>
      <c r="R189" s="148">
        <f>Q189*H189</f>
        <v>292.40080999999998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171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1257</v>
      </c>
    </row>
    <row r="190" spans="2:65" s="13" customFormat="1" ht="12">
      <c r="B190" s="159"/>
      <c r="D190" s="153" t="s">
        <v>173</v>
      </c>
      <c r="E190" s="160" t="s">
        <v>1</v>
      </c>
      <c r="F190" s="161" t="s">
        <v>1258</v>
      </c>
      <c r="H190" s="162">
        <v>149.82300000000001</v>
      </c>
      <c r="I190" s="163"/>
      <c r="L190" s="159"/>
      <c r="M190" s="164"/>
      <c r="T190" s="165"/>
      <c r="AT190" s="160" t="s">
        <v>173</v>
      </c>
      <c r="AU190" s="160" t="s">
        <v>171</v>
      </c>
      <c r="AV190" s="13" t="s">
        <v>171</v>
      </c>
      <c r="AW190" s="13" t="s">
        <v>31</v>
      </c>
      <c r="AX190" s="13" t="s">
        <v>74</v>
      </c>
      <c r="AY190" s="160" t="s">
        <v>163</v>
      </c>
    </row>
    <row r="191" spans="2:65" s="13" customFormat="1" ht="12">
      <c r="B191" s="159"/>
      <c r="D191" s="153" t="s">
        <v>173</v>
      </c>
      <c r="E191" s="160" t="s">
        <v>1</v>
      </c>
      <c r="F191" s="161" t="s">
        <v>1259</v>
      </c>
      <c r="H191" s="162">
        <v>12</v>
      </c>
      <c r="I191" s="163"/>
      <c r="L191" s="159"/>
      <c r="M191" s="164"/>
      <c r="T191" s="165"/>
      <c r="AT191" s="160" t="s">
        <v>173</v>
      </c>
      <c r="AU191" s="160" t="s">
        <v>171</v>
      </c>
      <c r="AV191" s="13" t="s">
        <v>171</v>
      </c>
      <c r="AW191" s="13" t="s">
        <v>31</v>
      </c>
      <c r="AX191" s="13" t="s">
        <v>74</v>
      </c>
      <c r="AY191" s="160" t="s">
        <v>163</v>
      </c>
    </row>
    <row r="192" spans="2:65" s="13" customFormat="1" ht="12">
      <c r="B192" s="159"/>
      <c r="D192" s="153" t="s">
        <v>173</v>
      </c>
      <c r="E192" s="160" t="s">
        <v>1</v>
      </c>
      <c r="F192" s="161" t="s">
        <v>1260</v>
      </c>
      <c r="H192" s="162">
        <v>1.7310000000000001</v>
      </c>
      <c r="I192" s="163"/>
      <c r="L192" s="159"/>
      <c r="M192" s="164"/>
      <c r="T192" s="165"/>
      <c r="AT192" s="160" t="s">
        <v>173</v>
      </c>
      <c r="AU192" s="160" t="s">
        <v>171</v>
      </c>
      <c r="AV192" s="13" t="s">
        <v>171</v>
      </c>
      <c r="AW192" s="13" t="s">
        <v>31</v>
      </c>
      <c r="AX192" s="13" t="s">
        <v>74</v>
      </c>
      <c r="AY192" s="160" t="s">
        <v>163</v>
      </c>
    </row>
    <row r="193" spans="2:65" s="13" customFormat="1" ht="12">
      <c r="B193" s="159"/>
      <c r="D193" s="153" t="s">
        <v>173</v>
      </c>
      <c r="E193" s="160" t="s">
        <v>1</v>
      </c>
      <c r="F193" s="161" t="s">
        <v>1261</v>
      </c>
      <c r="H193" s="162">
        <v>5.8330000000000002</v>
      </c>
      <c r="I193" s="163"/>
      <c r="L193" s="159"/>
      <c r="M193" s="164"/>
      <c r="T193" s="165"/>
      <c r="AT193" s="160" t="s">
        <v>173</v>
      </c>
      <c r="AU193" s="160" t="s">
        <v>171</v>
      </c>
      <c r="AV193" s="13" t="s">
        <v>171</v>
      </c>
      <c r="AW193" s="13" t="s">
        <v>31</v>
      </c>
      <c r="AX193" s="13" t="s">
        <v>74</v>
      </c>
      <c r="AY193" s="160" t="s">
        <v>163</v>
      </c>
    </row>
    <row r="194" spans="2:65" s="13" customFormat="1" ht="12">
      <c r="B194" s="159"/>
      <c r="D194" s="153" t="s">
        <v>173</v>
      </c>
      <c r="E194" s="160" t="s">
        <v>1</v>
      </c>
      <c r="F194" s="161" t="s">
        <v>1190</v>
      </c>
      <c r="H194" s="162">
        <v>10</v>
      </c>
      <c r="I194" s="163"/>
      <c r="L194" s="159"/>
      <c r="M194" s="164"/>
      <c r="T194" s="165"/>
      <c r="AT194" s="160" t="s">
        <v>173</v>
      </c>
      <c r="AU194" s="160" t="s">
        <v>171</v>
      </c>
      <c r="AV194" s="13" t="s">
        <v>171</v>
      </c>
      <c r="AW194" s="13" t="s">
        <v>31</v>
      </c>
      <c r="AX194" s="13" t="s">
        <v>74</v>
      </c>
      <c r="AY194" s="160" t="s">
        <v>163</v>
      </c>
    </row>
    <row r="195" spans="2:65" s="14" customFormat="1" ht="12">
      <c r="B195" s="166"/>
      <c r="D195" s="153" t="s">
        <v>173</v>
      </c>
      <c r="E195" s="167" t="s">
        <v>1</v>
      </c>
      <c r="F195" s="168" t="s">
        <v>178</v>
      </c>
      <c r="H195" s="169">
        <v>179.387</v>
      </c>
      <c r="I195" s="170"/>
      <c r="L195" s="166"/>
      <c r="M195" s="171"/>
      <c r="T195" s="172"/>
      <c r="AT195" s="167" t="s">
        <v>173</v>
      </c>
      <c r="AU195" s="167" t="s">
        <v>171</v>
      </c>
      <c r="AV195" s="14" t="s">
        <v>170</v>
      </c>
      <c r="AW195" s="14" t="s">
        <v>31</v>
      </c>
      <c r="AX195" s="14" t="s">
        <v>82</v>
      </c>
      <c r="AY195" s="167" t="s">
        <v>163</v>
      </c>
    </row>
    <row r="196" spans="2:65" s="1" customFormat="1" ht="33" customHeight="1">
      <c r="B196" s="31"/>
      <c r="C196" s="138" t="s">
        <v>296</v>
      </c>
      <c r="D196" s="138" t="s">
        <v>166</v>
      </c>
      <c r="E196" s="139" t="s">
        <v>1262</v>
      </c>
      <c r="F196" s="140" t="s">
        <v>1263</v>
      </c>
      <c r="G196" s="141" t="s">
        <v>183</v>
      </c>
      <c r="H196" s="142">
        <v>242.82</v>
      </c>
      <c r="I196" s="143"/>
      <c r="J196" s="144">
        <f>ROUND(I196*H196,2)</f>
        <v>0</v>
      </c>
      <c r="K196" s="145"/>
      <c r="L196" s="31"/>
      <c r="M196" s="146" t="s">
        <v>1</v>
      </c>
      <c r="N196" s="147" t="s">
        <v>40</v>
      </c>
      <c r="P196" s="148">
        <f>O196*H196</f>
        <v>0</v>
      </c>
      <c r="Q196" s="148">
        <v>1.829E-4</v>
      </c>
      <c r="R196" s="148">
        <f>Q196*H196</f>
        <v>4.4411777999999999E-2</v>
      </c>
      <c r="S196" s="148">
        <v>0</v>
      </c>
      <c r="T196" s="149">
        <f>S196*H196</f>
        <v>0</v>
      </c>
      <c r="AR196" s="150" t="s">
        <v>170</v>
      </c>
      <c r="AT196" s="150" t="s">
        <v>166</v>
      </c>
      <c r="AU196" s="150" t="s">
        <v>171</v>
      </c>
      <c r="AY196" s="16" t="s">
        <v>163</v>
      </c>
      <c r="BE196" s="151">
        <f>IF(N196="základná",J196,0)</f>
        <v>0</v>
      </c>
      <c r="BF196" s="151">
        <f>IF(N196="znížená",J196,0)</f>
        <v>0</v>
      </c>
      <c r="BG196" s="151">
        <f>IF(N196="zákl. prenesená",J196,0)</f>
        <v>0</v>
      </c>
      <c r="BH196" s="151">
        <f>IF(N196="zníž. prenesená",J196,0)</f>
        <v>0</v>
      </c>
      <c r="BI196" s="151">
        <f>IF(N196="nulová",J196,0)</f>
        <v>0</v>
      </c>
      <c r="BJ196" s="16" t="s">
        <v>171</v>
      </c>
      <c r="BK196" s="151">
        <f>ROUND(I196*H196,2)</f>
        <v>0</v>
      </c>
      <c r="BL196" s="16" t="s">
        <v>170</v>
      </c>
      <c r="BM196" s="150" t="s">
        <v>1264</v>
      </c>
    </row>
    <row r="197" spans="2:65" s="13" customFormat="1" ht="12">
      <c r="B197" s="159"/>
      <c r="D197" s="153" t="s">
        <v>173</v>
      </c>
      <c r="E197" s="160" t="s">
        <v>1</v>
      </c>
      <c r="F197" s="161" t="s">
        <v>1265</v>
      </c>
      <c r="H197" s="162">
        <v>193.32</v>
      </c>
      <c r="I197" s="163"/>
      <c r="L197" s="159"/>
      <c r="M197" s="164"/>
      <c r="T197" s="165"/>
      <c r="AT197" s="160" t="s">
        <v>173</v>
      </c>
      <c r="AU197" s="160" t="s">
        <v>171</v>
      </c>
      <c r="AV197" s="13" t="s">
        <v>171</v>
      </c>
      <c r="AW197" s="13" t="s">
        <v>31</v>
      </c>
      <c r="AX197" s="13" t="s">
        <v>74</v>
      </c>
      <c r="AY197" s="160" t="s">
        <v>163</v>
      </c>
    </row>
    <row r="198" spans="2:65" s="13" customFormat="1" ht="12">
      <c r="B198" s="159"/>
      <c r="D198" s="153" t="s">
        <v>173</v>
      </c>
      <c r="E198" s="160" t="s">
        <v>1</v>
      </c>
      <c r="F198" s="161" t="s">
        <v>1266</v>
      </c>
      <c r="H198" s="162">
        <v>49.5</v>
      </c>
      <c r="I198" s="163"/>
      <c r="L198" s="159"/>
      <c r="M198" s="164"/>
      <c r="T198" s="165"/>
      <c r="AT198" s="160" t="s">
        <v>173</v>
      </c>
      <c r="AU198" s="160" t="s">
        <v>171</v>
      </c>
      <c r="AV198" s="13" t="s">
        <v>171</v>
      </c>
      <c r="AW198" s="13" t="s">
        <v>31</v>
      </c>
      <c r="AX198" s="13" t="s">
        <v>74</v>
      </c>
      <c r="AY198" s="160" t="s">
        <v>163</v>
      </c>
    </row>
    <row r="199" spans="2:65" s="14" customFormat="1" ht="12">
      <c r="B199" s="166"/>
      <c r="D199" s="153" t="s">
        <v>173</v>
      </c>
      <c r="E199" s="167" t="s">
        <v>1</v>
      </c>
      <c r="F199" s="168" t="s">
        <v>178</v>
      </c>
      <c r="H199" s="169">
        <v>242.82</v>
      </c>
      <c r="I199" s="170"/>
      <c r="L199" s="166"/>
      <c r="M199" s="171"/>
      <c r="T199" s="172"/>
      <c r="AT199" s="167" t="s">
        <v>173</v>
      </c>
      <c r="AU199" s="167" t="s">
        <v>171</v>
      </c>
      <c r="AV199" s="14" t="s">
        <v>170</v>
      </c>
      <c r="AW199" s="14" t="s">
        <v>31</v>
      </c>
      <c r="AX199" s="14" t="s">
        <v>82</v>
      </c>
      <c r="AY199" s="167" t="s">
        <v>163</v>
      </c>
    </row>
    <row r="200" spans="2:65" s="1" customFormat="1" ht="16.5" customHeight="1">
      <c r="B200" s="31"/>
      <c r="C200" s="176" t="s">
        <v>305</v>
      </c>
      <c r="D200" s="176" t="s">
        <v>297</v>
      </c>
      <c r="E200" s="177" t="s">
        <v>1267</v>
      </c>
      <c r="F200" s="178" t="s">
        <v>1268</v>
      </c>
      <c r="G200" s="179" t="s">
        <v>183</v>
      </c>
      <c r="H200" s="180">
        <v>247.67599999999999</v>
      </c>
      <c r="I200" s="181"/>
      <c r="J200" s="182">
        <f>ROUND(I200*H200,2)</f>
        <v>0</v>
      </c>
      <c r="K200" s="183"/>
      <c r="L200" s="184"/>
      <c r="M200" s="185" t="s">
        <v>1</v>
      </c>
      <c r="N200" s="186" t="s">
        <v>40</v>
      </c>
      <c r="P200" s="148">
        <f>O200*H200</f>
        <v>0</v>
      </c>
      <c r="Q200" s="148">
        <v>2.9999999999999997E-4</v>
      </c>
      <c r="R200" s="148">
        <f>Q200*H200</f>
        <v>7.4302799999999988E-2</v>
      </c>
      <c r="S200" s="148">
        <v>0</v>
      </c>
      <c r="T200" s="149">
        <f>S200*H200</f>
        <v>0</v>
      </c>
      <c r="AR200" s="150" t="s">
        <v>230</v>
      </c>
      <c r="AT200" s="150" t="s">
        <v>297</v>
      </c>
      <c r="AU200" s="150" t="s">
        <v>171</v>
      </c>
      <c r="AY200" s="16" t="s">
        <v>163</v>
      </c>
      <c r="BE200" s="151">
        <f>IF(N200="základná",J200,0)</f>
        <v>0</v>
      </c>
      <c r="BF200" s="151">
        <f>IF(N200="znížená",J200,0)</f>
        <v>0</v>
      </c>
      <c r="BG200" s="151">
        <f>IF(N200="zákl. prenesená",J200,0)</f>
        <v>0</v>
      </c>
      <c r="BH200" s="151">
        <f>IF(N200="zníž. prenesená",J200,0)</f>
        <v>0</v>
      </c>
      <c r="BI200" s="151">
        <f>IF(N200="nulová",J200,0)</f>
        <v>0</v>
      </c>
      <c r="BJ200" s="16" t="s">
        <v>171</v>
      </c>
      <c r="BK200" s="151">
        <f>ROUND(I200*H200,2)</f>
        <v>0</v>
      </c>
      <c r="BL200" s="16" t="s">
        <v>170</v>
      </c>
      <c r="BM200" s="150" t="s">
        <v>1269</v>
      </c>
    </row>
    <row r="201" spans="2:65" s="13" customFormat="1" ht="12">
      <c r="B201" s="159"/>
      <c r="D201" s="153" t="s">
        <v>173</v>
      </c>
      <c r="F201" s="161" t="s">
        <v>1270</v>
      </c>
      <c r="H201" s="162">
        <v>247.67599999999999</v>
      </c>
      <c r="I201" s="163"/>
      <c r="L201" s="159"/>
      <c r="M201" s="164"/>
      <c r="T201" s="165"/>
      <c r="AT201" s="160" t="s">
        <v>173</v>
      </c>
      <c r="AU201" s="160" t="s">
        <v>171</v>
      </c>
      <c r="AV201" s="13" t="s">
        <v>171</v>
      </c>
      <c r="AW201" s="13" t="s">
        <v>4</v>
      </c>
      <c r="AX201" s="13" t="s">
        <v>82</v>
      </c>
      <c r="AY201" s="160" t="s">
        <v>163</v>
      </c>
    </row>
    <row r="202" spans="2:65" s="1" customFormat="1" ht="24.25" customHeight="1">
      <c r="B202" s="31"/>
      <c r="C202" s="138" t="s">
        <v>311</v>
      </c>
      <c r="D202" s="138" t="s">
        <v>166</v>
      </c>
      <c r="E202" s="139" t="s">
        <v>1271</v>
      </c>
      <c r="F202" s="140" t="s">
        <v>1272</v>
      </c>
      <c r="G202" s="141" t="s">
        <v>169</v>
      </c>
      <c r="H202" s="142">
        <v>23.138000000000002</v>
      </c>
      <c r="I202" s="143"/>
      <c r="J202" s="144">
        <f>ROUND(I202*H202,2)</f>
        <v>0</v>
      </c>
      <c r="K202" s="145"/>
      <c r="L202" s="31"/>
      <c r="M202" s="146" t="s">
        <v>1</v>
      </c>
      <c r="N202" s="147" t="s">
        <v>40</v>
      </c>
      <c r="P202" s="148">
        <f>O202*H202</f>
        <v>0</v>
      </c>
      <c r="Q202" s="148">
        <v>2.1050420000000001</v>
      </c>
      <c r="R202" s="148">
        <f>Q202*H202</f>
        <v>48.706461796000006</v>
      </c>
      <c r="S202" s="148">
        <v>0</v>
      </c>
      <c r="T202" s="149">
        <f>S202*H202</f>
        <v>0</v>
      </c>
      <c r="AR202" s="150" t="s">
        <v>170</v>
      </c>
      <c r="AT202" s="150" t="s">
        <v>166</v>
      </c>
      <c r="AU202" s="150" t="s">
        <v>171</v>
      </c>
      <c r="AY202" s="16" t="s">
        <v>163</v>
      </c>
      <c r="BE202" s="151">
        <f>IF(N202="základná",J202,0)</f>
        <v>0</v>
      </c>
      <c r="BF202" s="151">
        <f>IF(N202="znížená",J202,0)</f>
        <v>0</v>
      </c>
      <c r="BG202" s="151">
        <f>IF(N202="zákl. prenesená",J202,0)</f>
        <v>0</v>
      </c>
      <c r="BH202" s="151">
        <f>IF(N202="zníž. prenesená",J202,0)</f>
        <v>0</v>
      </c>
      <c r="BI202" s="151">
        <f>IF(N202="nulová",J202,0)</f>
        <v>0</v>
      </c>
      <c r="BJ202" s="16" t="s">
        <v>171</v>
      </c>
      <c r="BK202" s="151">
        <f>ROUND(I202*H202,2)</f>
        <v>0</v>
      </c>
      <c r="BL202" s="16" t="s">
        <v>170</v>
      </c>
      <c r="BM202" s="150" t="s">
        <v>1273</v>
      </c>
    </row>
    <row r="203" spans="2:65" s="13" customFormat="1" ht="12">
      <c r="B203" s="159"/>
      <c r="D203" s="153" t="s">
        <v>173</v>
      </c>
      <c r="E203" s="160" t="s">
        <v>1</v>
      </c>
      <c r="F203" s="161" t="s">
        <v>1274</v>
      </c>
      <c r="H203" s="162">
        <v>20.138000000000002</v>
      </c>
      <c r="I203" s="163"/>
      <c r="L203" s="159"/>
      <c r="M203" s="164"/>
      <c r="T203" s="165"/>
      <c r="AT203" s="160" t="s">
        <v>173</v>
      </c>
      <c r="AU203" s="160" t="s">
        <v>171</v>
      </c>
      <c r="AV203" s="13" t="s">
        <v>171</v>
      </c>
      <c r="AW203" s="13" t="s">
        <v>31</v>
      </c>
      <c r="AX203" s="13" t="s">
        <v>74</v>
      </c>
      <c r="AY203" s="160" t="s">
        <v>163</v>
      </c>
    </row>
    <row r="204" spans="2:65" s="13" customFormat="1" ht="12">
      <c r="B204" s="159"/>
      <c r="D204" s="153" t="s">
        <v>173</v>
      </c>
      <c r="E204" s="160" t="s">
        <v>1</v>
      </c>
      <c r="F204" s="161" t="s">
        <v>1275</v>
      </c>
      <c r="H204" s="162">
        <v>3</v>
      </c>
      <c r="I204" s="163"/>
      <c r="L204" s="159"/>
      <c r="M204" s="164"/>
      <c r="T204" s="165"/>
      <c r="AT204" s="160" t="s">
        <v>173</v>
      </c>
      <c r="AU204" s="160" t="s">
        <v>171</v>
      </c>
      <c r="AV204" s="13" t="s">
        <v>171</v>
      </c>
      <c r="AW204" s="13" t="s">
        <v>31</v>
      </c>
      <c r="AX204" s="13" t="s">
        <v>74</v>
      </c>
      <c r="AY204" s="160" t="s">
        <v>163</v>
      </c>
    </row>
    <row r="205" spans="2:65" s="14" customFormat="1" ht="12">
      <c r="B205" s="166"/>
      <c r="D205" s="153" t="s">
        <v>173</v>
      </c>
      <c r="E205" s="167" t="s">
        <v>1</v>
      </c>
      <c r="F205" s="168" t="s">
        <v>178</v>
      </c>
      <c r="H205" s="169">
        <v>23.138000000000002</v>
      </c>
      <c r="I205" s="170"/>
      <c r="L205" s="166"/>
      <c r="M205" s="171"/>
      <c r="T205" s="172"/>
      <c r="AT205" s="167" t="s">
        <v>173</v>
      </c>
      <c r="AU205" s="167" t="s">
        <v>171</v>
      </c>
      <c r="AV205" s="14" t="s">
        <v>170</v>
      </c>
      <c r="AW205" s="14" t="s">
        <v>31</v>
      </c>
      <c r="AX205" s="14" t="s">
        <v>82</v>
      </c>
      <c r="AY205" s="167" t="s">
        <v>163</v>
      </c>
    </row>
    <row r="206" spans="2:65" s="1" customFormat="1" ht="24.25" customHeight="1">
      <c r="B206" s="31"/>
      <c r="C206" s="138" t="s">
        <v>317</v>
      </c>
      <c r="D206" s="138" t="s">
        <v>166</v>
      </c>
      <c r="E206" s="139" t="s">
        <v>1276</v>
      </c>
      <c r="F206" s="140" t="s">
        <v>1277</v>
      </c>
      <c r="G206" s="141" t="s">
        <v>222</v>
      </c>
      <c r="H206" s="142">
        <v>124.73</v>
      </c>
      <c r="I206" s="143"/>
      <c r="J206" s="144">
        <f>ROUND(I206*H206,2)</f>
        <v>0</v>
      </c>
      <c r="K206" s="145"/>
      <c r="L206" s="31"/>
      <c r="M206" s="146" t="s">
        <v>1</v>
      </c>
      <c r="N206" s="147" t="s">
        <v>40</v>
      </c>
      <c r="P206" s="148">
        <f>O206*H206</f>
        <v>0</v>
      </c>
      <c r="Q206" s="148">
        <v>9.92E-3</v>
      </c>
      <c r="R206" s="148">
        <f>Q206*H206</f>
        <v>1.2373216</v>
      </c>
      <c r="S206" s="148">
        <v>0</v>
      </c>
      <c r="T206" s="149">
        <f>S206*H206</f>
        <v>0</v>
      </c>
      <c r="AR206" s="150" t="s">
        <v>170</v>
      </c>
      <c r="AT206" s="150" t="s">
        <v>166</v>
      </c>
      <c r="AU206" s="150" t="s">
        <v>171</v>
      </c>
      <c r="AY206" s="16" t="s">
        <v>163</v>
      </c>
      <c r="BE206" s="151">
        <f>IF(N206="základná",J206,0)</f>
        <v>0</v>
      </c>
      <c r="BF206" s="151">
        <f>IF(N206="znížená",J206,0)</f>
        <v>0</v>
      </c>
      <c r="BG206" s="151">
        <f>IF(N206="zákl. prenesená",J206,0)</f>
        <v>0</v>
      </c>
      <c r="BH206" s="151">
        <f>IF(N206="zníž. prenesená",J206,0)</f>
        <v>0</v>
      </c>
      <c r="BI206" s="151">
        <f>IF(N206="nulová",J206,0)</f>
        <v>0</v>
      </c>
      <c r="BJ206" s="16" t="s">
        <v>171</v>
      </c>
      <c r="BK206" s="151">
        <f>ROUND(I206*H206,2)</f>
        <v>0</v>
      </c>
      <c r="BL206" s="16" t="s">
        <v>170</v>
      </c>
      <c r="BM206" s="150" t="s">
        <v>1278</v>
      </c>
    </row>
    <row r="207" spans="2:65" s="13" customFormat="1" ht="12">
      <c r="B207" s="159"/>
      <c r="D207" s="153" t="s">
        <v>173</v>
      </c>
      <c r="E207" s="160" t="s">
        <v>1</v>
      </c>
      <c r="F207" s="161" t="s">
        <v>1279</v>
      </c>
      <c r="H207" s="162">
        <v>88</v>
      </c>
      <c r="I207" s="163"/>
      <c r="L207" s="159"/>
      <c r="M207" s="164"/>
      <c r="T207" s="165"/>
      <c r="AT207" s="160" t="s">
        <v>173</v>
      </c>
      <c r="AU207" s="160" t="s">
        <v>171</v>
      </c>
      <c r="AV207" s="13" t="s">
        <v>171</v>
      </c>
      <c r="AW207" s="13" t="s">
        <v>31</v>
      </c>
      <c r="AX207" s="13" t="s">
        <v>74</v>
      </c>
      <c r="AY207" s="160" t="s">
        <v>163</v>
      </c>
    </row>
    <row r="208" spans="2:65" s="13" customFormat="1" ht="12">
      <c r="B208" s="159"/>
      <c r="D208" s="153" t="s">
        <v>173</v>
      </c>
      <c r="E208" s="160" t="s">
        <v>1</v>
      </c>
      <c r="F208" s="161" t="s">
        <v>1280</v>
      </c>
      <c r="H208" s="162">
        <v>25.66</v>
      </c>
      <c r="I208" s="163"/>
      <c r="L208" s="159"/>
      <c r="M208" s="164"/>
      <c r="T208" s="165"/>
      <c r="AT208" s="160" t="s">
        <v>173</v>
      </c>
      <c r="AU208" s="160" t="s">
        <v>171</v>
      </c>
      <c r="AV208" s="13" t="s">
        <v>171</v>
      </c>
      <c r="AW208" s="13" t="s">
        <v>31</v>
      </c>
      <c r="AX208" s="13" t="s">
        <v>74</v>
      </c>
      <c r="AY208" s="160" t="s">
        <v>163</v>
      </c>
    </row>
    <row r="209" spans="2:65" s="13" customFormat="1" ht="12">
      <c r="B209" s="159"/>
      <c r="D209" s="153" t="s">
        <v>173</v>
      </c>
      <c r="E209" s="160" t="s">
        <v>1</v>
      </c>
      <c r="F209" s="161" t="s">
        <v>1281</v>
      </c>
      <c r="H209" s="162">
        <v>11.07</v>
      </c>
      <c r="I209" s="163"/>
      <c r="L209" s="159"/>
      <c r="M209" s="164"/>
      <c r="T209" s="165"/>
      <c r="AT209" s="160" t="s">
        <v>173</v>
      </c>
      <c r="AU209" s="160" t="s">
        <v>171</v>
      </c>
      <c r="AV209" s="13" t="s">
        <v>171</v>
      </c>
      <c r="AW209" s="13" t="s">
        <v>31</v>
      </c>
      <c r="AX209" s="13" t="s">
        <v>74</v>
      </c>
      <c r="AY209" s="160" t="s">
        <v>163</v>
      </c>
    </row>
    <row r="210" spans="2:65" s="14" customFormat="1" ht="12">
      <c r="B210" s="166"/>
      <c r="D210" s="153" t="s">
        <v>173</v>
      </c>
      <c r="E210" s="167" t="s">
        <v>1</v>
      </c>
      <c r="F210" s="168" t="s">
        <v>178</v>
      </c>
      <c r="H210" s="169">
        <v>124.73</v>
      </c>
      <c r="I210" s="170"/>
      <c r="L210" s="166"/>
      <c r="M210" s="171"/>
      <c r="T210" s="172"/>
      <c r="AT210" s="167" t="s">
        <v>173</v>
      </c>
      <c r="AU210" s="167" t="s">
        <v>171</v>
      </c>
      <c r="AV210" s="14" t="s">
        <v>170</v>
      </c>
      <c r="AW210" s="14" t="s">
        <v>31</v>
      </c>
      <c r="AX210" s="14" t="s">
        <v>82</v>
      </c>
      <c r="AY210" s="167" t="s">
        <v>163</v>
      </c>
    </row>
    <row r="211" spans="2:65" s="1" customFormat="1" ht="24.25" customHeight="1">
      <c r="B211" s="31"/>
      <c r="C211" s="138" t="s">
        <v>7</v>
      </c>
      <c r="D211" s="138" t="s">
        <v>166</v>
      </c>
      <c r="E211" s="139" t="s">
        <v>1282</v>
      </c>
      <c r="F211" s="140" t="s">
        <v>1283</v>
      </c>
      <c r="G211" s="141" t="s">
        <v>169</v>
      </c>
      <c r="H211" s="142">
        <v>6.1379999999999999</v>
      </c>
      <c r="I211" s="143"/>
      <c r="J211" s="144">
        <f>ROUND(I211*H211,2)</f>
        <v>0</v>
      </c>
      <c r="K211" s="145"/>
      <c r="L211" s="31"/>
      <c r="M211" s="146" t="s">
        <v>1</v>
      </c>
      <c r="N211" s="147" t="s">
        <v>40</v>
      </c>
      <c r="P211" s="148">
        <f>O211*H211</f>
        <v>0</v>
      </c>
      <c r="Q211" s="148">
        <v>2.0699999999999998</v>
      </c>
      <c r="R211" s="148">
        <f>Q211*H211</f>
        <v>12.705659999999998</v>
      </c>
      <c r="S211" s="148">
        <v>0</v>
      </c>
      <c r="T211" s="149">
        <f>S211*H211</f>
        <v>0</v>
      </c>
      <c r="AR211" s="150" t="s">
        <v>170</v>
      </c>
      <c r="AT211" s="150" t="s">
        <v>166</v>
      </c>
      <c r="AU211" s="150" t="s">
        <v>171</v>
      </c>
      <c r="AY211" s="16" t="s">
        <v>163</v>
      </c>
      <c r="BE211" s="151">
        <f>IF(N211="základná",J211,0)</f>
        <v>0</v>
      </c>
      <c r="BF211" s="151">
        <f>IF(N211="znížená",J211,0)</f>
        <v>0</v>
      </c>
      <c r="BG211" s="151">
        <f>IF(N211="zákl. prenesená",J211,0)</f>
        <v>0</v>
      </c>
      <c r="BH211" s="151">
        <f>IF(N211="zníž. prenesená",J211,0)</f>
        <v>0</v>
      </c>
      <c r="BI211" s="151">
        <f>IF(N211="nulová",J211,0)</f>
        <v>0</v>
      </c>
      <c r="BJ211" s="16" t="s">
        <v>171</v>
      </c>
      <c r="BK211" s="151">
        <f>ROUND(I211*H211,2)</f>
        <v>0</v>
      </c>
      <c r="BL211" s="16" t="s">
        <v>170</v>
      </c>
      <c r="BM211" s="150" t="s">
        <v>1284</v>
      </c>
    </row>
    <row r="212" spans="2:65" s="13" customFormat="1" ht="12">
      <c r="B212" s="159"/>
      <c r="D212" s="153" t="s">
        <v>173</v>
      </c>
      <c r="E212" s="160" t="s">
        <v>1</v>
      </c>
      <c r="F212" s="161" t="s">
        <v>1285</v>
      </c>
      <c r="H212" s="162">
        <v>2.25</v>
      </c>
      <c r="I212" s="163"/>
      <c r="L212" s="159"/>
      <c r="M212" s="164"/>
      <c r="T212" s="165"/>
      <c r="AT212" s="160" t="s">
        <v>173</v>
      </c>
      <c r="AU212" s="160" t="s">
        <v>171</v>
      </c>
      <c r="AV212" s="13" t="s">
        <v>171</v>
      </c>
      <c r="AW212" s="13" t="s">
        <v>31</v>
      </c>
      <c r="AX212" s="13" t="s">
        <v>74</v>
      </c>
      <c r="AY212" s="160" t="s">
        <v>163</v>
      </c>
    </row>
    <row r="213" spans="2:65" s="13" customFormat="1" ht="12">
      <c r="B213" s="159"/>
      <c r="D213" s="153" t="s">
        <v>173</v>
      </c>
      <c r="E213" s="160" t="s">
        <v>1</v>
      </c>
      <c r="F213" s="161" t="s">
        <v>1286</v>
      </c>
      <c r="H213" s="162">
        <v>3.8879999999999999</v>
      </c>
      <c r="I213" s="163"/>
      <c r="L213" s="159"/>
      <c r="M213" s="164"/>
      <c r="T213" s="165"/>
      <c r="AT213" s="160" t="s">
        <v>173</v>
      </c>
      <c r="AU213" s="160" t="s">
        <v>171</v>
      </c>
      <c r="AV213" s="13" t="s">
        <v>171</v>
      </c>
      <c r="AW213" s="13" t="s">
        <v>31</v>
      </c>
      <c r="AX213" s="13" t="s">
        <v>74</v>
      </c>
      <c r="AY213" s="160" t="s">
        <v>163</v>
      </c>
    </row>
    <row r="214" spans="2:65" s="14" customFormat="1" ht="12">
      <c r="B214" s="166"/>
      <c r="D214" s="153" t="s">
        <v>173</v>
      </c>
      <c r="E214" s="167" t="s">
        <v>1</v>
      </c>
      <c r="F214" s="168" t="s">
        <v>178</v>
      </c>
      <c r="H214" s="169">
        <v>6.1379999999999999</v>
      </c>
      <c r="I214" s="170"/>
      <c r="L214" s="166"/>
      <c r="M214" s="171"/>
      <c r="T214" s="172"/>
      <c r="AT214" s="167" t="s">
        <v>173</v>
      </c>
      <c r="AU214" s="167" t="s">
        <v>171</v>
      </c>
      <c r="AV214" s="14" t="s">
        <v>170</v>
      </c>
      <c r="AW214" s="14" t="s">
        <v>31</v>
      </c>
      <c r="AX214" s="14" t="s">
        <v>82</v>
      </c>
      <c r="AY214" s="167" t="s">
        <v>163</v>
      </c>
    </row>
    <row r="215" spans="2:65" s="11" customFormat="1" ht="22.75" customHeight="1">
      <c r="B215" s="126"/>
      <c r="D215" s="127" t="s">
        <v>73</v>
      </c>
      <c r="E215" s="136" t="s">
        <v>170</v>
      </c>
      <c r="F215" s="136" t="s">
        <v>1287</v>
      </c>
      <c r="I215" s="129"/>
      <c r="J215" s="137">
        <f>BK215</f>
        <v>0</v>
      </c>
      <c r="L215" s="126"/>
      <c r="M215" s="131"/>
      <c r="P215" s="132">
        <f>SUM(P216:P219)</f>
        <v>0</v>
      </c>
      <c r="R215" s="132">
        <f>SUM(R216:R219)</f>
        <v>27.501249650000002</v>
      </c>
      <c r="T215" s="133">
        <f>SUM(T216:T219)</f>
        <v>0</v>
      </c>
      <c r="AR215" s="127" t="s">
        <v>82</v>
      </c>
      <c r="AT215" s="134" t="s">
        <v>73</v>
      </c>
      <c r="AU215" s="134" t="s">
        <v>82</v>
      </c>
      <c r="AY215" s="127" t="s">
        <v>163</v>
      </c>
      <c r="BK215" s="135">
        <f>SUM(BK216:BK219)</f>
        <v>0</v>
      </c>
    </row>
    <row r="216" spans="2:65" s="1" customFormat="1" ht="37.75" customHeight="1">
      <c r="B216" s="31"/>
      <c r="C216" s="138" t="s">
        <v>328</v>
      </c>
      <c r="D216" s="138" t="s">
        <v>166</v>
      </c>
      <c r="E216" s="139" t="s">
        <v>1288</v>
      </c>
      <c r="F216" s="140" t="s">
        <v>1289</v>
      </c>
      <c r="G216" s="141" t="s">
        <v>169</v>
      </c>
      <c r="H216" s="142">
        <v>14.545</v>
      </c>
      <c r="I216" s="143"/>
      <c r="J216" s="144">
        <f>ROUND(I216*H216,2)</f>
        <v>0</v>
      </c>
      <c r="K216" s="145"/>
      <c r="L216" s="31"/>
      <c r="M216" s="146" t="s">
        <v>1</v>
      </c>
      <c r="N216" s="147" t="s">
        <v>40</v>
      </c>
      <c r="P216" s="148">
        <f>O216*H216</f>
        <v>0</v>
      </c>
      <c r="Q216" s="148">
        <v>1.8907700000000001</v>
      </c>
      <c r="R216" s="148">
        <f>Q216*H216</f>
        <v>27.501249650000002</v>
      </c>
      <c r="S216" s="148">
        <v>0</v>
      </c>
      <c r="T216" s="149">
        <f>S216*H216</f>
        <v>0</v>
      </c>
      <c r="AR216" s="150" t="s">
        <v>170</v>
      </c>
      <c r="AT216" s="150" t="s">
        <v>166</v>
      </c>
      <c r="AU216" s="150" t="s">
        <v>171</v>
      </c>
      <c r="AY216" s="16" t="s">
        <v>163</v>
      </c>
      <c r="BE216" s="151">
        <f>IF(N216="základná",J216,0)</f>
        <v>0</v>
      </c>
      <c r="BF216" s="151">
        <f>IF(N216="znížená",J216,0)</f>
        <v>0</v>
      </c>
      <c r="BG216" s="151">
        <f>IF(N216="zákl. prenesená",J216,0)</f>
        <v>0</v>
      </c>
      <c r="BH216" s="151">
        <f>IF(N216="zníž. prenesená",J216,0)</f>
        <v>0</v>
      </c>
      <c r="BI216" s="151">
        <f>IF(N216="nulová",J216,0)</f>
        <v>0</v>
      </c>
      <c r="BJ216" s="16" t="s">
        <v>171</v>
      </c>
      <c r="BK216" s="151">
        <f>ROUND(I216*H216,2)</f>
        <v>0</v>
      </c>
      <c r="BL216" s="16" t="s">
        <v>170</v>
      </c>
      <c r="BM216" s="150" t="s">
        <v>1290</v>
      </c>
    </row>
    <row r="217" spans="2:65" s="13" customFormat="1" ht="12">
      <c r="B217" s="159"/>
      <c r="D217" s="153" t="s">
        <v>173</v>
      </c>
      <c r="E217" s="160" t="s">
        <v>1</v>
      </c>
      <c r="F217" s="161" t="s">
        <v>1291</v>
      </c>
      <c r="H217" s="162">
        <v>10.244999999999999</v>
      </c>
      <c r="I217" s="163"/>
      <c r="L217" s="159"/>
      <c r="M217" s="164"/>
      <c r="T217" s="165"/>
      <c r="AT217" s="160" t="s">
        <v>173</v>
      </c>
      <c r="AU217" s="160" t="s">
        <v>171</v>
      </c>
      <c r="AV217" s="13" t="s">
        <v>171</v>
      </c>
      <c r="AW217" s="13" t="s">
        <v>31</v>
      </c>
      <c r="AX217" s="13" t="s">
        <v>74</v>
      </c>
      <c r="AY217" s="160" t="s">
        <v>163</v>
      </c>
    </row>
    <row r="218" spans="2:65" s="13" customFormat="1" ht="12">
      <c r="B218" s="159"/>
      <c r="D218" s="153" t="s">
        <v>173</v>
      </c>
      <c r="E218" s="160" t="s">
        <v>1</v>
      </c>
      <c r="F218" s="161" t="s">
        <v>1292</v>
      </c>
      <c r="H218" s="162">
        <v>4.3</v>
      </c>
      <c r="I218" s="163"/>
      <c r="L218" s="159"/>
      <c r="M218" s="164"/>
      <c r="T218" s="165"/>
      <c r="AT218" s="160" t="s">
        <v>173</v>
      </c>
      <c r="AU218" s="160" t="s">
        <v>171</v>
      </c>
      <c r="AV218" s="13" t="s">
        <v>171</v>
      </c>
      <c r="AW218" s="13" t="s">
        <v>31</v>
      </c>
      <c r="AX218" s="13" t="s">
        <v>74</v>
      </c>
      <c r="AY218" s="160" t="s">
        <v>163</v>
      </c>
    </row>
    <row r="219" spans="2:65" s="14" customFormat="1" ht="12">
      <c r="B219" s="166"/>
      <c r="D219" s="153" t="s">
        <v>173</v>
      </c>
      <c r="E219" s="167" t="s">
        <v>1</v>
      </c>
      <c r="F219" s="168" t="s">
        <v>178</v>
      </c>
      <c r="H219" s="169">
        <v>14.545</v>
      </c>
      <c r="I219" s="170"/>
      <c r="L219" s="166"/>
      <c r="M219" s="171"/>
      <c r="T219" s="172"/>
      <c r="AT219" s="167" t="s">
        <v>173</v>
      </c>
      <c r="AU219" s="167" t="s">
        <v>171</v>
      </c>
      <c r="AV219" s="14" t="s">
        <v>170</v>
      </c>
      <c r="AW219" s="14" t="s">
        <v>31</v>
      </c>
      <c r="AX219" s="14" t="s">
        <v>82</v>
      </c>
      <c r="AY219" s="167" t="s">
        <v>163</v>
      </c>
    </row>
    <row r="220" spans="2:65" s="11" customFormat="1" ht="22.75" customHeight="1">
      <c r="B220" s="126"/>
      <c r="D220" s="127" t="s">
        <v>73</v>
      </c>
      <c r="E220" s="136" t="s">
        <v>212</v>
      </c>
      <c r="F220" s="136" t="s">
        <v>1293</v>
      </c>
      <c r="I220" s="129"/>
      <c r="J220" s="137">
        <f>BK220</f>
        <v>0</v>
      </c>
      <c r="L220" s="126"/>
      <c r="M220" s="131"/>
      <c r="P220" s="132">
        <f>SUM(P221:P230)</f>
        <v>0</v>
      </c>
      <c r="R220" s="132">
        <f>SUM(R221:R230)</f>
        <v>22.786898000000001</v>
      </c>
      <c r="T220" s="133">
        <f>SUM(T221:T230)</f>
        <v>0</v>
      </c>
      <c r="AR220" s="127" t="s">
        <v>82</v>
      </c>
      <c r="AT220" s="134" t="s">
        <v>73</v>
      </c>
      <c r="AU220" s="134" t="s">
        <v>82</v>
      </c>
      <c r="AY220" s="127" t="s">
        <v>163</v>
      </c>
      <c r="BK220" s="135">
        <f>SUM(BK221:BK230)</f>
        <v>0</v>
      </c>
    </row>
    <row r="221" spans="2:65" s="1" customFormat="1" ht="24.25" customHeight="1">
      <c r="B221" s="31"/>
      <c r="C221" s="138" t="s">
        <v>334</v>
      </c>
      <c r="D221" s="138" t="s">
        <v>166</v>
      </c>
      <c r="E221" s="139" t="s">
        <v>1294</v>
      </c>
      <c r="F221" s="140" t="s">
        <v>1295</v>
      </c>
      <c r="G221" s="141" t="s">
        <v>183</v>
      </c>
      <c r="H221" s="142">
        <v>46.64</v>
      </c>
      <c r="I221" s="143"/>
      <c r="J221" s="144">
        <f>ROUND(I221*H221,2)</f>
        <v>0</v>
      </c>
      <c r="K221" s="145"/>
      <c r="L221" s="31"/>
      <c r="M221" s="146" t="s">
        <v>1</v>
      </c>
      <c r="N221" s="147" t="s">
        <v>40</v>
      </c>
      <c r="P221" s="148">
        <f>O221*H221</f>
        <v>0</v>
      </c>
      <c r="Q221" s="148">
        <v>0.1837</v>
      </c>
      <c r="R221" s="148">
        <f>Q221*H221</f>
        <v>8.5677680000000009</v>
      </c>
      <c r="S221" s="148">
        <v>0</v>
      </c>
      <c r="T221" s="149">
        <f>S221*H221</f>
        <v>0</v>
      </c>
      <c r="AR221" s="150" t="s">
        <v>170</v>
      </c>
      <c r="AT221" s="150" t="s">
        <v>166</v>
      </c>
      <c r="AU221" s="150" t="s">
        <v>171</v>
      </c>
      <c r="AY221" s="16" t="s">
        <v>163</v>
      </c>
      <c r="BE221" s="151">
        <f>IF(N221="základná",J221,0)</f>
        <v>0</v>
      </c>
      <c r="BF221" s="151">
        <f>IF(N221="znížená",J221,0)</f>
        <v>0</v>
      </c>
      <c r="BG221" s="151">
        <f>IF(N221="zákl. prenesená",J221,0)</f>
        <v>0</v>
      </c>
      <c r="BH221" s="151">
        <f>IF(N221="zníž. prenesená",J221,0)</f>
        <v>0</v>
      </c>
      <c r="BI221" s="151">
        <f>IF(N221="nulová",J221,0)</f>
        <v>0</v>
      </c>
      <c r="BJ221" s="16" t="s">
        <v>171</v>
      </c>
      <c r="BK221" s="151">
        <f>ROUND(I221*H221,2)</f>
        <v>0</v>
      </c>
      <c r="BL221" s="16" t="s">
        <v>170</v>
      </c>
      <c r="BM221" s="150" t="s">
        <v>1296</v>
      </c>
    </row>
    <row r="222" spans="2:65" s="13" customFormat="1" ht="12">
      <c r="B222" s="159"/>
      <c r="D222" s="153" t="s">
        <v>173</v>
      </c>
      <c r="E222" s="160" t="s">
        <v>1</v>
      </c>
      <c r="F222" s="161" t="s">
        <v>1297</v>
      </c>
      <c r="H222" s="162">
        <v>21.35</v>
      </c>
      <c r="I222" s="163"/>
      <c r="L222" s="159"/>
      <c r="M222" s="164"/>
      <c r="T222" s="165"/>
      <c r="AT222" s="160" t="s">
        <v>173</v>
      </c>
      <c r="AU222" s="160" t="s">
        <v>171</v>
      </c>
      <c r="AV222" s="13" t="s">
        <v>171</v>
      </c>
      <c r="AW222" s="13" t="s">
        <v>31</v>
      </c>
      <c r="AX222" s="13" t="s">
        <v>74</v>
      </c>
      <c r="AY222" s="160" t="s">
        <v>163</v>
      </c>
    </row>
    <row r="223" spans="2:65" s="13" customFormat="1" ht="12">
      <c r="B223" s="159"/>
      <c r="D223" s="153" t="s">
        <v>173</v>
      </c>
      <c r="E223" s="160" t="s">
        <v>1</v>
      </c>
      <c r="F223" s="161" t="s">
        <v>1298</v>
      </c>
      <c r="H223" s="162">
        <v>25.29</v>
      </c>
      <c r="I223" s="163"/>
      <c r="L223" s="159"/>
      <c r="M223" s="164"/>
      <c r="T223" s="165"/>
      <c r="AT223" s="160" t="s">
        <v>173</v>
      </c>
      <c r="AU223" s="160" t="s">
        <v>171</v>
      </c>
      <c r="AV223" s="13" t="s">
        <v>171</v>
      </c>
      <c r="AW223" s="13" t="s">
        <v>31</v>
      </c>
      <c r="AX223" s="13" t="s">
        <v>74</v>
      </c>
      <c r="AY223" s="160" t="s">
        <v>163</v>
      </c>
    </row>
    <row r="224" spans="2:65" s="14" customFormat="1" ht="12">
      <c r="B224" s="166"/>
      <c r="D224" s="153" t="s">
        <v>173</v>
      </c>
      <c r="E224" s="167" t="s">
        <v>1</v>
      </c>
      <c r="F224" s="168" t="s">
        <v>178</v>
      </c>
      <c r="H224" s="169">
        <v>46.64</v>
      </c>
      <c r="I224" s="170"/>
      <c r="L224" s="166"/>
      <c r="M224" s="171"/>
      <c r="T224" s="172"/>
      <c r="AT224" s="167" t="s">
        <v>173</v>
      </c>
      <c r="AU224" s="167" t="s">
        <v>171</v>
      </c>
      <c r="AV224" s="14" t="s">
        <v>170</v>
      </c>
      <c r="AW224" s="14" t="s">
        <v>31</v>
      </c>
      <c r="AX224" s="14" t="s">
        <v>82</v>
      </c>
      <c r="AY224" s="167" t="s">
        <v>163</v>
      </c>
    </row>
    <row r="225" spans="2:65" s="1" customFormat="1" ht="16.5" customHeight="1">
      <c r="B225" s="31"/>
      <c r="C225" s="176" t="s">
        <v>340</v>
      </c>
      <c r="D225" s="176" t="s">
        <v>297</v>
      </c>
      <c r="E225" s="177" t="s">
        <v>1299</v>
      </c>
      <c r="F225" s="178" t="s">
        <v>1300</v>
      </c>
      <c r="G225" s="179" t="s">
        <v>183</v>
      </c>
      <c r="H225" s="180">
        <v>47.106000000000002</v>
      </c>
      <c r="I225" s="181"/>
      <c r="J225" s="182">
        <f>ROUND(I225*H225,2)</f>
        <v>0</v>
      </c>
      <c r="K225" s="183"/>
      <c r="L225" s="184"/>
      <c r="M225" s="185" t="s">
        <v>1</v>
      </c>
      <c r="N225" s="186" t="s">
        <v>40</v>
      </c>
      <c r="P225" s="148">
        <f>O225*H225</f>
        <v>0</v>
      </c>
      <c r="Q225" s="148">
        <v>0.18</v>
      </c>
      <c r="R225" s="148">
        <f>Q225*H225</f>
        <v>8.4790799999999997</v>
      </c>
      <c r="S225" s="148">
        <v>0</v>
      </c>
      <c r="T225" s="149">
        <f>S225*H225</f>
        <v>0</v>
      </c>
      <c r="AR225" s="150" t="s">
        <v>230</v>
      </c>
      <c r="AT225" s="150" t="s">
        <v>297</v>
      </c>
      <c r="AU225" s="150" t="s">
        <v>171</v>
      </c>
      <c r="AY225" s="16" t="s">
        <v>163</v>
      </c>
      <c r="BE225" s="151">
        <f>IF(N225="základná",J225,0)</f>
        <v>0</v>
      </c>
      <c r="BF225" s="151">
        <f>IF(N225="znížená",J225,0)</f>
        <v>0</v>
      </c>
      <c r="BG225" s="151">
        <f>IF(N225="zákl. prenesená",J225,0)</f>
        <v>0</v>
      </c>
      <c r="BH225" s="151">
        <f>IF(N225="zníž. prenesená",J225,0)</f>
        <v>0</v>
      </c>
      <c r="BI225" s="151">
        <f>IF(N225="nulová",J225,0)</f>
        <v>0</v>
      </c>
      <c r="BJ225" s="16" t="s">
        <v>171</v>
      </c>
      <c r="BK225" s="151">
        <f>ROUND(I225*H225,2)</f>
        <v>0</v>
      </c>
      <c r="BL225" s="16" t="s">
        <v>170</v>
      </c>
      <c r="BM225" s="150" t="s">
        <v>1301</v>
      </c>
    </row>
    <row r="226" spans="2:65" s="13" customFormat="1" ht="12">
      <c r="B226" s="159"/>
      <c r="D226" s="153" t="s">
        <v>173</v>
      </c>
      <c r="F226" s="161" t="s">
        <v>1302</v>
      </c>
      <c r="H226" s="162">
        <v>47.106000000000002</v>
      </c>
      <c r="I226" s="163"/>
      <c r="L226" s="159"/>
      <c r="M226" s="164"/>
      <c r="T226" s="165"/>
      <c r="AT226" s="160" t="s">
        <v>173</v>
      </c>
      <c r="AU226" s="160" t="s">
        <v>171</v>
      </c>
      <c r="AV226" s="13" t="s">
        <v>171</v>
      </c>
      <c r="AW226" s="13" t="s">
        <v>4</v>
      </c>
      <c r="AX226" s="13" t="s">
        <v>82</v>
      </c>
      <c r="AY226" s="160" t="s">
        <v>163</v>
      </c>
    </row>
    <row r="227" spans="2:65" s="1" customFormat="1" ht="37.75" customHeight="1">
      <c r="B227" s="31"/>
      <c r="C227" s="138" t="s">
        <v>346</v>
      </c>
      <c r="D227" s="138" t="s">
        <v>166</v>
      </c>
      <c r="E227" s="139" t="s">
        <v>1303</v>
      </c>
      <c r="F227" s="140" t="s">
        <v>1304</v>
      </c>
      <c r="G227" s="141" t="s">
        <v>183</v>
      </c>
      <c r="H227" s="142">
        <v>25.5</v>
      </c>
      <c r="I227" s="143"/>
      <c r="J227" s="144">
        <f>ROUND(I227*H227,2)</f>
        <v>0</v>
      </c>
      <c r="K227" s="145"/>
      <c r="L227" s="31"/>
      <c r="M227" s="146" t="s">
        <v>1</v>
      </c>
      <c r="N227" s="147" t="s">
        <v>40</v>
      </c>
      <c r="P227" s="148">
        <f>O227*H227</f>
        <v>0</v>
      </c>
      <c r="Q227" s="148">
        <v>9.2499999999999999E-2</v>
      </c>
      <c r="R227" s="148">
        <f>Q227*H227</f>
        <v>2.3587500000000001</v>
      </c>
      <c r="S227" s="148">
        <v>0</v>
      </c>
      <c r="T227" s="149">
        <f>S227*H227</f>
        <v>0</v>
      </c>
      <c r="AR227" s="150" t="s">
        <v>170</v>
      </c>
      <c r="AT227" s="150" t="s">
        <v>166</v>
      </c>
      <c r="AU227" s="150" t="s">
        <v>171</v>
      </c>
      <c r="AY227" s="16" t="s">
        <v>163</v>
      </c>
      <c r="BE227" s="151">
        <f>IF(N227="základná",J227,0)</f>
        <v>0</v>
      </c>
      <c r="BF227" s="151">
        <f>IF(N227="znížená",J227,0)</f>
        <v>0</v>
      </c>
      <c r="BG227" s="151">
        <f>IF(N227="zákl. prenesená",J227,0)</f>
        <v>0</v>
      </c>
      <c r="BH227" s="151">
        <f>IF(N227="zníž. prenesená",J227,0)</f>
        <v>0</v>
      </c>
      <c r="BI227" s="151">
        <f>IF(N227="nulová",J227,0)</f>
        <v>0</v>
      </c>
      <c r="BJ227" s="16" t="s">
        <v>171</v>
      </c>
      <c r="BK227" s="151">
        <f>ROUND(I227*H227,2)</f>
        <v>0</v>
      </c>
      <c r="BL227" s="16" t="s">
        <v>170</v>
      </c>
      <c r="BM227" s="150" t="s">
        <v>1305</v>
      </c>
    </row>
    <row r="228" spans="2:65" s="13" customFormat="1" ht="12">
      <c r="B228" s="159"/>
      <c r="D228" s="153" t="s">
        <v>173</v>
      </c>
      <c r="E228" s="160" t="s">
        <v>1</v>
      </c>
      <c r="F228" s="161" t="s">
        <v>1306</v>
      </c>
      <c r="H228" s="162">
        <v>25.5</v>
      </c>
      <c r="I228" s="163"/>
      <c r="L228" s="159"/>
      <c r="M228" s="164"/>
      <c r="T228" s="165"/>
      <c r="AT228" s="160" t="s">
        <v>173</v>
      </c>
      <c r="AU228" s="160" t="s">
        <v>171</v>
      </c>
      <c r="AV228" s="13" t="s">
        <v>171</v>
      </c>
      <c r="AW228" s="13" t="s">
        <v>31</v>
      </c>
      <c r="AX228" s="13" t="s">
        <v>82</v>
      </c>
      <c r="AY228" s="160" t="s">
        <v>163</v>
      </c>
    </row>
    <row r="229" spans="2:65" s="1" customFormat="1" ht="24.25" customHeight="1">
      <c r="B229" s="31"/>
      <c r="C229" s="176" t="s">
        <v>352</v>
      </c>
      <c r="D229" s="176" t="s">
        <v>297</v>
      </c>
      <c r="E229" s="177" t="s">
        <v>1307</v>
      </c>
      <c r="F229" s="178" t="s">
        <v>1308</v>
      </c>
      <c r="G229" s="179" t="s">
        <v>183</v>
      </c>
      <c r="H229" s="180">
        <v>26.01</v>
      </c>
      <c r="I229" s="181"/>
      <c r="J229" s="182">
        <f>ROUND(I229*H229,2)</f>
        <v>0</v>
      </c>
      <c r="K229" s="183"/>
      <c r="L229" s="184"/>
      <c r="M229" s="185" t="s">
        <v>1</v>
      </c>
      <c r="N229" s="186" t="s">
        <v>40</v>
      </c>
      <c r="P229" s="148">
        <f>O229*H229</f>
        <v>0</v>
      </c>
      <c r="Q229" s="148">
        <v>0.13</v>
      </c>
      <c r="R229" s="148">
        <f>Q229*H229</f>
        <v>3.3813000000000004</v>
      </c>
      <c r="S229" s="148">
        <v>0</v>
      </c>
      <c r="T229" s="149">
        <f>S229*H229</f>
        <v>0</v>
      </c>
      <c r="AR229" s="150" t="s">
        <v>230</v>
      </c>
      <c r="AT229" s="150" t="s">
        <v>297</v>
      </c>
      <c r="AU229" s="150" t="s">
        <v>171</v>
      </c>
      <c r="AY229" s="16" t="s">
        <v>163</v>
      </c>
      <c r="BE229" s="151">
        <f>IF(N229="základná",J229,0)</f>
        <v>0</v>
      </c>
      <c r="BF229" s="151">
        <f>IF(N229="znížená",J229,0)</f>
        <v>0</v>
      </c>
      <c r="BG229" s="151">
        <f>IF(N229="zákl. prenesená",J229,0)</f>
        <v>0</v>
      </c>
      <c r="BH229" s="151">
        <f>IF(N229="zníž. prenesená",J229,0)</f>
        <v>0</v>
      </c>
      <c r="BI229" s="151">
        <f>IF(N229="nulová",J229,0)</f>
        <v>0</v>
      </c>
      <c r="BJ229" s="16" t="s">
        <v>171</v>
      </c>
      <c r="BK229" s="151">
        <f>ROUND(I229*H229,2)</f>
        <v>0</v>
      </c>
      <c r="BL229" s="16" t="s">
        <v>170</v>
      </c>
      <c r="BM229" s="150" t="s">
        <v>1309</v>
      </c>
    </row>
    <row r="230" spans="2:65" s="13" customFormat="1" ht="12">
      <c r="B230" s="159"/>
      <c r="D230" s="153" t="s">
        <v>173</v>
      </c>
      <c r="F230" s="161" t="s">
        <v>1310</v>
      </c>
      <c r="H230" s="162">
        <v>26.01</v>
      </c>
      <c r="I230" s="163"/>
      <c r="L230" s="159"/>
      <c r="M230" s="164"/>
      <c r="T230" s="165"/>
      <c r="AT230" s="160" t="s">
        <v>173</v>
      </c>
      <c r="AU230" s="160" t="s">
        <v>171</v>
      </c>
      <c r="AV230" s="13" t="s">
        <v>171</v>
      </c>
      <c r="AW230" s="13" t="s">
        <v>4</v>
      </c>
      <c r="AX230" s="13" t="s">
        <v>82</v>
      </c>
      <c r="AY230" s="160" t="s">
        <v>163</v>
      </c>
    </row>
    <row r="231" spans="2:65" s="11" customFormat="1" ht="22.75" customHeight="1">
      <c r="B231" s="126"/>
      <c r="D231" s="127" t="s">
        <v>73</v>
      </c>
      <c r="E231" s="136" t="s">
        <v>164</v>
      </c>
      <c r="F231" s="136" t="s">
        <v>165</v>
      </c>
      <c r="I231" s="129"/>
      <c r="J231" s="137">
        <f>BK231</f>
        <v>0</v>
      </c>
      <c r="L231" s="126"/>
      <c r="M231" s="131"/>
      <c r="P231" s="132">
        <f>SUM(P232:P248)</f>
        <v>0</v>
      </c>
      <c r="R231" s="132">
        <f>SUM(R232:R248)</f>
        <v>1.4064653100000002</v>
      </c>
      <c r="T231" s="133">
        <f>SUM(T232:T248)</f>
        <v>0</v>
      </c>
      <c r="AR231" s="127" t="s">
        <v>82</v>
      </c>
      <c r="AT231" s="134" t="s">
        <v>73</v>
      </c>
      <c r="AU231" s="134" t="s">
        <v>82</v>
      </c>
      <c r="AY231" s="127" t="s">
        <v>163</v>
      </c>
      <c r="BK231" s="135">
        <f>SUM(BK232:BK248)</f>
        <v>0</v>
      </c>
    </row>
    <row r="232" spans="2:65" s="1" customFormat="1" ht="24.25" customHeight="1">
      <c r="B232" s="31"/>
      <c r="C232" s="138" t="s">
        <v>357</v>
      </c>
      <c r="D232" s="138" t="s">
        <v>166</v>
      </c>
      <c r="E232" s="139" t="s">
        <v>1311</v>
      </c>
      <c r="F232" s="140" t="s">
        <v>1312</v>
      </c>
      <c r="G232" s="141" t="s">
        <v>183</v>
      </c>
      <c r="H232" s="142">
        <v>40.200000000000003</v>
      </c>
      <c r="I232" s="143"/>
      <c r="J232" s="144">
        <f>ROUND(I232*H232,2)</f>
        <v>0</v>
      </c>
      <c r="K232" s="145"/>
      <c r="L232" s="31"/>
      <c r="M232" s="146" t="s">
        <v>1</v>
      </c>
      <c r="N232" s="147" t="s">
        <v>40</v>
      </c>
      <c r="P232" s="148">
        <f>O232*H232</f>
        <v>0</v>
      </c>
      <c r="Q232" s="148">
        <v>2.86E-2</v>
      </c>
      <c r="R232" s="148">
        <f>Q232*H232</f>
        <v>1.1497200000000001</v>
      </c>
      <c r="S232" s="148">
        <v>0</v>
      </c>
      <c r="T232" s="149">
        <f>S232*H232</f>
        <v>0</v>
      </c>
      <c r="AR232" s="150" t="s">
        <v>170</v>
      </c>
      <c r="AT232" s="150" t="s">
        <v>166</v>
      </c>
      <c r="AU232" s="150" t="s">
        <v>171</v>
      </c>
      <c r="AY232" s="16" t="s">
        <v>163</v>
      </c>
      <c r="BE232" s="151">
        <f>IF(N232="základná",J232,0)</f>
        <v>0</v>
      </c>
      <c r="BF232" s="151">
        <f>IF(N232="znížená",J232,0)</f>
        <v>0</v>
      </c>
      <c r="BG232" s="151">
        <f>IF(N232="zákl. prenesená",J232,0)</f>
        <v>0</v>
      </c>
      <c r="BH232" s="151">
        <f>IF(N232="zníž. prenesená",J232,0)</f>
        <v>0</v>
      </c>
      <c r="BI232" s="151">
        <f>IF(N232="nulová",J232,0)</f>
        <v>0</v>
      </c>
      <c r="BJ232" s="16" t="s">
        <v>171</v>
      </c>
      <c r="BK232" s="151">
        <f>ROUND(I232*H232,2)</f>
        <v>0</v>
      </c>
      <c r="BL232" s="16" t="s">
        <v>170</v>
      </c>
      <c r="BM232" s="150" t="s">
        <v>1313</v>
      </c>
    </row>
    <row r="233" spans="2:65" s="13" customFormat="1" ht="12">
      <c r="B233" s="159"/>
      <c r="D233" s="153" t="s">
        <v>173</v>
      </c>
      <c r="E233" s="160" t="s">
        <v>1</v>
      </c>
      <c r="F233" s="161" t="s">
        <v>1314</v>
      </c>
      <c r="H233" s="162">
        <v>15</v>
      </c>
      <c r="I233" s="163"/>
      <c r="L233" s="159"/>
      <c r="M233" s="164"/>
      <c r="T233" s="165"/>
      <c r="AT233" s="160" t="s">
        <v>173</v>
      </c>
      <c r="AU233" s="160" t="s">
        <v>171</v>
      </c>
      <c r="AV233" s="13" t="s">
        <v>171</v>
      </c>
      <c r="AW233" s="13" t="s">
        <v>31</v>
      </c>
      <c r="AX233" s="13" t="s">
        <v>74</v>
      </c>
      <c r="AY233" s="160" t="s">
        <v>163</v>
      </c>
    </row>
    <row r="234" spans="2:65" s="13" customFormat="1" ht="12">
      <c r="B234" s="159"/>
      <c r="D234" s="153" t="s">
        <v>173</v>
      </c>
      <c r="E234" s="160" t="s">
        <v>1</v>
      </c>
      <c r="F234" s="161" t="s">
        <v>1315</v>
      </c>
      <c r="H234" s="162">
        <v>25.2</v>
      </c>
      <c r="I234" s="163"/>
      <c r="L234" s="159"/>
      <c r="M234" s="164"/>
      <c r="T234" s="165"/>
      <c r="AT234" s="160" t="s">
        <v>173</v>
      </c>
      <c r="AU234" s="160" t="s">
        <v>171</v>
      </c>
      <c r="AV234" s="13" t="s">
        <v>171</v>
      </c>
      <c r="AW234" s="13" t="s">
        <v>31</v>
      </c>
      <c r="AX234" s="13" t="s">
        <v>74</v>
      </c>
      <c r="AY234" s="160" t="s">
        <v>163</v>
      </c>
    </row>
    <row r="235" spans="2:65" s="14" customFormat="1" ht="12">
      <c r="B235" s="166"/>
      <c r="D235" s="153" t="s">
        <v>173</v>
      </c>
      <c r="E235" s="167" t="s">
        <v>1</v>
      </c>
      <c r="F235" s="168" t="s">
        <v>178</v>
      </c>
      <c r="H235" s="169">
        <v>40.200000000000003</v>
      </c>
      <c r="I235" s="170"/>
      <c r="L235" s="166"/>
      <c r="M235" s="171"/>
      <c r="T235" s="172"/>
      <c r="AT235" s="167" t="s">
        <v>173</v>
      </c>
      <c r="AU235" s="167" t="s">
        <v>171</v>
      </c>
      <c r="AV235" s="14" t="s">
        <v>170</v>
      </c>
      <c r="AW235" s="14" t="s">
        <v>31</v>
      </c>
      <c r="AX235" s="14" t="s">
        <v>82</v>
      </c>
      <c r="AY235" s="167" t="s">
        <v>163</v>
      </c>
    </row>
    <row r="236" spans="2:65" s="1" customFormat="1" ht="16.5" customHeight="1">
      <c r="B236" s="31"/>
      <c r="C236" s="138" t="s">
        <v>361</v>
      </c>
      <c r="D236" s="138" t="s">
        <v>166</v>
      </c>
      <c r="E236" s="139" t="s">
        <v>1316</v>
      </c>
      <c r="F236" s="140" t="s">
        <v>1317</v>
      </c>
      <c r="G236" s="141" t="s">
        <v>183</v>
      </c>
      <c r="H236" s="142">
        <v>20.100000000000001</v>
      </c>
      <c r="I236" s="143"/>
      <c r="J236" s="144">
        <f>ROUND(I236*H236,2)</f>
        <v>0</v>
      </c>
      <c r="K236" s="145"/>
      <c r="L236" s="31"/>
      <c r="M236" s="146" t="s">
        <v>1</v>
      </c>
      <c r="N236" s="147" t="s">
        <v>40</v>
      </c>
      <c r="P236" s="148">
        <f>O236*H236</f>
        <v>0</v>
      </c>
      <c r="Q236" s="148">
        <v>5.7760000000000005E-4</v>
      </c>
      <c r="R236" s="148">
        <f>Q236*H236</f>
        <v>1.1609760000000002E-2</v>
      </c>
      <c r="S236" s="148">
        <v>0</v>
      </c>
      <c r="T236" s="149">
        <f>S236*H236</f>
        <v>0</v>
      </c>
      <c r="AR236" s="150" t="s">
        <v>170</v>
      </c>
      <c r="AT236" s="150" t="s">
        <v>166</v>
      </c>
      <c r="AU236" s="150" t="s">
        <v>171</v>
      </c>
      <c r="AY236" s="16" t="s">
        <v>163</v>
      </c>
      <c r="BE236" s="151">
        <f>IF(N236="základná",J236,0)</f>
        <v>0</v>
      </c>
      <c r="BF236" s="151">
        <f>IF(N236="znížená",J236,0)</f>
        <v>0</v>
      </c>
      <c r="BG236" s="151">
        <f>IF(N236="zákl. prenesená",J236,0)</f>
        <v>0</v>
      </c>
      <c r="BH236" s="151">
        <f>IF(N236="zníž. prenesená",J236,0)</f>
        <v>0</v>
      </c>
      <c r="BI236" s="151">
        <f>IF(N236="nulová",J236,0)</f>
        <v>0</v>
      </c>
      <c r="BJ236" s="16" t="s">
        <v>171</v>
      </c>
      <c r="BK236" s="151">
        <f>ROUND(I236*H236,2)</f>
        <v>0</v>
      </c>
      <c r="BL236" s="16" t="s">
        <v>170</v>
      </c>
      <c r="BM236" s="150" t="s">
        <v>1318</v>
      </c>
    </row>
    <row r="237" spans="2:65" s="13" customFormat="1" ht="12">
      <c r="B237" s="159"/>
      <c r="D237" s="153" t="s">
        <v>173</v>
      </c>
      <c r="E237" s="160" t="s">
        <v>1</v>
      </c>
      <c r="F237" s="161" t="s">
        <v>1319</v>
      </c>
      <c r="H237" s="162">
        <v>7.5</v>
      </c>
      <c r="I237" s="163"/>
      <c r="L237" s="159"/>
      <c r="M237" s="164"/>
      <c r="T237" s="165"/>
      <c r="AT237" s="160" t="s">
        <v>173</v>
      </c>
      <c r="AU237" s="160" t="s">
        <v>171</v>
      </c>
      <c r="AV237" s="13" t="s">
        <v>171</v>
      </c>
      <c r="AW237" s="13" t="s">
        <v>31</v>
      </c>
      <c r="AX237" s="13" t="s">
        <v>74</v>
      </c>
      <c r="AY237" s="160" t="s">
        <v>163</v>
      </c>
    </row>
    <row r="238" spans="2:65" s="13" customFormat="1" ht="12">
      <c r="B238" s="159"/>
      <c r="D238" s="153" t="s">
        <v>173</v>
      </c>
      <c r="E238" s="160" t="s">
        <v>1</v>
      </c>
      <c r="F238" s="161" t="s">
        <v>1320</v>
      </c>
      <c r="H238" s="162">
        <v>12.6</v>
      </c>
      <c r="I238" s="163"/>
      <c r="L238" s="159"/>
      <c r="M238" s="164"/>
      <c r="T238" s="165"/>
      <c r="AT238" s="160" t="s">
        <v>173</v>
      </c>
      <c r="AU238" s="160" t="s">
        <v>171</v>
      </c>
      <c r="AV238" s="13" t="s">
        <v>171</v>
      </c>
      <c r="AW238" s="13" t="s">
        <v>31</v>
      </c>
      <c r="AX238" s="13" t="s">
        <v>74</v>
      </c>
      <c r="AY238" s="160" t="s">
        <v>163</v>
      </c>
    </row>
    <row r="239" spans="2:65" s="14" customFormat="1" ht="12">
      <c r="B239" s="166"/>
      <c r="D239" s="153" t="s">
        <v>173</v>
      </c>
      <c r="E239" s="167" t="s">
        <v>1</v>
      </c>
      <c r="F239" s="168" t="s">
        <v>178</v>
      </c>
      <c r="H239" s="169">
        <v>20.100000000000001</v>
      </c>
      <c r="I239" s="170"/>
      <c r="L239" s="166"/>
      <c r="M239" s="171"/>
      <c r="T239" s="172"/>
      <c r="AT239" s="167" t="s">
        <v>173</v>
      </c>
      <c r="AU239" s="167" t="s">
        <v>171</v>
      </c>
      <c r="AV239" s="14" t="s">
        <v>170</v>
      </c>
      <c r="AW239" s="14" t="s">
        <v>31</v>
      </c>
      <c r="AX239" s="14" t="s">
        <v>82</v>
      </c>
      <c r="AY239" s="167" t="s">
        <v>163</v>
      </c>
    </row>
    <row r="240" spans="2:65" s="1" customFormat="1" ht="24.25" customHeight="1">
      <c r="B240" s="31"/>
      <c r="C240" s="138" t="s">
        <v>366</v>
      </c>
      <c r="D240" s="138" t="s">
        <v>166</v>
      </c>
      <c r="E240" s="139" t="s">
        <v>1321</v>
      </c>
      <c r="F240" s="140" t="s">
        <v>1322</v>
      </c>
      <c r="G240" s="141" t="s">
        <v>183</v>
      </c>
      <c r="H240" s="142">
        <v>76.844999999999999</v>
      </c>
      <c r="I240" s="143"/>
      <c r="J240" s="144">
        <f>ROUND(I240*H240,2)</f>
        <v>0</v>
      </c>
      <c r="K240" s="145"/>
      <c r="L240" s="31"/>
      <c r="M240" s="146" t="s">
        <v>1</v>
      </c>
      <c r="N240" s="147" t="s">
        <v>40</v>
      </c>
      <c r="P240" s="148">
        <f>O240*H240</f>
        <v>0</v>
      </c>
      <c r="Q240" s="148">
        <v>3.1900000000000001E-3</v>
      </c>
      <c r="R240" s="148">
        <f>Q240*H240</f>
        <v>0.24513555000000001</v>
      </c>
      <c r="S240" s="148">
        <v>0</v>
      </c>
      <c r="T240" s="149">
        <f>S240*H240</f>
        <v>0</v>
      </c>
      <c r="AR240" s="150" t="s">
        <v>170</v>
      </c>
      <c r="AT240" s="150" t="s">
        <v>166</v>
      </c>
      <c r="AU240" s="150" t="s">
        <v>171</v>
      </c>
      <c r="AY240" s="16" t="s">
        <v>163</v>
      </c>
      <c r="BE240" s="151">
        <f>IF(N240="základná",J240,0)</f>
        <v>0</v>
      </c>
      <c r="BF240" s="151">
        <f>IF(N240="znížená",J240,0)</f>
        <v>0</v>
      </c>
      <c r="BG240" s="151">
        <f>IF(N240="zákl. prenesená",J240,0)</f>
        <v>0</v>
      </c>
      <c r="BH240" s="151">
        <f>IF(N240="zníž. prenesená",J240,0)</f>
        <v>0</v>
      </c>
      <c r="BI240" s="151">
        <f>IF(N240="nulová",J240,0)</f>
        <v>0</v>
      </c>
      <c r="BJ240" s="16" t="s">
        <v>171</v>
      </c>
      <c r="BK240" s="151">
        <f>ROUND(I240*H240,2)</f>
        <v>0</v>
      </c>
      <c r="BL240" s="16" t="s">
        <v>170</v>
      </c>
      <c r="BM240" s="150" t="s">
        <v>1323</v>
      </c>
    </row>
    <row r="241" spans="2:65" s="13" customFormat="1" ht="12">
      <c r="B241" s="159"/>
      <c r="D241" s="153" t="s">
        <v>173</v>
      </c>
      <c r="E241" s="160" t="s">
        <v>1</v>
      </c>
      <c r="F241" s="161" t="s">
        <v>1324</v>
      </c>
      <c r="H241" s="162">
        <v>37.5</v>
      </c>
      <c r="I241" s="163"/>
      <c r="L241" s="159"/>
      <c r="M241" s="164"/>
      <c r="T241" s="165"/>
      <c r="AT241" s="160" t="s">
        <v>173</v>
      </c>
      <c r="AU241" s="160" t="s">
        <v>171</v>
      </c>
      <c r="AV241" s="13" t="s">
        <v>171</v>
      </c>
      <c r="AW241" s="13" t="s">
        <v>31</v>
      </c>
      <c r="AX241" s="13" t="s">
        <v>74</v>
      </c>
      <c r="AY241" s="160" t="s">
        <v>163</v>
      </c>
    </row>
    <row r="242" spans="2:65" s="13" customFormat="1" ht="12">
      <c r="B242" s="159"/>
      <c r="D242" s="153" t="s">
        <v>173</v>
      </c>
      <c r="E242" s="160" t="s">
        <v>1</v>
      </c>
      <c r="F242" s="161" t="s">
        <v>1325</v>
      </c>
      <c r="H242" s="162">
        <v>30.69</v>
      </c>
      <c r="I242" s="163"/>
      <c r="L242" s="159"/>
      <c r="M242" s="164"/>
      <c r="T242" s="165"/>
      <c r="AT242" s="160" t="s">
        <v>173</v>
      </c>
      <c r="AU242" s="160" t="s">
        <v>171</v>
      </c>
      <c r="AV242" s="13" t="s">
        <v>171</v>
      </c>
      <c r="AW242" s="13" t="s">
        <v>31</v>
      </c>
      <c r="AX242" s="13" t="s">
        <v>74</v>
      </c>
      <c r="AY242" s="160" t="s">
        <v>163</v>
      </c>
    </row>
    <row r="243" spans="2:65" s="13" customFormat="1" ht="12">
      <c r="B243" s="159"/>
      <c r="D243" s="153" t="s">
        <v>173</v>
      </c>
      <c r="E243" s="160" t="s">
        <v>1</v>
      </c>
      <c r="F243" s="161" t="s">
        <v>1249</v>
      </c>
      <c r="H243" s="162">
        <v>8.6549999999999994</v>
      </c>
      <c r="I243" s="163"/>
      <c r="L243" s="159"/>
      <c r="M243" s="164"/>
      <c r="T243" s="165"/>
      <c r="AT243" s="160" t="s">
        <v>173</v>
      </c>
      <c r="AU243" s="160" t="s">
        <v>171</v>
      </c>
      <c r="AV243" s="13" t="s">
        <v>171</v>
      </c>
      <c r="AW243" s="13" t="s">
        <v>31</v>
      </c>
      <c r="AX243" s="13" t="s">
        <v>74</v>
      </c>
      <c r="AY243" s="160" t="s">
        <v>163</v>
      </c>
    </row>
    <row r="244" spans="2:65" s="14" customFormat="1" ht="12">
      <c r="B244" s="166"/>
      <c r="D244" s="153" t="s">
        <v>173</v>
      </c>
      <c r="E244" s="167" t="s">
        <v>1</v>
      </c>
      <c r="F244" s="168" t="s">
        <v>178</v>
      </c>
      <c r="H244" s="169">
        <v>76.844999999999999</v>
      </c>
      <c r="I244" s="170"/>
      <c r="L244" s="166"/>
      <c r="M244" s="171"/>
      <c r="T244" s="172"/>
      <c r="AT244" s="167" t="s">
        <v>173</v>
      </c>
      <c r="AU244" s="167" t="s">
        <v>171</v>
      </c>
      <c r="AV244" s="14" t="s">
        <v>170</v>
      </c>
      <c r="AW244" s="14" t="s">
        <v>31</v>
      </c>
      <c r="AX244" s="14" t="s">
        <v>82</v>
      </c>
      <c r="AY244" s="167" t="s">
        <v>163</v>
      </c>
    </row>
    <row r="245" spans="2:65" s="1" customFormat="1" ht="24.25" customHeight="1">
      <c r="B245" s="31"/>
      <c r="C245" s="138" t="s">
        <v>300</v>
      </c>
      <c r="D245" s="138" t="s">
        <v>166</v>
      </c>
      <c r="E245" s="139" t="s">
        <v>1326</v>
      </c>
      <c r="F245" s="140" t="s">
        <v>1327</v>
      </c>
      <c r="G245" s="141" t="s">
        <v>183</v>
      </c>
      <c r="H245" s="142">
        <v>20.100000000000001</v>
      </c>
      <c r="I245" s="143"/>
      <c r="J245" s="144">
        <f>ROUND(I245*H245,2)</f>
        <v>0</v>
      </c>
      <c r="K245" s="145"/>
      <c r="L245" s="31"/>
      <c r="M245" s="146" t="s">
        <v>1</v>
      </c>
      <c r="N245" s="147" t="s">
        <v>40</v>
      </c>
      <c r="P245" s="148">
        <f>O245*H245</f>
        <v>0</v>
      </c>
      <c r="Q245" s="148">
        <v>0</v>
      </c>
      <c r="R245" s="148">
        <f>Q245*H245</f>
        <v>0</v>
      </c>
      <c r="S245" s="148">
        <v>0</v>
      </c>
      <c r="T245" s="149">
        <f>S245*H245</f>
        <v>0</v>
      </c>
      <c r="AR245" s="150" t="s">
        <v>170</v>
      </c>
      <c r="AT245" s="150" t="s">
        <v>166</v>
      </c>
      <c r="AU245" s="150" t="s">
        <v>171</v>
      </c>
      <c r="AY245" s="16" t="s">
        <v>163</v>
      </c>
      <c r="BE245" s="151">
        <f>IF(N245="základná",J245,0)</f>
        <v>0</v>
      </c>
      <c r="BF245" s="151">
        <f>IF(N245="znížená",J245,0)</f>
        <v>0</v>
      </c>
      <c r="BG245" s="151">
        <f>IF(N245="zákl. prenesená",J245,0)</f>
        <v>0</v>
      </c>
      <c r="BH245" s="151">
        <f>IF(N245="zníž. prenesená",J245,0)</f>
        <v>0</v>
      </c>
      <c r="BI245" s="151">
        <f>IF(N245="nulová",J245,0)</f>
        <v>0</v>
      </c>
      <c r="BJ245" s="16" t="s">
        <v>171</v>
      </c>
      <c r="BK245" s="151">
        <f>ROUND(I245*H245,2)</f>
        <v>0</v>
      </c>
      <c r="BL245" s="16" t="s">
        <v>170</v>
      </c>
      <c r="BM245" s="150" t="s">
        <v>1328</v>
      </c>
    </row>
    <row r="246" spans="2:65" s="13" customFormat="1" ht="12">
      <c r="B246" s="159"/>
      <c r="D246" s="153" t="s">
        <v>173</v>
      </c>
      <c r="E246" s="160" t="s">
        <v>1</v>
      </c>
      <c r="F246" s="161" t="s">
        <v>1319</v>
      </c>
      <c r="H246" s="162">
        <v>7.5</v>
      </c>
      <c r="I246" s="163"/>
      <c r="L246" s="159"/>
      <c r="M246" s="164"/>
      <c r="T246" s="165"/>
      <c r="AT246" s="160" t="s">
        <v>173</v>
      </c>
      <c r="AU246" s="160" t="s">
        <v>171</v>
      </c>
      <c r="AV246" s="13" t="s">
        <v>171</v>
      </c>
      <c r="AW246" s="13" t="s">
        <v>31</v>
      </c>
      <c r="AX246" s="13" t="s">
        <v>74</v>
      </c>
      <c r="AY246" s="160" t="s">
        <v>163</v>
      </c>
    </row>
    <row r="247" spans="2:65" s="13" customFormat="1" ht="12">
      <c r="B247" s="159"/>
      <c r="D247" s="153" t="s">
        <v>173</v>
      </c>
      <c r="E247" s="160" t="s">
        <v>1</v>
      </c>
      <c r="F247" s="161" t="s">
        <v>1320</v>
      </c>
      <c r="H247" s="162">
        <v>12.6</v>
      </c>
      <c r="I247" s="163"/>
      <c r="L247" s="159"/>
      <c r="M247" s="164"/>
      <c r="T247" s="165"/>
      <c r="AT247" s="160" t="s">
        <v>173</v>
      </c>
      <c r="AU247" s="160" t="s">
        <v>171</v>
      </c>
      <c r="AV247" s="13" t="s">
        <v>171</v>
      </c>
      <c r="AW247" s="13" t="s">
        <v>31</v>
      </c>
      <c r="AX247" s="13" t="s">
        <v>74</v>
      </c>
      <c r="AY247" s="160" t="s">
        <v>163</v>
      </c>
    </row>
    <row r="248" spans="2:65" s="14" customFormat="1" ht="12">
      <c r="B248" s="166"/>
      <c r="D248" s="153" t="s">
        <v>173</v>
      </c>
      <c r="E248" s="167" t="s">
        <v>1</v>
      </c>
      <c r="F248" s="168" t="s">
        <v>178</v>
      </c>
      <c r="H248" s="169">
        <v>20.100000000000001</v>
      </c>
      <c r="I248" s="170"/>
      <c r="L248" s="166"/>
      <c r="M248" s="171"/>
      <c r="T248" s="172"/>
      <c r="AT248" s="167" t="s">
        <v>173</v>
      </c>
      <c r="AU248" s="167" t="s">
        <v>171</v>
      </c>
      <c r="AV248" s="14" t="s">
        <v>170</v>
      </c>
      <c r="AW248" s="14" t="s">
        <v>31</v>
      </c>
      <c r="AX248" s="14" t="s">
        <v>82</v>
      </c>
      <c r="AY248" s="167" t="s">
        <v>163</v>
      </c>
    </row>
    <row r="249" spans="2:65" s="11" customFormat="1" ht="22.75" customHeight="1">
      <c r="B249" s="126"/>
      <c r="D249" s="127" t="s">
        <v>73</v>
      </c>
      <c r="E249" s="136" t="s">
        <v>230</v>
      </c>
      <c r="F249" s="136" t="s">
        <v>1329</v>
      </c>
      <c r="I249" s="129"/>
      <c r="J249" s="137">
        <f>BK249</f>
        <v>0</v>
      </c>
      <c r="L249" s="126"/>
      <c r="M249" s="131"/>
      <c r="P249" s="132">
        <f>SUM(P250:P274)</f>
        <v>0</v>
      </c>
      <c r="R249" s="132">
        <f>SUM(R250:R274)</f>
        <v>6.7746866798450007</v>
      </c>
      <c r="T249" s="133">
        <f>SUM(T250:T274)</f>
        <v>0</v>
      </c>
      <c r="AR249" s="127" t="s">
        <v>82</v>
      </c>
      <c r="AT249" s="134" t="s">
        <v>73</v>
      </c>
      <c r="AU249" s="134" t="s">
        <v>82</v>
      </c>
      <c r="AY249" s="127" t="s">
        <v>163</v>
      </c>
      <c r="BK249" s="135">
        <f>SUM(BK250:BK274)</f>
        <v>0</v>
      </c>
    </row>
    <row r="250" spans="2:65" s="1" customFormat="1" ht="24.25" customHeight="1">
      <c r="B250" s="31"/>
      <c r="C250" s="138" t="s">
        <v>374</v>
      </c>
      <c r="D250" s="138" t="s">
        <v>166</v>
      </c>
      <c r="E250" s="139" t="s">
        <v>1330</v>
      </c>
      <c r="F250" s="140" t="s">
        <v>1331</v>
      </c>
      <c r="G250" s="141" t="s">
        <v>222</v>
      </c>
      <c r="H250" s="142">
        <v>87.614999999999995</v>
      </c>
      <c r="I250" s="143"/>
      <c r="J250" s="144">
        <f>ROUND(I250*H250,2)</f>
        <v>0</v>
      </c>
      <c r="K250" s="145"/>
      <c r="L250" s="31"/>
      <c r="M250" s="146" t="s">
        <v>1</v>
      </c>
      <c r="N250" s="147" t="s">
        <v>40</v>
      </c>
      <c r="P250" s="148">
        <f>O250*H250</f>
        <v>0</v>
      </c>
      <c r="Q250" s="148">
        <v>5.4007530000000003E-3</v>
      </c>
      <c r="R250" s="148">
        <f>Q250*H250</f>
        <v>0.47318697409499999</v>
      </c>
      <c r="S250" s="148">
        <v>0</v>
      </c>
      <c r="T250" s="149">
        <f>S250*H250</f>
        <v>0</v>
      </c>
      <c r="AR250" s="150" t="s">
        <v>170</v>
      </c>
      <c r="AT250" s="150" t="s">
        <v>166</v>
      </c>
      <c r="AU250" s="150" t="s">
        <v>171</v>
      </c>
      <c r="AY250" s="16" t="s">
        <v>163</v>
      </c>
      <c r="BE250" s="151">
        <f>IF(N250="základná",J250,0)</f>
        <v>0</v>
      </c>
      <c r="BF250" s="151">
        <f>IF(N250="znížená",J250,0)</f>
        <v>0</v>
      </c>
      <c r="BG250" s="151">
        <f>IF(N250="zákl. prenesená",J250,0)</f>
        <v>0</v>
      </c>
      <c r="BH250" s="151">
        <f>IF(N250="zníž. prenesená",J250,0)</f>
        <v>0</v>
      </c>
      <c r="BI250" s="151">
        <f>IF(N250="nulová",J250,0)</f>
        <v>0</v>
      </c>
      <c r="BJ250" s="16" t="s">
        <v>171</v>
      </c>
      <c r="BK250" s="151">
        <f>ROUND(I250*H250,2)</f>
        <v>0</v>
      </c>
      <c r="BL250" s="16" t="s">
        <v>170</v>
      </c>
      <c r="BM250" s="150" t="s">
        <v>1332</v>
      </c>
    </row>
    <row r="251" spans="2:65" s="13" customFormat="1" ht="12">
      <c r="B251" s="159"/>
      <c r="D251" s="153" t="s">
        <v>173</v>
      </c>
      <c r="E251" s="160" t="s">
        <v>1</v>
      </c>
      <c r="F251" s="161" t="s">
        <v>1333</v>
      </c>
      <c r="H251" s="162">
        <v>68.3</v>
      </c>
      <c r="I251" s="163"/>
      <c r="L251" s="159"/>
      <c r="M251" s="164"/>
      <c r="T251" s="165"/>
      <c r="AT251" s="160" t="s">
        <v>173</v>
      </c>
      <c r="AU251" s="160" t="s">
        <v>171</v>
      </c>
      <c r="AV251" s="13" t="s">
        <v>171</v>
      </c>
      <c r="AW251" s="13" t="s">
        <v>31</v>
      </c>
      <c r="AX251" s="13" t="s">
        <v>74</v>
      </c>
      <c r="AY251" s="160" t="s">
        <v>163</v>
      </c>
    </row>
    <row r="252" spans="2:65" s="13" customFormat="1" ht="12">
      <c r="B252" s="159"/>
      <c r="D252" s="153" t="s">
        <v>173</v>
      </c>
      <c r="E252" s="160" t="s">
        <v>1</v>
      </c>
      <c r="F252" s="161" t="s">
        <v>1334</v>
      </c>
      <c r="H252" s="162">
        <v>4.6150000000000002</v>
      </c>
      <c r="I252" s="163"/>
      <c r="L252" s="159"/>
      <c r="M252" s="164"/>
      <c r="T252" s="165"/>
      <c r="AT252" s="160" t="s">
        <v>173</v>
      </c>
      <c r="AU252" s="160" t="s">
        <v>171</v>
      </c>
      <c r="AV252" s="13" t="s">
        <v>171</v>
      </c>
      <c r="AW252" s="13" t="s">
        <v>31</v>
      </c>
      <c r="AX252" s="13" t="s">
        <v>74</v>
      </c>
      <c r="AY252" s="160" t="s">
        <v>163</v>
      </c>
    </row>
    <row r="253" spans="2:65" s="13" customFormat="1" ht="12">
      <c r="B253" s="159"/>
      <c r="D253" s="153" t="s">
        <v>173</v>
      </c>
      <c r="E253" s="160" t="s">
        <v>1</v>
      </c>
      <c r="F253" s="161" t="s">
        <v>1335</v>
      </c>
      <c r="H253" s="162">
        <v>14.7</v>
      </c>
      <c r="I253" s="163"/>
      <c r="L253" s="159"/>
      <c r="M253" s="164"/>
      <c r="T253" s="165"/>
      <c r="AT253" s="160" t="s">
        <v>173</v>
      </c>
      <c r="AU253" s="160" t="s">
        <v>171</v>
      </c>
      <c r="AV253" s="13" t="s">
        <v>171</v>
      </c>
      <c r="AW253" s="13" t="s">
        <v>31</v>
      </c>
      <c r="AX253" s="13" t="s">
        <v>74</v>
      </c>
      <c r="AY253" s="160" t="s">
        <v>163</v>
      </c>
    </row>
    <row r="254" spans="2:65" s="14" customFormat="1" ht="12">
      <c r="B254" s="166"/>
      <c r="D254" s="153" t="s">
        <v>173</v>
      </c>
      <c r="E254" s="167" t="s">
        <v>1</v>
      </c>
      <c r="F254" s="168" t="s">
        <v>178</v>
      </c>
      <c r="H254" s="169">
        <v>87.614999999999995</v>
      </c>
      <c r="I254" s="170"/>
      <c r="L254" s="166"/>
      <c r="M254" s="171"/>
      <c r="T254" s="172"/>
      <c r="AT254" s="167" t="s">
        <v>173</v>
      </c>
      <c r="AU254" s="167" t="s">
        <v>171</v>
      </c>
      <c r="AV254" s="14" t="s">
        <v>170</v>
      </c>
      <c r="AW254" s="14" t="s">
        <v>31</v>
      </c>
      <c r="AX254" s="14" t="s">
        <v>82</v>
      </c>
      <c r="AY254" s="167" t="s">
        <v>163</v>
      </c>
    </row>
    <row r="255" spans="2:65" s="1" customFormat="1" ht="24.25" customHeight="1">
      <c r="B255" s="31"/>
      <c r="C255" s="138" t="s">
        <v>379</v>
      </c>
      <c r="D255" s="138" t="s">
        <v>166</v>
      </c>
      <c r="E255" s="139" t="s">
        <v>1336</v>
      </c>
      <c r="F255" s="140" t="s">
        <v>1337</v>
      </c>
      <c r="G255" s="141" t="s">
        <v>222</v>
      </c>
      <c r="H255" s="142">
        <v>9</v>
      </c>
      <c r="I255" s="143"/>
      <c r="J255" s="144">
        <f>ROUND(I255*H255,2)</f>
        <v>0</v>
      </c>
      <c r="K255" s="145"/>
      <c r="L255" s="31"/>
      <c r="M255" s="146" t="s">
        <v>1</v>
      </c>
      <c r="N255" s="147" t="s">
        <v>40</v>
      </c>
      <c r="P255" s="148">
        <f>O255*H255</f>
        <v>0</v>
      </c>
      <c r="Q255" s="148">
        <v>1.3615815999999999E-2</v>
      </c>
      <c r="R255" s="148">
        <f>Q255*H255</f>
        <v>0.122542344</v>
      </c>
      <c r="S255" s="148">
        <v>0</v>
      </c>
      <c r="T255" s="149">
        <f>S255*H255</f>
        <v>0</v>
      </c>
      <c r="AR255" s="150" t="s">
        <v>170</v>
      </c>
      <c r="AT255" s="150" t="s">
        <v>166</v>
      </c>
      <c r="AU255" s="150" t="s">
        <v>171</v>
      </c>
      <c r="AY255" s="16" t="s">
        <v>163</v>
      </c>
      <c r="BE255" s="151">
        <f>IF(N255="základná",J255,0)</f>
        <v>0</v>
      </c>
      <c r="BF255" s="151">
        <f>IF(N255="znížená",J255,0)</f>
        <v>0</v>
      </c>
      <c r="BG255" s="151">
        <f>IF(N255="zákl. prenesená",J255,0)</f>
        <v>0</v>
      </c>
      <c r="BH255" s="151">
        <f>IF(N255="zníž. prenesená",J255,0)</f>
        <v>0</v>
      </c>
      <c r="BI255" s="151">
        <f>IF(N255="nulová",J255,0)</f>
        <v>0</v>
      </c>
      <c r="BJ255" s="16" t="s">
        <v>171</v>
      </c>
      <c r="BK255" s="151">
        <f>ROUND(I255*H255,2)</f>
        <v>0</v>
      </c>
      <c r="BL255" s="16" t="s">
        <v>170</v>
      </c>
      <c r="BM255" s="150" t="s">
        <v>1338</v>
      </c>
    </row>
    <row r="256" spans="2:65" s="13" customFormat="1" ht="12">
      <c r="B256" s="159"/>
      <c r="D256" s="153" t="s">
        <v>173</v>
      </c>
      <c r="E256" s="160" t="s">
        <v>1</v>
      </c>
      <c r="F256" s="161" t="s">
        <v>1339</v>
      </c>
      <c r="H256" s="162">
        <v>9</v>
      </c>
      <c r="I256" s="163"/>
      <c r="L256" s="159"/>
      <c r="M256" s="164"/>
      <c r="T256" s="165"/>
      <c r="AT256" s="160" t="s">
        <v>173</v>
      </c>
      <c r="AU256" s="160" t="s">
        <v>171</v>
      </c>
      <c r="AV256" s="13" t="s">
        <v>171</v>
      </c>
      <c r="AW256" s="13" t="s">
        <v>31</v>
      </c>
      <c r="AX256" s="13" t="s">
        <v>74</v>
      </c>
      <c r="AY256" s="160" t="s">
        <v>163</v>
      </c>
    </row>
    <row r="257" spans="2:65" s="14" customFormat="1" ht="12">
      <c r="B257" s="166"/>
      <c r="D257" s="153" t="s">
        <v>173</v>
      </c>
      <c r="E257" s="167" t="s">
        <v>1</v>
      </c>
      <c r="F257" s="168" t="s">
        <v>178</v>
      </c>
      <c r="H257" s="169">
        <v>9</v>
      </c>
      <c r="I257" s="170"/>
      <c r="L257" s="166"/>
      <c r="M257" s="171"/>
      <c r="T257" s="172"/>
      <c r="AT257" s="167" t="s">
        <v>173</v>
      </c>
      <c r="AU257" s="167" t="s">
        <v>171</v>
      </c>
      <c r="AV257" s="14" t="s">
        <v>170</v>
      </c>
      <c r="AW257" s="14" t="s">
        <v>31</v>
      </c>
      <c r="AX257" s="14" t="s">
        <v>82</v>
      </c>
      <c r="AY257" s="167" t="s">
        <v>163</v>
      </c>
    </row>
    <row r="258" spans="2:65" s="1" customFormat="1" ht="24.25" customHeight="1">
      <c r="B258" s="31"/>
      <c r="C258" s="138" t="s">
        <v>383</v>
      </c>
      <c r="D258" s="138" t="s">
        <v>166</v>
      </c>
      <c r="E258" s="139" t="s">
        <v>1340</v>
      </c>
      <c r="F258" s="140" t="s">
        <v>1341</v>
      </c>
      <c r="G258" s="141" t="s">
        <v>222</v>
      </c>
      <c r="H258" s="142">
        <v>42.774999999999999</v>
      </c>
      <c r="I258" s="143"/>
      <c r="J258" s="144">
        <f>ROUND(I258*H258,2)</f>
        <v>0</v>
      </c>
      <c r="K258" s="145"/>
      <c r="L258" s="31"/>
      <c r="M258" s="146" t="s">
        <v>1</v>
      </c>
      <c r="N258" s="147" t="s">
        <v>40</v>
      </c>
      <c r="P258" s="148">
        <f>O258*H258</f>
        <v>0</v>
      </c>
      <c r="Q258" s="148">
        <v>2.1810969999999999E-2</v>
      </c>
      <c r="R258" s="148">
        <f>Q258*H258</f>
        <v>0.93296424174999992</v>
      </c>
      <c r="S258" s="148">
        <v>0</v>
      </c>
      <c r="T258" s="149">
        <f>S258*H258</f>
        <v>0</v>
      </c>
      <c r="AR258" s="150" t="s">
        <v>170</v>
      </c>
      <c r="AT258" s="150" t="s">
        <v>166</v>
      </c>
      <c r="AU258" s="150" t="s">
        <v>171</v>
      </c>
      <c r="AY258" s="16" t="s">
        <v>163</v>
      </c>
      <c r="BE258" s="151">
        <f>IF(N258="základná",J258,0)</f>
        <v>0</v>
      </c>
      <c r="BF258" s="151">
        <f>IF(N258="znížená",J258,0)</f>
        <v>0</v>
      </c>
      <c r="BG258" s="151">
        <f>IF(N258="zákl. prenesená",J258,0)</f>
        <v>0</v>
      </c>
      <c r="BH258" s="151">
        <f>IF(N258="zníž. prenesená",J258,0)</f>
        <v>0</v>
      </c>
      <c r="BI258" s="151">
        <f>IF(N258="nulová",J258,0)</f>
        <v>0</v>
      </c>
      <c r="BJ258" s="16" t="s">
        <v>171</v>
      </c>
      <c r="BK258" s="151">
        <f>ROUND(I258*H258,2)</f>
        <v>0</v>
      </c>
      <c r="BL258" s="16" t="s">
        <v>170</v>
      </c>
      <c r="BM258" s="150" t="s">
        <v>1342</v>
      </c>
    </row>
    <row r="259" spans="2:65" s="13" customFormat="1" ht="24">
      <c r="B259" s="159"/>
      <c r="D259" s="153" t="s">
        <v>173</v>
      </c>
      <c r="E259" s="160" t="s">
        <v>1</v>
      </c>
      <c r="F259" s="161" t="s">
        <v>1343</v>
      </c>
      <c r="H259" s="162">
        <v>42.774999999999999</v>
      </c>
      <c r="I259" s="163"/>
      <c r="L259" s="159"/>
      <c r="M259" s="164"/>
      <c r="T259" s="165"/>
      <c r="AT259" s="160" t="s">
        <v>173</v>
      </c>
      <c r="AU259" s="160" t="s">
        <v>171</v>
      </c>
      <c r="AV259" s="13" t="s">
        <v>171</v>
      </c>
      <c r="AW259" s="13" t="s">
        <v>31</v>
      </c>
      <c r="AX259" s="13" t="s">
        <v>82</v>
      </c>
      <c r="AY259" s="160" t="s">
        <v>163</v>
      </c>
    </row>
    <row r="260" spans="2:65" s="1" customFormat="1" ht="24.25" customHeight="1">
      <c r="B260" s="31"/>
      <c r="C260" s="138" t="s">
        <v>388</v>
      </c>
      <c r="D260" s="138" t="s">
        <v>166</v>
      </c>
      <c r="E260" s="139" t="s">
        <v>1344</v>
      </c>
      <c r="F260" s="140" t="s">
        <v>1345</v>
      </c>
      <c r="G260" s="141" t="s">
        <v>320</v>
      </c>
      <c r="H260" s="142">
        <v>4</v>
      </c>
      <c r="I260" s="143"/>
      <c r="J260" s="144">
        <f>ROUND(I260*H260,2)</f>
        <v>0</v>
      </c>
      <c r="K260" s="145"/>
      <c r="L260" s="31"/>
      <c r="M260" s="146" t="s">
        <v>1</v>
      </c>
      <c r="N260" s="147" t="s">
        <v>40</v>
      </c>
      <c r="P260" s="148">
        <f>O260*H260</f>
        <v>0</v>
      </c>
      <c r="Q260" s="148">
        <v>0</v>
      </c>
      <c r="R260" s="148">
        <f>Q260*H260</f>
        <v>0</v>
      </c>
      <c r="S260" s="148">
        <v>0</v>
      </c>
      <c r="T260" s="149">
        <f>S260*H260</f>
        <v>0</v>
      </c>
      <c r="AR260" s="150" t="s">
        <v>170</v>
      </c>
      <c r="AT260" s="150" t="s">
        <v>166</v>
      </c>
      <c r="AU260" s="150" t="s">
        <v>171</v>
      </c>
      <c r="AY260" s="16" t="s">
        <v>163</v>
      </c>
      <c r="BE260" s="151">
        <f>IF(N260="základná",J260,0)</f>
        <v>0</v>
      </c>
      <c r="BF260" s="151">
        <f>IF(N260="znížená",J260,0)</f>
        <v>0</v>
      </c>
      <c r="BG260" s="151">
        <f>IF(N260="zákl. prenesená",J260,0)</f>
        <v>0</v>
      </c>
      <c r="BH260" s="151">
        <f>IF(N260="zníž. prenesená",J260,0)</f>
        <v>0</v>
      </c>
      <c r="BI260" s="151">
        <f>IF(N260="nulová",J260,0)</f>
        <v>0</v>
      </c>
      <c r="BJ260" s="16" t="s">
        <v>171</v>
      </c>
      <c r="BK260" s="151">
        <f>ROUND(I260*H260,2)</f>
        <v>0</v>
      </c>
      <c r="BL260" s="16" t="s">
        <v>170</v>
      </c>
      <c r="BM260" s="150" t="s">
        <v>1346</v>
      </c>
    </row>
    <row r="261" spans="2:65" s="13" customFormat="1" ht="12">
      <c r="B261" s="159"/>
      <c r="D261" s="153" t="s">
        <v>173</v>
      </c>
      <c r="E261" s="160" t="s">
        <v>1</v>
      </c>
      <c r="F261" s="161" t="s">
        <v>1347</v>
      </c>
      <c r="H261" s="162">
        <v>4</v>
      </c>
      <c r="I261" s="163"/>
      <c r="L261" s="159"/>
      <c r="M261" s="164"/>
      <c r="T261" s="165"/>
      <c r="AT261" s="160" t="s">
        <v>173</v>
      </c>
      <c r="AU261" s="160" t="s">
        <v>171</v>
      </c>
      <c r="AV261" s="13" t="s">
        <v>171</v>
      </c>
      <c r="AW261" s="13" t="s">
        <v>31</v>
      </c>
      <c r="AX261" s="13" t="s">
        <v>82</v>
      </c>
      <c r="AY261" s="160" t="s">
        <v>163</v>
      </c>
    </row>
    <row r="262" spans="2:65" s="1" customFormat="1" ht="33" customHeight="1">
      <c r="B262" s="31"/>
      <c r="C262" s="138" t="s">
        <v>393</v>
      </c>
      <c r="D262" s="138" t="s">
        <v>166</v>
      </c>
      <c r="E262" s="139" t="s">
        <v>1348</v>
      </c>
      <c r="F262" s="140" t="s">
        <v>1349</v>
      </c>
      <c r="G262" s="141" t="s">
        <v>320</v>
      </c>
      <c r="H262" s="142">
        <v>2</v>
      </c>
      <c r="I262" s="143"/>
      <c r="J262" s="144">
        <f>ROUND(I262*H262,2)</f>
        <v>0</v>
      </c>
      <c r="K262" s="145"/>
      <c r="L262" s="31"/>
      <c r="M262" s="146" t="s">
        <v>1</v>
      </c>
      <c r="N262" s="147" t="s">
        <v>40</v>
      </c>
      <c r="P262" s="148">
        <f>O262*H262</f>
        <v>0</v>
      </c>
      <c r="Q262" s="148">
        <v>0</v>
      </c>
      <c r="R262" s="148">
        <f>Q262*H262</f>
        <v>0</v>
      </c>
      <c r="S262" s="148">
        <v>0</v>
      </c>
      <c r="T262" s="149">
        <f>S262*H262</f>
        <v>0</v>
      </c>
      <c r="AR262" s="150" t="s">
        <v>170</v>
      </c>
      <c r="AT262" s="150" t="s">
        <v>166</v>
      </c>
      <c r="AU262" s="150" t="s">
        <v>171</v>
      </c>
      <c r="AY262" s="16" t="s">
        <v>163</v>
      </c>
      <c r="BE262" s="151">
        <f>IF(N262="základná",J262,0)</f>
        <v>0</v>
      </c>
      <c r="BF262" s="151">
        <f>IF(N262="znížená",J262,0)</f>
        <v>0</v>
      </c>
      <c r="BG262" s="151">
        <f>IF(N262="zákl. prenesená",J262,0)</f>
        <v>0</v>
      </c>
      <c r="BH262" s="151">
        <f>IF(N262="zníž. prenesená",J262,0)</f>
        <v>0</v>
      </c>
      <c r="BI262" s="151">
        <f>IF(N262="nulová",J262,0)</f>
        <v>0</v>
      </c>
      <c r="BJ262" s="16" t="s">
        <v>171</v>
      </c>
      <c r="BK262" s="151">
        <f>ROUND(I262*H262,2)</f>
        <v>0</v>
      </c>
      <c r="BL262" s="16" t="s">
        <v>170</v>
      </c>
      <c r="BM262" s="150" t="s">
        <v>1350</v>
      </c>
    </row>
    <row r="263" spans="2:65" s="13" customFormat="1" ht="12">
      <c r="B263" s="159"/>
      <c r="D263" s="153" t="s">
        <v>173</v>
      </c>
      <c r="E263" s="160" t="s">
        <v>1</v>
      </c>
      <c r="F263" s="161" t="s">
        <v>776</v>
      </c>
      <c r="H263" s="162">
        <v>2</v>
      </c>
      <c r="I263" s="163"/>
      <c r="L263" s="159"/>
      <c r="M263" s="164"/>
      <c r="T263" s="165"/>
      <c r="AT263" s="160" t="s">
        <v>173</v>
      </c>
      <c r="AU263" s="160" t="s">
        <v>171</v>
      </c>
      <c r="AV263" s="13" t="s">
        <v>171</v>
      </c>
      <c r="AW263" s="13" t="s">
        <v>31</v>
      </c>
      <c r="AX263" s="13" t="s">
        <v>82</v>
      </c>
      <c r="AY263" s="160" t="s">
        <v>163</v>
      </c>
    </row>
    <row r="264" spans="2:65" s="1" customFormat="1" ht="24.25" customHeight="1">
      <c r="B264" s="31"/>
      <c r="C264" s="176" t="s">
        <v>398</v>
      </c>
      <c r="D264" s="176" t="s">
        <v>297</v>
      </c>
      <c r="E264" s="177" t="s">
        <v>1351</v>
      </c>
      <c r="F264" s="178" t="s">
        <v>1352</v>
      </c>
      <c r="G264" s="179" t="s">
        <v>320</v>
      </c>
      <c r="H264" s="180">
        <v>2</v>
      </c>
      <c r="I264" s="181"/>
      <c r="J264" s="182">
        <f t="shared" ref="J264:J269" si="0">ROUND(I264*H264,2)</f>
        <v>0</v>
      </c>
      <c r="K264" s="183"/>
      <c r="L264" s="184"/>
      <c r="M264" s="185" t="s">
        <v>1</v>
      </c>
      <c r="N264" s="186" t="s">
        <v>40</v>
      </c>
      <c r="P264" s="148">
        <f t="shared" ref="P264:P269" si="1">O264*H264</f>
        <v>0</v>
      </c>
      <c r="Q264" s="148">
        <v>2.6710000000000001E-2</v>
      </c>
      <c r="R264" s="148">
        <f t="shared" ref="R264:R269" si="2">Q264*H264</f>
        <v>5.3420000000000002E-2</v>
      </c>
      <c r="S264" s="148">
        <v>0</v>
      </c>
      <c r="T264" s="149">
        <f t="shared" ref="T264:T269" si="3">S264*H264</f>
        <v>0</v>
      </c>
      <c r="AR264" s="150" t="s">
        <v>230</v>
      </c>
      <c r="AT264" s="150" t="s">
        <v>297</v>
      </c>
      <c r="AU264" s="150" t="s">
        <v>171</v>
      </c>
      <c r="AY264" s="16" t="s">
        <v>163</v>
      </c>
      <c r="BE264" s="151">
        <f t="shared" ref="BE264:BE269" si="4">IF(N264="základná",J264,0)</f>
        <v>0</v>
      </c>
      <c r="BF264" s="151">
        <f t="shared" ref="BF264:BF269" si="5">IF(N264="znížená",J264,0)</f>
        <v>0</v>
      </c>
      <c r="BG264" s="151">
        <f t="shared" ref="BG264:BG269" si="6">IF(N264="zákl. prenesená",J264,0)</f>
        <v>0</v>
      </c>
      <c r="BH264" s="151">
        <f t="shared" ref="BH264:BH269" si="7">IF(N264="zníž. prenesená",J264,0)</f>
        <v>0</v>
      </c>
      <c r="BI264" s="151">
        <f t="shared" ref="BI264:BI269" si="8">IF(N264="nulová",J264,0)</f>
        <v>0</v>
      </c>
      <c r="BJ264" s="16" t="s">
        <v>171</v>
      </c>
      <c r="BK264" s="151">
        <f t="shared" ref="BK264:BK269" si="9">ROUND(I264*H264,2)</f>
        <v>0</v>
      </c>
      <c r="BL264" s="16" t="s">
        <v>170</v>
      </c>
      <c r="BM264" s="150" t="s">
        <v>1353</v>
      </c>
    </row>
    <row r="265" spans="2:65" s="1" customFormat="1" ht="24.25" customHeight="1">
      <c r="B265" s="31"/>
      <c r="C265" s="176" t="s">
        <v>403</v>
      </c>
      <c r="D265" s="176" t="s">
        <v>297</v>
      </c>
      <c r="E265" s="177" t="s">
        <v>1354</v>
      </c>
      <c r="F265" s="178" t="s">
        <v>1355</v>
      </c>
      <c r="G265" s="179" t="s">
        <v>320</v>
      </c>
      <c r="H265" s="180">
        <v>2</v>
      </c>
      <c r="I265" s="181"/>
      <c r="J265" s="182">
        <f t="shared" si="0"/>
        <v>0</v>
      </c>
      <c r="K265" s="183"/>
      <c r="L265" s="184"/>
      <c r="M265" s="185" t="s">
        <v>1</v>
      </c>
      <c r="N265" s="186" t="s">
        <v>40</v>
      </c>
      <c r="P265" s="148">
        <f t="shared" si="1"/>
        <v>0</v>
      </c>
      <c r="Q265" s="148">
        <v>4.8439999999999997E-2</v>
      </c>
      <c r="R265" s="148">
        <f t="shared" si="2"/>
        <v>9.6879999999999994E-2</v>
      </c>
      <c r="S265" s="148">
        <v>0</v>
      </c>
      <c r="T265" s="149">
        <f t="shared" si="3"/>
        <v>0</v>
      </c>
      <c r="AR265" s="150" t="s">
        <v>230</v>
      </c>
      <c r="AT265" s="150" t="s">
        <v>297</v>
      </c>
      <c r="AU265" s="150" t="s">
        <v>171</v>
      </c>
      <c r="AY265" s="16" t="s">
        <v>163</v>
      </c>
      <c r="BE265" s="151">
        <f t="shared" si="4"/>
        <v>0</v>
      </c>
      <c r="BF265" s="151">
        <f t="shared" si="5"/>
        <v>0</v>
      </c>
      <c r="BG265" s="151">
        <f t="shared" si="6"/>
        <v>0</v>
      </c>
      <c r="BH265" s="151">
        <f t="shared" si="7"/>
        <v>0</v>
      </c>
      <c r="BI265" s="151">
        <f t="shared" si="8"/>
        <v>0</v>
      </c>
      <c r="BJ265" s="16" t="s">
        <v>171</v>
      </c>
      <c r="BK265" s="151">
        <f t="shared" si="9"/>
        <v>0</v>
      </c>
      <c r="BL265" s="16" t="s">
        <v>170</v>
      </c>
      <c r="BM265" s="150" t="s">
        <v>1356</v>
      </c>
    </row>
    <row r="266" spans="2:65" s="1" customFormat="1" ht="24.25" customHeight="1">
      <c r="B266" s="31"/>
      <c r="C266" s="176" t="s">
        <v>409</v>
      </c>
      <c r="D266" s="176" t="s">
        <v>297</v>
      </c>
      <c r="E266" s="177" t="s">
        <v>1357</v>
      </c>
      <c r="F266" s="178" t="s">
        <v>1358</v>
      </c>
      <c r="G266" s="179" t="s">
        <v>320</v>
      </c>
      <c r="H266" s="180">
        <v>2</v>
      </c>
      <c r="I266" s="181"/>
      <c r="J266" s="182">
        <f t="shared" si="0"/>
        <v>0</v>
      </c>
      <c r="K266" s="183"/>
      <c r="L266" s="184"/>
      <c r="M266" s="185" t="s">
        <v>1</v>
      </c>
      <c r="N266" s="186" t="s">
        <v>40</v>
      </c>
      <c r="P266" s="148">
        <f t="shared" si="1"/>
        <v>0</v>
      </c>
      <c r="Q266" s="148">
        <v>8.5000000000000006E-3</v>
      </c>
      <c r="R266" s="148">
        <f t="shared" si="2"/>
        <v>1.7000000000000001E-2</v>
      </c>
      <c r="S266" s="148">
        <v>0</v>
      </c>
      <c r="T266" s="149">
        <f t="shared" si="3"/>
        <v>0</v>
      </c>
      <c r="AR266" s="150" t="s">
        <v>230</v>
      </c>
      <c r="AT266" s="150" t="s">
        <v>297</v>
      </c>
      <c r="AU266" s="150" t="s">
        <v>171</v>
      </c>
      <c r="AY266" s="16" t="s">
        <v>163</v>
      </c>
      <c r="BE266" s="151">
        <f t="shared" si="4"/>
        <v>0</v>
      </c>
      <c r="BF266" s="151">
        <f t="shared" si="5"/>
        <v>0</v>
      </c>
      <c r="BG266" s="151">
        <f t="shared" si="6"/>
        <v>0</v>
      </c>
      <c r="BH266" s="151">
        <f t="shared" si="7"/>
        <v>0</v>
      </c>
      <c r="BI266" s="151">
        <f t="shared" si="8"/>
        <v>0</v>
      </c>
      <c r="BJ266" s="16" t="s">
        <v>171</v>
      </c>
      <c r="BK266" s="151">
        <f t="shared" si="9"/>
        <v>0</v>
      </c>
      <c r="BL266" s="16" t="s">
        <v>170</v>
      </c>
      <c r="BM266" s="150" t="s">
        <v>1359</v>
      </c>
    </row>
    <row r="267" spans="2:65" s="1" customFormat="1" ht="24.25" customHeight="1">
      <c r="B267" s="31"/>
      <c r="C267" s="176" t="s">
        <v>415</v>
      </c>
      <c r="D267" s="176" t="s">
        <v>297</v>
      </c>
      <c r="E267" s="177" t="s">
        <v>1360</v>
      </c>
      <c r="F267" s="178" t="s">
        <v>1361</v>
      </c>
      <c r="G267" s="179" t="s">
        <v>320</v>
      </c>
      <c r="H267" s="180">
        <v>2</v>
      </c>
      <c r="I267" s="181"/>
      <c r="J267" s="182">
        <f t="shared" si="0"/>
        <v>0</v>
      </c>
      <c r="K267" s="183"/>
      <c r="L267" s="184"/>
      <c r="M267" s="185" t="s">
        <v>1</v>
      </c>
      <c r="N267" s="186" t="s">
        <v>40</v>
      </c>
      <c r="P267" s="148">
        <f t="shared" si="1"/>
        <v>0</v>
      </c>
      <c r="Q267" s="148">
        <v>1.6000000000000001E-3</v>
      </c>
      <c r="R267" s="148">
        <f t="shared" si="2"/>
        <v>3.2000000000000002E-3</v>
      </c>
      <c r="S267" s="148">
        <v>0</v>
      </c>
      <c r="T267" s="149">
        <f t="shared" si="3"/>
        <v>0</v>
      </c>
      <c r="AR267" s="150" t="s">
        <v>230</v>
      </c>
      <c r="AT267" s="150" t="s">
        <v>297</v>
      </c>
      <c r="AU267" s="150" t="s">
        <v>171</v>
      </c>
      <c r="AY267" s="16" t="s">
        <v>163</v>
      </c>
      <c r="BE267" s="151">
        <f t="shared" si="4"/>
        <v>0</v>
      </c>
      <c r="BF267" s="151">
        <f t="shared" si="5"/>
        <v>0</v>
      </c>
      <c r="BG267" s="151">
        <f t="shared" si="6"/>
        <v>0</v>
      </c>
      <c r="BH267" s="151">
        <f t="shared" si="7"/>
        <v>0</v>
      </c>
      <c r="BI267" s="151">
        <f t="shared" si="8"/>
        <v>0</v>
      </c>
      <c r="BJ267" s="16" t="s">
        <v>171</v>
      </c>
      <c r="BK267" s="151">
        <f t="shared" si="9"/>
        <v>0</v>
      </c>
      <c r="BL267" s="16" t="s">
        <v>170</v>
      </c>
      <c r="BM267" s="150" t="s">
        <v>1362</v>
      </c>
    </row>
    <row r="268" spans="2:65" s="1" customFormat="1" ht="24.25" customHeight="1">
      <c r="B268" s="31"/>
      <c r="C268" s="176" t="s">
        <v>419</v>
      </c>
      <c r="D268" s="176" t="s">
        <v>297</v>
      </c>
      <c r="E268" s="177" t="s">
        <v>1363</v>
      </c>
      <c r="F268" s="178" t="s">
        <v>1364</v>
      </c>
      <c r="G268" s="179" t="s">
        <v>320</v>
      </c>
      <c r="H268" s="180">
        <v>2</v>
      </c>
      <c r="I268" s="181"/>
      <c r="J268" s="182">
        <f t="shared" si="0"/>
        <v>0</v>
      </c>
      <c r="K268" s="183"/>
      <c r="L268" s="184"/>
      <c r="M268" s="185" t="s">
        <v>1</v>
      </c>
      <c r="N268" s="186" t="s">
        <v>40</v>
      </c>
      <c r="P268" s="148">
        <f t="shared" si="1"/>
        <v>0</v>
      </c>
      <c r="Q268" s="148">
        <v>1.75E-3</v>
      </c>
      <c r="R268" s="148">
        <f t="shared" si="2"/>
        <v>3.5000000000000001E-3</v>
      </c>
      <c r="S268" s="148">
        <v>0</v>
      </c>
      <c r="T268" s="149">
        <f t="shared" si="3"/>
        <v>0</v>
      </c>
      <c r="AR268" s="150" t="s">
        <v>230</v>
      </c>
      <c r="AT268" s="150" t="s">
        <v>297</v>
      </c>
      <c r="AU268" s="150" t="s">
        <v>171</v>
      </c>
      <c r="AY268" s="16" t="s">
        <v>163</v>
      </c>
      <c r="BE268" s="151">
        <f t="shared" si="4"/>
        <v>0</v>
      </c>
      <c r="BF268" s="151">
        <f t="shared" si="5"/>
        <v>0</v>
      </c>
      <c r="BG268" s="151">
        <f t="shared" si="6"/>
        <v>0</v>
      </c>
      <c r="BH268" s="151">
        <f t="shared" si="7"/>
        <v>0</v>
      </c>
      <c r="BI268" s="151">
        <f t="shared" si="8"/>
        <v>0</v>
      </c>
      <c r="BJ268" s="16" t="s">
        <v>171</v>
      </c>
      <c r="BK268" s="151">
        <f t="shared" si="9"/>
        <v>0</v>
      </c>
      <c r="BL268" s="16" t="s">
        <v>170</v>
      </c>
      <c r="BM268" s="150" t="s">
        <v>1365</v>
      </c>
    </row>
    <row r="269" spans="2:65" s="1" customFormat="1" ht="24.25" customHeight="1">
      <c r="B269" s="31"/>
      <c r="C269" s="138" t="s">
        <v>425</v>
      </c>
      <c r="D269" s="138" t="s">
        <v>166</v>
      </c>
      <c r="E269" s="139" t="s">
        <v>1366</v>
      </c>
      <c r="F269" s="140" t="s">
        <v>1367</v>
      </c>
      <c r="G269" s="141" t="s">
        <v>169</v>
      </c>
      <c r="H269" s="142">
        <v>103.66800000000001</v>
      </c>
      <c r="I269" s="143"/>
      <c r="J269" s="144">
        <f t="shared" si="0"/>
        <v>0</v>
      </c>
      <c r="K269" s="145"/>
      <c r="L269" s="31"/>
      <c r="M269" s="146" t="s">
        <v>1</v>
      </c>
      <c r="N269" s="147" t="s">
        <v>40</v>
      </c>
      <c r="P269" s="148">
        <f t="shared" si="1"/>
        <v>0</v>
      </c>
      <c r="Q269" s="148">
        <v>1.5900000000000001E-3</v>
      </c>
      <c r="R269" s="148">
        <f t="shared" si="2"/>
        <v>0.16483212000000003</v>
      </c>
      <c r="S269" s="148">
        <v>0</v>
      </c>
      <c r="T269" s="149">
        <f t="shared" si="3"/>
        <v>0</v>
      </c>
      <c r="AR269" s="150" t="s">
        <v>170</v>
      </c>
      <c r="AT269" s="150" t="s">
        <v>166</v>
      </c>
      <c r="AU269" s="150" t="s">
        <v>171</v>
      </c>
      <c r="AY269" s="16" t="s">
        <v>163</v>
      </c>
      <c r="BE269" s="151">
        <f t="shared" si="4"/>
        <v>0</v>
      </c>
      <c r="BF269" s="151">
        <f t="shared" si="5"/>
        <v>0</v>
      </c>
      <c r="BG269" s="151">
        <f t="shared" si="6"/>
        <v>0</v>
      </c>
      <c r="BH269" s="151">
        <f t="shared" si="7"/>
        <v>0</v>
      </c>
      <c r="BI269" s="151">
        <f t="shared" si="8"/>
        <v>0</v>
      </c>
      <c r="BJ269" s="16" t="s">
        <v>171</v>
      </c>
      <c r="BK269" s="151">
        <f t="shared" si="9"/>
        <v>0</v>
      </c>
      <c r="BL269" s="16" t="s">
        <v>170</v>
      </c>
      <c r="BM269" s="150" t="s">
        <v>1368</v>
      </c>
    </row>
    <row r="270" spans="2:65" s="13" customFormat="1" ht="12">
      <c r="B270" s="159"/>
      <c r="D270" s="153" t="s">
        <v>173</v>
      </c>
      <c r="E270" s="160" t="s">
        <v>1</v>
      </c>
      <c r="F270" s="161" t="s">
        <v>1369</v>
      </c>
      <c r="H270" s="162">
        <v>103.66800000000001</v>
      </c>
      <c r="I270" s="163"/>
      <c r="L270" s="159"/>
      <c r="M270" s="164"/>
      <c r="T270" s="165"/>
      <c r="AT270" s="160" t="s">
        <v>173</v>
      </c>
      <c r="AU270" s="160" t="s">
        <v>171</v>
      </c>
      <c r="AV270" s="13" t="s">
        <v>171</v>
      </c>
      <c r="AW270" s="13" t="s">
        <v>31</v>
      </c>
      <c r="AX270" s="13" t="s">
        <v>74</v>
      </c>
      <c r="AY270" s="160" t="s">
        <v>163</v>
      </c>
    </row>
    <row r="271" spans="2:65" s="14" customFormat="1" ht="12">
      <c r="B271" s="166"/>
      <c r="D271" s="153" t="s">
        <v>173</v>
      </c>
      <c r="E271" s="167" t="s">
        <v>1</v>
      </c>
      <c r="F271" s="168" t="s">
        <v>178</v>
      </c>
      <c r="H271" s="169">
        <v>103.66800000000001</v>
      </c>
      <c r="I271" s="170"/>
      <c r="L271" s="166"/>
      <c r="M271" s="171"/>
      <c r="T271" s="172"/>
      <c r="AT271" s="167" t="s">
        <v>173</v>
      </c>
      <c r="AU271" s="167" t="s">
        <v>171</v>
      </c>
      <c r="AV271" s="14" t="s">
        <v>170</v>
      </c>
      <c r="AW271" s="14" t="s">
        <v>31</v>
      </c>
      <c r="AX271" s="14" t="s">
        <v>82</v>
      </c>
      <c r="AY271" s="167" t="s">
        <v>163</v>
      </c>
    </row>
    <row r="272" spans="2:65" s="1" customFormat="1" ht="24.25" customHeight="1">
      <c r="B272" s="31"/>
      <c r="C272" s="176" t="s">
        <v>433</v>
      </c>
      <c r="D272" s="176" t="s">
        <v>297</v>
      </c>
      <c r="E272" s="177" t="s">
        <v>1370</v>
      </c>
      <c r="F272" s="178" t="s">
        <v>1371</v>
      </c>
      <c r="G272" s="179" t="s">
        <v>320</v>
      </c>
      <c r="H272" s="180">
        <v>701.02300000000002</v>
      </c>
      <c r="I272" s="181"/>
      <c r="J272" s="182">
        <f>ROUND(I272*H272,2)</f>
        <v>0</v>
      </c>
      <c r="K272" s="183"/>
      <c r="L272" s="184"/>
      <c r="M272" s="185" t="s">
        <v>1</v>
      </c>
      <c r="N272" s="186" t="s">
        <v>40</v>
      </c>
      <c r="P272" s="148">
        <f>O272*H272</f>
        <v>0</v>
      </c>
      <c r="Q272" s="148">
        <v>7.0000000000000001E-3</v>
      </c>
      <c r="R272" s="148">
        <f>Q272*H272</f>
        <v>4.9071610000000003</v>
      </c>
      <c r="S272" s="148">
        <v>0</v>
      </c>
      <c r="T272" s="149">
        <f>S272*H272</f>
        <v>0</v>
      </c>
      <c r="AR272" s="150" t="s">
        <v>230</v>
      </c>
      <c r="AT272" s="150" t="s">
        <v>297</v>
      </c>
      <c r="AU272" s="150" t="s">
        <v>171</v>
      </c>
      <c r="AY272" s="16" t="s">
        <v>163</v>
      </c>
      <c r="BE272" s="151">
        <f>IF(N272="základná",J272,0)</f>
        <v>0</v>
      </c>
      <c r="BF272" s="151">
        <f>IF(N272="znížená",J272,0)</f>
        <v>0</v>
      </c>
      <c r="BG272" s="151">
        <f>IF(N272="zákl. prenesená",J272,0)</f>
        <v>0</v>
      </c>
      <c r="BH272" s="151">
        <f>IF(N272="zníž. prenesená",J272,0)</f>
        <v>0</v>
      </c>
      <c r="BI272" s="151">
        <f>IF(N272="nulová",J272,0)</f>
        <v>0</v>
      </c>
      <c r="BJ272" s="16" t="s">
        <v>171</v>
      </c>
      <c r="BK272" s="151">
        <f>ROUND(I272*H272,2)</f>
        <v>0</v>
      </c>
      <c r="BL272" s="16" t="s">
        <v>170</v>
      </c>
      <c r="BM272" s="150" t="s">
        <v>1372</v>
      </c>
    </row>
    <row r="273" spans="2:65" s="13" customFormat="1" ht="24">
      <c r="B273" s="159"/>
      <c r="D273" s="153" t="s">
        <v>173</v>
      </c>
      <c r="F273" s="161" t="s">
        <v>1373</v>
      </c>
      <c r="H273" s="162">
        <v>701.02300000000002</v>
      </c>
      <c r="I273" s="163"/>
      <c r="L273" s="159"/>
      <c r="M273" s="164"/>
      <c r="T273" s="165"/>
      <c r="AT273" s="160" t="s">
        <v>173</v>
      </c>
      <c r="AU273" s="160" t="s">
        <v>171</v>
      </c>
      <c r="AV273" s="13" t="s">
        <v>171</v>
      </c>
      <c r="AW273" s="13" t="s">
        <v>4</v>
      </c>
      <c r="AX273" s="13" t="s">
        <v>82</v>
      </c>
      <c r="AY273" s="160" t="s">
        <v>163</v>
      </c>
    </row>
    <row r="274" spans="2:65" s="1" customFormat="1" ht="24.25" customHeight="1">
      <c r="B274" s="31"/>
      <c r="C274" s="138" t="s">
        <v>446</v>
      </c>
      <c r="D274" s="138" t="s">
        <v>166</v>
      </c>
      <c r="E274" s="139" t="s">
        <v>1374</v>
      </c>
      <c r="F274" s="140" t="s">
        <v>1375</v>
      </c>
      <c r="G274" s="141" t="s">
        <v>269</v>
      </c>
      <c r="H274" s="142">
        <v>1</v>
      </c>
      <c r="I274" s="143"/>
      <c r="J274" s="144">
        <f>ROUND(I274*H274,2)</f>
        <v>0</v>
      </c>
      <c r="K274" s="145"/>
      <c r="L274" s="31"/>
      <c r="M274" s="146" t="s">
        <v>1</v>
      </c>
      <c r="N274" s="147" t="s">
        <v>40</v>
      </c>
      <c r="P274" s="148">
        <f>O274*H274</f>
        <v>0</v>
      </c>
      <c r="Q274" s="148">
        <v>0</v>
      </c>
      <c r="R274" s="148">
        <f>Q274*H274</f>
        <v>0</v>
      </c>
      <c r="S274" s="148">
        <v>0</v>
      </c>
      <c r="T274" s="149">
        <f>S274*H274</f>
        <v>0</v>
      </c>
      <c r="AR274" s="150" t="s">
        <v>170</v>
      </c>
      <c r="AT274" s="150" t="s">
        <v>166</v>
      </c>
      <c r="AU274" s="150" t="s">
        <v>171</v>
      </c>
      <c r="AY274" s="16" t="s">
        <v>163</v>
      </c>
      <c r="BE274" s="151">
        <f>IF(N274="základná",J274,0)</f>
        <v>0</v>
      </c>
      <c r="BF274" s="151">
        <f>IF(N274="znížená",J274,0)</f>
        <v>0</v>
      </c>
      <c r="BG274" s="151">
        <f>IF(N274="zákl. prenesená",J274,0)</f>
        <v>0</v>
      </c>
      <c r="BH274" s="151">
        <f>IF(N274="zníž. prenesená",J274,0)</f>
        <v>0</v>
      </c>
      <c r="BI274" s="151">
        <f>IF(N274="nulová",J274,0)</f>
        <v>0</v>
      </c>
      <c r="BJ274" s="16" t="s">
        <v>171</v>
      </c>
      <c r="BK274" s="151">
        <f>ROUND(I274*H274,2)</f>
        <v>0</v>
      </c>
      <c r="BL274" s="16" t="s">
        <v>170</v>
      </c>
      <c r="BM274" s="150" t="s">
        <v>1376</v>
      </c>
    </row>
    <row r="275" spans="2:65" s="11" customFormat="1" ht="22.75" customHeight="1">
      <c r="B275" s="126"/>
      <c r="D275" s="127" t="s">
        <v>73</v>
      </c>
      <c r="E275" s="136" t="s">
        <v>179</v>
      </c>
      <c r="F275" s="136" t="s">
        <v>180</v>
      </c>
      <c r="I275" s="129"/>
      <c r="J275" s="137">
        <f>BK275</f>
        <v>0</v>
      </c>
      <c r="L275" s="126"/>
      <c r="M275" s="131"/>
      <c r="P275" s="132">
        <f>SUM(P276:P281)</f>
        <v>0</v>
      </c>
      <c r="R275" s="132">
        <f>SUM(R276:R281)</f>
        <v>4.6364549999999994E-3</v>
      </c>
      <c r="T275" s="133">
        <f>SUM(T276:T281)</f>
        <v>0</v>
      </c>
      <c r="AR275" s="127" t="s">
        <v>82</v>
      </c>
      <c r="AT275" s="134" t="s">
        <v>73</v>
      </c>
      <c r="AU275" s="134" t="s">
        <v>82</v>
      </c>
      <c r="AY275" s="127" t="s">
        <v>163</v>
      </c>
      <c r="BK275" s="135">
        <f>SUM(BK276:BK281)</f>
        <v>0</v>
      </c>
    </row>
    <row r="276" spans="2:65" s="1" customFormat="1" ht="37.75" customHeight="1">
      <c r="B276" s="31"/>
      <c r="C276" s="138" t="s">
        <v>450</v>
      </c>
      <c r="D276" s="138" t="s">
        <v>166</v>
      </c>
      <c r="E276" s="139" t="s">
        <v>1377</v>
      </c>
      <c r="F276" s="140" t="s">
        <v>1378</v>
      </c>
      <c r="G276" s="141" t="s">
        <v>320</v>
      </c>
      <c r="H276" s="142">
        <v>34.5</v>
      </c>
      <c r="I276" s="143"/>
      <c r="J276" s="144">
        <f>ROUND(I276*H276,2)</f>
        <v>0</v>
      </c>
      <c r="K276" s="145"/>
      <c r="L276" s="31"/>
      <c r="M276" s="146" t="s">
        <v>1</v>
      </c>
      <c r="N276" s="147" t="s">
        <v>40</v>
      </c>
      <c r="P276" s="148">
        <f>O276*H276</f>
        <v>0</v>
      </c>
      <c r="Q276" s="148">
        <v>1.3438999999999999E-4</v>
      </c>
      <c r="R276" s="148">
        <f>Q276*H276</f>
        <v>4.6364549999999994E-3</v>
      </c>
      <c r="S276" s="148">
        <v>0</v>
      </c>
      <c r="T276" s="149">
        <f>S276*H276</f>
        <v>0</v>
      </c>
      <c r="AR276" s="150" t="s">
        <v>170</v>
      </c>
      <c r="AT276" s="150" t="s">
        <v>166</v>
      </c>
      <c r="AU276" s="150" t="s">
        <v>171</v>
      </c>
      <c r="AY276" s="16" t="s">
        <v>163</v>
      </c>
      <c r="BE276" s="151">
        <f>IF(N276="základná",J276,0)</f>
        <v>0</v>
      </c>
      <c r="BF276" s="151">
        <f>IF(N276="znížená",J276,0)</f>
        <v>0</v>
      </c>
      <c r="BG276" s="151">
        <f>IF(N276="zákl. prenesená",J276,0)</f>
        <v>0</v>
      </c>
      <c r="BH276" s="151">
        <f>IF(N276="zníž. prenesená",J276,0)</f>
        <v>0</v>
      </c>
      <c r="BI276" s="151">
        <f>IF(N276="nulová",J276,0)</f>
        <v>0</v>
      </c>
      <c r="BJ276" s="16" t="s">
        <v>171</v>
      </c>
      <c r="BK276" s="151">
        <f>ROUND(I276*H276,2)</f>
        <v>0</v>
      </c>
      <c r="BL276" s="16" t="s">
        <v>170</v>
      </c>
      <c r="BM276" s="150" t="s">
        <v>1379</v>
      </c>
    </row>
    <row r="277" spans="2:65" s="13" customFormat="1" ht="12">
      <c r="B277" s="159"/>
      <c r="D277" s="153" t="s">
        <v>173</v>
      </c>
      <c r="E277" s="160" t="s">
        <v>1</v>
      </c>
      <c r="F277" s="161" t="s">
        <v>1380</v>
      </c>
      <c r="H277" s="162">
        <v>34.5</v>
      </c>
      <c r="I277" s="163"/>
      <c r="L277" s="159"/>
      <c r="M277" s="164"/>
      <c r="T277" s="165"/>
      <c r="AT277" s="160" t="s">
        <v>173</v>
      </c>
      <c r="AU277" s="160" t="s">
        <v>171</v>
      </c>
      <c r="AV277" s="13" t="s">
        <v>171</v>
      </c>
      <c r="AW277" s="13" t="s">
        <v>31</v>
      </c>
      <c r="AX277" s="13" t="s">
        <v>82</v>
      </c>
      <c r="AY277" s="160" t="s">
        <v>163</v>
      </c>
    </row>
    <row r="278" spans="2:65" s="1" customFormat="1" ht="24.25" customHeight="1">
      <c r="B278" s="31"/>
      <c r="C278" s="138" t="s">
        <v>454</v>
      </c>
      <c r="D278" s="138" t="s">
        <v>166</v>
      </c>
      <c r="E278" s="139" t="s">
        <v>1381</v>
      </c>
      <c r="F278" s="140" t="s">
        <v>1382</v>
      </c>
      <c r="G278" s="141" t="s">
        <v>675</v>
      </c>
      <c r="H278" s="142">
        <v>86.97</v>
      </c>
      <c r="I278" s="143"/>
      <c r="J278" s="144">
        <f>ROUND(I278*H278,2)</f>
        <v>0</v>
      </c>
      <c r="K278" s="145"/>
      <c r="L278" s="31"/>
      <c r="M278" s="146" t="s">
        <v>1</v>
      </c>
      <c r="N278" s="147" t="s">
        <v>40</v>
      </c>
      <c r="P278" s="148">
        <f>O278*H278</f>
        <v>0</v>
      </c>
      <c r="Q278" s="148">
        <v>0</v>
      </c>
      <c r="R278" s="148">
        <f>Q278*H278</f>
        <v>0</v>
      </c>
      <c r="S278" s="148">
        <v>0</v>
      </c>
      <c r="T278" s="149">
        <f>S278*H278</f>
        <v>0</v>
      </c>
      <c r="AR278" s="150" t="s">
        <v>170</v>
      </c>
      <c r="AT278" s="150" t="s">
        <v>166</v>
      </c>
      <c r="AU278" s="150" t="s">
        <v>171</v>
      </c>
      <c r="AY278" s="16" t="s">
        <v>163</v>
      </c>
      <c r="BE278" s="151">
        <f>IF(N278="základná",J278,0)</f>
        <v>0</v>
      </c>
      <c r="BF278" s="151">
        <f>IF(N278="znížená",J278,0)</f>
        <v>0</v>
      </c>
      <c r="BG278" s="151">
        <f>IF(N278="zákl. prenesená",J278,0)</f>
        <v>0</v>
      </c>
      <c r="BH278" s="151">
        <f>IF(N278="zníž. prenesená",J278,0)</f>
        <v>0</v>
      </c>
      <c r="BI278" s="151">
        <f>IF(N278="nulová",J278,0)</f>
        <v>0</v>
      </c>
      <c r="BJ278" s="16" t="s">
        <v>171</v>
      </c>
      <c r="BK278" s="151">
        <f>ROUND(I278*H278,2)</f>
        <v>0</v>
      </c>
      <c r="BL278" s="16" t="s">
        <v>170</v>
      </c>
      <c r="BM278" s="150" t="s">
        <v>1383</v>
      </c>
    </row>
    <row r="279" spans="2:65" s="13" customFormat="1" ht="12">
      <c r="B279" s="159"/>
      <c r="D279" s="153" t="s">
        <v>173</v>
      </c>
      <c r="E279" s="160" t="s">
        <v>1</v>
      </c>
      <c r="F279" s="161" t="s">
        <v>1384</v>
      </c>
      <c r="H279" s="162">
        <v>86.97</v>
      </c>
      <c r="I279" s="163"/>
      <c r="L279" s="159"/>
      <c r="M279" s="164"/>
      <c r="T279" s="165"/>
      <c r="AT279" s="160" t="s">
        <v>173</v>
      </c>
      <c r="AU279" s="160" t="s">
        <v>171</v>
      </c>
      <c r="AV279" s="13" t="s">
        <v>171</v>
      </c>
      <c r="AW279" s="13" t="s">
        <v>31</v>
      </c>
      <c r="AX279" s="13" t="s">
        <v>82</v>
      </c>
      <c r="AY279" s="160" t="s">
        <v>163</v>
      </c>
    </row>
    <row r="280" spans="2:65" s="1" customFormat="1" ht="16.5" customHeight="1">
      <c r="B280" s="31"/>
      <c r="C280" s="138" t="s">
        <v>466</v>
      </c>
      <c r="D280" s="138" t="s">
        <v>166</v>
      </c>
      <c r="E280" s="139" t="s">
        <v>1385</v>
      </c>
      <c r="F280" s="140" t="s">
        <v>1386</v>
      </c>
      <c r="G280" s="141" t="s">
        <v>773</v>
      </c>
      <c r="H280" s="142">
        <v>2</v>
      </c>
      <c r="I280" s="143"/>
      <c r="J280" s="144">
        <f>ROUND(I280*H280,2)</f>
        <v>0</v>
      </c>
      <c r="K280" s="145"/>
      <c r="L280" s="31"/>
      <c r="M280" s="146" t="s">
        <v>1</v>
      </c>
      <c r="N280" s="147" t="s">
        <v>40</v>
      </c>
      <c r="P280" s="148">
        <f>O280*H280</f>
        <v>0</v>
      </c>
      <c r="Q280" s="148">
        <v>0</v>
      </c>
      <c r="R280" s="148">
        <f>Q280*H280</f>
        <v>0</v>
      </c>
      <c r="S280" s="148">
        <v>0</v>
      </c>
      <c r="T280" s="149">
        <f>S280*H280</f>
        <v>0</v>
      </c>
      <c r="AR280" s="150" t="s">
        <v>170</v>
      </c>
      <c r="AT280" s="150" t="s">
        <v>166</v>
      </c>
      <c r="AU280" s="150" t="s">
        <v>171</v>
      </c>
      <c r="AY280" s="16" t="s">
        <v>163</v>
      </c>
      <c r="BE280" s="151">
        <f>IF(N280="základná",J280,0)</f>
        <v>0</v>
      </c>
      <c r="BF280" s="151">
        <f>IF(N280="znížená",J280,0)</f>
        <v>0</v>
      </c>
      <c r="BG280" s="151">
        <f>IF(N280="zákl. prenesená",J280,0)</f>
        <v>0</v>
      </c>
      <c r="BH280" s="151">
        <f>IF(N280="zníž. prenesená",J280,0)</f>
        <v>0</v>
      </c>
      <c r="BI280" s="151">
        <f>IF(N280="nulová",J280,0)</f>
        <v>0</v>
      </c>
      <c r="BJ280" s="16" t="s">
        <v>171</v>
      </c>
      <c r="BK280" s="151">
        <f>ROUND(I280*H280,2)</f>
        <v>0</v>
      </c>
      <c r="BL280" s="16" t="s">
        <v>170</v>
      </c>
      <c r="BM280" s="150" t="s">
        <v>1387</v>
      </c>
    </row>
    <row r="281" spans="2:65" s="13" customFormat="1" ht="12">
      <c r="B281" s="159"/>
      <c r="D281" s="153" t="s">
        <v>173</v>
      </c>
      <c r="E281" s="160" t="s">
        <v>1</v>
      </c>
      <c r="F281" s="161" t="s">
        <v>776</v>
      </c>
      <c r="H281" s="162">
        <v>2</v>
      </c>
      <c r="I281" s="163"/>
      <c r="L281" s="159"/>
      <c r="M281" s="164"/>
      <c r="T281" s="165"/>
      <c r="AT281" s="160" t="s">
        <v>173</v>
      </c>
      <c r="AU281" s="160" t="s">
        <v>171</v>
      </c>
      <c r="AV281" s="13" t="s">
        <v>171</v>
      </c>
      <c r="AW281" s="13" t="s">
        <v>31</v>
      </c>
      <c r="AX281" s="13" t="s">
        <v>82</v>
      </c>
      <c r="AY281" s="160" t="s">
        <v>163</v>
      </c>
    </row>
    <row r="282" spans="2:65" s="11" customFormat="1" ht="22.75" customHeight="1">
      <c r="B282" s="126"/>
      <c r="D282" s="127" t="s">
        <v>73</v>
      </c>
      <c r="E282" s="136" t="s">
        <v>273</v>
      </c>
      <c r="F282" s="136" t="s">
        <v>274</v>
      </c>
      <c r="I282" s="129"/>
      <c r="J282" s="137">
        <f>BK282</f>
        <v>0</v>
      </c>
      <c r="L282" s="126"/>
      <c r="M282" s="131"/>
      <c r="P282" s="132">
        <f>P283</f>
        <v>0</v>
      </c>
      <c r="R282" s="132">
        <f>R283</f>
        <v>0</v>
      </c>
      <c r="T282" s="133">
        <f>T283</f>
        <v>0</v>
      </c>
      <c r="AR282" s="127" t="s">
        <v>82</v>
      </c>
      <c r="AT282" s="134" t="s">
        <v>73</v>
      </c>
      <c r="AU282" s="134" t="s">
        <v>82</v>
      </c>
      <c r="AY282" s="127" t="s">
        <v>163</v>
      </c>
      <c r="BK282" s="135">
        <f>BK283</f>
        <v>0</v>
      </c>
    </row>
    <row r="283" spans="2:65" s="1" customFormat="1" ht="24.25" customHeight="1">
      <c r="B283" s="31"/>
      <c r="C283" s="138" t="s">
        <v>470</v>
      </c>
      <c r="D283" s="138" t="s">
        <v>166</v>
      </c>
      <c r="E283" s="139" t="s">
        <v>276</v>
      </c>
      <c r="F283" s="140" t="s">
        <v>277</v>
      </c>
      <c r="G283" s="141" t="s">
        <v>237</v>
      </c>
      <c r="H283" s="142">
        <v>446.79899999999998</v>
      </c>
      <c r="I283" s="143"/>
      <c r="J283" s="144">
        <f>ROUND(I283*H283,2)</f>
        <v>0</v>
      </c>
      <c r="K283" s="145"/>
      <c r="L283" s="31"/>
      <c r="M283" s="146" t="s">
        <v>1</v>
      </c>
      <c r="N283" s="147" t="s">
        <v>40</v>
      </c>
      <c r="P283" s="148">
        <f>O283*H283</f>
        <v>0</v>
      </c>
      <c r="Q283" s="148">
        <v>0</v>
      </c>
      <c r="R283" s="148">
        <f>Q283*H283</f>
        <v>0</v>
      </c>
      <c r="S283" s="148">
        <v>0</v>
      </c>
      <c r="T283" s="149">
        <f>S283*H283</f>
        <v>0</v>
      </c>
      <c r="AR283" s="150" t="s">
        <v>170</v>
      </c>
      <c r="AT283" s="150" t="s">
        <v>166</v>
      </c>
      <c r="AU283" s="150" t="s">
        <v>171</v>
      </c>
      <c r="AY283" s="16" t="s">
        <v>163</v>
      </c>
      <c r="BE283" s="151">
        <f>IF(N283="základná",J283,0)</f>
        <v>0</v>
      </c>
      <c r="BF283" s="151">
        <f>IF(N283="znížená",J283,0)</f>
        <v>0</v>
      </c>
      <c r="BG283" s="151">
        <f>IF(N283="zákl. prenesená",J283,0)</f>
        <v>0</v>
      </c>
      <c r="BH283" s="151">
        <f>IF(N283="zníž. prenesená",J283,0)</f>
        <v>0</v>
      </c>
      <c r="BI283" s="151">
        <f>IF(N283="nulová",J283,0)</f>
        <v>0</v>
      </c>
      <c r="BJ283" s="16" t="s">
        <v>171</v>
      </c>
      <c r="BK283" s="151">
        <f>ROUND(I283*H283,2)</f>
        <v>0</v>
      </c>
      <c r="BL283" s="16" t="s">
        <v>170</v>
      </c>
      <c r="BM283" s="150" t="s">
        <v>1388</v>
      </c>
    </row>
    <row r="284" spans="2:65" s="11" customFormat="1" ht="26" customHeight="1">
      <c r="B284" s="126"/>
      <c r="D284" s="127" t="s">
        <v>73</v>
      </c>
      <c r="E284" s="128" t="s">
        <v>279</v>
      </c>
      <c r="F284" s="128" t="s">
        <v>280</v>
      </c>
      <c r="I284" s="129"/>
      <c r="J284" s="130">
        <f>BK284</f>
        <v>0</v>
      </c>
      <c r="L284" s="126"/>
      <c r="M284" s="131"/>
      <c r="P284" s="132">
        <f>P285</f>
        <v>0</v>
      </c>
      <c r="R284" s="132">
        <f>R285</f>
        <v>0.37234704999999996</v>
      </c>
      <c r="T284" s="133">
        <f>T285</f>
        <v>0</v>
      </c>
      <c r="AR284" s="127" t="s">
        <v>171</v>
      </c>
      <c r="AT284" s="134" t="s">
        <v>73</v>
      </c>
      <c r="AU284" s="134" t="s">
        <v>74</v>
      </c>
      <c r="AY284" s="127" t="s">
        <v>163</v>
      </c>
      <c r="BK284" s="135">
        <f>BK285</f>
        <v>0</v>
      </c>
    </row>
    <row r="285" spans="2:65" s="11" customFormat="1" ht="22.75" customHeight="1">
      <c r="B285" s="126"/>
      <c r="D285" s="127" t="s">
        <v>73</v>
      </c>
      <c r="E285" s="136" t="s">
        <v>885</v>
      </c>
      <c r="F285" s="136" t="s">
        <v>886</v>
      </c>
      <c r="I285" s="129"/>
      <c r="J285" s="137">
        <f>BK285</f>
        <v>0</v>
      </c>
      <c r="L285" s="126"/>
      <c r="M285" s="131"/>
      <c r="P285" s="132">
        <f>SUM(P286:P307)</f>
        <v>0</v>
      </c>
      <c r="R285" s="132">
        <f>SUM(R286:R307)</f>
        <v>0.37234704999999996</v>
      </c>
      <c r="T285" s="133">
        <f>SUM(T286:T307)</f>
        <v>0</v>
      </c>
      <c r="AR285" s="127" t="s">
        <v>171</v>
      </c>
      <c r="AT285" s="134" t="s">
        <v>73</v>
      </c>
      <c r="AU285" s="134" t="s">
        <v>82</v>
      </c>
      <c r="AY285" s="127" t="s">
        <v>163</v>
      </c>
      <c r="BK285" s="135">
        <f>SUM(BK286:BK307)</f>
        <v>0</v>
      </c>
    </row>
    <row r="286" spans="2:65" s="1" customFormat="1" ht="24.25" customHeight="1">
      <c r="B286" s="31"/>
      <c r="C286" s="138" t="s">
        <v>476</v>
      </c>
      <c r="D286" s="138" t="s">
        <v>166</v>
      </c>
      <c r="E286" s="139" t="s">
        <v>1389</v>
      </c>
      <c r="F286" s="140" t="s">
        <v>1390</v>
      </c>
      <c r="G286" s="141" t="s">
        <v>183</v>
      </c>
      <c r="H286" s="142">
        <v>77.209999999999994</v>
      </c>
      <c r="I286" s="143"/>
      <c r="J286" s="144">
        <f>ROUND(I286*H286,2)</f>
        <v>0</v>
      </c>
      <c r="K286" s="145"/>
      <c r="L286" s="31"/>
      <c r="M286" s="146" t="s">
        <v>1</v>
      </c>
      <c r="N286" s="147" t="s">
        <v>40</v>
      </c>
      <c r="P286" s="148">
        <f>O286*H286</f>
        <v>0</v>
      </c>
      <c r="Q286" s="148">
        <v>0</v>
      </c>
      <c r="R286" s="148">
        <f>Q286*H286</f>
        <v>0</v>
      </c>
      <c r="S286" s="148">
        <v>0</v>
      </c>
      <c r="T286" s="149">
        <f>S286*H286</f>
        <v>0</v>
      </c>
      <c r="AR286" s="150" t="s">
        <v>275</v>
      </c>
      <c r="AT286" s="150" t="s">
        <v>166</v>
      </c>
      <c r="AU286" s="150" t="s">
        <v>171</v>
      </c>
      <c r="AY286" s="16" t="s">
        <v>163</v>
      </c>
      <c r="BE286" s="151">
        <f>IF(N286="základná",J286,0)</f>
        <v>0</v>
      </c>
      <c r="BF286" s="151">
        <f>IF(N286="znížená",J286,0)</f>
        <v>0</v>
      </c>
      <c r="BG286" s="151">
        <f>IF(N286="zákl. prenesená",J286,0)</f>
        <v>0</v>
      </c>
      <c r="BH286" s="151">
        <f>IF(N286="zníž. prenesená",J286,0)</f>
        <v>0</v>
      </c>
      <c r="BI286" s="151">
        <f>IF(N286="nulová",J286,0)</f>
        <v>0</v>
      </c>
      <c r="BJ286" s="16" t="s">
        <v>171</v>
      </c>
      <c r="BK286" s="151">
        <f>ROUND(I286*H286,2)</f>
        <v>0</v>
      </c>
      <c r="BL286" s="16" t="s">
        <v>275</v>
      </c>
      <c r="BM286" s="150" t="s">
        <v>1391</v>
      </c>
    </row>
    <row r="287" spans="2:65" s="13" customFormat="1" ht="12">
      <c r="B287" s="159"/>
      <c r="D287" s="153" t="s">
        <v>173</v>
      </c>
      <c r="E287" s="160" t="s">
        <v>1</v>
      </c>
      <c r="F287" s="161" t="s">
        <v>1392</v>
      </c>
      <c r="H287" s="162">
        <v>24.75</v>
      </c>
      <c r="I287" s="163"/>
      <c r="L287" s="159"/>
      <c r="M287" s="164"/>
      <c r="T287" s="165"/>
      <c r="AT287" s="160" t="s">
        <v>173</v>
      </c>
      <c r="AU287" s="160" t="s">
        <v>171</v>
      </c>
      <c r="AV287" s="13" t="s">
        <v>171</v>
      </c>
      <c r="AW287" s="13" t="s">
        <v>31</v>
      </c>
      <c r="AX287" s="13" t="s">
        <v>74</v>
      </c>
      <c r="AY287" s="160" t="s">
        <v>163</v>
      </c>
    </row>
    <row r="288" spans="2:65" s="13" customFormat="1" ht="12">
      <c r="B288" s="159"/>
      <c r="D288" s="153" t="s">
        <v>173</v>
      </c>
      <c r="E288" s="160" t="s">
        <v>1</v>
      </c>
      <c r="F288" s="161" t="s">
        <v>1393</v>
      </c>
      <c r="H288" s="162">
        <v>40.92</v>
      </c>
      <c r="I288" s="163"/>
      <c r="L288" s="159"/>
      <c r="M288" s="164"/>
      <c r="T288" s="165"/>
      <c r="AT288" s="160" t="s">
        <v>173</v>
      </c>
      <c r="AU288" s="160" t="s">
        <v>171</v>
      </c>
      <c r="AV288" s="13" t="s">
        <v>171</v>
      </c>
      <c r="AW288" s="13" t="s">
        <v>31</v>
      </c>
      <c r="AX288" s="13" t="s">
        <v>74</v>
      </c>
      <c r="AY288" s="160" t="s">
        <v>163</v>
      </c>
    </row>
    <row r="289" spans="2:65" s="13" customFormat="1" ht="12">
      <c r="B289" s="159"/>
      <c r="D289" s="153" t="s">
        <v>173</v>
      </c>
      <c r="E289" s="160" t="s">
        <v>1</v>
      </c>
      <c r="F289" s="161" t="s">
        <v>1394</v>
      </c>
      <c r="H289" s="162">
        <v>11.54</v>
      </c>
      <c r="I289" s="163"/>
      <c r="L289" s="159"/>
      <c r="M289" s="164"/>
      <c r="T289" s="165"/>
      <c r="AT289" s="160" t="s">
        <v>173</v>
      </c>
      <c r="AU289" s="160" t="s">
        <v>171</v>
      </c>
      <c r="AV289" s="13" t="s">
        <v>171</v>
      </c>
      <c r="AW289" s="13" t="s">
        <v>31</v>
      </c>
      <c r="AX289" s="13" t="s">
        <v>74</v>
      </c>
      <c r="AY289" s="160" t="s">
        <v>163</v>
      </c>
    </row>
    <row r="290" spans="2:65" s="14" customFormat="1" ht="12">
      <c r="B290" s="166"/>
      <c r="D290" s="153" t="s">
        <v>173</v>
      </c>
      <c r="E290" s="167" t="s">
        <v>1</v>
      </c>
      <c r="F290" s="168" t="s">
        <v>178</v>
      </c>
      <c r="H290" s="169">
        <v>77.209999999999994</v>
      </c>
      <c r="I290" s="170"/>
      <c r="L290" s="166"/>
      <c r="M290" s="171"/>
      <c r="T290" s="172"/>
      <c r="AT290" s="167" t="s">
        <v>173</v>
      </c>
      <c r="AU290" s="167" t="s">
        <v>171</v>
      </c>
      <c r="AV290" s="14" t="s">
        <v>170</v>
      </c>
      <c r="AW290" s="14" t="s">
        <v>31</v>
      </c>
      <c r="AX290" s="14" t="s">
        <v>82</v>
      </c>
      <c r="AY290" s="167" t="s">
        <v>163</v>
      </c>
    </row>
    <row r="291" spans="2:65" s="1" customFormat="1" ht="16.5" customHeight="1">
      <c r="B291" s="31"/>
      <c r="C291" s="176" t="s">
        <v>480</v>
      </c>
      <c r="D291" s="176" t="s">
        <v>297</v>
      </c>
      <c r="E291" s="177" t="s">
        <v>1267</v>
      </c>
      <c r="F291" s="178" t="s">
        <v>1268</v>
      </c>
      <c r="G291" s="179" t="s">
        <v>183</v>
      </c>
      <c r="H291" s="180">
        <v>88.792000000000002</v>
      </c>
      <c r="I291" s="181"/>
      <c r="J291" s="182">
        <f>ROUND(I291*H291,2)</f>
        <v>0</v>
      </c>
      <c r="K291" s="183"/>
      <c r="L291" s="184"/>
      <c r="M291" s="185" t="s">
        <v>1</v>
      </c>
      <c r="N291" s="186" t="s">
        <v>40</v>
      </c>
      <c r="P291" s="148">
        <f>O291*H291</f>
        <v>0</v>
      </c>
      <c r="Q291" s="148">
        <v>2.9999999999999997E-4</v>
      </c>
      <c r="R291" s="148">
        <f>Q291*H291</f>
        <v>2.6637599999999997E-2</v>
      </c>
      <c r="S291" s="148">
        <v>0</v>
      </c>
      <c r="T291" s="149">
        <f>S291*H291</f>
        <v>0</v>
      </c>
      <c r="AR291" s="150" t="s">
        <v>300</v>
      </c>
      <c r="AT291" s="150" t="s">
        <v>297</v>
      </c>
      <c r="AU291" s="150" t="s">
        <v>171</v>
      </c>
      <c r="AY291" s="16" t="s">
        <v>163</v>
      </c>
      <c r="BE291" s="151">
        <f>IF(N291="základná",J291,0)</f>
        <v>0</v>
      </c>
      <c r="BF291" s="151">
        <f>IF(N291="znížená",J291,0)</f>
        <v>0</v>
      </c>
      <c r="BG291" s="151">
        <f>IF(N291="zákl. prenesená",J291,0)</f>
        <v>0</v>
      </c>
      <c r="BH291" s="151">
        <f>IF(N291="zníž. prenesená",J291,0)</f>
        <v>0</v>
      </c>
      <c r="BI291" s="151">
        <f>IF(N291="nulová",J291,0)</f>
        <v>0</v>
      </c>
      <c r="BJ291" s="16" t="s">
        <v>171</v>
      </c>
      <c r="BK291" s="151">
        <f>ROUND(I291*H291,2)</f>
        <v>0</v>
      </c>
      <c r="BL291" s="16" t="s">
        <v>275</v>
      </c>
      <c r="BM291" s="150" t="s">
        <v>1395</v>
      </c>
    </row>
    <row r="292" spans="2:65" s="13" customFormat="1" ht="12">
      <c r="B292" s="159"/>
      <c r="D292" s="153" t="s">
        <v>173</v>
      </c>
      <c r="F292" s="161" t="s">
        <v>1396</v>
      </c>
      <c r="H292" s="162">
        <v>88.792000000000002</v>
      </c>
      <c r="I292" s="163"/>
      <c r="L292" s="159"/>
      <c r="M292" s="164"/>
      <c r="T292" s="165"/>
      <c r="AT292" s="160" t="s">
        <v>173</v>
      </c>
      <c r="AU292" s="160" t="s">
        <v>171</v>
      </c>
      <c r="AV292" s="13" t="s">
        <v>171</v>
      </c>
      <c r="AW292" s="13" t="s">
        <v>4</v>
      </c>
      <c r="AX292" s="13" t="s">
        <v>82</v>
      </c>
      <c r="AY292" s="160" t="s">
        <v>163</v>
      </c>
    </row>
    <row r="293" spans="2:65" s="1" customFormat="1" ht="24.25" customHeight="1">
      <c r="B293" s="31"/>
      <c r="C293" s="138" t="s">
        <v>484</v>
      </c>
      <c r="D293" s="138" t="s">
        <v>166</v>
      </c>
      <c r="E293" s="139" t="s">
        <v>1397</v>
      </c>
      <c r="F293" s="140" t="s">
        <v>1398</v>
      </c>
      <c r="G293" s="141" t="s">
        <v>183</v>
      </c>
      <c r="H293" s="142">
        <v>105.706</v>
      </c>
      <c r="I293" s="143"/>
      <c r="J293" s="144">
        <f>ROUND(I293*H293,2)</f>
        <v>0</v>
      </c>
      <c r="K293" s="145"/>
      <c r="L293" s="31"/>
      <c r="M293" s="146" t="s">
        <v>1</v>
      </c>
      <c r="N293" s="147" t="s">
        <v>40</v>
      </c>
      <c r="P293" s="148">
        <f>O293*H293</f>
        <v>0</v>
      </c>
      <c r="Q293" s="148">
        <v>7.5000000000000002E-4</v>
      </c>
      <c r="R293" s="148">
        <f>Q293*H293</f>
        <v>7.9279500000000003E-2</v>
      </c>
      <c r="S293" s="148">
        <v>0</v>
      </c>
      <c r="T293" s="149">
        <f>S293*H293</f>
        <v>0</v>
      </c>
      <c r="AR293" s="150" t="s">
        <v>275</v>
      </c>
      <c r="AT293" s="150" t="s">
        <v>166</v>
      </c>
      <c r="AU293" s="150" t="s">
        <v>171</v>
      </c>
      <c r="AY293" s="16" t="s">
        <v>163</v>
      </c>
      <c r="BE293" s="151">
        <f>IF(N293="základná",J293,0)</f>
        <v>0</v>
      </c>
      <c r="BF293" s="151">
        <f>IF(N293="znížená",J293,0)</f>
        <v>0</v>
      </c>
      <c r="BG293" s="151">
        <f>IF(N293="zákl. prenesená",J293,0)</f>
        <v>0</v>
      </c>
      <c r="BH293" s="151">
        <f>IF(N293="zníž. prenesená",J293,0)</f>
        <v>0</v>
      </c>
      <c r="BI293" s="151">
        <f>IF(N293="nulová",J293,0)</f>
        <v>0</v>
      </c>
      <c r="BJ293" s="16" t="s">
        <v>171</v>
      </c>
      <c r="BK293" s="151">
        <f>ROUND(I293*H293,2)</f>
        <v>0</v>
      </c>
      <c r="BL293" s="16" t="s">
        <v>275</v>
      </c>
      <c r="BM293" s="150" t="s">
        <v>1399</v>
      </c>
    </row>
    <row r="294" spans="2:65" s="13" customFormat="1" ht="12">
      <c r="B294" s="159"/>
      <c r="D294" s="153" t="s">
        <v>173</v>
      </c>
      <c r="E294" s="160" t="s">
        <v>1</v>
      </c>
      <c r="F294" s="161" t="s">
        <v>1400</v>
      </c>
      <c r="H294" s="162">
        <v>48</v>
      </c>
      <c r="I294" s="163"/>
      <c r="L294" s="159"/>
      <c r="M294" s="164"/>
      <c r="T294" s="165"/>
      <c r="AT294" s="160" t="s">
        <v>173</v>
      </c>
      <c r="AU294" s="160" t="s">
        <v>171</v>
      </c>
      <c r="AV294" s="13" t="s">
        <v>171</v>
      </c>
      <c r="AW294" s="13" t="s">
        <v>31</v>
      </c>
      <c r="AX294" s="13" t="s">
        <v>74</v>
      </c>
      <c r="AY294" s="160" t="s">
        <v>163</v>
      </c>
    </row>
    <row r="295" spans="2:65" s="13" customFormat="1" ht="12">
      <c r="B295" s="159"/>
      <c r="D295" s="153" t="s">
        <v>173</v>
      </c>
      <c r="E295" s="160" t="s">
        <v>1</v>
      </c>
      <c r="F295" s="161" t="s">
        <v>1401</v>
      </c>
      <c r="H295" s="162">
        <v>45.012</v>
      </c>
      <c r="I295" s="163"/>
      <c r="L295" s="159"/>
      <c r="M295" s="164"/>
      <c r="T295" s="165"/>
      <c r="AT295" s="160" t="s">
        <v>173</v>
      </c>
      <c r="AU295" s="160" t="s">
        <v>171</v>
      </c>
      <c r="AV295" s="13" t="s">
        <v>171</v>
      </c>
      <c r="AW295" s="13" t="s">
        <v>31</v>
      </c>
      <c r="AX295" s="13" t="s">
        <v>74</v>
      </c>
      <c r="AY295" s="160" t="s">
        <v>163</v>
      </c>
    </row>
    <row r="296" spans="2:65" s="13" customFormat="1" ht="12">
      <c r="B296" s="159"/>
      <c r="D296" s="153" t="s">
        <v>173</v>
      </c>
      <c r="E296" s="160" t="s">
        <v>1</v>
      </c>
      <c r="F296" s="161" t="s">
        <v>1402</v>
      </c>
      <c r="H296" s="162">
        <v>12.694000000000001</v>
      </c>
      <c r="I296" s="163"/>
      <c r="L296" s="159"/>
      <c r="M296" s="164"/>
      <c r="T296" s="165"/>
      <c r="AT296" s="160" t="s">
        <v>173</v>
      </c>
      <c r="AU296" s="160" t="s">
        <v>171</v>
      </c>
      <c r="AV296" s="13" t="s">
        <v>171</v>
      </c>
      <c r="AW296" s="13" t="s">
        <v>31</v>
      </c>
      <c r="AX296" s="13" t="s">
        <v>74</v>
      </c>
      <c r="AY296" s="160" t="s">
        <v>163</v>
      </c>
    </row>
    <row r="297" spans="2:65" s="14" customFormat="1" ht="12">
      <c r="B297" s="166"/>
      <c r="D297" s="153" t="s">
        <v>173</v>
      </c>
      <c r="E297" s="167" t="s">
        <v>1</v>
      </c>
      <c r="F297" s="168" t="s">
        <v>178</v>
      </c>
      <c r="H297" s="169">
        <v>105.706</v>
      </c>
      <c r="I297" s="170"/>
      <c r="L297" s="166"/>
      <c r="M297" s="171"/>
      <c r="T297" s="172"/>
      <c r="AT297" s="167" t="s">
        <v>173</v>
      </c>
      <c r="AU297" s="167" t="s">
        <v>171</v>
      </c>
      <c r="AV297" s="14" t="s">
        <v>170</v>
      </c>
      <c r="AW297" s="14" t="s">
        <v>31</v>
      </c>
      <c r="AX297" s="14" t="s">
        <v>82</v>
      </c>
      <c r="AY297" s="167" t="s">
        <v>163</v>
      </c>
    </row>
    <row r="298" spans="2:65" s="1" customFormat="1" ht="37.75" customHeight="1">
      <c r="B298" s="31"/>
      <c r="C298" s="176" t="s">
        <v>488</v>
      </c>
      <c r="D298" s="176" t="s">
        <v>297</v>
      </c>
      <c r="E298" s="177" t="s">
        <v>1403</v>
      </c>
      <c r="F298" s="178" t="s">
        <v>1404</v>
      </c>
      <c r="G298" s="179" t="s">
        <v>183</v>
      </c>
      <c r="H298" s="180">
        <v>121.562</v>
      </c>
      <c r="I298" s="181"/>
      <c r="J298" s="182">
        <f>ROUND(I298*H298,2)</f>
        <v>0</v>
      </c>
      <c r="K298" s="183"/>
      <c r="L298" s="184"/>
      <c r="M298" s="185" t="s">
        <v>1</v>
      </c>
      <c r="N298" s="186" t="s">
        <v>40</v>
      </c>
      <c r="P298" s="148">
        <f>O298*H298</f>
        <v>0</v>
      </c>
      <c r="Q298" s="148">
        <v>2E-3</v>
      </c>
      <c r="R298" s="148">
        <f>Q298*H298</f>
        <v>0.24312400000000001</v>
      </c>
      <c r="S298" s="148">
        <v>0</v>
      </c>
      <c r="T298" s="149">
        <f>S298*H298</f>
        <v>0</v>
      </c>
      <c r="AR298" s="150" t="s">
        <v>300</v>
      </c>
      <c r="AT298" s="150" t="s">
        <v>297</v>
      </c>
      <c r="AU298" s="150" t="s">
        <v>171</v>
      </c>
      <c r="AY298" s="16" t="s">
        <v>163</v>
      </c>
      <c r="BE298" s="151">
        <f>IF(N298="základná",J298,0)</f>
        <v>0</v>
      </c>
      <c r="BF298" s="151">
        <f>IF(N298="znížená",J298,0)</f>
        <v>0</v>
      </c>
      <c r="BG298" s="151">
        <f>IF(N298="zákl. prenesená",J298,0)</f>
        <v>0</v>
      </c>
      <c r="BH298" s="151">
        <f>IF(N298="zníž. prenesená",J298,0)</f>
        <v>0</v>
      </c>
      <c r="BI298" s="151">
        <f>IF(N298="nulová",J298,0)</f>
        <v>0</v>
      </c>
      <c r="BJ298" s="16" t="s">
        <v>171</v>
      </c>
      <c r="BK298" s="151">
        <f>ROUND(I298*H298,2)</f>
        <v>0</v>
      </c>
      <c r="BL298" s="16" t="s">
        <v>275</v>
      </c>
      <c r="BM298" s="150" t="s">
        <v>1405</v>
      </c>
    </row>
    <row r="299" spans="2:65" s="13" customFormat="1" ht="12">
      <c r="B299" s="159"/>
      <c r="D299" s="153" t="s">
        <v>173</v>
      </c>
      <c r="F299" s="161" t="s">
        <v>1406</v>
      </c>
      <c r="H299" s="162">
        <v>121.562</v>
      </c>
      <c r="I299" s="163"/>
      <c r="L299" s="159"/>
      <c r="M299" s="164"/>
      <c r="T299" s="165"/>
      <c r="AT299" s="160" t="s">
        <v>173</v>
      </c>
      <c r="AU299" s="160" t="s">
        <v>171</v>
      </c>
      <c r="AV299" s="13" t="s">
        <v>171</v>
      </c>
      <c r="AW299" s="13" t="s">
        <v>4</v>
      </c>
      <c r="AX299" s="13" t="s">
        <v>82</v>
      </c>
      <c r="AY299" s="160" t="s">
        <v>163</v>
      </c>
    </row>
    <row r="300" spans="2:65" s="1" customFormat="1" ht="33" customHeight="1">
      <c r="B300" s="31"/>
      <c r="C300" s="138" t="s">
        <v>496</v>
      </c>
      <c r="D300" s="138" t="s">
        <v>166</v>
      </c>
      <c r="E300" s="139" t="s">
        <v>1407</v>
      </c>
      <c r="F300" s="140" t="s">
        <v>1408</v>
      </c>
      <c r="G300" s="141" t="s">
        <v>183</v>
      </c>
      <c r="H300" s="142">
        <v>20.100000000000001</v>
      </c>
      <c r="I300" s="143"/>
      <c r="J300" s="144">
        <f>ROUND(I300*H300,2)</f>
        <v>0</v>
      </c>
      <c r="K300" s="145"/>
      <c r="L300" s="31"/>
      <c r="M300" s="146" t="s">
        <v>1</v>
      </c>
      <c r="N300" s="147" t="s">
        <v>40</v>
      </c>
      <c r="P300" s="148">
        <f>O300*H300</f>
        <v>0</v>
      </c>
      <c r="Q300" s="148">
        <v>5.5000000000000003E-4</v>
      </c>
      <c r="R300" s="148">
        <f>Q300*H300</f>
        <v>1.1055000000000001E-2</v>
      </c>
      <c r="S300" s="148">
        <v>0</v>
      </c>
      <c r="T300" s="149">
        <f>S300*H300</f>
        <v>0</v>
      </c>
      <c r="AR300" s="150" t="s">
        <v>275</v>
      </c>
      <c r="AT300" s="150" t="s">
        <v>166</v>
      </c>
      <c r="AU300" s="150" t="s">
        <v>171</v>
      </c>
      <c r="AY300" s="16" t="s">
        <v>163</v>
      </c>
      <c r="BE300" s="151">
        <f>IF(N300="základná",J300,0)</f>
        <v>0</v>
      </c>
      <c r="BF300" s="151">
        <f>IF(N300="znížená",J300,0)</f>
        <v>0</v>
      </c>
      <c r="BG300" s="151">
        <f>IF(N300="zákl. prenesená",J300,0)</f>
        <v>0</v>
      </c>
      <c r="BH300" s="151">
        <f>IF(N300="zníž. prenesená",J300,0)</f>
        <v>0</v>
      </c>
      <c r="BI300" s="151">
        <f>IF(N300="nulová",J300,0)</f>
        <v>0</v>
      </c>
      <c r="BJ300" s="16" t="s">
        <v>171</v>
      </c>
      <c r="BK300" s="151">
        <f>ROUND(I300*H300,2)</f>
        <v>0</v>
      </c>
      <c r="BL300" s="16" t="s">
        <v>275</v>
      </c>
      <c r="BM300" s="150" t="s">
        <v>1409</v>
      </c>
    </row>
    <row r="301" spans="2:65" s="13" customFormat="1" ht="12">
      <c r="B301" s="159"/>
      <c r="D301" s="153" t="s">
        <v>173</v>
      </c>
      <c r="E301" s="160" t="s">
        <v>1</v>
      </c>
      <c r="F301" s="161" t="s">
        <v>1319</v>
      </c>
      <c r="H301" s="162">
        <v>7.5</v>
      </c>
      <c r="I301" s="163"/>
      <c r="L301" s="159"/>
      <c r="M301" s="164"/>
      <c r="T301" s="165"/>
      <c r="AT301" s="160" t="s">
        <v>173</v>
      </c>
      <c r="AU301" s="160" t="s">
        <v>171</v>
      </c>
      <c r="AV301" s="13" t="s">
        <v>171</v>
      </c>
      <c r="AW301" s="13" t="s">
        <v>31</v>
      </c>
      <c r="AX301" s="13" t="s">
        <v>74</v>
      </c>
      <c r="AY301" s="160" t="s">
        <v>163</v>
      </c>
    </row>
    <row r="302" spans="2:65" s="13" customFormat="1" ht="12">
      <c r="B302" s="159"/>
      <c r="D302" s="153" t="s">
        <v>173</v>
      </c>
      <c r="E302" s="160" t="s">
        <v>1</v>
      </c>
      <c r="F302" s="161" t="s">
        <v>1320</v>
      </c>
      <c r="H302" s="162">
        <v>12.6</v>
      </c>
      <c r="I302" s="163"/>
      <c r="L302" s="159"/>
      <c r="M302" s="164"/>
      <c r="T302" s="165"/>
      <c r="AT302" s="160" t="s">
        <v>173</v>
      </c>
      <c r="AU302" s="160" t="s">
        <v>171</v>
      </c>
      <c r="AV302" s="13" t="s">
        <v>171</v>
      </c>
      <c r="AW302" s="13" t="s">
        <v>31</v>
      </c>
      <c r="AX302" s="13" t="s">
        <v>74</v>
      </c>
      <c r="AY302" s="160" t="s">
        <v>163</v>
      </c>
    </row>
    <row r="303" spans="2:65" s="14" customFormat="1" ht="12">
      <c r="B303" s="166"/>
      <c r="D303" s="153" t="s">
        <v>173</v>
      </c>
      <c r="E303" s="167" t="s">
        <v>1</v>
      </c>
      <c r="F303" s="168" t="s">
        <v>178</v>
      </c>
      <c r="H303" s="169">
        <v>20.100000000000001</v>
      </c>
      <c r="I303" s="170"/>
      <c r="L303" s="166"/>
      <c r="M303" s="171"/>
      <c r="T303" s="172"/>
      <c r="AT303" s="167" t="s">
        <v>173</v>
      </c>
      <c r="AU303" s="167" t="s">
        <v>171</v>
      </c>
      <c r="AV303" s="14" t="s">
        <v>170</v>
      </c>
      <c r="AW303" s="14" t="s">
        <v>31</v>
      </c>
      <c r="AX303" s="14" t="s">
        <v>82</v>
      </c>
      <c r="AY303" s="167" t="s">
        <v>163</v>
      </c>
    </row>
    <row r="304" spans="2:65" s="1" customFormat="1" ht="44.25" customHeight="1">
      <c r="B304" s="31"/>
      <c r="C304" s="176" t="s">
        <v>502</v>
      </c>
      <c r="D304" s="176" t="s">
        <v>297</v>
      </c>
      <c r="E304" s="177" t="s">
        <v>1410</v>
      </c>
      <c r="F304" s="178" t="s">
        <v>1411</v>
      </c>
      <c r="G304" s="179" t="s">
        <v>183</v>
      </c>
      <c r="H304" s="180">
        <v>23.114999999999998</v>
      </c>
      <c r="I304" s="181"/>
      <c r="J304" s="182">
        <f>ROUND(I304*H304,2)</f>
        <v>0</v>
      </c>
      <c r="K304" s="183"/>
      <c r="L304" s="184"/>
      <c r="M304" s="185" t="s">
        <v>1</v>
      </c>
      <c r="N304" s="186" t="s">
        <v>40</v>
      </c>
      <c r="P304" s="148">
        <f>O304*H304</f>
        <v>0</v>
      </c>
      <c r="Q304" s="148">
        <v>5.2999999999999998E-4</v>
      </c>
      <c r="R304" s="148">
        <f>Q304*H304</f>
        <v>1.2250949999999998E-2</v>
      </c>
      <c r="S304" s="148">
        <v>0</v>
      </c>
      <c r="T304" s="149">
        <f>S304*H304</f>
        <v>0</v>
      </c>
      <c r="AR304" s="150" t="s">
        <v>300</v>
      </c>
      <c r="AT304" s="150" t="s">
        <v>297</v>
      </c>
      <c r="AU304" s="150" t="s">
        <v>171</v>
      </c>
      <c r="AY304" s="16" t="s">
        <v>163</v>
      </c>
      <c r="BE304" s="151">
        <f>IF(N304="základná",J304,0)</f>
        <v>0</v>
      </c>
      <c r="BF304" s="151">
        <f>IF(N304="znížená",J304,0)</f>
        <v>0</v>
      </c>
      <c r="BG304" s="151">
        <f>IF(N304="zákl. prenesená",J304,0)</f>
        <v>0</v>
      </c>
      <c r="BH304" s="151">
        <f>IF(N304="zníž. prenesená",J304,0)</f>
        <v>0</v>
      </c>
      <c r="BI304" s="151">
        <f>IF(N304="nulová",J304,0)</f>
        <v>0</v>
      </c>
      <c r="BJ304" s="16" t="s">
        <v>171</v>
      </c>
      <c r="BK304" s="151">
        <f>ROUND(I304*H304,2)</f>
        <v>0</v>
      </c>
      <c r="BL304" s="16" t="s">
        <v>275</v>
      </c>
      <c r="BM304" s="150" t="s">
        <v>1412</v>
      </c>
    </row>
    <row r="305" spans="2:65" s="1" customFormat="1" ht="60">
      <c r="B305" s="31"/>
      <c r="D305" s="153" t="s">
        <v>239</v>
      </c>
      <c r="F305" s="173" t="s">
        <v>1413</v>
      </c>
      <c r="I305" s="174"/>
      <c r="L305" s="31"/>
      <c r="M305" s="175"/>
      <c r="T305" s="58"/>
      <c r="AT305" s="16" t="s">
        <v>239</v>
      </c>
      <c r="AU305" s="16" t="s">
        <v>171</v>
      </c>
    </row>
    <row r="306" spans="2:65" s="13" customFormat="1" ht="12">
      <c r="B306" s="159"/>
      <c r="D306" s="153" t="s">
        <v>173</v>
      </c>
      <c r="E306" s="160" t="s">
        <v>1</v>
      </c>
      <c r="F306" s="161" t="s">
        <v>1414</v>
      </c>
      <c r="H306" s="162">
        <v>23.114999999999998</v>
      </c>
      <c r="I306" s="163"/>
      <c r="L306" s="159"/>
      <c r="M306" s="164"/>
      <c r="T306" s="165"/>
      <c r="AT306" s="160" t="s">
        <v>173</v>
      </c>
      <c r="AU306" s="160" t="s">
        <v>171</v>
      </c>
      <c r="AV306" s="13" t="s">
        <v>171</v>
      </c>
      <c r="AW306" s="13" t="s">
        <v>31</v>
      </c>
      <c r="AX306" s="13" t="s">
        <v>82</v>
      </c>
      <c r="AY306" s="160" t="s">
        <v>163</v>
      </c>
    </row>
    <row r="307" spans="2:65" s="1" customFormat="1" ht="24.25" customHeight="1">
      <c r="B307" s="31"/>
      <c r="C307" s="138" t="s">
        <v>509</v>
      </c>
      <c r="D307" s="138" t="s">
        <v>166</v>
      </c>
      <c r="E307" s="139" t="s">
        <v>896</v>
      </c>
      <c r="F307" s="140" t="s">
        <v>897</v>
      </c>
      <c r="G307" s="141" t="s">
        <v>237</v>
      </c>
      <c r="H307" s="142">
        <v>0.372</v>
      </c>
      <c r="I307" s="143"/>
      <c r="J307" s="144">
        <f>ROUND(I307*H307,2)</f>
        <v>0</v>
      </c>
      <c r="K307" s="145"/>
      <c r="L307" s="31"/>
      <c r="M307" s="146" t="s">
        <v>1</v>
      </c>
      <c r="N307" s="147" t="s">
        <v>40</v>
      </c>
      <c r="P307" s="148">
        <f>O307*H307</f>
        <v>0</v>
      </c>
      <c r="Q307" s="148">
        <v>0</v>
      </c>
      <c r="R307" s="148">
        <f>Q307*H307</f>
        <v>0</v>
      </c>
      <c r="S307" s="148">
        <v>0</v>
      </c>
      <c r="T307" s="149">
        <f>S307*H307</f>
        <v>0</v>
      </c>
      <c r="AR307" s="150" t="s">
        <v>275</v>
      </c>
      <c r="AT307" s="150" t="s">
        <v>166</v>
      </c>
      <c r="AU307" s="150" t="s">
        <v>171</v>
      </c>
      <c r="AY307" s="16" t="s">
        <v>163</v>
      </c>
      <c r="BE307" s="151">
        <f>IF(N307="základná",J307,0)</f>
        <v>0</v>
      </c>
      <c r="BF307" s="151">
        <f>IF(N307="znížená",J307,0)</f>
        <v>0</v>
      </c>
      <c r="BG307" s="151">
        <f>IF(N307="zákl. prenesená",J307,0)</f>
        <v>0</v>
      </c>
      <c r="BH307" s="151">
        <f>IF(N307="zníž. prenesená",J307,0)</f>
        <v>0</v>
      </c>
      <c r="BI307" s="151">
        <f>IF(N307="nulová",J307,0)</f>
        <v>0</v>
      </c>
      <c r="BJ307" s="16" t="s">
        <v>171</v>
      </c>
      <c r="BK307" s="151">
        <f>ROUND(I307*H307,2)</f>
        <v>0</v>
      </c>
      <c r="BL307" s="16" t="s">
        <v>275</v>
      </c>
      <c r="BM307" s="150" t="s">
        <v>1415</v>
      </c>
    </row>
    <row r="308" spans="2:65" s="11" customFormat="1" ht="26" customHeight="1">
      <c r="B308" s="126"/>
      <c r="D308" s="127" t="s">
        <v>73</v>
      </c>
      <c r="E308" s="128" t="s">
        <v>507</v>
      </c>
      <c r="F308" s="128" t="s">
        <v>1416</v>
      </c>
      <c r="I308" s="129"/>
      <c r="J308" s="130">
        <f>BK308</f>
        <v>0</v>
      </c>
      <c r="L308" s="126"/>
      <c r="M308" s="131"/>
      <c r="P308" s="132">
        <f>SUM(P309:P310)</f>
        <v>0</v>
      </c>
      <c r="R308" s="132">
        <f>SUM(R309:R310)</f>
        <v>0</v>
      </c>
      <c r="T308" s="133">
        <f>SUM(T309:T310)</f>
        <v>0</v>
      </c>
      <c r="AR308" s="127" t="s">
        <v>212</v>
      </c>
      <c r="AT308" s="134" t="s">
        <v>73</v>
      </c>
      <c r="AU308" s="134" t="s">
        <v>74</v>
      </c>
      <c r="AY308" s="127" t="s">
        <v>163</v>
      </c>
      <c r="BK308" s="135">
        <f>SUM(BK309:BK310)</f>
        <v>0</v>
      </c>
    </row>
    <row r="309" spans="2:65" s="1" customFormat="1" ht="16.5" customHeight="1">
      <c r="B309" s="31"/>
      <c r="C309" s="138" t="s">
        <v>515</v>
      </c>
      <c r="D309" s="138" t="s">
        <v>166</v>
      </c>
      <c r="E309" s="139" t="s">
        <v>510</v>
      </c>
      <c r="F309" s="140" t="s">
        <v>511</v>
      </c>
      <c r="G309" s="141" t="s">
        <v>512</v>
      </c>
      <c r="H309" s="142">
        <v>1</v>
      </c>
      <c r="I309" s="143"/>
      <c r="J309" s="144">
        <f>ROUND(I309*H309,2)</f>
        <v>0</v>
      </c>
      <c r="K309" s="145"/>
      <c r="L309" s="31"/>
      <c r="M309" s="146" t="s">
        <v>1</v>
      </c>
      <c r="N309" s="147" t="s">
        <v>40</v>
      </c>
      <c r="P309" s="148">
        <f>O309*H309</f>
        <v>0</v>
      </c>
      <c r="Q309" s="148">
        <v>0</v>
      </c>
      <c r="R309" s="148">
        <f>Q309*H309</f>
        <v>0</v>
      </c>
      <c r="S309" s="148">
        <v>0</v>
      </c>
      <c r="T309" s="149">
        <f>S309*H309</f>
        <v>0</v>
      </c>
      <c r="AR309" s="150" t="s">
        <v>513</v>
      </c>
      <c r="AT309" s="150" t="s">
        <v>166</v>
      </c>
      <c r="AU309" s="150" t="s">
        <v>82</v>
      </c>
      <c r="AY309" s="16" t="s">
        <v>163</v>
      </c>
      <c r="BE309" s="151">
        <f>IF(N309="základná",J309,0)</f>
        <v>0</v>
      </c>
      <c r="BF309" s="151">
        <f>IF(N309="znížená",J309,0)</f>
        <v>0</v>
      </c>
      <c r="BG309" s="151">
        <f>IF(N309="zákl. prenesená",J309,0)</f>
        <v>0</v>
      </c>
      <c r="BH309" s="151">
        <f>IF(N309="zníž. prenesená",J309,0)</f>
        <v>0</v>
      </c>
      <c r="BI309" s="151">
        <f>IF(N309="nulová",J309,0)</f>
        <v>0</v>
      </c>
      <c r="BJ309" s="16" t="s">
        <v>171</v>
      </c>
      <c r="BK309" s="151">
        <f>ROUND(I309*H309,2)</f>
        <v>0</v>
      </c>
      <c r="BL309" s="16" t="s">
        <v>513</v>
      </c>
      <c r="BM309" s="150" t="s">
        <v>1417</v>
      </c>
    </row>
    <row r="310" spans="2:65" s="1" customFormat="1" ht="24.25" customHeight="1">
      <c r="B310" s="31"/>
      <c r="C310" s="138" t="s">
        <v>883</v>
      </c>
      <c r="D310" s="138" t="s">
        <v>166</v>
      </c>
      <c r="E310" s="139" t="s">
        <v>516</v>
      </c>
      <c r="F310" s="140" t="s">
        <v>517</v>
      </c>
      <c r="G310" s="141" t="s">
        <v>512</v>
      </c>
      <c r="H310" s="142">
        <v>1</v>
      </c>
      <c r="I310" s="143"/>
      <c r="J310" s="144">
        <f>ROUND(I310*H310,2)</f>
        <v>0</v>
      </c>
      <c r="K310" s="145"/>
      <c r="L310" s="31"/>
      <c r="M310" s="190" t="s">
        <v>1</v>
      </c>
      <c r="N310" s="191" t="s">
        <v>40</v>
      </c>
      <c r="O310" s="192"/>
      <c r="P310" s="193">
        <f>O310*H310</f>
        <v>0</v>
      </c>
      <c r="Q310" s="193">
        <v>0</v>
      </c>
      <c r="R310" s="193">
        <f>Q310*H310</f>
        <v>0</v>
      </c>
      <c r="S310" s="193">
        <v>0</v>
      </c>
      <c r="T310" s="194">
        <f>S310*H310</f>
        <v>0</v>
      </c>
      <c r="AR310" s="150" t="s">
        <v>513</v>
      </c>
      <c r="AT310" s="150" t="s">
        <v>166</v>
      </c>
      <c r="AU310" s="150" t="s">
        <v>82</v>
      </c>
      <c r="AY310" s="16" t="s">
        <v>163</v>
      </c>
      <c r="BE310" s="151">
        <f>IF(N310="základná",J310,0)</f>
        <v>0</v>
      </c>
      <c r="BF310" s="151">
        <f>IF(N310="znížená",J310,0)</f>
        <v>0</v>
      </c>
      <c r="BG310" s="151">
        <f>IF(N310="zákl. prenesená",J310,0)</f>
        <v>0</v>
      </c>
      <c r="BH310" s="151">
        <f>IF(N310="zníž. prenesená",J310,0)</f>
        <v>0</v>
      </c>
      <c r="BI310" s="151">
        <f>IF(N310="nulová",J310,0)</f>
        <v>0</v>
      </c>
      <c r="BJ310" s="16" t="s">
        <v>171</v>
      </c>
      <c r="BK310" s="151">
        <f>ROUND(I310*H310,2)</f>
        <v>0</v>
      </c>
      <c r="BL310" s="16" t="s">
        <v>513</v>
      </c>
      <c r="BM310" s="150" t="s">
        <v>1418</v>
      </c>
    </row>
    <row r="311" spans="2:65" s="1" customFormat="1" ht="7" customHeight="1">
      <c r="B311" s="46"/>
      <c r="C311" s="47"/>
      <c r="D311" s="47"/>
      <c r="E311" s="47"/>
      <c r="F311" s="47"/>
      <c r="G311" s="47"/>
      <c r="H311" s="47"/>
      <c r="I311" s="47"/>
      <c r="J311" s="47"/>
      <c r="K311" s="47"/>
      <c r="L311" s="31"/>
    </row>
  </sheetData>
  <sheetProtection algorithmName="SHA-512" hashValue="EFiv0kDNhhyoyAr49GX3wrzqRjrAQCfK9mqA9OQv7pHwxw68y5SsvSE1ICs19GLBKDmzBL4vgBngIosuDWRsbw==" saltValue="ogk+FKpAkTt9oxqPoATI4NtGW9DDdkn+i2H6alkL7jH5WaMhhFC1S3s5EJMWPKsYvopaKP72SwV9w3t98p/CbQ==" spinCount="100000" sheet="1" objects="1" scenarios="1" formatColumns="0" formatRows="0" autoFilter="0"/>
  <autoFilter ref="C127:K310" xr:uid="{00000000-0009-0000-0000-000003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72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92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0" t="s">
        <v>1419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Múzeum vo Sv.Antone, Svätý Anton č. 291, 969 72 </v>
      </c>
      <c r="I15" s="26" t="s">
        <v>26</v>
      </c>
      <c r="J15" s="24" t="str">
        <f>IF('Rekapitulácia stavby'!AN11="","",'Rekapitulácia stavby'!AN11)</f>
        <v/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tr">
        <f>IF('Rekapitulácia stavby'!AN16="","",'Rekapitulácia stavby'!AN16)</f>
        <v/>
      </c>
      <c r="L20" s="31"/>
    </row>
    <row r="21" spans="2:12" s="1" customFormat="1" ht="18" customHeight="1">
      <c r="B21" s="31"/>
      <c r="E21" s="24" t="str">
        <f>IF('Rekapitulácia stavby'!E17="","",'Rekapitulácia stavby'!E17)</f>
        <v xml:space="preserve">Ing.arch.Adriana Zorvanová </v>
      </c>
      <c r="I21" s="26" t="s">
        <v>26</v>
      </c>
      <c r="J21" s="24" t="str">
        <f>IF('Rekapitulácia stavby'!AN17="","",'Rekapitulácia stavby'!AN17)</f>
        <v/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ROUND((SUM(BE128:BE271)),  2)</f>
        <v>0</v>
      </c>
      <c r="G33" s="94"/>
      <c r="H33" s="94"/>
      <c r="I33" s="95">
        <v>0.23</v>
      </c>
      <c r="J33" s="93">
        <f>ROUND(((SUM(BE128:BE271))*I33),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ROUND((SUM(BF128:BF271)),  2)</f>
        <v>0</v>
      </c>
      <c r="I34" s="97">
        <v>0.23</v>
      </c>
      <c r="J34" s="96">
        <f>ROUND(((SUM(BF128:BF271))*I34),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ROUND((SUM(BG128:BG271)),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ROUND((SUM(BH128:BH271)),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ROUND((SUM(BI128:BI271)),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0" t="str">
        <f>E9</f>
        <v xml:space="preserve">2025/11 - SO-01 - umelecko-remeselná obnova hodnotných prvkov kaštieľa 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1420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1421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9" customFormat="1" ht="20" customHeight="1">
      <c r="B99" s="113"/>
      <c r="D99" s="114" t="s">
        <v>1422</v>
      </c>
      <c r="E99" s="115"/>
      <c r="F99" s="115"/>
      <c r="G99" s="115"/>
      <c r="H99" s="115"/>
      <c r="I99" s="115"/>
      <c r="J99" s="116">
        <f>J139</f>
        <v>0</v>
      </c>
      <c r="L99" s="113"/>
    </row>
    <row r="100" spans="2:12" s="9" customFormat="1" ht="20" customHeight="1">
      <c r="B100" s="113"/>
      <c r="D100" s="114" t="s">
        <v>1423</v>
      </c>
      <c r="E100" s="115"/>
      <c r="F100" s="115"/>
      <c r="G100" s="115"/>
      <c r="H100" s="115"/>
      <c r="I100" s="115"/>
      <c r="J100" s="116">
        <f>J143</f>
        <v>0</v>
      </c>
      <c r="L100" s="113"/>
    </row>
    <row r="101" spans="2:12" s="9" customFormat="1" ht="20" customHeight="1">
      <c r="B101" s="113"/>
      <c r="D101" s="114" t="s">
        <v>1424</v>
      </c>
      <c r="E101" s="115"/>
      <c r="F101" s="115"/>
      <c r="G101" s="115"/>
      <c r="H101" s="115"/>
      <c r="I101" s="115"/>
      <c r="J101" s="116">
        <f>J150</f>
        <v>0</v>
      </c>
      <c r="L101" s="113"/>
    </row>
    <row r="102" spans="2:12" s="9" customFormat="1" ht="20" customHeight="1">
      <c r="B102" s="113"/>
      <c r="D102" s="114" t="s">
        <v>1425</v>
      </c>
      <c r="E102" s="115"/>
      <c r="F102" s="115"/>
      <c r="G102" s="115"/>
      <c r="H102" s="115"/>
      <c r="I102" s="115"/>
      <c r="J102" s="116">
        <f>J174</f>
        <v>0</v>
      </c>
      <c r="L102" s="113"/>
    </row>
    <row r="103" spans="2:12" s="9" customFormat="1" ht="20" customHeight="1">
      <c r="B103" s="113"/>
      <c r="D103" s="114" t="s">
        <v>1426</v>
      </c>
      <c r="E103" s="115"/>
      <c r="F103" s="115"/>
      <c r="G103" s="115"/>
      <c r="H103" s="115"/>
      <c r="I103" s="115"/>
      <c r="J103" s="116">
        <f>J176</f>
        <v>0</v>
      </c>
      <c r="L103" s="113"/>
    </row>
    <row r="104" spans="2:12" s="8" customFormat="1" ht="25" customHeight="1">
      <c r="B104" s="109"/>
      <c r="D104" s="110" t="s">
        <v>1427</v>
      </c>
      <c r="E104" s="111"/>
      <c r="F104" s="111"/>
      <c r="G104" s="111"/>
      <c r="H104" s="111"/>
      <c r="I104" s="111"/>
      <c r="J104" s="112">
        <f>J189</f>
        <v>0</v>
      </c>
      <c r="L104" s="109"/>
    </row>
    <row r="105" spans="2:12" s="9" customFormat="1" ht="20" customHeight="1">
      <c r="B105" s="113"/>
      <c r="D105" s="114" t="s">
        <v>1428</v>
      </c>
      <c r="E105" s="115"/>
      <c r="F105" s="115"/>
      <c r="G105" s="115"/>
      <c r="H105" s="115"/>
      <c r="I105" s="115"/>
      <c r="J105" s="116">
        <f>J190</f>
        <v>0</v>
      </c>
      <c r="L105" s="113"/>
    </row>
    <row r="106" spans="2:12" s="9" customFormat="1" ht="20" customHeight="1">
      <c r="B106" s="113"/>
      <c r="D106" s="114" t="s">
        <v>1429</v>
      </c>
      <c r="E106" s="115"/>
      <c r="F106" s="115"/>
      <c r="G106" s="115"/>
      <c r="H106" s="115"/>
      <c r="I106" s="115"/>
      <c r="J106" s="116">
        <f>J204</f>
        <v>0</v>
      </c>
      <c r="L106" s="113"/>
    </row>
    <row r="107" spans="2:12" s="9" customFormat="1" ht="20" customHeight="1">
      <c r="B107" s="113"/>
      <c r="D107" s="114" t="s">
        <v>1430</v>
      </c>
      <c r="E107" s="115"/>
      <c r="F107" s="115"/>
      <c r="G107" s="115"/>
      <c r="H107" s="115"/>
      <c r="I107" s="115"/>
      <c r="J107" s="116">
        <f>J219</f>
        <v>0</v>
      </c>
      <c r="L107" s="113"/>
    </row>
    <row r="108" spans="2:12" s="9" customFormat="1" ht="20" customHeight="1">
      <c r="B108" s="113"/>
      <c r="D108" s="114" t="s">
        <v>1431</v>
      </c>
      <c r="E108" s="115"/>
      <c r="F108" s="115"/>
      <c r="G108" s="115"/>
      <c r="H108" s="115"/>
      <c r="I108" s="115"/>
      <c r="J108" s="116">
        <f>J266</f>
        <v>0</v>
      </c>
      <c r="L108" s="113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7" t="str">
        <f>E7</f>
        <v>Obnova vybraných častí  NKP Kaštieľ,Múzeum vo Svätom Antone</v>
      </c>
      <c r="F118" s="238"/>
      <c r="G118" s="238"/>
      <c r="H118" s="238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30" customHeight="1">
      <c r="B120" s="31"/>
      <c r="E120" s="200" t="str">
        <f>E9</f>
        <v xml:space="preserve">2025/11 - SO-01 - umelecko-remeselná obnova hodnotných prvkov kaštieľa </v>
      </c>
      <c r="F120" s="239"/>
      <c r="G120" s="239"/>
      <c r="H120" s="239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P129+P189</f>
        <v>0</v>
      </c>
      <c r="Q128" s="55"/>
      <c r="R128" s="123">
        <f>R129+R189</f>
        <v>0</v>
      </c>
      <c r="S128" s="55"/>
      <c r="T128" s="124">
        <f>T129+T189</f>
        <v>0</v>
      </c>
      <c r="AT128" s="16" t="s">
        <v>73</v>
      </c>
      <c r="AU128" s="16" t="s">
        <v>136</v>
      </c>
      <c r="BK128" s="125">
        <f>BK129+BK189</f>
        <v>0</v>
      </c>
    </row>
    <row r="129" spans="2:65" s="11" customFormat="1" ht="26" customHeight="1">
      <c r="B129" s="126"/>
      <c r="D129" s="127" t="s">
        <v>73</v>
      </c>
      <c r="E129" s="128" t="s">
        <v>952</v>
      </c>
      <c r="F129" s="128" t="s">
        <v>1432</v>
      </c>
      <c r="I129" s="129"/>
      <c r="J129" s="130">
        <f>BK129</f>
        <v>0</v>
      </c>
      <c r="L129" s="126"/>
      <c r="M129" s="131"/>
      <c r="P129" s="132">
        <f>P130+P139+P143+P150+P174+P176</f>
        <v>0</v>
      </c>
      <c r="R129" s="132">
        <f>R130+R139+R143+R150+R174+R176</f>
        <v>0</v>
      </c>
      <c r="T129" s="133">
        <f>T130+T139+T143+T150+T174+T176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BK130+BK139+BK143+BK150+BK174+BK176</f>
        <v>0</v>
      </c>
    </row>
    <row r="130" spans="2:65" s="11" customFormat="1" ht="22.75" customHeight="1">
      <c r="B130" s="126"/>
      <c r="D130" s="127" t="s">
        <v>73</v>
      </c>
      <c r="E130" s="136" t="s">
        <v>956</v>
      </c>
      <c r="F130" s="136" t="s">
        <v>1433</v>
      </c>
      <c r="I130" s="129"/>
      <c r="J130" s="137">
        <f>BK130</f>
        <v>0</v>
      </c>
      <c r="L130" s="126"/>
      <c r="M130" s="131"/>
      <c r="P130" s="132">
        <f>SUM(P131:P138)</f>
        <v>0</v>
      </c>
      <c r="R130" s="132">
        <f>SUM(R131:R138)</f>
        <v>0</v>
      </c>
      <c r="T130" s="133">
        <f>SUM(T131:T138)</f>
        <v>0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SUM(BK131:BK138)</f>
        <v>0</v>
      </c>
    </row>
    <row r="131" spans="2:65" s="1" customFormat="1" ht="24.25" customHeight="1">
      <c r="B131" s="31"/>
      <c r="C131" s="138" t="s">
        <v>82</v>
      </c>
      <c r="D131" s="138" t="s">
        <v>166</v>
      </c>
      <c r="E131" s="139" t="s">
        <v>1434</v>
      </c>
      <c r="F131" s="140" t="s">
        <v>1435</v>
      </c>
      <c r="G131" s="141" t="s">
        <v>320</v>
      </c>
      <c r="H131" s="142">
        <v>1</v>
      </c>
      <c r="I131" s="143"/>
      <c r="J131" s="144">
        <f t="shared" ref="J131:J138" si="0">ROUND(I131*H131,2)</f>
        <v>0</v>
      </c>
      <c r="K131" s="145"/>
      <c r="L131" s="31"/>
      <c r="M131" s="146" t="s">
        <v>1</v>
      </c>
      <c r="N131" s="147" t="s">
        <v>40</v>
      </c>
      <c r="P131" s="148">
        <f t="shared" ref="P131:P138" si="1">O131*H131</f>
        <v>0</v>
      </c>
      <c r="Q131" s="148">
        <v>0</v>
      </c>
      <c r="R131" s="148">
        <f t="shared" ref="R131:R138" si="2">Q131*H131</f>
        <v>0</v>
      </c>
      <c r="S131" s="148">
        <v>0</v>
      </c>
      <c r="T131" s="149">
        <f t="shared" ref="T131:T138" si="3">S131*H131</f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ref="BE131:BE138" si="4">IF(N131="základná",J131,0)</f>
        <v>0</v>
      </c>
      <c r="BF131" s="151">
        <f t="shared" ref="BF131:BF138" si="5">IF(N131="znížená",J131,0)</f>
        <v>0</v>
      </c>
      <c r="BG131" s="151">
        <f t="shared" ref="BG131:BG138" si="6">IF(N131="zákl. prenesená",J131,0)</f>
        <v>0</v>
      </c>
      <c r="BH131" s="151">
        <f t="shared" ref="BH131:BH138" si="7">IF(N131="zníž. prenesená",J131,0)</f>
        <v>0</v>
      </c>
      <c r="BI131" s="151">
        <f t="shared" ref="BI131:BI138" si="8">IF(N131="nulová",J131,0)</f>
        <v>0</v>
      </c>
      <c r="BJ131" s="16" t="s">
        <v>171</v>
      </c>
      <c r="BK131" s="151">
        <f t="shared" ref="BK131:BK138" si="9">ROUND(I131*H131,2)</f>
        <v>0</v>
      </c>
      <c r="BL131" s="16" t="s">
        <v>170</v>
      </c>
      <c r="BM131" s="150" t="s">
        <v>171</v>
      </c>
    </row>
    <row r="132" spans="2:65" s="1" customFormat="1" ht="37.75" customHeight="1">
      <c r="B132" s="31"/>
      <c r="C132" s="138" t="s">
        <v>171</v>
      </c>
      <c r="D132" s="138" t="s">
        <v>166</v>
      </c>
      <c r="E132" s="139" t="s">
        <v>1436</v>
      </c>
      <c r="F132" s="140" t="s">
        <v>1437</v>
      </c>
      <c r="G132" s="141" t="s">
        <v>320</v>
      </c>
      <c r="H132" s="142">
        <v>11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170</v>
      </c>
    </row>
    <row r="133" spans="2:65" s="1" customFormat="1" ht="37.75" customHeight="1">
      <c r="B133" s="31"/>
      <c r="C133" s="138" t="s">
        <v>203</v>
      </c>
      <c r="D133" s="138" t="s">
        <v>166</v>
      </c>
      <c r="E133" s="139" t="s">
        <v>1438</v>
      </c>
      <c r="F133" s="140" t="s">
        <v>1439</v>
      </c>
      <c r="G133" s="141" t="s">
        <v>320</v>
      </c>
      <c r="H133" s="142">
        <v>4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164</v>
      </c>
    </row>
    <row r="134" spans="2:65" s="1" customFormat="1" ht="24.25" customHeight="1">
      <c r="B134" s="31"/>
      <c r="C134" s="138" t="s">
        <v>170</v>
      </c>
      <c r="D134" s="138" t="s">
        <v>166</v>
      </c>
      <c r="E134" s="139" t="s">
        <v>1440</v>
      </c>
      <c r="F134" s="140" t="s">
        <v>1441</v>
      </c>
      <c r="G134" s="141" t="s">
        <v>320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230</v>
      </c>
    </row>
    <row r="135" spans="2:65" s="1" customFormat="1" ht="24.25" customHeight="1">
      <c r="B135" s="31"/>
      <c r="C135" s="138" t="s">
        <v>212</v>
      </c>
      <c r="D135" s="138" t="s">
        <v>166</v>
      </c>
      <c r="E135" s="139" t="s">
        <v>1442</v>
      </c>
      <c r="F135" s="140" t="s">
        <v>1443</v>
      </c>
      <c r="G135" s="141" t="s">
        <v>320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243</v>
      </c>
    </row>
    <row r="136" spans="2:65" s="1" customFormat="1" ht="33" customHeight="1">
      <c r="B136" s="31"/>
      <c r="C136" s="138" t="s">
        <v>164</v>
      </c>
      <c r="D136" s="138" t="s">
        <v>166</v>
      </c>
      <c r="E136" s="139" t="s">
        <v>1444</v>
      </c>
      <c r="F136" s="140" t="s">
        <v>1445</v>
      </c>
      <c r="G136" s="141" t="s">
        <v>320</v>
      </c>
      <c r="H136" s="142">
        <v>1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253</v>
      </c>
    </row>
    <row r="137" spans="2:65" s="1" customFormat="1" ht="16.5" customHeight="1">
      <c r="B137" s="31"/>
      <c r="C137" s="138" t="s">
        <v>225</v>
      </c>
      <c r="D137" s="138" t="s">
        <v>166</v>
      </c>
      <c r="E137" s="139" t="s">
        <v>1446</v>
      </c>
      <c r="F137" s="140" t="s">
        <v>1447</v>
      </c>
      <c r="G137" s="141" t="s">
        <v>320</v>
      </c>
      <c r="H137" s="142">
        <v>4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262</v>
      </c>
    </row>
    <row r="138" spans="2:65" s="1" customFormat="1" ht="24.25" customHeight="1">
      <c r="B138" s="31"/>
      <c r="C138" s="138" t="s">
        <v>230</v>
      </c>
      <c r="D138" s="138" t="s">
        <v>166</v>
      </c>
      <c r="E138" s="139" t="s">
        <v>1448</v>
      </c>
      <c r="F138" s="140" t="s">
        <v>1449</v>
      </c>
      <c r="G138" s="141" t="s">
        <v>320</v>
      </c>
      <c r="H138" s="142">
        <v>1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275</v>
      </c>
    </row>
    <row r="139" spans="2:65" s="11" customFormat="1" ht="22.75" customHeight="1">
      <c r="B139" s="126"/>
      <c r="D139" s="127" t="s">
        <v>73</v>
      </c>
      <c r="E139" s="136" t="s">
        <v>960</v>
      </c>
      <c r="F139" s="136" t="s">
        <v>1450</v>
      </c>
      <c r="I139" s="129"/>
      <c r="J139" s="137">
        <f>BK139</f>
        <v>0</v>
      </c>
      <c r="L139" s="126"/>
      <c r="M139" s="131"/>
      <c r="P139" s="132">
        <f>SUM(P140:P142)</f>
        <v>0</v>
      </c>
      <c r="R139" s="132">
        <f>SUM(R140:R142)</f>
        <v>0</v>
      </c>
      <c r="T139" s="133">
        <f>SUM(T140:T142)</f>
        <v>0</v>
      </c>
      <c r="AR139" s="127" t="s">
        <v>82</v>
      </c>
      <c r="AT139" s="134" t="s">
        <v>73</v>
      </c>
      <c r="AU139" s="134" t="s">
        <v>82</v>
      </c>
      <c r="AY139" s="127" t="s">
        <v>163</v>
      </c>
      <c r="BK139" s="135">
        <f>SUM(BK140:BK142)</f>
        <v>0</v>
      </c>
    </row>
    <row r="140" spans="2:65" s="1" customFormat="1" ht="37.75" customHeight="1">
      <c r="B140" s="31"/>
      <c r="C140" s="138" t="s">
        <v>179</v>
      </c>
      <c r="D140" s="138" t="s">
        <v>166</v>
      </c>
      <c r="E140" s="139" t="s">
        <v>1451</v>
      </c>
      <c r="F140" s="140" t="s">
        <v>1452</v>
      </c>
      <c r="G140" s="141" t="s">
        <v>320</v>
      </c>
      <c r="H140" s="142">
        <v>16</v>
      </c>
      <c r="I140" s="143"/>
      <c r="J140" s="144">
        <f>ROUND(I140*H140,2)</f>
        <v>0</v>
      </c>
      <c r="K140" s="145"/>
      <c r="L140" s="31"/>
      <c r="M140" s="146" t="s">
        <v>1</v>
      </c>
      <c r="N140" s="147" t="s">
        <v>40</v>
      </c>
      <c r="P140" s="148">
        <f>O140*H140</f>
        <v>0</v>
      </c>
      <c r="Q140" s="148">
        <v>0</v>
      </c>
      <c r="R140" s="148">
        <f>Q140*H140</f>
        <v>0</v>
      </c>
      <c r="S140" s="148">
        <v>0</v>
      </c>
      <c r="T140" s="149">
        <f>S140*H140</f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>IF(N140="základná",J140,0)</f>
        <v>0</v>
      </c>
      <c r="BF140" s="151">
        <f>IF(N140="znížená",J140,0)</f>
        <v>0</v>
      </c>
      <c r="BG140" s="151">
        <f>IF(N140="zákl. prenesená",J140,0)</f>
        <v>0</v>
      </c>
      <c r="BH140" s="151">
        <f>IF(N140="zníž. prenesená",J140,0)</f>
        <v>0</v>
      </c>
      <c r="BI140" s="151">
        <f>IF(N140="nulová",J140,0)</f>
        <v>0</v>
      </c>
      <c r="BJ140" s="16" t="s">
        <v>171</v>
      </c>
      <c r="BK140" s="151">
        <f>ROUND(I140*H140,2)</f>
        <v>0</v>
      </c>
      <c r="BL140" s="16" t="s">
        <v>170</v>
      </c>
      <c r="BM140" s="150" t="s">
        <v>288</v>
      </c>
    </row>
    <row r="141" spans="2:65" s="1" customFormat="1" ht="24.25" customHeight="1">
      <c r="B141" s="31"/>
      <c r="C141" s="138" t="s">
        <v>243</v>
      </c>
      <c r="D141" s="138" t="s">
        <v>166</v>
      </c>
      <c r="E141" s="139" t="s">
        <v>1453</v>
      </c>
      <c r="F141" s="140" t="s">
        <v>1454</v>
      </c>
      <c r="G141" s="141" t="s">
        <v>320</v>
      </c>
      <c r="H141" s="142">
        <v>1</v>
      </c>
      <c r="I141" s="143"/>
      <c r="J141" s="144">
        <f>ROUND(I141*H141,2)</f>
        <v>0</v>
      </c>
      <c r="K141" s="145"/>
      <c r="L141" s="31"/>
      <c r="M141" s="146" t="s">
        <v>1</v>
      </c>
      <c r="N141" s="147" t="s">
        <v>40</v>
      </c>
      <c r="P141" s="148">
        <f>O141*H141</f>
        <v>0</v>
      </c>
      <c r="Q141" s="148">
        <v>0</v>
      </c>
      <c r="R141" s="148">
        <f>Q141*H141</f>
        <v>0</v>
      </c>
      <c r="S141" s="148">
        <v>0</v>
      </c>
      <c r="T141" s="149">
        <f>S141*H141</f>
        <v>0</v>
      </c>
      <c r="AR141" s="150" t="s">
        <v>170</v>
      </c>
      <c r="AT141" s="150" t="s">
        <v>166</v>
      </c>
      <c r="AU141" s="150" t="s">
        <v>171</v>
      </c>
      <c r="AY141" s="16" t="s">
        <v>163</v>
      </c>
      <c r="BE141" s="151">
        <f>IF(N141="základná",J141,0)</f>
        <v>0</v>
      </c>
      <c r="BF141" s="151">
        <f>IF(N141="znížená",J141,0)</f>
        <v>0</v>
      </c>
      <c r="BG141" s="151">
        <f>IF(N141="zákl. prenesená",J141,0)</f>
        <v>0</v>
      </c>
      <c r="BH141" s="151">
        <f>IF(N141="zníž. prenesená",J141,0)</f>
        <v>0</v>
      </c>
      <c r="BI141" s="151">
        <f>IF(N141="nulová",J141,0)</f>
        <v>0</v>
      </c>
      <c r="BJ141" s="16" t="s">
        <v>171</v>
      </c>
      <c r="BK141" s="151">
        <f>ROUND(I141*H141,2)</f>
        <v>0</v>
      </c>
      <c r="BL141" s="16" t="s">
        <v>170</v>
      </c>
      <c r="BM141" s="150" t="s">
        <v>305</v>
      </c>
    </row>
    <row r="142" spans="2:65" s="1" customFormat="1" ht="16.5" customHeight="1">
      <c r="B142" s="31"/>
      <c r="C142" s="138" t="s">
        <v>249</v>
      </c>
      <c r="D142" s="138" t="s">
        <v>166</v>
      </c>
      <c r="E142" s="139" t="s">
        <v>1455</v>
      </c>
      <c r="F142" s="140" t="s">
        <v>1456</v>
      </c>
      <c r="G142" s="141" t="s">
        <v>320</v>
      </c>
      <c r="H142" s="142">
        <v>1</v>
      </c>
      <c r="I142" s="143"/>
      <c r="J142" s="144">
        <f>ROUND(I142*H142,2)</f>
        <v>0</v>
      </c>
      <c r="K142" s="145"/>
      <c r="L142" s="31"/>
      <c r="M142" s="146" t="s">
        <v>1</v>
      </c>
      <c r="N142" s="147" t="s">
        <v>40</v>
      </c>
      <c r="P142" s="148">
        <f>O142*H142</f>
        <v>0</v>
      </c>
      <c r="Q142" s="148">
        <v>0</v>
      </c>
      <c r="R142" s="148">
        <f>Q142*H142</f>
        <v>0</v>
      </c>
      <c r="S142" s="148">
        <v>0</v>
      </c>
      <c r="T142" s="149">
        <f>S142*H142</f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>IF(N142="základná",J142,0)</f>
        <v>0</v>
      </c>
      <c r="BF142" s="151">
        <f>IF(N142="znížená",J142,0)</f>
        <v>0</v>
      </c>
      <c r="BG142" s="151">
        <f>IF(N142="zákl. prenesená",J142,0)</f>
        <v>0</v>
      </c>
      <c r="BH142" s="151">
        <f>IF(N142="zníž. prenesená",J142,0)</f>
        <v>0</v>
      </c>
      <c r="BI142" s="151">
        <f>IF(N142="nulová",J142,0)</f>
        <v>0</v>
      </c>
      <c r="BJ142" s="16" t="s">
        <v>171</v>
      </c>
      <c r="BK142" s="151">
        <f>ROUND(I142*H142,2)</f>
        <v>0</v>
      </c>
      <c r="BL142" s="16" t="s">
        <v>170</v>
      </c>
      <c r="BM142" s="150" t="s">
        <v>317</v>
      </c>
    </row>
    <row r="143" spans="2:65" s="11" customFormat="1" ht="22.75" customHeight="1">
      <c r="B143" s="126"/>
      <c r="D143" s="127" t="s">
        <v>73</v>
      </c>
      <c r="E143" s="136" t="s">
        <v>964</v>
      </c>
      <c r="F143" s="136" t="s">
        <v>1457</v>
      </c>
      <c r="I143" s="129"/>
      <c r="J143" s="137">
        <f>BK143</f>
        <v>0</v>
      </c>
      <c r="L143" s="126"/>
      <c r="M143" s="131"/>
      <c r="P143" s="132">
        <f>SUM(P144:P149)</f>
        <v>0</v>
      </c>
      <c r="R143" s="132">
        <f>SUM(R144:R149)</f>
        <v>0</v>
      </c>
      <c r="T143" s="133">
        <f>SUM(T144:T149)</f>
        <v>0</v>
      </c>
      <c r="AR143" s="127" t="s">
        <v>82</v>
      </c>
      <c r="AT143" s="134" t="s">
        <v>73</v>
      </c>
      <c r="AU143" s="134" t="s">
        <v>82</v>
      </c>
      <c r="AY143" s="127" t="s">
        <v>163</v>
      </c>
      <c r="BK143" s="135">
        <f>SUM(BK144:BK149)</f>
        <v>0</v>
      </c>
    </row>
    <row r="144" spans="2:65" s="1" customFormat="1" ht="24.25" customHeight="1">
      <c r="B144" s="31"/>
      <c r="C144" s="138" t="s">
        <v>253</v>
      </c>
      <c r="D144" s="138" t="s">
        <v>166</v>
      </c>
      <c r="E144" s="139" t="s">
        <v>1458</v>
      </c>
      <c r="F144" s="140" t="s">
        <v>1459</v>
      </c>
      <c r="G144" s="141" t="s">
        <v>320</v>
      </c>
      <c r="H144" s="142">
        <v>1</v>
      </c>
      <c r="I144" s="143"/>
      <c r="J144" s="144">
        <f t="shared" ref="J144:J149" si="10">ROUND(I144*H144,2)</f>
        <v>0</v>
      </c>
      <c r="K144" s="145"/>
      <c r="L144" s="31"/>
      <c r="M144" s="146" t="s">
        <v>1</v>
      </c>
      <c r="N144" s="147" t="s">
        <v>40</v>
      </c>
      <c r="P144" s="148">
        <f t="shared" ref="P144:P149" si="11">O144*H144</f>
        <v>0</v>
      </c>
      <c r="Q144" s="148">
        <v>0</v>
      </c>
      <c r="R144" s="148">
        <f t="shared" ref="R144:R149" si="12">Q144*H144</f>
        <v>0</v>
      </c>
      <c r="S144" s="148">
        <v>0</v>
      </c>
      <c r="T144" s="149">
        <f t="shared" ref="T144:T149" si="13">S144*H144</f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ref="BE144:BE149" si="14">IF(N144="základná",J144,0)</f>
        <v>0</v>
      </c>
      <c r="BF144" s="151">
        <f t="shared" ref="BF144:BF149" si="15">IF(N144="znížená",J144,0)</f>
        <v>0</v>
      </c>
      <c r="BG144" s="151">
        <f t="shared" ref="BG144:BG149" si="16">IF(N144="zákl. prenesená",J144,0)</f>
        <v>0</v>
      </c>
      <c r="BH144" s="151">
        <f t="shared" ref="BH144:BH149" si="17">IF(N144="zníž. prenesená",J144,0)</f>
        <v>0</v>
      </c>
      <c r="BI144" s="151">
        <f t="shared" ref="BI144:BI149" si="18">IF(N144="nulová",J144,0)</f>
        <v>0</v>
      </c>
      <c r="BJ144" s="16" t="s">
        <v>171</v>
      </c>
      <c r="BK144" s="151">
        <f t="shared" ref="BK144:BK149" si="19">ROUND(I144*H144,2)</f>
        <v>0</v>
      </c>
      <c r="BL144" s="16" t="s">
        <v>170</v>
      </c>
      <c r="BM144" s="150" t="s">
        <v>328</v>
      </c>
    </row>
    <row r="145" spans="2:65" s="1" customFormat="1" ht="24.25" customHeight="1">
      <c r="B145" s="31"/>
      <c r="C145" s="138" t="s">
        <v>258</v>
      </c>
      <c r="D145" s="138" t="s">
        <v>166</v>
      </c>
      <c r="E145" s="139" t="s">
        <v>1460</v>
      </c>
      <c r="F145" s="140" t="s">
        <v>1461</v>
      </c>
      <c r="G145" s="141" t="s">
        <v>320</v>
      </c>
      <c r="H145" s="142">
        <v>1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340</v>
      </c>
    </row>
    <row r="146" spans="2:65" s="1" customFormat="1" ht="24.25" customHeight="1">
      <c r="B146" s="31"/>
      <c r="C146" s="138" t="s">
        <v>262</v>
      </c>
      <c r="D146" s="138" t="s">
        <v>166</v>
      </c>
      <c r="E146" s="139" t="s">
        <v>1462</v>
      </c>
      <c r="F146" s="140" t="s">
        <v>1463</v>
      </c>
      <c r="G146" s="141" t="s">
        <v>320</v>
      </c>
      <c r="H146" s="142">
        <v>1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352</v>
      </c>
    </row>
    <row r="147" spans="2:65" s="1" customFormat="1" ht="24.25" customHeight="1">
      <c r="B147" s="31"/>
      <c r="C147" s="138" t="s">
        <v>266</v>
      </c>
      <c r="D147" s="138" t="s">
        <v>166</v>
      </c>
      <c r="E147" s="139" t="s">
        <v>1464</v>
      </c>
      <c r="F147" s="140" t="s">
        <v>1465</v>
      </c>
      <c r="G147" s="141" t="s">
        <v>320</v>
      </c>
      <c r="H147" s="142">
        <v>1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171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361</v>
      </c>
    </row>
    <row r="148" spans="2:65" s="1" customFormat="1" ht="33" customHeight="1">
      <c r="B148" s="31"/>
      <c r="C148" s="138" t="s">
        <v>275</v>
      </c>
      <c r="D148" s="138" t="s">
        <v>166</v>
      </c>
      <c r="E148" s="139" t="s">
        <v>1466</v>
      </c>
      <c r="F148" s="140" t="s">
        <v>1467</v>
      </c>
      <c r="G148" s="141" t="s">
        <v>320</v>
      </c>
      <c r="H148" s="142">
        <v>13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0</v>
      </c>
      <c r="R148" s="148">
        <f t="shared" si="12"/>
        <v>0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300</v>
      </c>
    </row>
    <row r="149" spans="2:65" s="1" customFormat="1" ht="24.25" customHeight="1">
      <c r="B149" s="31"/>
      <c r="C149" s="138" t="s">
        <v>283</v>
      </c>
      <c r="D149" s="138" t="s">
        <v>166</v>
      </c>
      <c r="E149" s="139" t="s">
        <v>1468</v>
      </c>
      <c r="F149" s="140" t="s">
        <v>1469</v>
      </c>
      <c r="G149" s="141" t="s">
        <v>320</v>
      </c>
      <c r="H149" s="142">
        <v>19</v>
      </c>
      <c r="I149" s="143"/>
      <c r="J149" s="144">
        <f t="shared" si="10"/>
        <v>0</v>
      </c>
      <c r="K149" s="145"/>
      <c r="L149" s="31"/>
      <c r="M149" s="146" t="s">
        <v>1</v>
      </c>
      <c r="N149" s="147" t="s">
        <v>40</v>
      </c>
      <c r="P149" s="148">
        <f t="shared" si="11"/>
        <v>0</v>
      </c>
      <c r="Q149" s="148">
        <v>0</v>
      </c>
      <c r="R149" s="148">
        <f t="shared" si="12"/>
        <v>0</v>
      </c>
      <c r="S149" s="148">
        <v>0</v>
      </c>
      <c r="T149" s="149">
        <f t="shared" si="13"/>
        <v>0</v>
      </c>
      <c r="AR149" s="150" t="s">
        <v>170</v>
      </c>
      <c r="AT149" s="150" t="s">
        <v>166</v>
      </c>
      <c r="AU149" s="150" t="s">
        <v>171</v>
      </c>
      <c r="AY149" s="16" t="s">
        <v>163</v>
      </c>
      <c r="BE149" s="151">
        <f t="shared" si="14"/>
        <v>0</v>
      </c>
      <c r="BF149" s="151">
        <f t="shared" si="15"/>
        <v>0</v>
      </c>
      <c r="BG149" s="151">
        <f t="shared" si="16"/>
        <v>0</v>
      </c>
      <c r="BH149" s="151">
        <f t="shared" si="17"/>
        <v>0</v>
      </c>
      <c r="BI149" s="151">
        <f t="shared" si="18"/>
        <v>0</v>
      </c>
      <c r="BJ149" s="16" t="s">
        <v>171</v>
      </c>
      <c r="BK149" s="151">
        <f t="shared" si="19"/>
        <v>0</v>
      </c>
      <c r="BL149" s="16" t="s">
        <v>170</v>
      </c>
      <c r="BM149" s="150" t="s">
        <v>379</v>
      </c>
    </row>
    <row r="150" spans="2:65" s="11" customFormat="1" ht="22.75" customHeight="1">
      <c r="B150" s="126"/>
      <c r="D150" s="127" t="s">
        <v>73</v>
      </c>
      <c r="E150" s="136" t="s">
        <v>968</v>
      </c>
      <c r="F150" s="136" t="s">
        <v>1470</v>
      </c>
      <c r="I150" s="129"/>
      <c r="J150" s="137">
        <f>BK150</f>
        <v>0</v>
      </c>
      <c r="L150" s="126"/>
      <c r="M150" s="131"/>
      <c r="P150" s="132">
        <f>SUM(P151:P173)</f>
        <v>0</v>
      </c>
      <c r="R150" s="132">
        <f>SUM(R151:R173)</f>
        <v>0</v>
      </c>
      <c r="T150" s="133">
        <f>SUM(T151:T173)</f>
        <v>0</v>
      </c>
      <c r="AR150" s="127" t="s">
        <v>82</v>
      </c>
      <c r="AT150" s="134" t="s">
        <v>73</v>
      </c>
      <c r="AU150" s="134" t="s">
        <v>82</v>
      </c>
      <c r="AY150" s="127" t="s">
        <v>163</v>
      </c>
      <c r="BK150" s="135">
        <f>SUM(BK151:BK173)</f>
        <v>0</v>
      </c>
    </row>
    <row r="151" spans="2:65" s="1" customFormat="1" ht="24.25" customHeight="1">
      <c r="B151" s="31"/>
      <c r="C151" s="138" t="s">
        <v>288</v>
      </c>
      <c r="D151" s="138" t="s">
        <v>166</v>
      </c>
      <c r="E151" s="139" t="s">
        <v>1471</v>
      </c>
      <c r="F151" s="140" t="s">
        <v>1472</v>
      </c>
      <c r="G151" s="141" t="s">
        <v>320</v>
      </c>
      <c r="H151" s="142">
        <v>2</v>
      </c>
      <c r="I151" s="143"/>
      <c r="J151" s="144">
        <f t="shared" ref="J151:J173" si="20">ROUND(I151*H151,2)</f>
        <v>0</v>
      </c>
      <c r="K151" s="145"/>
      <c r="L151" s="31"/>
      <c r="M151" s="146" t="s">
        <v>1</v>
      </c>
      <c r="N151" s="147" t="s">
        <v>40</v>
      </c>
      <c r="P151" s="148">
        <f t="shared" ref="P151:P173" si="21">O151*H151</f>
        <v>0</v>
      </c>
      <c r="Q151" s="148">
        <v>0</v>
      </c>
      <c r="R151" s="148">
        <f t="shared" ref="R151:R173" si="22">Q151*H151</f>
        <v>0</v>
      </c>
      <c r="S151" s="148">
        <v>0</v>
      </c>
      <c r="T151" s="149">
        <f t="shared" ref="T151:T173" si="23">S151*H151</f>
        <v>0</v>
      </c>
      <c r="AR151" s="150" t="s">
        <v>170</v>
      </c>
      <c r="AT151" s="150" t="s">
        <v>166</v>
      </c>
      <c r="AU151" s="150" t="s">
        <v>171</v>
      </c>
      <c r="AY151" s="16" t="s">
        <v>163</v>
      </c>
      <c r="BE151" s="151">
        <f t="shared" ref="BE151:BE173" si="24">IF(N151="základná",J151,0)</f>
        <v>0</v>
      </c>
      <c r="BF151" s="151">
        <f t="shared" ref="BF151:BF173" si="25">IF(N151="znížená",J151,0)</f>
        <v>0</v>
      </c>
      <c r="BG151" s="151">
        <f t="shared" ref="BG151:BG173" si="26">IF(N151="zákl. prenesená",J151,0)</f>
        <v>0</v>
      </c>
      <c r="BH151" s="151">
        <f t="shared" ref="BH151:BH173" si="27">IF(N151="zníž. prenesená",J151,0)</f>
        <v>0</v>
      </c>
      <c r="BI151" s="151">
        <f t="shared" ref="BI151:BI173" si="28">IF(N151="nulová",J151,0)</f>
        <v>0</v>
      </c>
      <c r="BJ151" s="16" t="s">
        <v>171</v>
      </c>
      <c r="BK151" s="151">
        <f t="shared" ref="BK151:BK173" si="29">ROUND(I151*H151,2)</f>
        <v>0</v>
      </c>
      <c r="BL151" s="16" t="s">
        <v>170</v>
      </c>
      <c r="BM151" s="150" t="s">
        <v>388</v>
      </c>
    </row>
    <row r="152" spans="2:65" s="1" customFormat="1" ht="37.75" customHeight="1">
      <c r="B152" s="31"/>
      <c r="C152" s="138" t="s">
        <v>296</v>
      </c>
      <c r="D152" s="138" t="s">
        <v>166</v>
      </c>
      <c r="E152" s="139" t="s">
        <v>1473</v>
      </c>
      <c r="F152" s="140" t="s">
        <v>1474</v>
      </c>
      <c r="G152" s="141" t="s">
        <v>320</v>
      </c>
      <c r="H152" s="142">
        <v>1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171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398</v>
      </c>
    </row>
    <row r="153" spans="2:65" s="1" customFormat="1" ht="24.25" customHeight="1">
      <c r="B153" s="31"/>
      <c r="C153" s="138" t="s">
        <v>305</v>
      </c>
      <c r="D153" s="138" t="s">
        <v>166</v>
      </c>
      <c r="E153" s="139" t="s">
        <v>1475</v>
      </c>
      <c r="F153" s="140" t="s">
        <v>1476</v>
      </c>
      <c r="G153" s="141" t="s">
        <v>320</v>
      </c>
      <c r="H153" s="142">
        <v>1</v>
      </c>
      <c r="I153" s="143"/>
      <c r="J153" s="144">
        <f t="shared" si="20"/>
        <v>0</v>
      </c>
      <c r="K153" s="145"/>
      <c r="L153" s="31"/>
      <c r="M153" s="146" t="s">
        <v>1</v>
      </c>
      <c r="N153" s="147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409</v>
      </c>
    </row>
    <row r="154" spans="2:65" s="1" customFormat="1" ht="24.25" customHeight="1">
      <c r="B154" s="31"/>
      <c r="C154" s="138" t="s">
        <v>311</v>
      </c>
      <c r="D154" s="138" t="s">
        <v>166</v>
      </c>
      <c r="E154" s="139" t="s">
        <v>1477</v>
      </c>
      <c r="F154" s="140" t="s">
        <v>1478</v>
      </c>
      <c r="G154" s="141" t="s">
        <v>320</v>
      </c>
      <c r="H154" s="142">
        <v>1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170</v>
      </c>
      <c r="AT154" s="150" t="s">
        <v>166</v>
      </c>
      <c r="AU154" s="150" t="s">
        <v>171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170</v>
      </c>
      <c r="BM154" s="150" t="s">
        <v>419</v>
      </c>
    </row>
    <row r="155" spans="2:65" s="1" customFormat="1" ht="33" customHeight="1">
      <c r="B155" s="31"/>
      <c r="C155" s="138" t="s">
        <v>317</v>
      </c>
      <c r="D155" s="138" t="s">
        <v>166</v>
      </c>
      <c r="E155" s="139" t="s">
        <v>1479</v>
      </c>
      <c r="F155" s="140" t="s">
        <v>1480</v>
      </c>
      <c r="G155" s="141" t="s">
        <v>320</v>
      </c>
      <c r="H155" s="142">
        <v>2</v>
      </c>
      <c r="I155" s="143"/>
      <c r="J155" s="144">
        <f t="shared" si="20"/>
        <v>0</v>
      </c>
      <c r="K155" s="145"/>
      <c r="L155" s="31"/>
      <c r="M155" s="146" t="s">
        <v>1</v>
      </c>
      <c r="N155" s="147" t="s">
        <v>40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6" t="s">
        <v>171</v>
      </c>
      <c r="BK155" s="151">
        <f t="shared" si="29"/>
        <v>0</v>
      </c>
      <c r="BL155" s="16" t="s">
        <v>170</v>
      </c>
      <c r="BM155" s="150" t="s">
        <v>433</v>
      </c>
    </row>
    <row r="156" spans="2:65" s="1" customFormat="1" ht="24.25" customHeight="1">
      <c r="B156" s="31"/>
      <c r="C156" s="138" t="s">
        <v>7</v>
      </c>
      <c r="D156" s="138" t="s">
        <v>166</v>
      </c>
      <c r="E156" s="139" t="s">
        <v>1481</v>
      </c>
      <c r="F156" s="140" t="s">
        <v>1482</v>
      </c>
      <c r="G156" s="141" t="s">
        <v>320</v>
      </c>
      <c r="H156" s="142">
        <v>1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450</v>
      </c>
    </row>
    <row r="157" spans="2:65" s="1" customFormat="1" ht="24.25" customHeight="1">
      <c r="B157" s="31"/>
      <c r="C157" s="138" t="s">
        <v>328</v>
      </c>
      <c r="D157" s="138" t="s">
        <v>166</v>
      </c>
      <c r="E157" s="139" t="s">
        <v>1483</v>
      </c>
      <c r="F157" s="140" t="s">
        <v>1484</v>
      </c>
      <c r="G157" s="141" t="s">
        <v>320</v>
      </c>
      <c r="H157" s="142">
        <v>1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466</v>
      </c>
    </row>
    <row r="158" spans="2:65" s="1" customFormat="1" ht="33" customHeight="1">
      <c r="B158" s="31"/>
      <c r="C158" s="138" t="s">
        <v>334</v>
      </c>
      <c r="D158" s="138" t="s">
        <v>166</v>
      </c>
      <c r="E158" s="139" t="s">
        <v>1485</v>
      </c>
      <c r="F158" s="140" t="s">
        <v>1486</v>
      </c>
      <c r="G158" s="141" t="s">
        <v>320</v>
      </c>
      <c r="H158" s="142">
        <v>1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476</v>
      </c>
    </row>
    <row r="159" spans="2:65" s="1" customFormat="1" ht="33" customHeight="1">
      <c r="B159" s="31"/>
      <c r="C159" s="138" t="s">
        <v>340</v>
      </c>
      <c r="D159" s="138" t="s">
        <v>166</v>
      </c>
      <c r="E159" s="139" t="s">
        <v>1487</v>
      </c>
      <c r="F159" s="140" t="s">
        <v>1488</v>
      </c>
      <c r="G159" s="141" t="s">
        <v>320</v>
      </c>
      <c r="H159" s="142">
        <v>1</v>
      </c>
      <c r="I159" s="143"/>
      <c r="J159" s="144">
        <f t="shared" si="20"/>
        <v>0</v>
      </c>
      <c r="K159" s="145"/>
      <c r="L159" s="31"/>
      <c r="M159" s="146" t="s">
        <v>1</v>
      </c>
      <c r="N159" s="147" t="s">
        <v>40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AR159" s="150" t="s">
        <v>170</v>
      </c>
      <c r="AT159" s="150" t="s">
        <v>166</v>
      </c>
      <c r="AU159" s="150" t="s">
        <v>171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484</v>
      </c>
    </row>
    <row r="160" spans="2:65" s="1" customFormat="1" ht="33" customHeight="1">
      <c r="B160" s="31"/>
      <c r="C160" s="138" t="s">
        <v>346</v>
      </c>
      <c r="D160" s="138" t="s">
        <v>166</v>
      </c>
      <c r="E160" s="139" t="s">
        <v>1489</v>
      </c>
      <c r="F160" s="140" t="s">
        <v>1490</v>
      </c>
      <c r="G160" s="141" t="s">
        <v>320</v>
      </c>
      <c r="H160" s="142">
        <v>1</v>
      </c>
      <c r="I160" s="143"/>
      <c r="J160" s="144">
        <f t="shared" si="20"/>
        <v>0</v>
      </c>
      <c r="K160" s="145"/>
      <c r="L160" s="31"/>
      <c r="M160" s="146" t="s">
        <v>1</v>
      </c>
      <c r="N160" s="147" t="s">
        <v>40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6" t="s">
        <v>171</v>
      </c>
      <c r="BK160" s="151">
        <f t="shared" si="29"/>
        <v>0</v>
      </c>
      <c r="BL160" s="16" t="s">
        <v>170</v>
      </c>
      <c r="BM160" s="150" t="s">
        <v>496</v>
      </c>
    </row>
    <row r="161" spans="2:65" s="1" customFormat="1" ht="33" customHeight="1">
      <c r="B161" s="31"/>
      <c r="C161" s="138" t="s">
        <v>352</v>
      </c>
      <c r="D161" s="138" t="s">
        <v>166</v>
      </c>
      <c r="E161" s="139" t="s">
        <v>1491</v>
      </c>
      <c r="F161" s="140" t="s">
        <v>1492</v>
      </c>
      <c r="G161" s="141" t="s">
        <v>320</v>
      </c>
      <c r="H161" s="142">
        <v>2</v>
      </c>
      <c r="I161" s="143"/>
      <c r="J161" s="144">
        <f t="shared" si="20"/>
        <v>0</v>
      </c>
      <c r="K161" s="145"/>
      <c r="L161" s="31"/>
      <c r="M161" s="146" t="s">
        <v>1</v>
      </c>
      <c r="N161" s="147" t="s">
        <v>40</v>
      </c>
      <c r="P161" s="148">
        <f t="shared" si="21"/>
        <v>0</v>
      </c>
      <c r="Q161" s="148">
        <v>0</v>
      </c>
      <c r="R161" s="148">
        <f t="shared" si="22"/>
        <v>0</v>
      </c>
      <c r="S161" s="148">
        <v>0</v>
      </c>
      <c r="T161" s="149">
        <f t="shared" si="23"/>
        <v>0</v>
      </c>
      <c r="AR161" s="150" t="s">
        <v>170</v>
      </c>
      <c r="AT161" s="150" t="s">
        <v>166</v>
      </c>
      <c r="AU161" s="150" t="s">
        <v>171</v>
      </c>
      <c r="AY161" s="16" t="s">
        <v>163</v>
      </c>
      <c r="BE161" s="151">
        <f t="shared" si="24"/>
        <v>0</v>
      </c>
      <c r="BF161" s="151">
        <f t="shared" si="25"/>
        <v>0</v>
      </c>
      <c r="BG161" s="151">
        <f t="shared" si="26"/>
        <v>0</v>
      </c>
      <c r="BH161" s="151">
        <f t="shared" si="27"/>
        <v>0</v>
      </c>
      <c r="BI161" s="151">
        <f t="shared" si="28"/>
        <v>0</v>
      </c>
      <c r="BJ161" s="16" t="s">
        <v>171</v>
      </c>
      <c r="BK161" s="151">
        <f t="shared" si="29"/>
        <v>0</v>
      </c>
      <c r="BL161" s="16" t="s">
        <v>170</v>
      </c>
      <c r="BM161" s="150" t="s">
        <v>509</v>
      </c>
    </row>
    <row r="162" spans="2:65" s="1" customFormat="1" ht="37.75" customHeight="1">
      <c r="B162" s="31"/>
      <c r="C162" s="138" t="s">
        <v>357</v>
      </c>
      <c r="D162" s="138" t="s">
        <v>166</v>
      </c>
      <c r="E162" s="139" t="s">
        <v>1493</v>
      </c>
      <c r="F162" s="140" t="s">
        <v>1494</v>
      </c>
      <c r="G162" s="141" t="s">
        <v>320</v>
      </c>
      <c r="H162" s="142">
        <v>1</v>
      </c>
      <c r="I162" s="143"/>
      <c r="J162" s="144">
        <f t="shared" si="20"/>
        <v>0</v>
      </c>
      <c r="K162" s="145"/>
      <c r="L162" s="31"/>
      <c r="M162" s="146" t="s">
        <v>1</v>
      </c>
      <c r="N162" s="147" t="s">
        <v>40</v>
      </c>
      <c r="P162" s="148">
        <f t="shared" si="21"/>
        <v>0</v>
      </c>
      <c r="Q162" s="148">
        <v>0</v>
      </c>
      <c r="R162" s="148">
        <f t="shared" si="22"/>
        <v>0</v>
      </c>
      <c r="S162" s="148">
        <v>0</v>
      </c>
      <c r="T162" s="149">
        <f t="shared" si="23"/>
        <v>0</v>
      </c>
      <c r="AR162" s="150" t="s">
        <v>170</v>
      </c>
      <c r="AT162" s="150" t="s">
        <v>166</v>
      </c>
      <c r="AU162" s="150" t="s">
        <v>171</v>
      </c>
      <c r="AY162" s="16" t="s">
        <v>163</v>
      </c>
      <c r="BE162" s="151">
        <f t="shared" si="24"/>
        <v>0</v>
      </c>
      <c r="BF162" s="151">
        <f t="shared" si="25"/>
        <v>0</v>
      </c>
      <c r="BG162" s="151">
        <f t="shared" si="26"/>
        <v>0</v>
      </c>
      <c r="BH162" s="151">
        <f t="shared" si="27"/>
        <v>0</v>
      </c>
      <c r="BI162" s="151">
        <f t="shared" si="28"/>
        <v>0</v>
      </c>
      <c r="BJ162" s="16" t="s">
        <v>171</v>
      </c>
      <c r="BK162" s="151">
        <f t="shared" si="29"/>
        <v>0</v>
      </c>
      <c r="BL162" s="16" t="s">
        <v>170</v>
      </c>
      <c r="BM162" s="150" t="s">
        <v>883</v>
      </c>
    </row>
    <row r="163" spans="2:65" s="1" customFormat="1" ht="33" customHeight="1">
      <c r="B163" s="31"/>
      <c r="C163" s="138" t="s">
        <v>361</v>
      </c>
      <c r="D163" s="138" t="s">
        <v>166</v>
      </c>
      <c r="E163" s="139" t="s">
        <v>1495</v>
      </c>
      <c r="F163" s="140" t="s">
        <v>1496</v>
      </c>
      <c r="G163" s="141" t="s">
        <v>320</v>
      </c>
      <c r="H163" s="142">
        <v>2</v>
      </c>
      <c r="I163" s="143"/>
      <c r="J163" s="144">
        <f t="shared" si="20"/>
        <v>0</v>
      </c>
      <c r="K163" s="145"/>
      <c r="L163" s="31"/>
      <c r="M163" s="146" t="s">
        <v>1</v>
      </c>
      <c r="N163" s="147" t="s">
        <v>40</v>
      </c>
      <c r="P163" s="148">
        <f t="shared" si="21"/>
        <v>0</v>
      </c>
      <c r="Q163" s="148">
        <v>0</v>
      </c>
      <c r="R163" s="148">
        <f t="shared" si="22"/>
        <v>0</v>
      </c>
      <c r="S163" s="148">
        <v>0</v>
      </c>
      <c r="T163" s="149">
        <f t="shared" si="23"/>
        <v>0</v>
      </c>
      <c r="AR163" s="150" t="s">
        <v>170</v>
      </c>
      <c r="AT163" s="150" t="s">
        <v>166</v>
      </c>
      <c r="AU163" s="150" t="s">
        <v>171</v>
      </c>
      <c r="AY163" s="16" t="s">
        <v>163</v>
      </c>
      <c r="BE163" s="151">
        <f t="shared" si="24"/>
        <v>0</v>
      </c>
      <c r="BF163" s="151">
        <f t="shared" si="25"/>
        <v>0</v>
      </c>
      <c r="BG163" s="151">
        <f t="shared" si="26"/>
        <v>0</v>
      </c>
      <c r="BH163" s="151">
        <f t="shared" si="27"/>
        <v>0</v>
      </c>
      <c r="BI163" s="151">
        <f t="shared" si="28"/>
        <v>0</v>
      </c>
      <c r="BJ163" s="16" t="s">
        <v>171</v>
      </c>
      <c r="BK163" s="151">
        <f t="shared" si="29"/>
        <v>0</v>
      </c>
      <c r="BL163" s="16" t="s">
        <v>170</v>
      </c>
      <c r="BM163" s="150" t="s">
        <v>891</v>
      </c>
    </row>
    <row r="164" spans="2:65" s="1" customFormat="1" ht="24.25" customHeight="1">
      <c r="B164" s="31"/>
      <c r="C164" s="138" t="s">
        <v>366</v>
      </c>
      <c r="D164" s="138" t="s">
        <v>166</v>
      </c>
      <c r="E164" s="139" t="s">
        <v>1497</v>
      </c>
      <c r="F164" s="140" t="s">
        <v>1498</v>
      </c>
      <c r="G164" s="141" t="s">
        <v>320</v>
      </c>
      <c r="H164" s="142">
        <v>1</v>
      </c>
      <c r="I164" s="143"/>
      <c r="J164" s="144">
        <f t="shared" si="20"/>
        <v>0</v>
      </c>
      <c r="K164" s="145"/>
      <c r="L164" s="31"/>
      <c r="M164" s="146" t="s">
        <v>1</v>
      </c>
      <c r="N164" s="147" t="s">
        <v>40</v>
      </c>
      <c r="P164" s="148">
        <f t="shared" si="21"/>
        <v>0</v>
      </c>
      <c r="Q164" s="148">
        <v>0</v>
      </c>
      <c r="R164" s="148">
        <f t="shared" si="22"/>
        <v>0</v>
      </c>
      <c r="S164" s="148">
        <v>0</v>
      </c>
      <c r="T164" s="149">
        <f t="shared" si="23"/>
        <v>0</v>
      </c>
      <c r="AR164" s="150" t="s">
        <v>170</v>
      </c>
      <c r="AT164" s="150" t="s">
        <v>166</v>
      </c>
      <c r="AU164" s="150" t="s">
        <v>171</v>
      </c>
      <c r="AY164" s="16" t="s">
        <v>163</v>
      </c>
      <c r="BE164" s="151">
        <f t="shared" si="24"/>
        <v>0</v>
      </c>
      <c r="BF164" s="151">
        <f t="shared" si="25"/>
        <v>0</v>
      </c>
      <c r="BG164" s="151">
        <f t="shared" si="26"/>
        <v>0</v>
      </c>
      <c r="BH164" s="151">
        <f t="shared" si="27"/>
        <v>0</v>
      </c>
      <c r="BI164" s="151">
        <f t="shared" si="28"/>
        <v>0</v>
      </c>
      <c r="BJ164" s="16" t="s">
        <v>171</v>
      </c>
      <c r="BK164" s="151">
        <f t="shared" si="29"/>
        <v>0</v>
      </c>
      <c r="BL164" s="16" t="s">
        <v>170</v>
      </c>
      <c r="BM164" s="150" t="s">
        <v>901</v>
      </c>
    </row>
    <row r="165" spans="2:65" s="1" customFormat="1" ht="24.25" customHeight="1">
      <c r="B165" s="31"/>
      <c r="C165" s="138" t="s">
        <v>300</v>
      </c>
      <c r="D165" s="138" t="s">
        <v>166</v>
      </c>
      <c r="E165" s="139" t="s">
        <v>1499</v>
      </c>
      <c r="F165" s="140" t="s">
        <v>1500</v>
      </c>
      <c r="G165" s="141" t="s">
        <v>320</v>
      </c>
      <c r="H165" s="142">
        <v>1</v>
      </c>
      <c r="I165" s="143"/>
      <c r="J165" s="144">
        <f t="shared" si="20"/>
        <v>0</v>
      </c>
      <c r="K165" s="145"/>
      <c r="L165" s="31"/>
      <c r="M165" s="146" t="s">
        <v>1</v>
      </c>
      <c r="N165" s="147" t="s">
        <v>40</v>
      </c>
      <c r="P165" s="148">
        <f t="shared" si="21"/>
        <v>0</v>
      </c>
      <c r="Q165" s="148">
        <v>0</v>
      </c>
      <c r="R165" s="148">
        <f t="shared" si="22"/>
        <v>0</v>
      </c>
      <c r="S165" s="148">
        <v>0</v>
      </c>
      <c r="T165" s="149">
        <f t="shared" si="23"/>
        <v>0</v>
      </c>
      <c r="AR165" s="150" t="s">
        <v>170</v>
      </c>
      <c r="AT165" s="150" t="s">
        <v>166</v>
      </c>
      <c r="AU165" s="150" t="s">
        <v>171</v>
      </c>
      <c r="AY165" s="16" t="s">
        <v>163</v>
      </c>
      <c r="BE165" s="151">
        <f t="shared" si="24"/>
        <v>0</v>
      </c>
      <c r="BF165" s="151">
        <f t="shared" si="25"/>
        <v>0</v>
      </c>
      <c r="BG165" s="151">
        <f t="shared" si="26"/>
        <v>0</v>
      </c>
      <c r="BH165" s="151">
        <f t="shared" si="27"/>
        <v>0</v>
      </c>
      <c r="BI165" s="151">
        <f t="shared" si="28"/>
        <v>0</v>
      </c>
      <c r="BJ165" s="16" t="s">
        <v>171</v>
      </c>
      <c r="BK165" s="151">
        <f t="shared" si="29"/>
        <v>0</v>
      </c>
      <c r="BL165" s="16" t="s">
        <v>170</v>
      </c>
      <c r="BM165" s="150" t="s">
        <v>911</v>
      </c>
    </row>
    <row r="166" spans="2:65" s="1" customFormat="1" ht="24.25" customHeight="1">
      <c r="B166" s="31"/>
      <c r="C166" s="138" t="s">
        <v>374</v>
      </c>
      <c r="D166" s="138" t="s">
        <v>166</v>
      </c>
      <c r="E166" s="139" t="s">
        <v>1501</v>
      </c>
      <c r="F166" s="140" t="s">
        <v>1502</v>
      </c>
      <c r="G166" s="141" t="s">
        <v>320</v>
      </c>
      <c r="H166" s="142">
        <v>1</v>
      </c>
      <c r="I166" s="143"/>
      <c r="J166" s="144">
        <f t="shared" si="20"/>
        <v>0</v>
      </c>
      <c r="K166" s="145"/>
      <c r="L166" s="31"/>
      <c r="M166" s="146" t="s">
        <v>1</v>
      </c>
      <c r="N166" s="147" t="s">
        <v>40</v>
      </c>
      <c r="P166" s="148">
        <f t="shared" si="21"/>
        <v>0</v>
      </c>
      <c r="Q166" s="148">
        <v>0</v>
      </c>
      <c r="R166" s="148">
        <f t="shared" si="22"/>
        <v>0</v>
      </c>
      <c r="S166" s="148">
        <v>0</v>
      </c>
      <c r="T166" s="149">
        <f t="shared" si="23"/>
        <v>0</v>
      </c>
      <c r="AR166" s="150" t="s">
        <v>170</v>
      </c>
      <c r="AT166" s="150" t="s">
        <v>166</v>
      </c>
      <c r="AU166" s="150" t="s">
        <v>171</v>
      </c>
      <c r="AY166" s="16" t="s">
        <v>163</v>
      </c>
      <c r="BE166" s="151">
        <f t="shared" si="24"/>
        <v>0</v>
      </c>
      <c r="BF166" s="151">
        <f t="shared" si="25"/>
        <v>0</v>
      </c>
      <c r="BG166" s="151">
        <f t="shared" si="26"/>
        <v>0</v>
      </c>
      <c r="BH166" s="151">
        <f t="shared" si="27"/>
        <v>0</v>
      </c>
      <c r="BI166" s="151">
        <f t="shared" si="28"/>
        <v>0</v>
      </c>
      <c r="BJ166" s="16" t="s">
        <v>171</v>
      </c>
      <c r="BK166" s="151">
        <f t="shared" si="29"/>
        <v>0</v>
      </c>
      <c r="BL166" s="16" t="s">
        <v>170</v>
      </c>
      <c r="BM166" s="150" t="s">
        <v>922</v>
      </c>
    </row>
    <row r="167" spans="2:65" s="1" customFormat="1" ht="24.25" customHeight="1">
      <c r="B167" s="31"/>
      <c r="C167" s="138" t="s">
        <v>379</v>
      </c>
      <c r="D167" s="138" t="s">
        <v>166</v>
      </c>
      <c r="E167" s="139" t="s">
        <v>1503</v>
      </c>
      <c r="F167" s="140" t="s">
        <v>1504</v>
      </c>
      <c r="G167" s="141" t="s">
        <v>320</v>
      </c>
      <c r="H167" s="142">
        <v>1</v>
      </c>
      <c r="I167" s="143"/>
      <c r="J167" s="144">
        <f t="shared" si="20"/>
        <v>0</v>
      </c>
      <c r="K167" s="145"/>
      <c r="L167" s="31"/>
      <c r="M167" s="146" t="s">
        <v>1</v>
      </c>
      <c r="N167" s="147" t="s">
        <v>40</v>
      </c>
      <c r="P167" s="148">
        <f t="shared" si="21"/>
        <v>0</v>
      </c>
      <c r="Q167" s="148">
        <v>0</v>
      </c>
      <c r="R167" s="148">
        <f t="shared" si="22"/>
        <v>0</v>
      </c>
      <c r="S167" s="148">
        <v>0</v>
      </c>
      <c r="T167" s="149">
        <f t="shared" si="23"/>
        <v>0</v>
      </c>
      <c r="AR167" s="150" t="s">
        <v>170</v>
      </c>
      <c r="AT167" s="150" t="s">
        <v>166</v>
      </c>
      <c r="AU167" s="150" t="s">
        <v>171</v>
      </c>
      <c r="AY167" s="16" t="s">
        <v>163</v>
      </c>
      <c r="BE167" s="151">
        <f t="shared" si="24"/>
        <v>0</v>
      </c>
      <c r="BF167" s="151">
        <f t="shared" si="25"/>
        <v>0</v>
      </c>
      <c r="BG167" s="151">
        <f t="shared" si="26"/>
        <v>0</v>
      </c>
      <c r="BH167" s="151">
        <f t="shared" si="27"/>
        <v>0</v>
      </c>
      <c r="BI167" s="151">
        <f t="shared" si="28"/>
        <v>0</v>
      </c>
      <c r="BJ167" s="16" t="s">
        <v>171</v>
      </c>
      <c r="BK167" s="151">
        <f t="shared" si="29"/>
        <v>0</v>
      </c>
      <c r="BL167" s="16" t="s">
        <v>170</v>
      </c>
      <c r="BM167" s="150" t="s">
        <v>928</v>
      </c>
    </row>
    <row r="168" spans="2:65" s="1" customFormat="1" ht="24.25" customHeight="1">
      <c r="B168" s="31"/>
      <c r="C168" s="138" t="s">
        <v>383</v>
      </c>
      <c r="D168" s="138" t="s">
        <v>166</v>
      </c>
      <c r="E168" s="139" t="s">
        <v>1505</v>
      </c>
      <c r="F168" s="140" t="s">
        <v>1506</v>
      </c>
      <c r="G168" s="141" t="s">
        <v>320</v>
      </c>
      <c r="H168" s="142">
        <v>1</v>
      </c>
      <c r="I168" s="143"/>
      <c r="J168" s="144">
        <f t="shared" si="20"/>
        <v>0</v>
      </c>
      <c r="K168" s="145"/>
      <c r="L168" s="31"/>
      <c r="M168" s="146" t="s">
        <v>1</v>
      </c>
      <c r="N168" s="147" t="s">
        <v>40</v>
      </c>
      <c r="P168" s="148">
        <f t="shared" si="21"/>
        <v>0</v>
      </c>
      <c r="Q168" s="148">
        <v>0</v>
      </c>
      <c r="R168" s="148">
        <f t="shared" si="22"/>
        <v>0</v>
      </c>
      <c r="S168" s="148">
        <v>0</v>
      </c>
      <c r="T168" s="149">
        <f t="shared" si="23"/>
        <v>0</v>
      </c>
      <c r="AR168" s="150" t="s">
        <v>170</v>
      </c>
      <c r="AT168" s="150" t="s">
        <v>166</v>
      </c>
      <c r="AU168" s="150" t="s">
        <v>171</v>
      </c>
      <c r="AY168" s="16" t="s">
        <v>163</v>
      </c>
      <c r="BE168" s="151">
        <f t="shared" si="24"/>
        <v>0</v>
      </c>
      <c r="BF168" s="151">
        <f t="shared" si="25"/>
        <v>0</v>
      </c>
      <c r="BG168" s="151">
        <f t="shared" si="26"/>
        <v>0</v>
      </c>
      <c r="BH168" s="151">
        <f t="shared" si="27"/>
        <v>0</v>
      </c>
      <c r="BI168" s="151">
        <f t="shared" si="28"/>
        <v>0</v>
      </c>
      <c r="BJ168" s="16" t="s">
        <v>171</v>
      </c>
      <c r="BK168" s="151">
        <f t="shared" si="29"/>
        <v>0</v>
      </c>
      <c r="BL168" s="16" t="s">
        <v>170</v>
      </c>
      <c r="BM168" s="150" t="s">
        <v>940</v>
      </c>
    </row>
    <row r="169" spans="2:65" s="1" customFormat="1" ht="24.25" customHeight="1">
      <c r="B169" s="31"/>
      <c r="C169" s="138" t="s">
        <v>388</v>
      </c>
      <c r="D169" s="138" t="s">
        <v>166</v>
      </c>
      <c r="E169" s="139" t="s">
        <v>1507</v>
      </c>
      <c r="F169" s="140" t="s">
        <v>1508</v>
      </c>
      <c r="G169" s="141" t="s">
        <v>320</v>
      </c>
      <c r="H169" s="142">
        <v>1</v>
      </c>
      <c r="I169" s="143"/>
      <c r="J169" s="144">
        <f t="shared" si="20"/>
        <v>0</v>
      </c>
      <c r="K169" s="145"/>
      <c r="L169" s="31"/>
      <c r="M169" s="146" t="s">
        <v>1</v>
      </c>
      <c r="N169" s="147" t="s">
        <v>40</v>
      </c>
      <c r="P169" s="148">
        <f t="shared" si="21"/>
        <v>0</v>
      </c>
      <c r="Q169" s="148">
        <v>0</v>
      </c>
      <c r="R169" s="148">
        <f t="shared" si="22"/>
        <v>0</v>
      </c>
      <c r="S169" s="148">
        <v>0</v>
      </c>
      <c r="T169" s="149">
        <f t="shared" si="23"/>
        <v>0</v>
      </c>
      <c r="AR169" s="150" t="s">
        <v>170</v>
      </c>
      <c r="AT169" s="150" t="s">
        <v>166</v>
      </c>
      <c r="AU169" s="150" t="s">
        <v>171</v>
      </c>
      <c r="AY169" s="16" t="s">
        <v>163</v>
      </c>
      <c r="BE169" s="151">
        <f t="shared" si="24"/>
        <v>0</v>
      </c>
      <c r="BF169" s="151">
        <f t="shared" si="25"/>
        <v>0</v>
      </c>
      <c r="BG169" s="151">
        <f t="shared" si="26"/>
        <v>0</v>
      </c>
      <c r="BH169" s="151">
        <f t="shared" si="27"/>
        <v>0</v>
      </c>
      <c r="BI169" s="151">
        <f t="shared" si="28"/>
        <v>0</v>
      </c>
      <c r="BJ169" s="16" t="s">
        <v>171</v>
      </c>
      <c r="BK169" s="151">
        <f t="shared" si="29"/>
        <v>0</v>
      </c>
      <c r="BL169" s="16" t="s">
        <v>170</v>
      </c>
      <c r="BM169" s="150" t="s">
        <v>951</v>
      </c>
    </row>
    <row r="170" spans="2:65" s="1" customFormat="1" ht="24.25" customHeight="1">
      <c r="B170" s="31"/>
      <c r="C170" s="138" t="s">
        <v>393</v>
      </c>
      <c r="D170" s="138" t="s">
        <v>166</v>
      </c>
      <c r="E170" s="139" t="s">
        <v>1509</v>
      </c>
      <c r="F170" s="140" t="s">
        <v>1510</v>
      </c>
      <c r="G170" s="141" t="s">
        <v>320</v>
      </c>
      <c r="H170" s="142">
        <v>1</v>
      </c>
      <c r="I170" s="143"/>
      <c r="J170" s="144">
        <f t="shared" si="20"/>
        <v>0</v>
      </c>
      <c r="K170" s="145"/>
      <c r="L170" s="31"/>
      <c r="M170" s="146" t="s">
        <v>1</v>
      </c>
      <c r="N170" s="147" t="s">
        <v>40</v>
      </c>
      <c r="P170" s="148">
        <f t="shared" si="21"/>
        <v>0</v>
      </c>
      <c r="Q170" s="148">
        <v>0</v>
      </c>
      <c r="R170" s="148">
        <f t="shared" si="22"/>
        <v>0</v>
      </c>
      <c r="S170" s="148">
        <v>0</v>
      </c>
      <c r="T170" s="149">
        <f t="shared" si="23"/>
        <v>0</v>
      </c>
      <c r="AR170" s="150" t="s">
        <v>170</v>
      </c>
      <c r="AT170" s="150" t="s">
        <v>166</v>
      </c>
      <c r="AU170" s="150" t="s">
        <v>171</v>
      </c>
      <c r="AY170" s="16" t="s">
        <v>163</v>
      </c>
      <c r="BE170" s="151">
        <f t="shared" si="24"/>
        <v>0</v>
      </c>
      <c r="BF170" s="151">
        <f t="shared" si="25"/>
        <v>0</v>
      </c>
      <c r="BG170" s="151">
        <f t="shared" si="26"/>
        <v>0</v>
      </c>
      <c r="BH170" s="151">
        <f t="shared" si="27"/>
        <v>0</v>
      </c>
      <c r="BI170" s="151">
        <f t="shared" si="28"/>
        <v>0</v>
      </c>
      <c r="BJ170" s="16" t="s">
        <v>171</v>
      </c>
      <c r="BK170" s="151">
        <f t="shared" si="29"/>
        <v>0</v>
      </c>
      <c r="BL170" s="16" t="s">
        <v>170</v>
      </c>
      <c r="BM170" s="150" t="s">
        <v>959</v>
      </c>
    </row>
    <row r="171" spans="2:65" s="1" customFormat="1" ht="24.25" customHeight="1">
      <c r="B171" s="31"/>
      <c r="C171" s="138" t="s">
        <v>398</v>
      </c>
      <c r="D171" s="138" t="s">
        <v>166</v>
      </c>
      <c r="E171" s="139" t="s">
        <v>1511</v>
      </c>
      <c r="F171" s="140" t="s">
        <v>1512</v>
      </c>
      <c r="G171" s="141" t="s">
        <v>320</v>
      </c>
      <c r="H171" s="142">
        <v>1</v>
      </c>
      <c r="I171" s="143"/>
      <c r="J171" s="144">
        <f t="shared" si="20"/>
        <v>0</v>
      </c>
      <c r="K171" s="145"/>
      <c r="L171" s="31"/>
      <c r="M171" s="146" t="s">
        <v>1</v>
      </c>
      <c r="N171" s="147" t="s">
        <v>40</v>
      </c>
      <c r="P171" s="148">
        <f t="shared" si="21"/>
        <v>0</v>
      </c>
      <c r="Q171" s="148">
        <v>0</v>
      </c>
      <c r="R171" s="148">
        <f t="shared" si="22"/>
        <v>0</v>
      </c>
      <c r="S171" s="148">
        <v>0</v>
      </c>
      <c r="T171" s="149">
        <f t="shared" si="23"/>
        <v>0</v>
      </c>
      <c r="AR171" s="150" t="s">
        <v>170</v>
      </c>
      <c r="AT171" s="150" t="s">
        <v>166</v>
      </c>
      <c r="AU171" s="150" t="s">
        <v>171</v>
      </c>
      <c r="AY171" s="16" t="s">
        <v>163</v>
      </c>
      <c r="BE171" s="151">
        <f t="shared" si="24"/>
        <v>0</v>
      </c>
      <c r="BF171" s="151">
        <f t="shared" si="25"/>
        <v>0</v>
      </c>
      <c r="BG171" s="151">
        <f t="shared" si="26"/>
        <v>0</v>
      </c>
      <c r="BH171" s="151">
        <f t="shared" si="27"/>
        <v>0</v>
      </c>
      <c r="BI171" s="151">
        <f t="shared" si="28"/>
        <v>0</v>
      </c>
      <c r="BJ171" s="16" t="s">
        <v>171</v>
      </c>
      <c r="BK171" s="151">
        <f t="shared" si="29"/>
        <v>0</v>
      </c>
      <c r="BL171" s="16" t="s">
        <v>170</v>
      </c>
      <c r="BM171" s="150" t="s">
        <v>967</v>
      </c>
    </row>
    <row r="172" spans="2:65" s="1" customFormat="1" ht="24.25" customHeight="1">
      <c r="B172" s="31"/>
      <c r="C172" s="138" t="s">
        <v>403</v>
      </c>
      <c r="D172" s="138" t="s">
        <v>166</v>
      </c>
      <c r="E172" s="139" t="s">
        <v>1513</v>
      </c>
      <c r="F172" s="140" t="s">
        <v>1514</v>
      </c>
      <c r="G172" s="141" t="s">
        <v>320</v>
      </c>
      <c r="H172" s="142">
        <v>1</v>
      </c>
      <c r="I172" s="143"/>
      <c r="J172" s="144">
        <f t="shared" si="20"/>
        <v>0</v>
      </c>
      <c r="K172" s="145"/>
      <c r="L172" s="31"/>
      <c r="M172" s="146" t="s">
        <v>1</v>
      </c>
      <c r="N172" s="147" t="s">
        <v>40</v>
      </c>
      <c r="P172" s="148">
        <f t="shared" si="21"/>
        <v>0</v>
      </c>
      <c r="Q172" s="148">
        <v>0</v>
      </c>
      <c r="R172" s="148">
        <f t="shared" si="22"/>
        <v>0</v>
      </c>
      <c r="S172" s="148">
        <v>0</v>
      </c>
      <c r="T172" s="149">
        <f t="shared" si="23"/>
        <v>0</v>
      </c>
      <c r="AR172" s="150" t="s">
        <v>170</v>
      </c>
      <c r="AT172" s="150" t="s">
        <v>166</v>
      </c>
      <c r="AU172" s="150" t="s">
        <v>171</v>
      </c>
      <c r="AY172" s="16" t="s">
        <v>163</v>
      </c>
      <c r="BE172" s="151">
        <f t="shared" si="24"/>
        <v>0</v>
      </c>
      <c r="BF172" s="151">
        <f t="shared" si="25"/>
        <v>0</v>
      </c>
      <c r="BG172" s="151">
        <f t="shared" si="26"/>
        <v>0</v>
      </c>
      <c r="BH172" s="151">
        <f t="shared" si="27"/>
        <v>0</v>
      </c>
      <c r="BI172" s="151">
        <f t="shared" si="28"/>
        <v>0</v>
      </c>
      <c r="BJ172" s="16" t="s">
        <v>171</v>
      </c>
      <c r="BK172" s="151">
        <f t="shared" si="29"/>
        <v>0</v>
      </c>
      <c r="BL172" s="16" t="s">
        <v>170</v>
      </c>
      <c r="BM172" s="150" t="s">
        <v>975</v>
      </c>
    </row>
    <row r="173" spans="2:65" s="1" customFormat="1" ht="24.25" customHeight="1">
      <c r="B173" s="31"/>
      <c r="C173" s="138" t="s">
        <v>409</v>
      </c>
      <c r="D173" s="138" t="s">
        <v>166</v>
      </c>
      <c r="E173" s="139" t="s">
        <v>1515</v>
      </c>
      <c r="F173" s="140" t="s">
        <v>1516</v>
      </c>
      <c r="G173" s="141" t="s">
        <v>320</v>
      </c>
      <c r="H173" s="142">
        <v>5</v>
      </c>
      <c r="I173" s="143"/>
      <c r="J173" s="144">
        <f t="shared" si="20"/>
        <v>0</v>
      </c>
      <c r="K173" s="145"/>
      <c r="L173" s="31"/>
      <c r="M173" s="146" t="s">
        <v>1</v>
      </c>
      <c r="N173" s="147" t="s">
        <v>40</v>
      </c>
      <c r="P173" s="148">
        <f t="shared" si="21"/>
        <v>0</v>
      </c>
      <c r="Q173" s="148">
        <v>0</v>
      </c>
      <c r="R173" s="148">
        <f t="shared" si="22"/>
        <v>0</v>
      </c>
      <c r="S173" s="148">
        <v>0</v>
      </c>
      <c r="T173" s="149">
        <f t="shared" si="23"/>
        <v>0</v>
      </c>
      <c r="AR173" s="150" t="s">
        <v>170</v>
      </c>
      <c r="AT173" s="150" t="s">
        <v>166</v>
      </c>
      <c r="AU173" s="150" t="s">
        <v>171</v>
      </c>
      <c r="AY173" s="16" t="s">
        <v>163</v>
      </c>
      <c r="BE173" s="151">
        <f t="shared" si="24"/>
        <v>0</v>
      </c>
      <c r="BF173" s="151">
        <f t="shared" si="25"/>
        <v>0</v>
      </c>
      <c r="BG173" s="151">
        <f t="shared" si="26"/>
        <v>0</v>
      </c>
      <c r="BH173" s="151">
        <f t="shared" si="27"/>
        <v>0</v>
      </c>
      <c r="BI173" s="151">
        <f t="shared" si="28"/>
        <v>0</v>
      </c>
      <c r="BJ173" s="16" t="s">
        <v>171</v>
      </c>
      <c r="BK173" s="151">
        <f t="shared" si="29"/>
        <v>0</v>
      </c>
      <c r="BL173" s="16" t="s">
        <v>170</v>
      </c>
      <c r="BM173" s="150" t="s">
        <v>983</v>
      </c>
    </row>
    <row r="174" spans="2:65" s="11" customFormat="1" ht="22.75" customHeight="1">
      <c r="B174" s="126"/>
      <c r="D174" s="127" t="s">
        <v>73</v>
      </c>
      <c r="E174" s="136" t="s">
        <v>972</v>
      </c>
      <c r="F174" s="136" t="s">
        <v>1517</v>
      </c>
      <c r="I174" s="129"/>
      <c r="J174" s="137">
        <f>BK174</f>
        <v>0</v>
      </c>
      <c r="L174" s="126"/>
      <c r="M174" s="131"/>
      <c r="P174" s="132">
        <f>P175</f>
        <v>0</v>
      </c>
      <c r="R174" s="132">
        <f>R175</f>
        <v>0</v>
      </c>
      <c r="T174" s="133">
        <f>T175</f>
        <v>0</v>
      </c>
      <c r="AR174" s="127" t="s">
        <v>82</v>
      </c>
      <c r="AT174" s="134" t="s">
        <v>73</v>
      </c>
      <c r="AU174" s="134" t="s">
        <v>82</v>
      </c>
      <c r="AY174" s="127" t="s">
        <v>163</v>
      </c>
      <c r="BK174" s="135">
        <f>BK175</f>
        <v>0</v>
      </c>
    </row>
    <row r="175" spans="2:65" s="1" customFormat="1" ht="33" customHeight="1">
      <c r="B175" s="31"/>
      <c r="C175" s="138" t="s">
        <v>415</v>
      </c>
      <c r="D175" s="138" t="s">
        <v>166</v>
      </c>
      <c r="E175" s="139" t="s">
        <v>1518</v>
      </c>
      <c r="F175" s="140" t="s">
        <v>1519</v>
      </c>
      <c r="G175" s="141" t="s">
        <v>320</v>
      </c>
      <c r="H175" s="142">
        <v>4</v>
      </c>
      <c r="I175" s="143"/>
      <c r="J175" s="144">
        <f>ROUND(I175*H175,2)</f>
        <v>0</v>
      </c>
      <c r="K175" s="145"/>
      <c r="L175" s="31"/>
      <c r="M175" s="146" t="s">
        <v>1</v>
      </c>
      <c r="N175" s="147" t="s">
        <v>40</v>
      </c>
      <c r="P175" s="148">
        <f>O175*H175</f>
        <v>0</v>
      </c>
      <c r="Q175" s="148">
        <v>0</v>
      </c>
      <c r="R175" s="148">
        <f>Q175*H175</f>
        <v>0</v>
      </c>
      <c r="S175" s="148">
        <v>0</v>
      </c>
      <c r="T175" s="149">
        <f>S175*H175</f>
        <v>0</v>
      </c>
      <c r="AR175" s="150" t="s">
        <v>170</v>
      </c>
      <c r="AT175" s="150" t="s">
        <v>166</v>
      </c>
      <c r="AU175" s="150" t="s">
        <v>171</v>
      </c>
      <c r="AY175" s="16" t="s">
        <v>163</v>
      </c>
      <c r="BE175" s="151">
        <f>IF(N175="základná",J175,0)</f>
        <v>0</v>
      </c>
      <c r="BF175" s="151">
        <f>IF(N175="znížená",J175,0)</f>
        <v>0</v>
      </c>
      <c r="BG175" s="151">
        <f>IF(N175="zákl. prenesená",J175,0)</f>
        <v>0</v>
      </c>
      <c r="BH175" s="151">
        <f>IF(N175="zníž. prenesená",J175,0)</f>
        <v>0</v>
      </c>
      <c r="BI175" s="151">
        <f>IF(N175="nulová",J175,0)</f>
        <v>0</v>
      </c>
      <c r="BJ175" s="16" t="s">
        <v>171</v>
      </c>
      <c r="BK175" s="151">
        <f>ROUND(I175*H175,2)</f>
        <v>0</v>
      </c>
      <c r="BL175" s="16" t="s">
        <v>170</v>
      </c>
      <c r="BM175" s="150" t="s">
        <v>991</v>
      </c>
    </row>
    <row r="176" spans="2:65" s="11" customFormat="1" ht="22.75" customHeight="1">
      <c r="B176" s="126"/>
      <c r="D176" s="127" t="s">
        <v>73</v>
      </c>
      <c r="E176" s="136" t="s">
        <v>976</v>
      </c>
      <c r="F176" s="136" t="s">
        <v>1520</v>
      </c>
      <c r="I176" s="129"/>
      <c r="J176" s="137">
        <f>BK176</f>
        <v>0</v>
      </c>
      <c r="L176" s="126"/>
      <c r="M176" s="131"/>
      <c r="P176" s="132">
        <f>SUM(P177:P188)</f>
        <v>0</v>
      </c>
      <c r="R176" s="132">
        <f>SUM(R177:R188)</f>
        <v>0</v>
      </c>
      <c r="T176" s="133">
        <f>SUM(T177:T188)</f>
        <v>0</v>
      </c>
      <c r="AR176" s="127" t="s">
        <v>82</v>
      </c>
      <c r="AT176" s="134" t="s">
        <v>73</v>
      </c>
      <c r="AU176" s="134" t="s">
        <v>82</v>
      </c>
      <c r="AY176" s="127" t="s">
        <v>163</v>
      </c>
      <c r="BK176" s="135">
        <f>SUM(BK177:BK188)</f>
        <v>0</v>
      </c>
    </row>
    <row r="177" spans="2:65" s="1" customFormat="1" ht="33" customHeight="1">
      <c r="B177" s="31"/>
      <c r="C177" s="138" t="s">
        <v>419</v>
      </c>
      <c r="D177" s="138" t="s">
        <v>166</v>
      </c>
      <c r="E177" s="139" t="s">
        <v>1521</v>
      </c>
      <c r="F177" s="140" t="s">
        <v>1522</v>
      </c>
      <c r="G177" s="141" t="s">
        <v>320</v>
      </c>
      <c r="H177" s="142">
        <v>113</v>
      </c>
      <c r="I177" s="143"/>
      <c r="J177" s="144">
        <f t="shared" ref="J177:J188" si="30">ROUND(I177*H177,2)</f>
        <v>0</v>
      </c>
      <c r="K177" s="145"/>
      <c r="L177" s="31"/>
      <c r="M177" s="146" t="s">
        <v>1</v>
      </c>
      <c r="N177" s="147" t="s">
        <v>40</v>
      </c>
      <c r="P177" s="148">
        <f t="shared" ref="P177:P188" si="31">O177*H177</f>
        <v>0</v>
      </c>
      <c r="Q177" s="148">
        <v>0</v>
      </c>
      <c r="R177" s="148">
        <f t="shared" ref="R177:R188" si="32">Q177*H177</f>
        <v>0</v>
      </c>
      <c r="S177" s="148">
        <v>0</v>
      </c>
      <c r="T177" s="149">
        <f t="shared" ref="T177:T188" si="33">S177*H177</f>
        <v>0</v>
      </c>
      <c r="AR177" s="150" t="s">
        <v>170</v>
      </c>
      <c r="AT177" s="150" t="s">
        <v>166</v>
      </c>
      <c r="AU177" s="150" t="s">
        <v>171</v>
      </c>
      <c r="AY177" s="16" t="s">
        <v>163</v>
      </c>
      <c r="BE177" s="151">
        <f t="shared" ref="BE177:BE188" si="34">IF(N177="základná",J177,0)</f>
        <v>0</v>
      </c>
      <c r="BF177" s="151">
        <f t="shared" ref="BF177:BF188" si="35">IF(N177="znížená",J177,0)</f>
        <v>0</v>
      </c>
      <c r="BG177" s="151">
        <f t="shared" ref="BG177:BG188" si="36">IF(N177="zákl. prenesená",J177,0)</f>
        <v>0</v>
      </c>
      <c r="BH177" s="151">
        <f t="shared" ref="BH177:BH188" si="37">IF(N177="zníž. prenesená",J177,0)</f>
        <v>0</v>
      </c>
      <c r="BI177" s="151">
        <f t="shared" ref="BI177:BI188" si="38">IF(N177="nulová",J177,0)</f>
        <v>0</v>
      </c>
      <c r="BJ177" s="16" t="s">
        <v>171</v>
      </c>
      <c r="BK177" s="151">
        <f t="shared" ref="BK177:BK188" si="39">ROUND(I177*H177,2)</f>
        <v>0</v>
      </c>
      <c r="BL177" s="16" t="s">
        <v>170</v>
      </c>
      <c r="BM177" s="150" t="s">
        <v>999</v>
      </c>
    </row>
    <row r="178" spans="2:65" s="1" customFormat="1" ht="24.25" customHeight="1">
      <c r="B178" s="31"/>
      <c r="C178" s="138" t="s">
        <v>425</v>
      </c>
      <c r="D178" s="138" t="s">
        <v>166</v>
      </c>
      <c r="E178" s="139" t="s">
        <v>1523</v>
      </c>
      <c r="F178" s="140" t="s">
        <v>1524</v>
      </c>
      <c r="G178" s="141" t="s">
        <v>320</v>
      </c>
      <c r="H178" s="142">
        <v>93</v>
      </c>
      <c r="I178" s="143"/>
      <c r="J178" s="144">
        <f t="shared" si="30"/>
        <v>0</v>
      </c>
      <c r="K178" s="145"/>
      <c r="L178" s="31"/>
      <c r="M178" s="146" t="s">
        <v>1</v>
      </c>
      <c r="N178" s="147" t="s">
        <v>40</v>
      </c>
      <c r="P178" s="148">
        <f t="shared" si="31"/>
        <v>0</v>
      </c>
      <c r="Q178" s="148">
        <v>0</v>
      </c>
      <c r="R178" s="148">
        <f t="shared" si="32"/>
        <v>0</v>
      </c>
      <c r="S178" s="148">
        <v>0</v>
      </c>
      <c r="T178" s="149">
        <f t="shared" si="33"/>
        <v>0</v>
      </c>
      <c r="AR178" s="150" t="s">
        <v>170</v>
      </c>
      <c r="AT178" s="150" t="s">
        <v>166</v>
      </c>
      <c r="AU178" s="150" t="s">
        <v>171</v>
      </c>
      <c r="AY178" s="16" t="s">
        <v>163</v>
      </c>
      <c r="BE178" s="151">
        <f t="shared" si="34"/>
        <v>0</v>
      </c>
      <c r="BF178" s="151">
        <f t="shared" si="35"/>
        <v>0</v>
      </c>
      <c r="BG178" s="151">
        <f t="shared" si="36"/>
        <v>0</v>
      </c>
      <c r="BH178" s="151">
        <f t="shared" si="37"/>
        <v>0</v>
      </c>
      <c r="BI178" s="151">
        <f t="shared" si="38"/>
        <v>0</v>
      </c>
      <c r="BJ178" s="16" t="s">
        <v>171</v>
      </c>
      <c r="BK178" s="151">
        <f t="shared" si="39"/>
        <v>0</v>
      </c>
      <c r="BL178" s="16" t="s">
        <v>170</v>
      </c>
      <c r="BM178" s="150" t="s">
        <v>1007</v>
      </c>
    </row>
    <row r="179" spans="2:65" s="1" customFormat="1" ht="24.25" customHeight="1">
      <c r="B179" s="31"/>
      <c r="C179" s="138" t="s">
        <v>433</v>
      </c>
      <c r="D179" s="138" t="s">
        <v>166</v>
      </c>
      <c r="E179" s="139" t="s">
        <v>1525</v>
      </c>
      <c r="F179" s="140" t="s">
        <v>1526</v>
      </c>
      <c r="G179" s="141" t="s">
        <v>222</v>
      </c>
      <c r="H179" s="142">
        <v>475</v>
      </c>
      <c r="I179" s="143"/>
      <c r="J179" s="144">
        <f t="shared" si="30"/>
        <v>0</v>
      </c>
      <c r="K179" s="145"/>
      <c r="L179" s="31"/>
      <c r="M179" s="146" t="s">
        <v>1</v>
      </c>
      <c r="N179" s="147" t="s">
        <v>40</v>
      </c>
      <c r="P179" s="148">
        <f t="shared" si="31"/>
        <v>0</v>
      </c>
      <c r="Q179" s="148">
        <v>0</v>
      </c>
      <c r="R179" s="148">
        <f t="shared" si="32"/>
        <v>0</v>
      </c>
      <c r="S179" s="148">
        <v>0</v>
      </c>
      <c r="T179" s="149">
        <f t="shared" si="33"/>
        <v>0</v>
      </c>
      <c r="AR179" s="150" t="s">
        <v>170</v>
      </c>
      <c r="AT179" s="150" t="s">
        <v>166</v>
      </c>
      <c r="AU179" s="150" t="s">
        <v>171</v>
      </c>
      <c r="AY179" s="16" t="s">
        <v>163</v>
      </c>
      <c r="BE179" s="151">
        <f t="shared" si="34"/>
        <v>0</v>
      </c>
      <c r="BF179" s="151">
        <f t="shared" si="35"/>
        <v>0</v>
      </c>
      <c r="BG179" s="151">
        <f t="shared" si="36"/>
        <v>0</v>
      </c>
      <c r="BH179" s="151">
        <f t="shared" si="37"/>
        <v>0</v>
      </c>
      <c r="BI179" s="151">
        <f t="shared" si="38"/>
        <v>0</v>
      </c>
      <c r="BJ179" s="16" t="s">
        <v>171</v>
      </c>
      <c r="BK179" s="151">
        <f t="shared" si="39"/>
        <v>0</v>
      </c>
      <c r="BL179" s="16" t="s">
        <v>170</v>
      </c>
      <c r="BM179" s="150" t="s">
        <v>1015</v>
      </c>
    </row>
    <row r="180" spans="2:65" s="1" customFormat="1" ht="24.25" customHeight="1">
      <c r="B180" s="31"/>
      <c r="C180" s="138" t="s">
        <v>446</v>
      </c>
      <c r="D180" s="138" t="s">
        <v>166</v>
      </c>
      <c r="E180" s="139" t="s">
        <v>1527</v>
      </c>
      <c r="F180" s="140" t="s">
        <v>1528</v>
      </c>
      <c r="G180" s="141" t="s">
        <v>1529</v>
      </c>
      <c r="H180" s="142">
        <v>3</v>
      </c>
      <c r="I180" s="143"/>
      <c r="J180" s="144">
        <f t="shared" si="30"/>
        <v>0</v>
      </c>
      <c r="K180" s="145"/>
      <c r="L180" s="31"/>
      <c r="M180" s="146" t="s">
        <v>1</v>
      </c>
      <c r="N180" s="147" t="s">
        <v>40</v>
      </c>
      <c r="P180" s="148">
        <f t="shared" si="31"/>
        <v>0</v>
      </c>
      <c r="Q180" s="148">
        <v>0</v>
      </c>
      <c r="R180" s="148">
        <f t="shared" si="32"/>
        <v>0</v>
      </c>
      <c r="S180" s="148">
        <v>0</v>
      </c>
      <c r="T180" s="149">
        <f t="shared" si="33"/>
        <v>0</v>
      </c>
      <c r="AR180" s="150" t="s">
        <v>170</v>
      </c>
      <c r="AT180" s="150" t="s">
        <v>166</v>
      </c>
      <c r="AU180" s="150" t="s">
        <v>171</v>
      </c>
      <c r="AY180" s="16" t="s">
        <v>163</v>
      </c>
      <c r="BE180" s="151">
        <f t="shared" si="34"/>
        <v>0</v>
      </c>
      <c r="BF180" s="151">
        <f t="shared" si="35"/>
        <v>0</v>
      </c>
      <c r="BG180" s="151">
        <f t="shared" si="36"/>
        <v>0</v>
      </c>
      <c r="BH180" s="151">
        <f t="shared" si="37"/>
        <v>0</v>
      </c>
      <c r="BI180" s="151">
        <f t="shared" si="38"/>
        <v>0</v>
      </c>
      <c r="BJ180" s="16" t="s">
        <v>171</v>
      </c>
      <c r="BK180" s="151">
        <f t="shared" si="39"/>
        <v>0</v>
      </c>
      <c r="BL180" s="16" t="s">
        <v>170</v>
      </c>
      <c r="BM180" s="150" t="s">
        <v>1023</v>
      </c>
    </row>
    <row r="181" spans="2:65" s="1" customFormat="1" ht="62.75" customHeight="1">
      <c r="B181" s="31"/>
      <c r="C181" s="138" t="s">
        <v>450</v>
      </c>
      <c r="D181" s="138" t="s">
        <v>166</v>
      </c>
      <c r="E181" s="139" t="s">
        <v>1530</v>
      </c>
      <c r="F181" s="140" t="s">
        <v>1531</v>
      </c>
      <c r="G181" s="141" t="s">
        <v>183</v>
      </c>
      <c r="H181" s="142">
        <v>2044</v>
      </c>
      <c r="I181" s="143"/>
      <c r="J181" s="144">
        <f t="shared" si="30"/>
        <v>0</v>
      </c>
      <c r="K181" s="145"/>
      <c r="L181" s="31"/>
      <c r="M181" s="146" t="s">
        <v>1</v>
      </c>
      <c r="N181" s="147" t="s">
        <v>40</v>
      </c>
      <c r="P181" s="148">
        <f t="shared" si="31"/>
        <v>0</v>
      </c>
      <c r="Q181" s="148">
        <v>0</v>
      </c>
      <c r="R181" s="148">
        <f t="shared" si="32"/>
        <v>0</v>
      </c>
      <c r="S181" s="148">
        <v>0</v>
      </c>
      <c r="T181" s="149">
        <f t="shared" si="33"/>
        <v>0</v>
      </c>
      <c r="AR181" s="150" t="s">
        <v>170</v>
      </c>
      <c r="AT181" s="150" t="s">
        <v>166</v>
      </c>
      <c r="AU181" s="150" t="s">
        <v>171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170</v>
      </c>
      <c r="BM181" s="150" t="s">
        <v>1031</v>
      </c>
    </row>
    <row r="182" spans="2:65" s="1" customFormat="1" ht="62.75" customHeight="1">
      <c r="B182" s="31"/>
      <c r="C182" s="138" t="s">
        <v>454</v>
      </c>
      <c r="D182" s="138" t="s">
        <v>166</v>
      </c>
      <c r="E182" s="139" t="s">
        <v>1532</v>
      </c>
      <c r="F182" s="140" t="s">
        <v>1533</v>
      </c>
      <c r="G182" s="141" t="s">
        <v>183</v>
      </c>
      <c r="H182" s="142">
        <v>2044</v>
      </c>
      <c r="I182" s="143"/>
      <c r="J182" s="144">
        <f t="shared" si="30"/>
        <v>0</v>
      </c>
      <c r="K182" s="145"/>
      <c r="L182" s="31"/>
      <c r="M182" s="146" t="s">
        <v>1</v>
      </c>
      <c r="N182" s="147" t="s">
        <v>40</v>
      </c>
      <c r="P182" s="148">
        <f t="shared" si="31"/>
        <v>0</v>
      </c>
      <c r="Q182" s="148">
        <v>0</v>
      </c>
      <c r="R182" s="148">
        <f t="shared" si="32"/>
        <v>0</v>
      </c>
      <c r="S182" s="148">
        <v>0</v>
      </c>
      <c r="T182" s="149">
        <f t="shared" si="33"/>
        <v>0</v>
      </c>
      <c r="AR182" s="150" t="s">
        <v>170</v>
      </c>
      <c r="AT182" s="150" t="s">
        <v>166</v>
      </c>
      <c r="AU182" s="150" t="s">
        <v>171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170</v>
      </c>
      <c r="BM182" s="150" t="s">
        <v>1039</v>
      </c>
    </row>
    <row r="183" spans="2:65" s="1" customFormat="1" ht="49" customHeight="1">
      <c r="B183" s="31"/>
      <c r="C183" s="138" t="s">
        <v>466</v>
      </c>
      <c r="D183" s="138" t="s">
        <v>166</v>
      </c>
      <c r="E183" s="139" t="s">
        <v>1534</v>
      </c>
      <c r="F183" s="140" t="s">
        <v>1535</v>
      </c>
      <c r="G183" s="141" t="s">
        <v>183</v>
      </c>
      <c r="H183" s="142">
        <v>2044</v>
      </c>
      <c r="I183" s="143"/>
      <c r="J183" s="144">
        <f t="shared" si="30"/>
        <v>0</v>
      </c>
      <c r="K183" s="145"/>
      <c r="L183" s="31"/>
      <c r="M183" s="146" t="s">
        <v>1</v>
      </c>
      <c r="N183" s="147" t="s">
        <v>40</v>
      </c>
      <c r="P183" s="148">
        <f t="shared" si="31"/>
        <v>0</v>
      </c>
      <c r="Q183" s="148">
        <v>0</v>
      </c>
      <c r="R183" s="148">
        <f t="shared" si="32"/>
        <v>0</v>
      </c>
      <c r="S183" s="148">
        <v>0</v>
      </c>
      <c r="T183" s="149">
        <f t="shared" si="33"/>
        <v>0</v>
      </c>
      <c r="AR183" s="150" t="s">
        <v>170</v>
      </c>
      <c r="AT183" s="150" t="s">
        <v>166</v>
      </c>
      <c r="AU183" s="150" t="s">
        <v>171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170</v>
      </c>
      <c r="BM183" s="150" t="s">
        <v>1047</v>
      </c>
    </row>
    <row r="184" spans="2:65" s="1" customFormat="1" ht="49" customHeight="1">
      <c r="B184" s="31"/>
      <c r="C184" s="138" t="s">
        <v>470</v>
      </c>
      <c r="D184" s="138" t="s">
        <v>166</v>
      </c>
      <c r="E184" s="139" t="s">
        <v>1536</v>
      </c>
      <c r="F184" s="140" t="s">
        <v>1537</v>
      </c>
      <c r="G184" s="141" t="s">
        <v>183</v>
      </c>
      <c r="H184" s="142">
        <v>2044</v>
      </c>
      <c r="I184" s="143"/>
      <c r="J184" s="144">
        <f t="shared" si="30"/>
        <v>0</v>
      </c>
      <c r="K184" s="145"/>
      <c r="L184" s="31"/>
      <c r="M184" s="146" t="s">
        <v>1</v>
      </c>
      <c r="N184" s="147" t="s">
        <v>40</v>
      </c>
      <c r="P184" s="148">
        <f t="shared" si="31"/>
        <v>0</v>
      </c>
      <c r="Q184" s="148">
        <v>0</v>
      </c>
      <c r="R184" s="148">
        <f t="shared" si="32"/>
        <v>0</v>
      </c>
      <c r="S184" s="148">
        <v>0</v>
      </c>
      <c r="T184" s="149">
        <f t="shared" si="33"/>
        <v>0</v>
      </c>
      <c r="AR184" s="150" t="s">
        <v>170</v>
      </c>
      <c r="AT184" s="150" t="s">
        <v>166</v>
      </c>
      <c r="AU184" s="150" t="s">
        <v>171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170</v>
      </c>
      <c r="BM184" s="150" t="s">
        <v>1073</v>
      </c>
    </row>
    <row r="185" spans="2:65" s="1" customFormat="1" ht="66.75" customHeight="1">
      <c r="B185" s="31"/>
      <c r="C185" s="138" t="s">
        <v>476</v>
      </c>
      <c r="D185" s="138" t="s">
        <v>166</v>
      </c>
      <c r="E185" s="139" t="s">
        <v>1538</v>
      </c>
      <c r="F185" s="140" t="s">
        <v>1539</v>
      </c>
      <c r="G185" s="141" t="s">
        <v>222</v>
      </c>
      <c r="H185" s="142">
        <v>465.8</v>
      </c>
      <c r="I185" s="143"/>
      <c r="J185" s="144">
        <f t="shared" si="30"/>
        <v>0</v>
      </c>
      <c r="K185" s="145"/>
      <c r="L185" s="31"/>
      <c r="M185" s="146" t="s">
        <v>1</v>
      </c>
      <c r="N185" s="147" t="s">
        <v>40</v>
      </c>
      <c r="P185" s="148">
        <f t="shared" si="31"/>
        <v>0</v>
      </c>
      <c r="Q185" s="148">
        <v>0</v>
      </c>
      <c r="R185" s="148">
        <f t="shared" si="32"/>
        <v>0</v>
      </c>
      <c r="S185" s="148">
        <v>0</v>
      </c>
      <c r="T185" s="149">
        <f t="shared" si="33"/>
        <v>0</v>
      </c>
      <c r="AR185" s="150" t="s">
        <v>170</v>
      </c>
      <c r="AT185" s="150" t="s">
        <v>166</v>
      </c>
      <c r="AU185" s="150" t="s">
        <v>171</v>
      </c>
      <c r="AY185" s="16" t="s">
        <v>163</v>
      </c>
      <c r="BE185" s="151">
        <f t="shared" si="34"/>
        <v>0</v>
      </c>
      <c r="BF185" s="151">
        <f t="shared" si="35"/>
        <v>0</v>
      </c>
      <c r="BG185" s="151">
        <f t="shared" si="36"/>
        <v>0</v>
      </c>
      <c r="BH185" s="151">
        <f t="shared" si="37"/>
        <v>0</v>
      </c>
      <c r="BI185" s="151">
        <f t="shared" si="38"/>
        <v>0</v>
      </c>
      <c r="BJ185" s="16" t="s">
        <v>171</v>
      </c>
      <c r="BK185" s="151">
        <f t="shared" si="39"/>
        <v>0</v>
      </c>
      <c r="BL185" s="16" t="s">
        <v>170</v>
      </c>
      <c r="BM185" s="150" t="s">
        <v>1082</v>
      </c>
    </row>
    <row r="186" spans="2:65" s="1" customFormat="1" ht="66.75" customHeight="1">
      <c r="B186" s="31"/>
      <c r="C186" s="138" t="s">
        <v>480</v>
      </c>
      <c r="D186" s="138" t="s">
        <v>166</v>
      </c>
      <c r="E186" s="139" t="s">
        <v>1540</v>
      </c>
      <c r="F186" s="140" t="s">
        <v>1541</v>
      </c>
      <c r="G186" s="141" t="s">
        <v>222</v>
      </c>
      <c r="H186" s="142">
        <v>18.399999999999999</v>
      </c>
      <c r="I186" s="143"/>
      <c r="J186" s="144">
        <f t="shared" si="30"/>
        <v>0</v>
      </c>
      <c r="K186" s="145"/>
      <c r="L186" s="31"/>
      <c r="M186" s="146" t="s">
        <v>1</v>
      </c>
      <c r="N186" s="147" t="s">
        <v>40</v>
      </c>
      <c r="P186" s="148">
        <f t="shared" si="31"/>
        <v>0</v>
      </c>
      <c r="Q186" s="148">
        <v>0</v>
      </c>
      <c r="R186" s="148">
        <f t="shared" si="32"/>
        <v>0</v>
      </c>
      <c r="S186" s="148">
        <v>0</v>
      </c>
      <c r="T186" s="149">
        <f t="shared" si="33"/>
        <v>0</v>
      </c>
      <c r="AR186" s="150" t="s">
        <v>170</v>
      </c>
      <c r="AT186" s="150" t="s">
        <v>166</v>
      </c>
      <c r="AU186" s="150" t="s">
        <v>171</v>
      </c>
      <c r="AY186" s="16" t="s">
        <v>163</v>
      </c>
      <c r="BE186" s="151">
        <f t="shared" si="34"/>
        <v>0</v>
      </c>
      <c r="BF186" s="151">
        <f t="shared" si="35"/>
        <v>0</v>
      </c>
      <c r="BG186" s="151">
        <f t="shared" si="36"/>
        <v>0</v>
      </c>
      <c r="BH186" s="151">
        <f t="shared" si="37"/>
        <v>0</v>
      </c>
      <c r="BI186" s="151">
        <f t="shared" si="38"/>
        <v>0</v>
      </c>
      <c r="BJ186" s="16" t="s">
        <v>171</v>
      </c>
      <c r="BK186" s="151">
        <f t="shared" si="39"/>
        <v>0</v>
      </c>
      <c r="BL186" s="16" t="s">
        <v>170</v>
      </c>
      <c r="BM186" s="150" t="s">
        <v>1094</v>
      </c>
    </row>
    <row r="187" spans="2:65" s="1" customFormat="1" ht="76.25" customHeight="1">
      <c r="B187" s="31"/>
      <c r="C187" s="138" t="s">
        <v>484</v>
      </c>
      <c r="D187" s="138" t="s">
        <v>166</v>
      </c>
      <c r="E187" s="139" t="s">
        <v>1542</v>
      </c>
      <c r="F187" s="140" t="s">
        <v>1543</v>
      </c>
      <c r="G187" s="141" t="s">
        <v>183</v>
      </c>
      <c r="H187" s="142">
        <v>140</v>
      </c>
      <c r="I187" s="143"/>
      <c r="J187" s="144">
        <f t="shared" si="30"/>
        <v>0</v>
      </c>
      <c r="K187" s="145"/>
      <c r="L187" s="31"/>
      <c r="M187" s="146" t="s">
        <v>1</v>
      </c>
      <c r="N187" s="147" t="s">
        <v>40</v>
      </c>
      <c r="P187" s="148">
        <f t="shared" si="31"/>
        <v>0</v>
      </c>
      <c r="Q187" s="148">
        <v>0</v>
      </c>
      <c r="R187" s="148">
        <f t="shared" si="32"/>
        <v>0</v>
      </c>
      <c r="S187" s="148">
        <v>0</v>
      </c>
      <c r="T187" s="149">
        <f t="shared" si="33"/>
        <v>0</v>
      </c>
      <c r="AR187" s="150" t="s">
        <v>170</v>
      </c>
      <c r="AT187" s="150" t="s">
        <v>166</v>
      </c>
      <c r="AU187" s="150" t="s">
        <v>171</v>
      </c>
      <c r="AY187" s="16" t="s">
        <v>163</v>
      </c>
      <c r="BE187" s="151">
        <f t="shared" si="34"/>
        <v>0</v>
      </c>
      <c r="BF187" s="151">
        <f t="shared" si="35"/>
        <v>0</v>
      </c>
      <c r="BG187" s="151">
        <f t="shared" si="36"/>
        <v>0</v>
      </c>
      <c r="BH187" s="151">
        <f t="shared" si="37"/>
        <v>0</v>
      </c>
      <c r="BI187" s="151">
        <f t="shared" si="38"/>
        <v>0</v>
      </c>
      <c r="BJ187" s="16" t="s">
        <v>171</v>
      </c>
      <c r="BK187" s="151">
        <f t="shared" si="39"/>
        <v>0</v>
      </c>
      <c r="BL187" s="16" t="s">
        <v>170</v>
      </c>
      <c r="BM187" s="150" t="s">
        <v>1104</v>
      </c>
    </row>
    <row r="188" spans="2:65" s="1" customFormat="1" ht="76.25" customHeight="1">
      <c r="B188" s="31"/>
      <c r="C188" s="138" t="s">
        <v>488</v>
      </c>
      <c r="D188" s="138" t="s">
        <v>166</v>
      </c>
      <c r="E188" s="139" t="s">
        <v>1544</v>
      </c>
      <c r="F188" s="140" t="s">
        <v>1545</v>
      </c>
      <c r="G188" s="141" t="s">
        <v>183</v>
      </c>
      <c r="H188" s="142">
        <v>36</v>
      </c>
      <c r="I188" s="143"/>
      <c r="J188" s="144">
        <f t="shared" si="30"/>
        <v>0</v>
      </c>
      <c r="K188" s="145"/>
      <c r="L188" s="31"/>
      <c r="M188" s="146" t="s">
        <v>1</v>
      </c>
      <c r="N188" s="147" t="s">
        <v>40</v>
      </c>
      <c r="P188" s="148">
        <f t="shared" si="31"/>
        <v>0</v>
      </c>
      <c r="Q188" s="148">
        <v>0</v>
      </c>
      <c r="R188" s="148">
        <f t="shared" si="32"/>
        <v>0</v>
      </c>
      <c r="S188" s="148">
        <v>0</v>
      </c>
      <c r="T188" s="149">
        <f t="shared" si="33"/>
        <v>0</v>
      </c>
      <c r="AR188" s="150" t="s">
        <v>170</v>
      </c>
      <c r="AT188" s="150" t="s">
        <v>166</v>
      </c>
      <c r="AU188" s="150" t="s">
        <v>171</v>
      </c>
      <c r="AY188" s="16" t="s">
        <v>163</v>
      </c>
      <c r="BE188" s="151">
        <f t="shared" si="34"/>
        <v>0</v>
      </c>
      <c r="BF188" s="151">
        <f t="shared" si="35"/>
        <v>0</v>
      </c>
      <c r="BG188" s="151">
        <f t="shared" si="36"/>
        <v>0</v>
      </c>
      <c r="BH188" s="151">
        <f t="shared" si="37"/>
        <v>0</v>
      </c>
      <c r="BI188" s="151">
        <f t="shared" si="38"/>
        <v>0</v>
      </c>
      <c r="BJ188" s="16" t="s">
        <v>171</v>
      </c>
      <c r="BK188" s="151">
        <f t="shared" si="39"/>
        <v>0</v>
      </c>
      <c r="BL188" s="16" t="s">
        <v>170</v>
      </c>
      <c r="BM188" s="150" t="s">
        <v>1124</v>
      </c>
    </row>
    <row r="189" spans="2:65" s="11" customFormat="1" ht="26" customHeight="1">
      <c r="B189" s="126"/>
      <c r="D189" s="127" t="s">
        <v>73</v>
      </c>
      <c r="E189" s="128" t="s">
        <v>980</v>
      </c>
      <c r="F189" s="128" t="s">
        <v>1546</v>
      </c>
      <c r="I189" s="129"/>
      <c r="J189" s="130">
        <f>BK189</f>
        <v>0</v>
      </c>
      <c r="L189" s="126"/>
      <c r="M189" s="131"/>
      <c r="P189" s="132">
        <f>P190+P204+P219+P266</f>
        <v>0</v>
      </c>
      <c r="R189" s="132">
        <f>R190+R204+R219+R266</f>
        <v>0</v>
      </c>
      <c r="T189" s="133">
        <f>T190+T204+T219+T266</f>
        <v>0</v>
      </c>
      <c r="AR189" s="127" t="s">
        <v>82</v>
      </c>
      <c r="AT189" s="134" t="s">
        <v>73</v>
      </c>
      <c r="AU189" s="134" t="s">
        <v>74</v>
      </c>
      <c r="AY189" s="127" t="s">
        <v>163</v>
      </c>
      <c r="BK189" s="135">
        <f>BK190+BK204+BK219+BK266</f>
        <v>0</v>
      </c>
    </row>
    <row r="190" spans="2:65" s="11" customFormat="1" ht="22.75" customHeight="1">
      <c r="B190" s="126"/>
      <c r="D190" s="127" t="s">
        <v>73</v>
      </c>
      <c r="E190" s="136" t="s">
        <v>984</v>
      </c>
      <c r="F190" s="136" t="s">
        <v>1547</v>
      </c>
      <c r="I190" s="129"/>
      <c r="J190" s="137">
        <f>BK190</f>
        <v>0</v>
      </c>
      <c r="L190" s="126"/>
      <c r="M190" s="131"/>
      <c r="P190" s="132">
        <f>SUM(P191:P203)</f>
        <v>0</v>
      </c>
      <c r="R190" s="132">
        <f>SUM(R191:R203)</f>
        <v>0</v>
      </c>
      <c r="T190" s="133">
        <f>SUM(T191:T203)</f>
        <v>0</v>
      </c>
      <c r="AR190" s="127" t="s">
        <v>82</v>
      </c>
      <c r="AT190" s="134" t="s">
        <v>73</v>
      </c>
      <c r="AU190" s="134" t="s">
        <v>82</v>
      </c>
      <c r="AY190" s="127" t="s">
        <v>163</v>
      </c>
      <c r="BK190" s="135">
        <f>SUM(BK191:BK203)</f>
        <v>0</v>
      </c>
    </row>
    <row r="191" spans="2:65" s="1" customFormat="1" ht="24.25" customHeight="1">
      <c r="B191" s="31"/>
      <c r="C191" s="138" t="s">
        <v>496</v>
      </c>
      <c r="D191" s="138" t="s">
        <v>166</v>
      </c>
      <c r="E191" s="139" t="s">
        <v>1548</v>
      </c>
      <c r="F191" s="140" t="s">
        <v>1549</v>
      </c>
      <c r="G191" s="141" t="s">
        <v>320</v>
      </c>
      <c r="H191" s="142">
        <v>1</v>
      </c>
      <c r="I191" s="143"/>
      <c r="J191" s="144">
        <f t="shared" ref="J191:J203" si="40">ROUND(I191*H191,2)</f>
        <v>0</v>
      </c>
      <c r="K191" s="145"/>
      <c r="L191" s="31"/>
      <c r="M191" s="146" t="s">
        <v>1</v>
      </c>
      <c r="N191" s="147" t="s">
        <v>40</v>
      </c>
      <c r="P191" s="148">
        <f t="shared" ref="P191:P203" si="41">O191*H191</f>
        <v>0</v>
      </c>
      <c r="Q191" s="148">
        <v>0</v>
      </c>
      <c r="R191" s="148">
        <f t="shared" ref="R191:R203" si="42">Q191*H191</f>
        <v>0</v>
      </c>
      <c r="S191" s="148">
        <v>0</v>
      </c>
      <c r="T191" s="149">
        <f t="shared" ref="T191:T203" si="43">S191*H191</f>
        <v>0</v>
      </c>
      <c r="AR191" s="150" t="s">
        <v>170</v>
      </c>
      <c r="AT191" s="150" t="s">
        <v>166</v>
      </c>
      <c r="AU191" s="150" t="s">
        <v>171</v>
      </c>
      <c r="AY191" s="16" t="s">
        <v>163</v>
      </c>
      <c r="BE191" s="151">
        <f t="shared" ref="BE191:BE203" si="44">IF(N191="základná",J191,0)</f>
        <v>0</v>
      </c>
      <c r="BF191" s="151">
        <f t="shared" ref="BF191:BF203" si="45">IF(N191="znížená",J191,0)</f>
        <v>0</v>
      </c>
      <c r="BG191" s="151">
        <f t="shared" ref="BG191:BG203" si="46">IF(N191="zákl. prenesená",J191,0)</f>
        <v>0</v>
      </c>
      <c r="BH191" s="151">
        <f t="shared" ref="BH191:BH203" si="47">IF(N191="zníž. prenesená",J191,0)</f>
        <v>0</v>
      </c>
      <c r="BI191" s="151">
        <f t="shared" ref="BI191:BI203" si="48">IF(N191="nulová",J191,0)</f>
        <v>0</v>
      </c>
      <c r="BJ191" s="16" t="s">
        <v>171</v>
      </c>
      <c r="BK191" s="151">
        <f t="shared" ref="BK191:BK203" si="49">ROUND(I191*H191,2)</f>
        <v>0</v>
      </c>
      <c r="BL191" s="16" t="s">
        <v>170</v>
      </c>
      <c r="BM191" s="150" t="s">
        <v>1134</v>
      </c>
    </row>
    <row r="192" spans="2:65" s="1" customFormat="1" ht="24.25" customHeight="1">
      <c r="B192" s="31"/>
      <c r="C192" s="138" t="s">
        <v>502</v>
      </c>
      <c r="D192" s="138" t="s">
        <v>166</v>
      </c>
      <c r="E192" s="139" t="s">
        <v>1550</v>
      </c>
      <c r="F192" s="140" t="s">
        <v>1551</v>
      </c>
      <c r="G192" s="141" t="s">
        <v>320</v>
      </c>
      <c r="H192" s="142">
        <v>1</v>
      </c>
      <c r="I192" s="143"/>
      <c r="J192" s="144">
        <f t="shared" si="40"/>
        <v>0</v>
      </c>
      <c r="K192" s="145"/>
      <c r="L192" s="31"/>
      <c r="M192" s="146" t="s">
        <v>1</v>
      </c>
      <c r="N192" s="147" t="s">
        <v>40</v>
      </c>
      <c r="P192" s="148">
        <f t="shared" si="41"/>
        <v>0</v>
      </c>
      <c r="Q192" s="148">
        <v>0</v>
      </c>
      <c r="R192" s="148">
        <f t="shared" si="42"/>
        <v>0</v>
      </c>
      <c r="S192" s="148">
        <v>0</v>
      </c>
      <c r="T192" s="149">
        <f t="shared" si="43"/>
        <v>0</v>
      </c>
      <c r="AR192" s="150" t="s">
        <v>170</v>
      </c>
      <c r="AT192" s="150" t="s">
        <v>166</v>
      </c>
      <c r="AU192" s="150" t="s">
        <v>171</v>
      </c>
      <c r="AY192" s="16" t="s">
        <v>163</v>
      </c>
      <c r="BE192" s="151">
        <f t="shared" si="44"/>
        <v>0</v>
      </c>
      <c r="BF192" s="151">
        <f t="shared" si="45"/>
        <v>0</v>
      </c>
      <c r="BG192" s="151">
        <f t="shared" si="46"/>
        <v>0</v>
      </c>
      <c r="BH192" s="151">
        <f t="shared" si="47"/>
        <v>0</v>
      </c>
      <c r="BI192" s="151">
        <f t="shared" si="48"/>
        <v>0</v>
      </c>
      <c r="BJ192" s="16" t="s">
        <v>171</v>
      </c>
      <c r="BK192" s="151">
        <f t="shared" si="49"/>
        <v>0</v>
      </c>
      <c r="BL192" s="16" t="s">
        <v>170</v>
      </c>
      <c r="BM192" s="150" t="s">
        <v>1144</v>
      </c>
    </row>
    <row r="193" spans="2:65" s="1" customFormat="1" ht="24.25" customHeight="1">
      <c r="B193" s="31"/>
      <c r="C193" s="138" t="s">
        <v>509</v>
      </c>
      <c r="D193" s="138" t="s">
        <v>166</v>
      </c>
      <c r="E193" s="139" t="s">
        <v>1552</v>
      </c>
      <c r="F193" s="140" t="s">
        <v>1553</v>
      </c>
      <c r="G193" s="141" t="s">
        <v>320</v>
      </c>
      <c r="H193" s="142">
        <v>1</v>
      </c>
      <c r="I193" s="143"/>
      <c r="J193" s="144">
        <f t="shared" si="40"/>
        <v>0</v>
      </c>
      <c r="K193" s="145"/>
      <c r="L193" s="31"/>
      <c r="M193" s="146" t="s">
        <v>1</v>
      </c>
      <c r="N193" s="147" t="s">
        <v>40</v>
      </c>
      <c r="P193" s="148">
        <f t="shared" si="41"/>
        <v>0</v>
      </c>
      <c r="Q193" s="148">
        <v>0</v>
      </c>
      <c r="R193" s="148">
        <f t="shared" si="42"/>
        <v>0</v>
      </c>
      <c r="S193" s="148">
        <v>0</v>
      </c>
      <c r="T193" s="149">
        <f t="shared" si="43"/>
        <v>0</v>
      </c>
      <c r="AR193" s="150" t="s">
        <v>170</v>
      </c>
      <c r="AT193" s="150" t="s">
        <v>166</v>
      </c>
      <c r="AU193" s="150" t="s">
        <v>171</v>
      </c>
      <c r="AY193" s="16" t="s">
        <v>163</v>
      </c>
      <c r="BE193" s="151">
        <f t="shared" si="44"/>
        <v>0</v>
      </c>
      <c r="BF193" s="151">
        <f t="shared" si="45"/>
        <v>0</v>
      </c>
      <c r="BG193" s="151">
        <f t="shared" si="46"/>
        <v>0</v>
      </c>
      <c r="BH193" s="151">
        <f t="shared" si="47"/>
        <v>0</v>
      </c>
      <c r="BI193" s="151">
        <f t="shared" si="48"/>
        <v>0</v>
      </c>
      <c r="BJ193" s="16" t="s">
        <v>171</v>
      </c>
      <c r="BK193" s="151">
        <f t="shared" si="49"/>
        <v>0</v>
      </c>
      <c r="BL193" s="16" t="s">
        <v>170</v>
      </c>
      <c r="BM193" s="150" t="s">
        <v>1157</v>
      </c>
    </row>
    <row r="194" spans="2:65" s="1" customFormat="1" ht="24.25" customHeight="1">
      <c r="B194" s="31"/>
      <c r="C194" s="138" t="s">
        <v>515</v>
      </c>
      <c r="D194" s="138" t="s">
        <v>166</v>
      </c>
      <c r="E194" s="139" t="s">
        <v>1554</v>
      </c>
      <c r="F194" s="140" t="s">
        <v>1555</v>
      </c>
      <c r="G194" s="141" t="s">
        <v>320</v>
      </c>
      <c r="H194" s="142">
        <v>1</v>
      </c>
      <c r="I194" s="143"/>
      <c r="J194" s="144">
        <f t="shared" si="40"/>
        <v>0</v>
      </c>
      <c r="K194" s="145"/>
      <c r="L194" s="31"/>
      <c r="M194" s="146" t="s">
        <v>1</v>
      </c>
      <c r="N194" s="147" t="s">
        <v>40</v>
      </c>
      <c r="P194" s="148">
        <f t="shared" si="41"/>
        <v>0</v>
      </c>
      <c r="Q194" s="148">
        <v>0</v>
      </c>
      <c r="R194" s="148">
        <f t="shared" si="42"/>
        <v>0</v>
      </c>
      <c r="S194" s="148">
        <v>0</v>
      </c>
      <c r="T194" s="149">
        <f t="shared" si="43"/>
        <v>0</v>
      </c>
      <c r="AR194" s="150" t="s">
        <v>170</v>
      </c>
      <c r="AT194" s="150" t="s">
        <v>166</v>
      </c>
      <c r="AU194" s="150" t="s">
        <v>171</v>
      </c>
      <c r="AY194" s="16" t="s">
        <v>163</v>
      </c>
      <c r="BE194" s="151">
        <f t="shared" si="44"/>
        <v>0</v>
      </c>
      <c r="BF194" s="151">
        <f t="shared" si="45"/>
        <v>0</v>
      </c>
      <c r="BG194" s="151">
        <f t="shared" si="46"/>
        <v>0</v>
      </c>
      <c r="BH194" s="151">
        <f t="shared" si="47"/>
        <v>0</v>
      </c>
      <c r="BI194" s="151">
        <f t="shared" si="48"/>
        <v>0</v>
      </c>
      <c r="BJ194" s="16" t="s">
        <v>171</v>
      </c>
      <c r="BK194" s="151">
        <f t="shared" si="49"/>
        <v>0</v>
      </c>
      <c r="BL194" s="16" t="s">
        <v>170</v>
      </c>
      <c r="BM194" s="150" t="s">
        <v>1170</v>
      </c>
    </row>
    <row r="195" spans="2:65" s="1" customFormat="1" ht="24.25" customHeight="1">
      <c r="B195" s="31"/>
      <c r="C195" s="138" t="s">
        <v>883</v>
      </c>
      <c r="D195" s="138" t="s">
        <v>166</v>
      </c>
      <c r="E195" s="139" t="s">
        <v>1556</v>
      </c>
      <c r="F195" s="140" t="s">
        <v>1557</v>
      </c>
      <c r="G195" s="141" t="s">
        <v>320</v>
      </c>
      <c r="H195" s="142">
        <v>1</v>
      </c>
      <c r="I195" s="143"/>
      <c r="J195" s="144">
        <f t="shared" si="40"/>
        <v>0</v>
      </c>
      <c r="K195" s="145"/>
      <c r="L195" s="31"/>
      <c r="M195" s="146" t="s">
        <v>1</v>
      </c>
      <c r="N195" s="147" t="s">
        <v>40</v>
      </c>
      <c r="P195" s="148">
        <f t="shared" si="41"/>
        <v>0</v>
      </c>
      <c r="Q195" s="148">
        <v>0</v>
      </c>
      <c r="R195" s="148">
        <f t="shared" si="42"/>
        <v>0</v>
      </c>
      <c r="S195" s="148">
        <v>0</v>
      </c>
      <c r="T195" s="149">
        <f t="shared" si="43"/>
        <v>0</v>
      </c>
      <c r="AR195" s="150" t="s">
        <v>170</v>
      </c>
      <c r="AT195" s="150" t="s">
        <v>166</v>
      </c>
      <c r="AU195" s="150" t="s">
        <v>171</v>
      </c>
      <c r="AY195" s="16" t="s">
        <v>163</v>
      </c>
      <c r="BE195" s="151">
        <f t="shared" si="44"/>
        <v>0</v>
      </c>
      <c r="BF195" s="151">
        <f t="shared" si="45"/>
        <v>0</v>
      </c>
      <c r="BG195" s="151">
        <f t="shared" si="46"/>
        <v>0</v>
      </c>
      <c r="BH195" s="151">
        <f t="shared" si="47"/>
        <v>0</v>
      </c>
      <c r="BI195" s="151">
        <f t="shared" si="48"/>
        <v>0</v>
      </c>
      <c r="BJ195" s="16" t="s">
        <v>171</v>
      </c>
      <c r="BK195" s="151">
        <f t="shared" si="49"/>
        <v>0</v>
      </c>
      <c r="BL195" s="16" t="s">
        <v>170</v>
      </c>
      <c r="BM195" s="150" t="s">
        <v>1176</v>
      </c>
    </row>
    <row r="196" spans="2:65" s="1" customFormat="1" ht="37.75" customHeight="1">
      <c r="B196" s="31"/>
      <c r="C196" s="138" t="s">
        <v>887</v>
      </c>
      <c r="D196" s="138" t="s">
        <v>166</v>
      </c>
      <c r="E196" s="139" t="s">
        <v>1558</v>
      </c>
      <c r="F196" s="140" t="s">
        <v>1559</v>
      </c>
      <c r="G196" s="141" t="s">
        <v>320</v>
      </c>
      <c r="H196" s="142">
        <v>1</v>
      </c>
      <c r="I196" s="143"/>
      <c r="J196" s="144">
        <f t="shared" si="40"/>
        <v>0</v>
      </c>
      <c r="K196" s="145"/>
      <c r="L196" s="31"/>
      <c r="M196" s="146" t="s">
        <v>1</v>
      </c>
      <c r="N196" s="147" t="s">
        <v>40</v>
      </c>
      <c r="P196" s="148">
        <f t="shared" si="41"/>
        <v>0</v>
      </c>
      <c r="Q196" s="148">
        <v>0</v>
      </c>
      <c r="R196" s="148">
        <f t="shared" si="42"/>
        <v>0</v>
      </c>
      <c r="S196" s="148">
        <v>0</v>
      </c>
      <c r="T196" s="149">
        <f t="shared" si="43"/>
        <v>0</v>
      </c>
      <c r="AR196" s="150" t="s">
        <v>170</v>
      </c>
      <c r="AT196" s="150" t="s">
        <v>166</v>
      </c>
      <c r="AU196" s="150" t="s">
        <v>171</v>
      </c>
      <c r="AY196" s="16" t="s">
        <v>163</v>
      </c>
      <c r="BE196" s="151">
        <f t="shared" si="44"/>
        <v>0</v>
      </c>
      <c r="BF196" s="151">
        <f t="shared" si="45"/>
        <v>0</v>
      </c>
      <c r="BG196" s="151">
        <f t="shared" si="46"/>
        <v>0</v>
      </c>
      <c r="BH196" s="151">
        <f t="shared" si="47"/>
        <v>0</v>
      </c>
      <c r="BI196" s="151">
        <f t="shared" si="48"/>
        <v>0</v>
      </c>
      <c r="BJ196" s="16" t="s">
        <v>171</v>
      </c>
      <c r="BK196" s="151">
        <f t="shared" si="49"/>
        <v>0</v>
      </c>
      <c r="BL196" s="16" t="s">
        <v>170</v>
      </c>
      <c r="BM196" s="150" t="s">
        <v>1560</v>
      </c>
    </row>
    <row r="197" spans="2:65" s="1" customFormat="1" ht="24.25" customHeight="1">
      <c r="B197" s="31"/>
      <c r="C197" s="138" t="s">
        <v>891</v>
      </c>
      <c r="D197" s="138" t="s">
        <v>166</v>
      </c>
      <c r="E197" s="139" t="s">
        <v>1561</v>
      </c>
      <c r="F197" s="140" t="s">
        <v>1562</v>
      </c>
      <c r="G197" s="141" t="s">
        <v>320</v>
      </c>
      <c r="H197" s="142">
        <v>1</v>
      </c>
      <c r="I197" s="143"/>
      <c r="J197" s="144">
        <f t="shared" si="40"/>
        <v>0</v>
      </c>
      <c r="K197" s="145"/>
      <c r="L197" s="31"/>
      <c r="M197" s="146" t="s">
        <v>1</v>
      </c>
      <c r="N197" s="147" t="s">
        <v>40</v>
      </c>
      <c r="P197" s="148">
        <f t="shared" si="41"/>
        <v>0</v>
      </c>
      <c r="Q197" s="148">
        <v>0</v>
      </c>
      <c r="R197" s="148">
        <f t="shared" si="42"/>
        <v>0</v>
      </c>
      <c r="S197" s="148">
        <v>0</v>
      </c>
      <c r="T197" s="149">
        <f t="shared" si="43"/>
        <v>0</v>
      </c>
      <c r="AR197" s="150" t="s">
        <v>170</v>
      </c>
      <c r="AT197" s="150" t="s">
        <v>166</v>
      </c>
      <c r="AU197" s="150" t="s">
        <v>171</v>
      </c>
      <c r="AY197" s="16" t="s">
        <v>163</v>
      </c>
      <c r="BE197" s="151">
        <f t="shared" si="44"/>
        <v>0</v>
      </c>
      <c r="BF197" s="151">
        <f t="shared" si="45"/>
        <v>0</v>
      </c>
      <c r="BG197" s="151">
        <f t="shared" si="46"/>
        <v>0</v>
      </c>
      <c r="BH197" s="151">
        <f t="shared" si="47"/>
        <v>0</v>
      </c>
      <c r="BI197" s="151">
        <f t="shared" si="48"/>
        <v>0</v>
      </c>
      <c r="BJ197" s="16" t="s">
        <v>171</v>
      </c>
      <c r="BK197" s="151">
        <f t="shared" si="49"/>
        <v>0</v>
      </c>
      <c r="BL197" s="16" t="s">
        <v>170</v>
      </c>
      <c r="BM197" s="150" t="s">
        <v>1563</v>
      </c>
    </row>
    <row r="198" spans="2:65" s="1" customFormat="1" ht="24.25" customHeight="1">
      <c r="B198" s="31"/>
      <c r="C198" s="138" t="s">
        <v>895</v>
      </c>
      <c r="D198" s="138" t="s">
        <v>166</v>
      </c>
      <c r="E198" s="139" t="s">
        <v>1564</v>
      </c>
      <c r="F198" s="140" t="s">
        <v>1565</v>
      </c>
      <c r="G198" s="141" t="s">
        <v>320</v>
      </c>
      <c r="H198" s="142">
        <v>1</v>
      </c>
      <c r="I198" s="143"/>
      <c r="J198" s="144">
        <f t="shared" si="40"/>
        <v>0</v>
      </c>
      <c r="K198" s="145"/>
      <c r="L198" s="31"/>
      <c r="M198" s="146" t="s">
        <v>1</v>
      </c>
      <c r="N198" s="147" t="s">
        <v>40</v>
      </c>
      <c r="P198" s="148">
        <f t="shared" si="41"/>
        <v>0</v>
      </c>
      <c r="Q198" s="148">
        <v>0</v>
      </c>
      <c r="R198" s="148">
        <f t="shared" si="42"/>
        <v>0</v>
      </c>
      <c r="S198" s="148">
        <v>0</v>
      </c>
      <c r="T198" s="149">
        <f t="shared" si="43"/>
        <v>0</v>
      </c>
      <c r="AR198" s="150" t="s">
        <v>170</v>
      </c>
      <c r="AT198" s="150" t="s">
        <v>166</v>
      </c>
      <c r="AU198" s="150" t="s">
        <v>171</v>
      </c>
      <c r="AY198" s="16" t="s">
        <v>163</v>
      </c>
      <c r="BE198" s="151">
        <f t="shared" si="44"/>
        <v>0</v>
      </c>
      <c r="BF198" s="151">
        <f t="shared" si="45"/>
        <v>0</v>
      </c>
      <c r="BG198" s="151">
        <f t="shared" si="46"/>
        <v>0</v>
      </c>
      <c r="BH198" s="151">
        <f t="shared" si="47"/>
        <v>0</v>
      </c>
      <c r="BI198" s="151">
        <f t="shared" si="48"/>
        <v>0</v>
      </c>
      <c r="BJ198" s="16" t="s">
        <v>171</v>
      </c>
      <c r="BK198" s="151">
        <f t="shared" si="49"/>
        <v>0</v>
      </c>
      <c r="BL198" s="16" t="s">
        <v>170</v>
      </c>
      <c r="BM198" s="150" t="s">
        <v>1566</v>
      </c>
    </row>
    <row r="199" spans="2:65" s="1" customFormat="1" ht="24.25" customHeight="1">
      <c r="B199" s="31"/>
      <c r="C199" s="138" t="s">
        <v>901</v>
      </c>
      <c r="D199" s="138" t="s">
        <v>166</v>
      </c>
      <c r="E199" s="139" t="s">
        <v>1567</v>
      </c>
      <c r="F199" s="140" t="s">
        <v>1568</v>
      </c>
      <c r="G199" s="141" t="s">
        <v>320</v>
      </c>
      <c r="H199" s="142">
        <v>1</v>
      </c>
      <c r="I199" s="143"/>
      <c r="J199" s="144">
        <f t="shared" si="40"/>
        <v>0</v>
      </c>
      <c r="K199" s="145"/>
      <c r="L199" s="31"/>
      <c r="M199" s="146" t="s">
        <v>1</v>
      </c>
      <c r="N199" s="147" t="s">
        <v>40</v>
      </c>
      <c r="P199" s="148">
        <f t="shared" si="41"/>
        <v>0</v>
      </c>
      <c r="Q199" s="148">
        <v>0</v>
      </c>
      <c r="R199" s="148">
        <f t="shared" si="42"/>
        <v>0</v>
      </c>
      <c r="S199" s="148">
        <v>0</v>
      </c>
      <c r="T199" s="149">
        <f t="shared" si="43"/>
        <v>0</v>
      </c>
      <c r="AR199" s="150" t="s">
        <v>170</v>
      </c>
      <c r="AT199" s="150" t="s">
        <v>166</v>
      </c>
      <c r="AU199" s="150" t="s">
        <v>171</v>
      </c>
      <c r="AY199" s="16" t="s">
        <v>163</v>
      </c>
      <c r="BE199" s="151">
        <f t="shared" si="44"/>
        <v>0</v>
      </c>
      <c r="BF199" s="151">
        <f t="shared" si="45"/>
        <v>0</v>
      </c>
      <c r="BG199" s="151">
        <f t="shared" si="46"/>
        <v>0</v>
      </c>
      <c r="BH199" s="151">
        <f t="shared" si="47"/>
        <v>0</v>
      </c>
      <c r="BI199" s="151">
        <f t="shared" si="48"/>
        <v>0</v>
      </c>
      <c r="BJ199" s="16" t="s">
        <v>171</v>
      </c>
      <c r="BK199" s="151">
        <f t="shared" si="49"/>
        <v>0</v>
      </c>
      <c r="BL199" s="16" t="s">
        <v>170</v>
      </c>
      <c r="BM199" s="150" t="s">
        <v>1569</v>
      </c>
    </row>
    <row r="200" spans="2:65" s="1" customFormat="1" ht="24.25" customHeight="1">
      <c r="B200" s="31"/>
      <c r="C200" s="138" t="s">
        <v>907</v>
      </c>
      <c r="D200" s="138" t="s">
        <v>166</v>
      </c>
      <c r="E200" s="139" t="s">
        <v>1570</v>
      </c>
      <c r="F200" s="140" t="s">
        <v>1571</v>
      </c>
      <c r="G200" s="141" t="s">
        <v>320</v>
      </c>
      <c r="H200" s="142">
        <v>1</v>
      </c>
      <c r="I200" s="143"/>
      <c r="J200" s="144">
        <f t="shared" si="40"/>
        <v>0</v>
      </c>
      <c r="K200" s="145"/>
      <c r="L200" s="31"/>
      <c r="M200" s="146" t="s">
        <v>1</v>
      </c>
      <c r="N200" s="147" t="s">
        <v>40</v>
      </c>
      <c r="P200" s="148">
        <f t="shared" si="41"/>
        <v>0</v>
      </c>
      <c r="Q200" s="148">
        <v>0</v>
      </c>
      <c r="R200" s="148">
        <f t="shared" si="42"/>
        <v>0</v>
      </c>
      <c r="S200" s="148">
        <v>0</v>
      </c>
      <c r="T200" s="149">
        <f t="shared" si="43"/>
        <v>0</v>
      </c>
      <c r="AR200" s="150" t="s">
        <v>170</v>
      </c>
      <c r="AT200" s="150" t="s">
        <v>166</v>
      </c>
      <c r="AU200" s="150" t="s">
        <v>171</v>
      </c>
      <c r="AY200" s="16" t="s">
        <v>163</v>
      </c>
      <c r="BE200" s="151">
        <f t="shared" si="44"/>
        <v>0</v>
      </c>
      <c r="BF200" s="151">
        <f t="shared" si="45"/>
        <v>0</v>
      </c>
      <c r="BG200" s="151">
        <f t="shared" si="46"/>
        <v>0</v>
      </c>
      <c r="BH200" s="151">
        <f t="shared" si="47"/>
        <v>0</v>
      </c>
      <c r="BI200" s="151">
        <f t="shared" si="48"/>
        <v>0</v>
      </c>
      <c r="BJ200" s="16" t="s">
        <v>171</v>
      </c>
      <c r="BK200" s="151">
        <f t="shared" si="49"/>
        <v>0</v>
      </c>
      <c r="BL200" s="16" t="s">
        <v>170</v>
      </c>
      <c r="BM200" s="150" t="s">
        <v>1572</v>
      </c>
    </row>
    <row r="201" spans="2:65" s="1" customFormat="1" ht="24.25" customHeight="1">
      <c r="B201" s="31"/>
      <c r="C201" s="138" t="s">
        <v>911</v>
      </c>
      <c r="D201" s="138" t="s">
        <v>166</v>
      </c>
      <c r="E201" s="139" t="s">
        <v>1573</v>
      </c>
      <c r="F201" s="140" t="s">
        <v>1574</v>
      </c>
      <c r="G201" s="141" t="s">
        <v>320</v>
      </c>
      <c r="H201" s="142">
        <v>1</v>
      </c>
      <c r="I201" s="143"/>
      <c r="J201" s="144">
        <f t="shared" si="40"/>
        <v>0</v>
      </c>
      <c r="K201" s="145"/>
      <c r="L201" s="31"/>
      <c r="M201" s="146" t="s">
        <v>1</v>
      </c>
      <c r="N201" s="147" t="s">
        <v>40</v>
      </c>
      <c r="P201" s="148">
        <f t="shared" si="41"/>
        <v>0</v>
      </c>
      <c r="Q201" s="148">
        <v>0</v>
      </c>
      <c r="R201" s="148">
        <f t="shared" si="42"/>
        <v>0</v>
      </c>
      <c r="S201" s="148">
        <v>0</v>
      </c>
      <c r="T201" s="149">
        <f t="shared" si="43"/>
        <v>0</v>
      </c>
      <c r="AR201" s="150" t="s">
        <v>170</v>
      </c>
      <c r="AT201" s="150" t="s">
        <v>166</v>
      </c>
      <c r="AU201" s="150" t="s">
        <v>171</v>
      </c>
      <c r="AY201" s="16" t="s">
        <v>163</v>
      </c>
      <c r="BE201" s="151">
        <f t="shared" si="44"/>
        <v>0</v>
      </c>
      <c r="BF201" s="151">
        <f t="shared" si="45"/>
        <v>0</v>
      </c>
      <c r="BG201" s="151">
        <f t="shared" si="46"/>
        <v>0</v>
      </c>
      <c r="BH201" s="151">
        <f t="shared" si="47"/>
        <v>0</v>
      </c>
      <c r="BI201" s="151">
        <f t="shared" si="48"/>
        <v>0</v>
      </c>
      <c r="BJ201" s="16" t="s">
        <v>171</v>
      </c>
      <c r="BK201" s="151">
        <f t="shared" si="49"/>
        <v>0</v>
      </c>
      <c r="BL201" s="16" t="s">
        <v>170</v>
      </c>
      <c r="BM201" s="150" t="s">
        <v>1575</v>
      </c>
    </row>
    <row r="202" spans="2:65" s="1" customFormat="1" ht="33" customHeight="1">
      <c r="B202" s="31"/>
      <c r="C202" s="138" t="s">
        <v>918</v>
      </c>
      <c r="D202" s="138" t="s">
        <v>166</v>
      </c>
      <c r="E202" s="139" t="s">
        <v>1576</v>
      </c>
      <c r="F202" s="140" t="s">
        <v>1577</v>
      </c>
      <c r="G202" s="141" t="s">
        <v>320</v>
      </c>
      <c r="H202" s="142">
        <v>1</v>
      </c>
      <c r="I202" s="143"/>
      <c r="J202" s="144">
        <f t="shared" si="40"/>
        <v>0</v>
      </c>
      <c r="K202" s="145"/>
      <c r="L202" s="31"/>
      <c r="M202" s="146" t="s">
        <v>1</v>
      </c>
      <c r="N202" s="147" t="s">
        <v>40</v>
      </c>
      <c r="P202" s="148">
        <f t="shared" si="41"/>
        <v>0</v>
      </c>
      <c r="Q202" s="148">
        <v>0</v>
      </c>
      <c r="R202" s="148">
        <f t="shared" si="42"/>
        <v>0</v>
      </c>
      <c r="S202" s="148">
        <v>0</v>
      </c>
      <c r="T202" s="149">
        <f t="shared" si="43"/>
        <v>0</v>
      </c>
      <c r="AR202" s="150" t="s">
        <v>170</v>
      </c>
      <c r="AT202" s="150" t="s">
        <v>166</v>
      </c>
      <c r="AU202" s="150" t="s">
        <v>171</v>
      </c>
      <c r="AY202" s="16" t="s">
        <v>163</v>
      </c>
      <c r="BE202" s="151">
        <f t="shared" si="44"/>
        <v>0</v>
      </c>
      <c r="BF202" s="151">
        <f t="shared" si="45"/>
        <v>0</v>
      </c>
      <c r="BG202" s="151">
        <f t="shared" si="46"/>
        <v>0</v>
      </c>
      <c r="BH202" s="151">
        <f t="shared" si="47"/>
        <v>0</v>
      </c>
      <c r="BI202" s="151">
        <f t="shared" si="48"/>
        <v>0</v>
      </c>
      <c r="BJ202" s="16" t="s">
        <v>171</v>
      </c>
      <c r="BK202" s="151">
        <f t="shared" si="49"/>
        <v>0</v>
      </c>
      <c r="BL202" s="16" t="s">
        <v>170</v>
      </c>
      <c r="BM202" s="150" t="s">
        <v>1578</v>
      </c>
    </row>
    <row r="203" spans="2:65" s="1" customFormat="1" ht="24.25" customHeight="1">
      <c r="B203" s="31"/>
      <c r="C203" s="138" t="s">
        <v>922</v>
      </c>
      <c r="D203" s="138" t="s">
        <v>166</v>
      </c>
      <c r="E203" s="139" t="s">
        <v>1579</v>
      </c>
      <c r="F203" s="140" t="s">
        <v>1580</v>
      </c>
      <c r="G203" s="141" t="s">
        <v>320</v>
      </c>
      <c r="H203" s="142">
        <v>1</v>
      </c>
      <c r="I203" s="143"/>
      <c r="J203" s="144">
        <f t="shared" si="40"/>
        <v>0</v>
      </c>
      <c r="K203" s="145"/>
      <c r="L203" s="31"/>
      <c r="M203" s="146" t="s">
        <v>1</v>
      </c>
      <c r="N203" s="147" t="s">
        <v>40</v>
      </c>
      <c r="P203" s="148">
        <f t="shared" si="41"/>
        <v>0</v>
      </c>
      <c r="Q203" s="148">
        <v>0</v>
      </c>
      <c r="R203" s="148">
        <f t="shared" si="42"/>
        <v>0</v>
      </c>
      <c r="S203" s="148">
        <v>0</v>
      </c>
      <c r="T203" s="149">
        <f t="shared" si="43"/>
        <v>0</v>
      </c>
      <c r="AR203" s="150" t="s">
        <v>170</v>
      </c>
      <c r="AT203" s="150" t="s">
        <v>166</v>
      </c>
      <c r="AU203" s="150" t="s">
        <v>171</v>
      </c>
      <c r="AY203" s="16" t="s">
        <v>163</v>
      </c>
      <c r="BE203" s="151">
        <f t="shared" si="44"/>
        <v>0</v>
      </c>
      <c r="BF203" s="151">
        <f t="shared" si="45"/>
        <v>0</v>
      </c>
      <c r="BG203" s="151">
        <f t="shared" si="46"/>
        <v>0</v>
      </c>
      <c r="BH203" s="151">
        <f t="shared" si="47"/>
        <v>0</v>
      </c>
      <c r="BI203" s="151">
        <f t="shared" si="48"/>
        <v>0</v>
      </c>
      <c r="BJ203" s="16" t="s">
        <v>171</v>
      </c>
      <c r="BK203" s="151">
        <f t="shared" si="49"/>
        <v>0</v>
      </c>
      <c r="BL203" s="16" t="s">
        <v>170</v>
      </c>
      <c r="BM203" s="150" t="s">
        <v>1581</v>
      </c>
    </row>
    <row r="204" spans="2:65" s="11" customFormat="1" ht="22.75" customHeight="1">
      <c r="B204" s="126"/>
      <c r="D204" s="127" t="s">
        <v>73</v>
      </c>
      <c r="E204" s="136" t="s">
        <v>988</v>
      </c>
      <c r="F204" s="136" t="s">
        <v>1582</v>
      </c>
      <c r="I204" s="129"/>
      <c r="J204" s="137">
        <f>BK204</f>
        <v>0</v>
      </c>
      <c r="L204" s="126"/>
      <c r="M204" s="131"/>
      <c r="P204" s="132">
        <f>SUM(P205:P218)</f>
        <v>0</v>
      </c>
      <c r="R204" s="132">
        <f>SUM(R205:R218)</f>
        <v>0</v>
      </c>
      <c r="T204" s="133">
        <f>SUM(T205:T218)</f>
        <v>0</v>
      </c>
      <c r="AR204" s="127" t="s">
        <v>82</v>
      </c>
      <c r="AT204" s="134" t="s">
        <v>73</v>
      </c>
      <c r="AU204" s="134" t="s">
        <v>82</v>
      </c>
      <c r="AY204" s="127" t="s">
        <v>163</v>
      </c>
      <c r="BK204" s="135">
        <f>SUM(BK205:BK218)</f>
        <v>0</v>
      </c>
    </row>
    <row r="205" spans="2:65" s="1" customFormat="1" ht="24.25" customHeight="1">
      <c r="B205" s="31"/>
      <c r="C205" s="138" t="s">
        <v>924</v>
      </c>
      <c r="D205" s="138" t="s">
        <v>166</v>
      </c>
      <c r="E205" s="139" t="s">
        <v>1583</v>
      </c>
      <c r="F205" s="140" t="s">
        <v>1584</v>
      </c>
      <c r="G205" s="141" t="s">
        <v>320</v>
      </c>
      <c r="H205" s="142">
        <v>1</v>
      </c>
      <c r="I205" s="143"/>
      <c r="J205" s="144">
        <f t="shared" ref="J205:J218" si="50">ROUND(I205*H205,2)</f>
        <v>0</v>
      </c>
      <c r="K205" s="145"/>
      <c r="L205" s="31"/>
      <c r="M205" s="146" t="s">
        <v>1</v>
      </c>
      <c r="N205" s="147" t="s">
        <v>40</v>
      </c>
      <c r="P205" s="148">
        <f t="shared" ref="P205:P218" si="51">O205*H205</f>
        <v>0</v>
      </c>
      <c r="Q205" s="148">
        <v>0</v>
      </c>
      <c r="R205" s="148">
        <f t="shared" ref="R205:R218" si="52">Q205*H205</f>
        <v>0</v>
      </c>
      <c r="S205" s="148">
        <v>0</v>
      </c>
      <c r="T205" s="149">
        <f t="shared" ref="T205:T218" si="53">S205*H205</f>
        <v>0</v>
      </c>
      <c r="AR205" s="150" t="s">
        <v>170</v>
      </c>
      <c r="AT205" s="150" t="s">
        <v>166</v>
      </c>
      <c r="AU205" s="150" t="s">
        <v>171</v>
      </c>
      <c r="AY205" s="16" t="s">
        <v>163</v>
      </c>
      <c r="BE205" s="151">
        <f t="shared" ref="BE205:BE218" si="54">IF(N205="základná",J205,0)</f>
        <v>0</v>
      </c>
      <c r="BF205" s="151">
        <f t="shared" ref="BF205:BF218" si="55">IF(N205="znížená",J205,0)</f>
        <v>0</v>
      </c>
      <c r="BG205" s="151">
        <f t="shared" ref="BG205:BG218" si="56">IF(N205="zákl. prenesená",J205,0)</f>
        <v>0</v>
      </c>
      <c r="BH205" s="151">
        <f t="shared" ref="BH205:BH218" si="57">IF(N205="zníž. prenesená",J205,0)</f>
        <v>0</v>
      </c>
      <c r="BI205" s="151">
        <f t="shared" ref="BI205:BI218" si="58">IF(N205="nulová",J205,0)</f>
        <v>0</v>
      </c>
      <c r="BJ205" s="16" t="s">
        <v>171</v>
      </c>
      <c r="BK205" s="151">
        <f t="shared" ref="BK205:BK218" si="59">ROUND(I205*H205,2)</f>
        <v>0</v>
      </c>
      <c r="BL205" s="16" t="s">
        <v>170</v>
      </c>
      <c r="BM205" s="150" t="s">
        <v>1585</v>
      </c>
    </row>
    <row r="206" spans="2:65" s="1" customFormat="1" ht="24.25" customHeight="1">
      <c r="B206" s="31"/>
      <c r="C206" s="138" t="s">
        <v>928</v>
      </c>
      <c r="D206" s="138" t="s">
        <v>166</v>
      </c>
      <c r="E206" s="139" t="s">
        <v>1586</v>
      </c>
      <c r="F206" s="140" t="s">
        <v>1587</v>
      </c>
      <c r="G206" s="141" t="s">
        <v>320</v>
      </c>
      <c r="H206" s="142">
        <v>1</v>
      </c>
      <c r="I206" s="143"/>
      <c r="J206" s="144">
        <f t="shared" si="50"/>
        <v>0</v>
      </c>
      <c r="K206" s="145"/>
      <c r="L206" s="31"/>
      <c r="M206" s="146" t="s">
        <v>1</v>
      </c>
      <c r="N206" s="147" t="s">
        <v>40</v>
      </c>
      <c r="P206" s="148">
        <f t="shared" si="51"/>
        <v>0</v>
      </c>
      <c r="Q206" s="148">
        <v>0</v>
      </c>
      <c r="R206" s="148">
        <f t="shared" si="52"/>
        <v>0</v>
      </c>
      <c r="S206" s="148">
        <v>0</v>
      </c>
      <c r="T206" s="149">
        <f t="shared" si="53"/>
        <v>0</v>
      </c>
      <c r="AR206" s="150" t="s">
        <v>170</v>
      </c>
      <c r="AT206" s="150" t="s">
        <v>166</v>
      </c>
      <c r="AU206" s="150" t="s">
        <v>171</v>
      </c>
      <c r="AY206" s="16" t="s">
        <v>163</v>
      </c>
      <c r="BE206" s="151">
        <f t="shared" si="54"/>
        <v>0</v>
      </c>
      <c r="BF206" s="151">
        <f t="shared" si="55"/>
        <v>0</v>
      </c>
      <c r="BG206" s="151">
        <f t="shared" si="56"/>
        <v>0</v>
      </c>
      <c r="BH206" s="151">
        <f t="shared" si="57"/>
        <v>0</v>
      </c>
      <c r="BI206" s="151">
        <f t="shared" si="58"/>
        <v>0</v>
      </c>
      <c r="BJ206" s="16" t="s">
        <v>171</v>
      </c>
      <c r="BK206" s="151">
        <f t="shared" si="59"/>
        <v>0</v>
      </c>
      <c r="BL206" s="16" t="s">
        <v>170</v>
      </c>
      <c r="BM206" s="150" t="s">
        <v>1588</v>
      </c>
    </row>
    <row r="207" spans="2:65" s="1" customFormat="1" ht="24.25" customHeight="1">
      <c r="B207" s="31"/>
      <c r="C207" s="138" t="s">
        <v>934</v>
      </c>
      <c r="D207" s="138" t="s">
        <v>166</v>
      </c>
      <c r="E207" s="139" t="s">
        <v>1589</v>
      </c>
      <c r="F207" s="140" t="s">
        <v>1590</v>
      </c>
      <c r="G207" s="141" t="s">
        <v>320</v>
      </c>
      <c r="H207" s="142">
        <v>1</v>
      </c>
      <c r="I207" s="143"/>
      <c r="J207" s="144">
        <f t="shared" si="50"/>
        <v>0</v>
      </c>
      <c r="K207" s="145"/>
      <c r="L207" s="31"/>
      <c r="M207" s="146" t="s">
        <v>1</v>
      </c>
      <c r="N207" s="147" t="s">
        <v>40</v>
      </c>
      <c r="P207" s="148">
        <f t="shared" si="51"/>
        <v>0</v>
      </c>
      <c r="Q207" s="148">
        <v>0</v>
      </c>
      <c r="R207" s="148">
        <f t="shared" si="52"/>
        <v>0</v>
      </c>
      <c r="S207" s="148">
        <v>0</v>
      </c>
      <c r="T207" s="149">
        <f t="shared" si="53"/>
        <v>0</v>
      </c>
      <c r="AR207" s="150" t="s">
        <v>170</v>
      </c>
      <c r="AT207" s="150" t="s">
        <v>166</v>
      </c>
      <c r="AU207" s="150" t="s">
        <v>171</v>
      </c>
      <c r="AY207" s="16" t="s">
        <v>163</v>
      </c>
      <c r="BE207" s="151">
        <f t="shared" si="54"/>
        <v>0</v>
      </c>
      <c r="BF207" s="151">
        <f t="shared" si="55"/>
        <v>0</v>
      </c>
      <c r="BG207" s="151">
        <f t="shared" si="56"/>
        <v>0</v>
      </c>
      <c r="BH207" s="151">
        <f t="shared" si="57"/>
        <v>0</v>
      </c>
      <c r="BI207" s="151">
        <f t="shared" si="58"/>
        <v>0</v>
      </c>
      <c r="BJ207" s="16" t="s">
        <v>171</v>
      </c>
      <c r="BK207" s="151">
        <f t="shared" si="59"/>
        <v>0</v>
      </c>
      <c r="BL207" s="16" t="s">
        <v>170</v>
      </c>
      <c r="BM207" s="150" t="s">
        <v>1591</v>
      </c>
    </row>
    <row r="208" spans="2:65" s="1" customFormat="1" ht="49" customHeight="1">
      <c r="B208" s="31"/>
      <c r="C208" s="138" t="s">
        <v>940</v>
      </c>
      <c r="D208" s="138" t="s">
        <v>166</v>
      </c>
      <c r="E208" s="139" t="s">
        <v>1592</v>
      </c>
      <c r="F208" s="140" t="s">
        <v>1593</v>
      </c>
      <c r="G208" s="141" t="s">
        <v>1529</v>
      </c>
      <c r="H208" s="142">
        <v>1</v>
      </c>
      <c r="I208" s="143"/>
      <c r="J208" s="144">
        <f t="shared" si="50"/>
        <v>0</v>
      </c>
      <c r="K208" s="145"/>
      <c r="L208" s="31"/>
      <c r="M208" s="146" t="s">
        <v>1</v>
      </c>
      <c r="N208" s="147" t="s">
        <v>40</v>
      </c>
      <c r="P208" s="148">
        <f t="shared" si="51"/>
        <v>0</v>
      </c>
      <c r="Q208" s="148">
        <v>0</v>
      </c>
      <c r="R208" s="148">
        <f t="shared" si="52"/>
        <v>0</v>
      </c>
      <c r="S208" s="148">
        <v>0</v>
      </c>
      <c r="T208" s="149">
        <f t="shared" si="53"/>
        <v>0</v>
      </c>
      <c r="AR208" s="150" t="s">
        <v>170</v>
      </c>
      <c r="AT208" s="150" t="s">
        <v>166</v>
      </c>
      <c r="AU208" s="150" t="s">
        <v>171</v>
      </c>
      <c r="AY208" s="16" t="s">
        <v>163</v>
      </c>
      <c r="BE208" s="151">
        <f t="shared" si="54"/>
        <v>0</v>
      </c>
      <c r="BF208" s="151">
        <f t="shared" si="55"/>
        <v>0</v>
      </c>
      <c r="BG208" s="151">
        <f t="shared" si="56"/>
        <v>0</v>
      </c>
      <c r="BH208" s="151">
        <f t="shared" si="57"/>
        <v>0</v>
      </c>
      <c r="BI208" s="151">
        <f t="shared" si="58"/>
        <v>0</v>
      </c>
      <c r="BJ208" s="16" t="s">
        <v>171</v>
      </c>
      <c r="BK208" s="151">
        <f t="shared" si="59"/>
        <v>0</v>
      </c>
      <c r="BL208" s="16" t="s">
        <v>170</v>
      </c>
      <c r="BM208" s="150" t="s">
        <v>1594</v>
      </c>
    </row>
    <row r="209" spans="2:65" s="1" customFormat="1" ht="24.25" customHeight="1">
      <c r="B209" s="31"/>
      <c r="C209" s="138" t="s">
        <v>946</v>
      </c>
      <c r="D209" s="138" t="s">
        <v>166</v>
      </c>
      <c r="E209" s="139" t="s">
        <v>1595</v>
      </c>
      <c r="F209" s="140" t="s">
        <v>1596</v>
      </c>
      <c r="G209" s="141" t="s">
        <v>320</v>
      </c>
      <c r="H209" s="142">
        <v>1</v>
      </c>
      <c r="I209" s="143"/>
      <c r="J209" s="144">
        <f t="shared" si="50"/>
        <v>0</v>
      </c>
      <c r="K209" s="145"/>
      <c r="L209" s="31"/>
      <c r="M209" s="146" t="s">
        <v>1</v>
      </c>
      <c r="N209" s="147" t="s">
        <v>40</v>
      </c>
      <c r="P209" s="148">
        <f t="shared" si="51"/>
        <v>0</v>
      </c>
      <c r="Q209" s="148">
        <v>0</v>
      </c>
      <c r="R209" s="148">
        <f t="shared" si="52"/>
        <v>0</v>
      </c>
      <c r="S209" s="148">
        <v>0</v>
      </c>
      <c r="T209" s="149">
        <f t="shared" si="53"/>
        <v>0</v>
      </c>
      <c r="AR209" s="150" t="s">
        <v>170</v>
      </c>
      <c r="AT209" s="150" t="s">
        <v>166</v>
      </c>
      <c r="AU209" s="150" t="s">
        <v>171</v>
      </c>
      <c r="AY209" s="16" t="s">
        <v>163</v>
      </c>
      <c r="BE209" s="151">
        <f t="shared" si="54"/>
        <v>0</v>
      </c>
      <c r="BF209" s="151">
        <f t="shared" si="55"/>
        <v>0</v>
      </c>
      <c r="BG209" s="151">
        <f t="shared" si="56"/>
        <v>0</v>
      </c>
      <c r="BH209" s="151">
        <f t="shared" si="57"/>
        <v>0</v>
      </c>
      <c r="BI209" s="151">
        <f t="shared" si="58"/>
        <v>0</v>
      </c>
      <c r="BJ209" s="16" t="s">
        <v>171</v>
      </c>
      <c r="BK209" s="151">
        <f t="shared" si="59"/>
        <v>0</v>
      </c>
      <c r="BL209" s="16" t="s">
        <v>170</v>
      </c>
      <c r="BM209" s="150" t="s">
        <v>1597</v>
      </c>
    </row>
    <row r="210" spans="2:65" s="1" customFormat="1" ht="24.25" customHeight="1">
      <c r="B210" s="31"/>
      <c r="C210" s="138" t="s">
        <v>951</v>
      </c>
      <c r="D210" s="138" t="s">
        <v>166</v>
      </c>
      <c r="E210" s="139" t="s">
        <v>1598</v>
      </c>
      <c r="F210" s="140" t="s">
        <v>1599</v>
      </c>
      <c r="G210" s="141" t="s">
        <v>320</v>
      </c>
      <c r="H210" s="142">
        <v>1</v>
      </c>
      <c r="I210" s="143"/>
      <c r="J210" s="144">
        <f t="shared" si="50"/>
        <v>0</v>
      </c>
      <c r="K210" s="145"/>
      <c r="L210" s="31"/>
      <c r="M210" s="146" t="s">
        <v>1</v>
      </c>
      <c r="N210" s="147" t="s">
        <v>40</v>
      </c>
      <c r="P210" s="148">
        <f t="shared" si="51"/>
        <v>0</v>
      </c>
      <c r="Q210" s="148">
        <v>0</v>
      </c>
      <c r="R210" s="148">
        <f t="shared" si="52"/>
        <v>0</v>
      </c>
      <c r="S210" s="148">
        <v>0</v>
      </c>
      <c r="T210" s="149">
        <f t="shared" si="53"/>
        <v>0</v>
      </c>
      <c r="AR210" s="150" t="s">
        <v>170</v>
      </c>
      <c r="AT210" s="150" t="s">
        <v>166</v>
      </c>
      <c r="AU210" s="150" t="s">
        <v>171</v>
      </c>
      <c r="AY210" s="16" t="s">
        <v>163</v>
      </c>
      <c r="BE210" s="151">
        <f t="shared" si="54"/>
        <v>0</v>
      </c>
      <c r="BF210" s="151">
        <f t="shared" si="55"/>
        <v>0</v>
      </c>
      <c r="BG210" s="151">
        <f t="shared" si="56"/>
        <v>0</v>
      </c>
      <c r="BH210" s="151">
        <f t="shared" si="57"/>
        <v>0</v>
      </c>
      <c r="BI210" s="151">
        <f t="shared" si="58"/>
        <v>0</v>
      </c>
      <c r="BJ210" s="16" t="s">
        <v>171</v>
      </c>
      <c r="BK210" s="151">
        <f t="shared" si="59"/>
        <v>0</v>
      </c>
      <c r="BL210" s="16" t="s">
        <v>170</v>
      </c>
      <c r="BM210" s="150" t="s">
        <v>1600</v>
      </c>
    </row>
    <row r="211" spans="2:65" s="1" customFormat="1" ht="24.25" customHeight="1">
      <c r="B211" s="31"/>
      <c r="C211" s="138" t="s">
        <v>955</v>
      </c>
      <c r="D211" s="138" t="s">
        <v>166</v>
      </c>
      <c r="E211" s="139" t="s">
        <v>1601</v>
      </c>
      <c r="F211" s="140" t="s">
        <v>1602</v>
      </c>
      <c r="G211" s="141" t="s">
        <v>320</v>
      </c>
      <c r="H211" s="142">
        <v>1</v>
      </c>
      <c r="I211" s="143"/>
      <c r="J211" s="144">
        <f t="shared" si="50"/>
        <v>0</v>
      </c>
      <c r="K211" s="145"/>
      <c r="L211" s="31"/>
      <c r="M211" s="146" t="s">
        <v>1</v>
      </c>
      <c r="N211" s="147" t="s">
        <v>40</v>
      </c>
      <c r="P211" s="148">
        <f t="shared" si="51"/>
        <v>0</v>
      </c>
      <c r="Q211" s="148">
        <v>0</v>
      </c>
      <c r="R211" s="148">
        <f t="shared" si="52"/>
        <v>0</v>
      </c>
      <c r="S211" s="148">
        <v>0</v>
      </c>
      <c r="T211" s="149">
        <f t="shared" si="53"/>
        <v>0</v>
      </c>
      <c r="AR211" s="150" t="s">
        <v>170</v>
      </c>
      <c r="AT211" s="150" t="s">
        <v>166</v>
      </c>
      <c r="AU211" s="150" t="s">
        <v>171</v>
      </c>
      <c r="AY211" s="16" t="s">
        <v>163</v>
      </c>
      <c r="BE211" s="151">
        <f t="shared" si="54"/>
        <v>0</v>
      </c>
      <c r="BF211" s="151">
        <f t="shared" si="55"/>
        <v>0</v>
      </c>
      <c r="BG211" s="151">
        <f t="shared" si="56"/>
        <v>0</v>
      </c>
      <c r="BH211" s="151">
        <f t="shared" si="57"/>
        <v>0</v>
      </c>
      <c r="BI211" s="151">
        <f t="shared" si="58"/>
        <v>0</v>
      </c>
      <c r="BJ211" s="16" t="s">
        <v>171</v>
      </c>
      <c r="BK211" s="151">
        <f t="shared" si="59"/>
        <v>0</v>
      </c>
      <c r="BL211" s="16" t="s">
        <v>170</v>
      </c>
      <c r="BM211" s="150" t="s">
        <v>1603</v>
      </c>
    </row>
    <row r="212" spans="2:65" s="1" customFormat="1" ht="37.75" customHeight="1">
      <c r="B212" s="31"/>
      <c r="C212" s="138" t="s">
        <v>959</v>
      </c>
      <c r="D212" s="138" t="s">
        <v>166</v>
      </c>
      <c r="E212" s="139" t="s">
        <v>1604</v>
      </c>
      <c r="F212" s="140" t="s">
        <v>1605</v>
      </c>
      <c r="G212" s="141" t="s">
        <v>320</v>
      </c>
      <c r="H212" s="142">
        <v>1</v>
      </c>
      <c r="I212" s="143"/>
      <c r="J212" s="144">
        <f t="shared" si="50"/>
        <v>0</v>
      </c>
      <c r="K212" s="145"/>
      <c r="L212" s="31"/>
      <c r="M212" s="146" t="s">
        <v>1</v>
      </c>
      <c r="N212" s="147" t="s">
        <v>40</v>
      </c>
      <c r="P212" s="148">
        <f t="shared" si="51"/>
        <v>0</v>
      </c>
      <c r="Q212" s="148">
        <v>0</v>
      </c>
      <c r="R212" s="148">
        <f t="shared" si="52"/>
        <v>0</v>
      </c>
      <c r="S212" s="148">
        <v>0</v>
      </c>
      <c r="T212" s="149">
        <f t="shared" si="53"/>
        <v>0</v>
      </c>
      <c r="AR212" s="150" t="s">
        <v>170</v>
      </c>
      <c r="AT212" s="150" t="s">
        <v>166</v>
      </c>
      <c r="AU212" s="150" t="s">
        <v>171</v>
      </c>
      <c r="AY212" s="16" t="s">
        <v>163</v>
      </c>
      <c r="BE212" s="151">
        <f t="shared" si="54"/>
        <v>0</v>
      </c>
      <c r="BF212" s="151">
        <f t="shared" si="55"/>
        <v>0</v>
      </c>
      <c r="BG212" s="151">
        <f t="shared" si="56"/>
        <v>0</v>
      </c>
      <c r="BH212" s="151">
        <f t="shared" si="57"/>
        <v>0</v>
      </c>
      <c r="BI212" s="151">
        <f t="shared" si="58"/>
        <v>0</v>
      </c>
      <c r="BJ212" s="16" t="s">
        <v>171</v>
      </c>
      <c r="BK212" s="151">
        <f t="shared" si="59"/>
        <v>0</v>
      </c>
      <c r="BL212" s="16" t="s">
        <v>170</v>
      </c>
      <c r="BM212" s="150" t="s">
        <v>1606</v>
      </c>
    </row>
    <row r="213" spans="2:65" s="1" customFormat="1" ht="33" customHeight="1">
      <c r="B213" s="31"/>
      <c r="C213" s="138" t="s">
        <v>963</v>
      </c>
      <c r="D213" s="138" t="s">
        <v>166</v>
      </c>
      <c r="E213" s="139" t="s">
        <v>1607</v>
      </c>
      <c r="F213" s="140" t="s">
        <v>1608</v>
      </c>
      <c r="G213" s="141" t="s">
        <v>320</v>
      </c>
      <c r="H213" s="142">
        <v>1</v>
      </c>
      <c r="I213" s="143"/>
      <c r="J213" s="144">
        <f t="shared" si="50"/>
        <v>0</v>
      </c>
      <c r="K213" s="145"/>
      <c r="L213" s="31"/>
      <c r="M213" s="146" t="s">
        <v>1</v>
      </c>
      <c r="N213" s="147" t="s">
        <v>40</v>
      </c>
      <c r="P213" s="148">
        <f t="shared" si="51"/>
        <v>0</v>
      </c>
      <c r="Q213" s="148">
        <v>0</v>
      </c>
      <c r="R213" s="148">
        <f t="shared" si="52"/>
        <v>0</v>
      </c>
      <c r="S213" s="148">
        <v>0</v>
      </c>
      <c r="T213" s="149">
        <f t="shared" si="53"/>
        <v>0</v>
      </c>
      <c r="AR213" s="150" t="s">
        <v>170</v>
      </c>
      <c r="AT213" s="150" t="s">
        <v>166</v>
      </c>
      <c r="AU213" s="150" t="s">
        <v>171</v>
      </c>
      <c r="AY213" s="16" t="s">
        <v>163</v>
      </c>
      <c r="BE213" s="151">
        <f t="shared" si="54"/>
        <v>0</v>
      </c>
      <c r="BF213" s="151">
        <f t="shared" si="55"/>
        <v>0</v>
      </c>
      <c r="BG213" s="151">
        <f t="shared" si="56"/>
        <v>0</v>
      </c>
      <c r="BH213" s="151">
        <f t="shared" si="57"/>
        <v>0</v>
      </c>
      <c r="BI213" s="151">
        <f t="shared" si="58"/>
        <v>0</v>
      </c>
      <c r="BJ213" s="16" t="s">
        <v>171</v>
      </c>
      <c r="BK213" s="151">
        <f t="shared" si="59"/>
        <v>0</v>
      </c>
      <c r="BL213" s="16" t="s">
        <v>170</v>
      </c>
      <c r="BM213" s="150" t="s">
        <v>1609</v>
      </c>
    </row>
    <row r="214" spans="2:65" s="1" customFormat="1" ht="24.25" customHeight="1">
      <c r="B214" s="31"/>
      <c r="C214" s="138" t="s">
        <v>967</v>
      </c>
      <c r="D214" s="138" t="s">
        <v>166</v>
      </c>
      <c r="E214" s="139" t="s">
        <v>1610</v>
      </c>
      <c r="F214" s="140" t="s">
        <v>1611</v>
      </c>
      <c r="G214" s="141" t="s">
        <v>320</v>
      </c>
      <c r="H214" s="142">
        <v>1</v>
      </c>
      <c r="I214" s="143"/>
      <c r="J214" s="144">
        <f t="shared" si="50"/>
        <v>0</v>
      </c>
      <c r="K214" s="145"/>
      <c r="L214" s="31"/>
      <c r="M214" s="146" t="s">
        <v>1</v>
      </c>
      <c r="N214" s="147" t="s">
        <v>40</v>
      </c>
      <c r="P214" s="148">
        <f t="shared" si="51"/>
        <v>0</v>
      </c>
      <c r="Q214" s="148">
        <v>0</v>
      </c>
      <c r="R214" s="148">
        <f t="shared" si="52"/>
        <v>0</v>
      </c>
      <c r="S214" s="148">
        <v>0</v>
      </c>
      <c r="T214" s="149">
        <f t="shared" si="53"/>
        <v>0</v>
      </c>
      <c r="AR214" s="150" t="s">
        <v>170</v>
      </c>
      <c r="AT214" s="150" t="s">
        <v>166</v>
      </c>
      <c r="AU214" s="150" t="s">
        <v>171</v>
      </c>
      <c r="AY214" s="16" t="s">
        <v>163</v>
      </c>
      <c r="BE214" s="151">
        <f t="shared" si="54"/>
        <v>0</v>
      </c>
      <c r="BF214" s="151">
        <f t="shared" si="55"/>
        <v>0</v>
      </c>
      <c r="BG214" s="151">
        <f t="shared" si="56"/>
        <v>0</v>
      </c>
      <c r="BH214" s="151">
        <f t="shared" si="57"/>
        <v>0</v>
      </c>
      <c r="BI214" s="151">
        <f t="shared" si="58"/>
        <v>0</v>
      </c>
      <c r="BJ214" s="16" t="s">
        <v>171</v>
      </c>
      <c r="BK214" s="151">
        <f t="shared" si="59"/>
        <v>0</v>
      </c>
      <c r="BL214" s="16" t="s">
        <v>170</v>
      </c>
      <c r="BM214" s="150" t="s">
        <v>1612</v>
      </c>
    </row>
    <row r="215" spans="2:65" s="1" customFormat="1" ht="24.25" customHeight="1">
      <c r="B215" s="31"/>
      <c r="C215" s="138" t="s">
        <v>971</v>
      </c>
      <c r="D215" s="138" t="s">
        <v>166</v>
      </c>
      <c r="E215" s="139" t="s">
        <v>1613</v>
      </c>
      <c r="F215" s="140" t="s">
        <v>1614</v>
      </c>
      <c r="G215" s="141" t="s">
        <v>320</v>
      </c>
      <c r="H215" s="142">
        <v>1</v>
      </c>
      <c r="I215" s="143"/>
      <c r="J215" s="144">
        <f t="shared" si="50"/>
        <v>0</v>
      </c>
      <c r="K215" s="145"/>
      <c r="L215" s="31"/>
      <c r="M215" s="146" t="s">
        <v>1</v>
      </c>
      <c r="N215" s="147" t="s">
        <v>40</v>
      </c>
      <c r="P215" s="148">
        <f t="shared" si="51"/>
        <v>0</v>
      </c>
      <c r="Q215" s="148">
        <v>0</v>
      </c>
      <c r="R215" s="148">
        <f t="shared" si="52"/>
        <v>0</v>
      </c>
      <c r="S215" s="148">
        <v>0</v>
      </c>
      <c r="T215" s="149">
        <f t="shared" si="53"/>
        <v>0</v>
      </c>
      <c r="AR215" s="150" t="s">
        <v>170</v>
      </c>
      <c r="AT215" s="150" t="s">
        <v>166</v>
      </c>
      <c r="AU215" s="150" t="s">
        <v>171</v>
      </c>
      <c r="AY215" s="16" t="s">
        <v>163</v>
      </c>
      <c r="BE215" s="151">
        <f t="shared" si="54"/>
        <v>0</v>
      </c>
      <c r="BF215" s="151">
        <f t="shared" si="55"/>
        <v>0</v>
      </c>
      <c r="BG215" s="151">
        <f t="shared" si="56"/>
        <v>0</v>
      </c>
      <c r="BH215" s="151">
        <f t="shared" si="57"/>
        <v>0</v>
      </c>
      <c r="BI215" s="151">
        <f t="shared" si="58"/>
        <v>0</v>
      </c>
      <c r="BJ215" s="16" t="s">
        <v>171</v>
      </c>
      <c r="BK215" s="151">
        <f t="shared" si="59"/>
        <v>0</v>
      </c>
      <c r="BL215" s="16" t="s">
        <v>170</v>
      </c>
      <c r="BM215" s="150" t="s">
        <v>1615</v>
      </c>
    </row>
    <row r="216" spans="2:65" s="1" customFormat="1" ht="24.25" customHeight="1">
      <c r="B216" s="31"/>
      <c r="C216" s="138" t="s">
        <v>975</v>
      </c>
      <c r="D216" s="138" t="s">
        <v>166</v>
      </c>
      <c r="E216" s="139" t="s">
        <v>1616</v>
      </c>
      <c r="F216" s="140" t="s">
        <v>1617</v>
      </c>
      <c r="G216" s="141" t="s">
        <v>320</v>
      </c>
      <c r="H216" s="142">
        <v>1</v>
      </c>
      <c r="I216" s="143"/>
      <c r="J216" s="144">
        <f t="shared" si="50"/>
        <v>0</v>
      </c>
      <c r="K216" s="145"/>
      <c r="L216" s="31"/>
      <c r="M216" s="146" t="s">
        <v>1</v>
      </c>
      <c r="N216" s="147" t="s">
        <v>40</v>
      </c>
      <c r="P216" s="148">
        <f t="shared" si="51"/>
        <v>0</v>
      </c>
      <c r="Q216" s="148">
        <v>0</v>
      </c>
      <c r="R216" s="148">
        <f t="shared" si="52"/>
        <v>0</v>
      </c>
      <c r="S216" s="148">
        <v>0</v>
      </c>
      <c r="T216" s="149">
        <f t="shared" si="53"/>
        <v>0</v>
      </c>
      <c r="AR216" s="150" t="s">
        <v>170</v>
      </c>
      <c r="AT216" s="150" t="s">
        <v>166</v>
      </c>
      <c r="AU216" s="150" t="s">
        <v>171</v>
      </c>
      <c r="AY216" s="16" t="s">
        <v>163</v>
      </c>
      <c r="BE216" s="151">
        <f t="shared" si="54"/>
        <v>0</v>
      </c>
      <c r="BF216" s="151">
        <f t="shared" si="55"/>
        <v>0</v>
      </c>
      <c r="BG216" s="151">
        <f t="shared" si="56"/>
        <v>0</v>
      </c>
      <c r="BH216" s="151">
        <f t="shared" si="57"/>
        <v>0</v>
      </c>
      <c r="BI216" s="151">
        <f t="shared" si="58"/>
        <v>0</v>
      </c>
      <c r="BJ216" s="16" t="s">
        <v>171</v>
      </c>
      <c r="BK216" s="151">
        <f t="shared" si="59"/>
        <v>0</v>
      </c>
      <c r="BL216" s="16" t="s">
        <v>170</v>
      </c>
      <c r="BM216" s="150" t="s">
        <v>1618</v>
      </c>
    </row>
    <row r="217" spans="2:65" s="1" customFormat="1" ht="24.25" customHeight="1">
      <c r="B217" s="31"/>
      <c r="C217" s="138" t="s">
        <v>979</v>
      </c>
      <c r="D217" s="138" t="s">
        <v>166</v>
      </c>
      <c r="E217" s="139" t="s">
        <v>1619</v>
      </c>
      <c r="F217" s="140" t="s">
        <v>1620</v>
      </c>
      <c r="G217" s="141" t="s">
        <v>320</v>
      </c>
      <c r="H217" s="142">
        <v>1</v>
      </c>
      <c r="I217" s="143"/>
      <c r="J217" s="144">
        <f t="shared" si="50"/>
        <v>0</v>
      </c>
      <c r="K217" s="145"/>
      <c r="L217" s="31"/>
      <c r="M217" s="146" t="s">
        <v>1</v>
      </c>
      <c r="N217" s="147" t="s">
        <v>40</v>
      </c>
      <c r="P217" s="148">
        <f t="shared" si="51"/>
        <v>0</v>
      </c>
      <c r="Q217" s="148">
        <v>0</v>
      </c>
      <c r="R217" s="148">
        <f t="shared" si="52"/>
        <v>0</v>
      </c>
      <c r="S217" s="148">
        <v>0</v>
      </c>
      <c r="T217" s="149">
        <f t="shared" si="53"/>
        <v>0</v>
      </c>
      <c r="AR217" s="150" t="s">
        <v>170</v>
      </c>
      <c r="AT217" s="150" t="s">
        <v>166</v>
      </c>
      <c r="AU217" s="150" t="s">
        <v>171</v>
      </c>
      <c r="AY217" s="16" t="s">
        <v>163</v>
      </c>
      <c r="BE217" s="151">
        <f t="shared" si="54"/>
        <v>0</v>
      </c>
      <c r="BF217" s="151">
        <f t="shared" si="55"/>
        <v>0</v>
      </c>
      <c r="BG217" s="151">
        <f t="shared" si="56"/>
        <v>0</v>
      </c>
      <c r="BH217" s="151">
        <f t="shared" si="57"/>
        <v>0</v>
      </c>
      <c r="BI217" s="151">
        <f t="shared" si="58"/>
        <v>0</v>
      </c>
      <c r="BJ217" s="16" t="s">
        <v>171</v>
      </c>
      <c r="BK217" s="151">
        <f t="shared" si="59"/>
        <v>0</v>
      </c>
      <c r="BL217" s="16" t="s">
        <v>170</v>
      </c>
      <c r="BM217" s="150" t="s">
        <v>1621</v>
      </c>
    </row>
    <row r="218" spans="2:65" s="1" customFormat="1" ht="24.25" customHeight="1">
      <c r="B218" s="31"/>
      <c r="C218" s="138" t="s">
        <v>983</v>
      </c>
      <c r="D218" s="138" t="s">
        <v>166</v>
      </c>
      <c r="E218" s="139" t="s">
        <v>1622</v>
      </c>
      <c r="F218" s="140" t="s">
        <v>1623</v>
      </c>
      <c r="G218" s="141" t="s">
        <v>320</v>
      </c>
      <c r="H218" s="142">
        <v>1</v>
      </c>
      <c r="I218" s="143"/>
      <c r="J218" s="144">
        <f t="shared" si="50"/>
        <v>0</v>
      </c>
      <c r="K218" s="145"/>
      <c r="L218" s="31"/>
      <c r="M218" s="146" t="s">
        <v>1</v>
      </c>
      <c r="N218" s="147" t="s">
        <v>40</v>
      </c>
      <c r="P218" s="148">
        <f t="shared" si="51"/>
        <v>0</v>
      </c>
      <c r="Q218" s="148">
        <v>0</v>
      </c>
      <c r="R218" s="148">
        <f t="shared" si="52"/>
        <v>0</v>
      </c>
      <c r="S218" s="148">
        <v>0</v>
      </c>
      <c r="T218" s="149">
        <f t="shared" si="53"/>
        <v>0</v>
      </c>
      <c r="AR218" s="150" t="s">
        <v>170</v>
      </c>
      <c r="AT218" s="150" t="s">
        <v>166</v>
      </c>
      <c r="AU218" s="150" t="s">
        <v>171</v>
      </c>
      <c r="AY218" s="16" t="s">
        <v>163</v>
      </c>
      <c r="BE218" s="151">
        <f t="shared" si="54"/>
        <v>0</v>
      </c>
      <c r="BF218" s="151">
        <f t="shared" si="55"/>
        <v>0</v>
      </c>
      <c r="BG218" s="151">
        <f t="shared" si="56"/>
        <v>0</v>
      </c>
      <c r="BH218" s="151">
        <f t="shared" si="57"/>
        <v>0</v>
      </c>
      <c r="BI218" s="151">
        <f t="shared" si="58"/>
        <v>0</v>
      </c>
      <c r="BJ218" s="16" t="s">
        <v>171</v>
      </c>
      <c r="BK218" s="151">
        <f t="shared" si="59"/>
        <v>0</v>
      </c>
      <c r="BL218" s="16" t="s">
        <v>170</v>
      </c>
      <c r="BM218" s="150" t="s">
        <v>1624</v>
      </c>
    </row>
    <row r="219" spans="2:65" s="11" customFormat="1" ht="22.75" customHeight="1">
      <c r="B219" s="126"/>
      <c r="D219" s="127" t="s">
        <v>73</v>
      </c>
      <c r="E219" s="136" t="s">
        <v>992</v>
      </c>
      <c r="F219" s="136" t="s">
        <v>1625</v>
      </c>
      <c r="I219" s="129"/>
      <c r="J219" s="137">
        <f>BK219</f>
        <v>0</v>
      </c>
      <c r="L219" s="126"/>
      <c r="M219" s="131"/>
      <c r="P219" s="132">
        <f>SUM(P220:P265)</f>
        <v>0</v>
      </c>
      <c r="R219" s="132">
        <f>SUM(R220:R265)</f>
        <v>0</v>
      </c>
      <c r="T219" s="133">
        <f>SUM(T220:T265)</f>
        <v>0</v>
      </c>
      <c r="AR219" s="127" t="s">
        <v>82</v>
      </c>
      <c r="AT219" s="134" t="s">
        <v>73</v>
      </c>
      <c r="AU219" s="134" t="s">
        <v>82</v>
      </c>
      <c r="AY219" s="127" t="s">
        <v>163</v>
      </c>
      <c r="BK219" s="135">
        <f>SUM(BK220:BK265)</f>
        <v>0</v>
      </c>
    </row>
    <row r="220" spans="2:65" s="1" customFormat="1" ht="37.75" customHeight="1">
      <c r="B220" s="31"/>
      <c r="C220" s="138" t="s">
        <v>987</v>
      </c>
      <c r="D220" s="138" t="s">
        <v>166</v>
      </c>
      <c r="E220" s="139" t="s">
        <v>1626</v>
      </c>
      <c r="F220" s="140" t="s">
        <v>1627</v>
      </c>
      <c r="G220" s="141" t="s">
        <v>320</v>
      </c>
      <c r="H220" s="142">
        <v>1</v>
      </c>
      <c r="I220" s="143"/>
      <c r="J220" s="144">
        <f t="shared" ref="J220:J265" si="60">ROUND(I220*H220,2)</f>
        <v>0</v>
      </c>
      <c r="K220" s="145"/>
      <c r="L220" s="31"/>
      <c r="M220" s="146" t="s">
        <v>1</v>
      </c>
      <c r="N220" s="147" t="s">
        <v>40</v>
      </c>
      <c r="P220" s="148">
        <f t="shared" ref="P220:P265" si="61">O220*H220</f>
        <v>0</v>
      </c>
      <c r="Q220" s="148">
        <v>0</v>
      </c>
      <c r="R220" s="148">
        <f t="shared" ref="R220:R265" si="62">Q220*H220</f>
        <v>0</v>
      </c>
      <c r="S220" s="148">
        <v>0</v>
      </c>
      <c r="T220" s="149">
        <f t="shared" ref="T220:T265" si="63">S220*H220</f>
        <v>0</v>
      </c>
      <c r="AR220" s="150" t="s">
        <v>170</v>
      </c>
      <c r="AT220" s="150" t="s">
        <v>166</v>
      </c>
      <c r="AU220" s="150" t="s">
        <v>171</v>
      </c>
      <c r="AY220" s="16" t="s">
        <v>163</v>
      </c>
      <c r="BE220" s="151">
        <f t="shared" ref="BE220:BE265" si="64">IF(N220="základná",J220,0)</f>
        <v>0</v>
      </c>
      <c r="BF220" s="151">
        <f t="shared" ref="BF220:BF265" si="65">IF(N220="znížená",J220,0)</f>
        <v>0</v>
      </c>
      <c r="BG220" s="151">
        <f t="shared" ref="BG220:BG265" si="66">IF(N220="zákl. prenesená",J220,0)</f>
        <v>0</v>
      </c>
      <c r="BH220" s="151">
        <f t="shared" ref="BH220:BH265" si="67">IF(N220="zníž. prenesená",J220,0)</f>
        <v>0</v>
      </c>
      <c r="BI220" s="151">
        <f t="shared" ref="BI220:BI265" si="68">IF(N220="nulová",J220,0)</f>
        <v>0</v>
      </c>
      <c r="BJ220" s="16" t="s">
        <v>171</v>
      </c>
      <c r="BK220" s="151">
        <f t="shared" ref="BK220:BK265" si="69">ROUND(I220*H220,2)</f>
        <v>0</v>
      </c>
      <c r="BL220" s="16" t="s">
        <v>170</v>
      </c>
      <c r="BM220" s="150" t="s">
        <v>1628</v>
      </c>
    </row>
    <row r="221" spans="2:65" s="1" customFormat="1" ht="37.75" customHeight="1">
      <c r="B221" s="31"/>
      <c r="C221" s="138" t="s">
        <v>991</v>
      </c>
      <c r="D221" s="138" t="s">
        <v>166</v>
      </c>
      <c r="E221" s="139" t="s">
        <v>1629</v>
      </c>
      <c r="F221" s="140" t="s">
        <v>1630</v>
      </c>
      <c r="G221" s="141" t="s">
        <v>320</v>
      </c>
      <c r="H221" s="142">
        <v>5</v>
      </c>
      <c r="I221" s="143"/>
      <c r="J221" s="144">
        <f t="shared" si="60"/>
        <v>0</v>
      </c>
      <c r="K221" s="145"/>
      <c r="L221" s="31"/>
      <c r="M221" s="146" t="s">
        <v>1</v>
      </c>
      <c r="N221" s="147" t="s">
        <v>40</v>
      </c>
      <c r="P221" s="148">
        <f t="shared" si="61"/>
        <v>0</v>
      </c>
      <c r="Q221" s="148">
        <v>0</v>
      </c>
      <c r="R221" s="148">
        <f t="shared" si="62"/>
        <v>0</v>
      </c>
      <c r="S221" s="148">
        <v>0</v>
      </c>
      <c r="T221" s="149">
        <f t="shared" si="63"/>
        <v>0</v>
      </c>
      <c r="AR221" s="150" t="s">
        <v>170</v>
      </c>
      <c r="AT221" s="150" t="s">
        <v>166</v>
      </c>
      <c r="AU221" s="150" t="s">
        <v>171</v>
      </c>
      <c r="AY221" s="16" t="s">
        <v>163</v>
      </c>
      <c r="BE221" s="151">
        <f t="shared" si="64"/>
        <v>0</v>
      </c>
      <c r="BF221" s="151">
        <f t="shared" si="65"/>
        <v>0</v>
      </c>
      <c r="BG221" s="151">
        <f t="shared" si="66"/>
        <v>0</v>
      </c>
      <c r="BH221" s="151">
        <f t="shared" si="67"/>
        <v>0</v>
      </c>
      <c r="BI221" s="151">
        <f t="shared" si="68"/>
        <v>0</v>
      </c>
      <c r="BJ221" s="16" t="s">
        <v>171</v>
      </c>
      <c r="BK221" s="151">
        <f t="shared" si="69"/>
        <v>0</v>
      </c>
      <c r="BL221" s="16" t="s">
        <v>170</v>
      </c>
      <c r="BM221" s="150" t="s">
        <v>1631</v>
      </c>
    </row>
    <row r="222" spans="2:65" s="1" customFormat="1" ht="37.75" customHeight="1">
      <c r="B222" s="31"/>
      <c r="C222" s="138" t="s">
        <v>995</v>
      </c>
      <c r="D222" s="138" t="s">
        <v>166</v>
      </c>
      <c r="E222" s="139" t="s">
        <v>1632</v>
      </c>
      <c r="F222" s="140" t="s">
        <v>1633</v>
      </c>
      <c r="G222" s="141" t="s">
        <v>320</v>
      </c>
      <c r="H222" s="142">
        <v>1</v>
      </c>
      <c r="I222" s="143"/>
      <c r="J222" s="144">
        <f t="shared" si="60"/>
        <v>0</v>
      </c>
      <c r="K222" s="145"/>
      <c r="L222" s="31"/>
      <c r="M222" s="146" t="s">
        <v>1</v>
      </c>
      <c r="N222" s="147" t="s">
        <v>40</v>
      </c>
      <c r="P222" s="148">
        <f t="shared" si="61"/>
        <v>0</v>
      </c>
      <c r="Q222" s="148">
        <v>0</v>
      </c>
      <c r="R222" s="148">
        <f t="shared" si="62"/>
        <v>0</v>
      </c>
      <c r="S222" s="148">
        <v>0</v>
      </c>
      <c r="T222" s="149">
        <f t="shared" si="63"/>
        <v>0</v>
      </c>
      <c r="AR222" s="150" t="s">
        <v>170</v>
      </c>
      <c r="AT222" s="150" t="s">
        <v>166</v>
      </c>
      <c r="AU222" s="150" t="s">
        <v>171</v>
      </c>
      <c r="AY222" s="16" t="s">
        <v>163</v>
      </c>
      <c r="BE222" s="151">
        <f t="shared" si="64"/>
        <v>0</v>
      </c>
      <c r="BF222" s="151">
        <f t="shared" si="65"/>
        <v>0</v>
      </c>
      <c r="BG222" s="151">
        <f t="shared" si="66"/>
        <v>0</v>
      </c>
      <c r="BH222" s="151">
        <f t="shared" si="67"/>
        <v>0</v>
      </c>
      <c r="BI222" s="151">
        <f t="shared" si="68"/>
        <v>0</v>
      </c>
      <c r="BJ222" s="16" t="s">
        <v>171</v>
      </c>
      <c r="BK222" s="151">
        <f t="shared" si="69"/>
        <v>0</v>
      </c>
      <c r="BL222" s="16" t="s">
        <v>170</v>
      </c>
      <c r="BM222" s="150" t="s">
        <v>1634</v>
      </c>
    </row>
    <row r="223" spans="2:65" s="1" customFormat="1" ht="49" customHeight="1">
      <c r="B223" s="31"/>
      <c r="C223" s="138" t="s">
        <v>999</v>
      </c>
      <c r="D223" s="138" t="s">
        <v>166</v>
      </c>
      <c r="E223" s="139" t="s">
        <v>1635</v>
      </c>
      <c r="F223" s="140" t="s">
        <v>1636</v>
      </c>
      <c r="G223" s="141" t="s">
        <v>320</v>
      </c>
      <c r="H223" s="142">
        <v>1</v>
      </c>
      <c r="I223" s="143"/>
      <c r="J223" s="144">
        <f t="shared" si="60"/>
        <v>0</v>
      </c>
      <c r="K223" s="145"/>
      <c r="L223" s="31"/>
      <c r="M223" s="146" t="s">
        <v>1</v>
      </c>
      <c r="N223" s="147" t="s">
        <v>40</v>
      </c>
      <c r="P223" s="148">
        <f t="shared" si="61"/>
        <v>0</v>
      </c>
      <c r="Q223" s="148">
        <v>0</v>
      </c>
      <c r="R223" s="148">
        <f t="shared" si="62"/>
        <v>0</v>
      </c>
      <c r="S223" s="148">
        <v>0</v>
      </c>
      <c r="T223" s="149">
        <f t="shared" si="63"/>
        <v>0</v>
      </c>
      <c r="AR223" s="150" t="s">
        <v>170</v>
      </c>
      <c r="AT223" s="150" t="s">
        <v>166</v>
      </c>
      <c r="AU223" s="150" t="s">
        <v>171</v>
      </c>
      <c r="AY223" s="16" t="s">
        <v>163</v>
      </c>
      <c r="BE223" s="151">
        <f t="shared" si="64"/>
        <v>0</v>
      </c>
      <c r="BF223" s="151">
        <f t="shared" si="65"/>
        <v>0</v>
      </c>
      <c r="BG223" s="151">
        <f t="shared" si="66"/>
        <v>0</v>
      </c>
      <c r="BH223" s="151">
        <f t="shared" si="67"/>
        <v>0</v>
      </c>
      <c r="BI223" s="151">
        <f t="shared" si="68"/>
        <v>0</v>
      </c>
      <c r="BJ223" s="16" t="s">
        <v>171</v>
      </c>
      <c r="BK223" s="151">
        <f t="shared" si="69"/>
        <v>0</v>
      </c>
      <c r="BL223" s="16" t="s">
        <v>170</v>
      </c>
      <c r="BM223" s="150" t="s">
        <v>1637</v>
      </c>
    </row>
    <row r="224" spans="2:65" s="1" customFormat="1" ht="44.25" customHeight="1">
      <c r="B224" s="31"/>
      <c r="C224" s="138" t="s">
        <v>1003</v>
      </c>
      <c r="D224" s="138" t="s">
        <v>166</v>
      </c>
      <c r="E224" s="139" t="s">
        <v>1638</v>
      </c>
      <c r="F224" s="140" t="s">
        <v>1639</v>
      </c>
      <c r="G224" s="141" t="s">
        <v>320</v>
      </c>
      <c r="H224" s="142">
        <v>1</v>
      </c>
      <c r="I224" s="143"/>
      <c r="J224" s="144">
        <f t="shared" si="60"/>
        <v>0</v>
      </c>
      <c r="K224" s="145"/>
      <c r="L224" s="31"/>
      <c r="M224" s="146" t="s">
        <v>1</v>
      </c>
      <c r="N224" s="147" t="s">
        <v>40</v>
      </c>
      <c r="P224" s="148">
        <f t="shared" si="61"/>
        <v>0</v>
      </c>
      <c r="Q224" s="148">
        <v>0</v>
      </c>
      <c r="R224" s="148">
        <f t="shared" si="62"/>
        <v>0</v>
      </c>
      <c r="S224" s="148">
        <v>0</v>
      </c>
      <c r="T224" s="149">
        <f t="shared" si="63"/>
        <v>0</v>
      </c>
      <c r="AR224" s="150" t="s">
        <v>170</v>
      </c>
      <c r="AT224" s="150" t="s">
        <v>166</v>
      </c>
      <c r="AU224" s="150" t="s">
        <v>171</v>
      </c>
      <c r="AY224" s="16" t="s">
        <v>163</v>
      </c>
      <c r="BE224" s="151">
        <f t="shared" si="64"/>
        <v>0</v>
      </c>
      <c r="BF224" s="151">
        <f t="shared" si="65"/>
        <v>0</v>
      </c>
      <c r="BG224" s="151">
        <f t="shared" si="66"/>
        <v>0</v>
      </c>
      <c r="BH224" s="151">
        <f t="shared" si="67"/>
        <v>0</v>
      </c>
      <c r="BI224" s="151">
        <f t="shared" si="68"/>
        <v>0</v>
      </c>
      <c r="BJ224" s="16" t="s">
        <v>171</v>
      </c>
      <c r="BK224" s="151">
        <f t="shared" si="69"/>
        <v>0</v>
      </c>
      <c r="BL224" s="16" t="s">
        <v>170</v>
      </c>
      <c r="BM224" s="150" t="s">
        <v>1640</v>
      </c>
    </row>
    <row r="225" spans="2:65" s="1" customFormat="1" ht="24.25" customHeight="1">
      <c r="B225" s="31"/>
      <c r="C225" s="138" t="s">
        <v>1007</v>
      </c>
      <c r="D225" s="138" t="s">
        <v>166</v>
      </c>
      <c r="E225" s="139" t="s">
        <v>1641</v>
      </c>
      <c r="F225" s="140" t="s">
        <v>1642</v>
      </c>
      <c r="G225" s="141" t="s">
        <v>320</v>
      </c>
      <c r="H225" s="142">
        <v>1</v>
      </c>
      <c r="I225" s="143"/>
      <c r="J225" s="144">
        <f t="shared" si="60"/>
        <v>0</v>
      </c>
      <c r="K225" s="145"/>
      <c r="L225" s="31"/>
      <c r="M225" s="146" t="s">
        <v>1</v>
      </c>
      <c r="N225" s="147" t="s">
        <v>40</v>
      </c>
      <c r="P225" s="148">
        <f t="shared" si="61"/>
        <v>0</v>
      </c>
      <c r="Q225" s="148">
        <v>0</v>
      </c>
      <c r="R225" s="148">
        <f t="shared" si="62"/>
        <v>0</v>
      </c>
      <c r="S225" s="148">
        <v>0</v>
      </c>
      <c r="T225" s="149">
        <f t="shared" si="63"/>
        <v>0</v>
      </c>
      <c r="AR225" s="150" t="s">
        <v>170</v>
      </c>
      <c r="AT225" s="150" t="s">
        <v>166</v>
      </c>
      <c r="AU225" s="150" t="s">
        <v>171</v>
      </c>
      <c r="AY225" s="16" t="s">
        <v>163</v>
      </c>
      <c r="BE225" s="151">
        <f t="shared" si="64"/>
        <v>0</v>
      </c>
      <c r="BF225" s="151">
        <f t="shared" si="65"/>
        <v>0</v>
      </c>
      <c r="BG225" s="151">
        <f t="shared" si="66"/>
        <v>0</v>
      </c>
      <c r="BH225" s="151">
        <f t="shared" si="67"/>
        <v>0</v>
      </c>
      <c r="BI225" s="151">
        <f t="shared" si="68"/>
        <v>0</v>
      </c>
      <c r="BJ225" s="16" t="s">
        <v>171</v>
      </c>
      <c r="BK225" s="151">
        <f t="shared" si="69"/>
        <v>0</v>
      </c>
      <c r="BL225" s="16" t="s">
        <v>170</v>
      </c>
      <c r="BM225" s="150" t="s">
        <v>1643</v>
      </c>
    </row>
    <row r="226" spans="2:65" s="1" customFormat="1" ht="33" customHeight="1">
      <c r="B226" s="31"/>
      <c r="C226" s="138" t="s">
        <v>1011</v>
      </c>
      <c r="D226" s="138" t="s">
        <v>166</v>
      </c>
      <c r="E226" s="139" t="s">
        <v>1644</v>
      </c>
      <c r="F226" s="140" t="s">
        <v>1645</v>
      </c>
      <c r="G226" s="141" t="s">
        <v>320</v>
      </c>
      <c r="H226" s="142">
        <v>5</v>
      </c>
      <c r="I226" s="143"/>
      <c r="J226" s="144">
        <f t="shared" si="60"/>
        <v>0</v>
      </c>
      <c r="K226" s="145"/>
      <c r="L226" s="31"/>
      <c r="M226" s="146" t="s">
        <v>1</v>
      </c>
      <c r="N226" s="147" t="s">
        <v>40</v>
      </c>
      <c r="P226" s="148">
        <f t="shared" si="61"/>
        <v>0</v>
      </c>
      <c r="Q226" s="148">
        <v>0</v>
      </c>
      <c r="R226" s="148">
        <f t="shared" si="62"/>
        <v>0</v>
      </c>
      <c r="S226" s="148">
        <v>0</v>
      </c>
      <c r="T226" s="149">
        <f t="shared" si="63"/>
        <v>0</v>
      </c>
      <c r="AR226" s="150" t="s">
        <v>170</v>
      </c>
      <c r="AT226" s="150" t="s">
        <v>166</v>
      </c>
      <c r="AU226" s="150" t="s">
        <v>171</v>
      </c>
      <c r="AY226" s="16" t="s">
        <v>163</v>
      </c>
      <c r="BE226" s="151">
        <f t="shared" si="64"/>
        <v>0</v>
      </c>
      <c r="BF226" s="151">
        <f t="shared" si="65"/>
        <v>0</v>
      </c>
      <c r="BG226" s="151">
        <f t="shared" si="66"/>
        <v>0</v>
      </c>
      <c r="BH226" s="151">
        <f t="shared" si="67"/>
        <v>0</v>
      </c>
      <c r="BI226" s="151">
        <f t="shared" si="68"/>
        <v>0</v>
      </c>
      <c r="BJ226" s="16" t="s">
        <v>171</v>
      </c>
      <c r="BK226" s="151">
        <f t="shared" si="69"/>
        <v>0</v>
      </c>
      <c r="BL226" s="16" t="s">
        <v>170</v>
      </c>
      <c r="BM226" s="150" t="s">
        <v>1646</v>
      </c>
    </row>
    <row r="227" spans="2:65" s="1" customFormat="1" ht="37.75" customHeight="1">
      <c r="B227" s="31"/>
      <c r="C227" s="138" t="s">
        <v>1015</v>
      </c>
      <c r="D227" s="138" t="s">
        <v>166</v>
      </c>
      <c r="E227" s="139" t="s">
        <v>1647</v>
      </c>
      <c r="F227" s="140" t="s">
        <v>1648</v>
      </c>
      <c r="G227" s="141" t="s">
        <v>320</v>
      </c>
      <c r="H227" s="142">
        <v>1</v>
      </c>
      <c r="I227" s="143"/>
      <c r="J227" s="144">
        <f t="shared" si="60"/>
        <v>0</v>
      </c>
      <c r="K227" s="145"/>
      <c r="L227" s="31"/>
      <c r="M227" s="146" t="s">
        <v>1</v>
      </c>
      <c r="N227" s="147" t="s">
        <v>40</v>
      </c>
      <c r="P227" s="148">
        <f t="shared" si="61"/>
        <v>0</v>
      </c>
      <c r="Q227" s="148">
        <v>0</v>
      </c>
      <c r="R227" s="148">
        <f t="shared" si="62"/>
        <v>0</v>
      </c>
      <c r="S227" s="148">
        <v>0</v>
      </c>
      <c r="T227" s="149">
        <f t="shared" si="63"/>
        <v>0</v>
      </c>
      <c r="AR227" s="150" t="s">
        <v>170</v>
      </c>
      <c r="AT227" s="150" t="s">
        <v>166</v>
      </c>
      <c r="AU227" s="150" t="s">
        <v>171</v>
      </c>
      <c r="AY227" s="16" t="s">
        <v>163</v>
      </c>
      <c r="BE227" s="151">
        <f t="shared" si="64"/>
        <v>0</v>
      </c>
      <c r="BF227" s="151">
        <f t="shared" si="65"/>
        <v>0</v>
      </c>
      <c r="BG227" s="151">
        <f t="shared" si="66"/>
        <v>0</v>
      </c>
      <c r="BH227" s="151">
        <f t="shared" si="67"/>
        <v>0</v>
      </c>
      <c r="BI227" s="151">
        <f t="shared" si="68"/>
        <v>0</v>
      </c>
      <c r="BJ227" s="16" t="s">
        <v>171</v>
      </c>
      <c r="BK227" s="151">
        <f t="shared" si="69"/>
        <v>0</v>
      </c>
      <c r="BL227" s="16" t="s">
        <v>170</v>
      </c>
      <c r="BM227" s="150" t="s">
        <v>1649</v>
      </c>
    </row>
    <row r="228" spans="2:65" s="1" customFormat="1" ht="37.75" customHeight="1">
      <c r="B228" s="31"/>
      <c r="C228" s="138" t="s">
        <v>1019</v>
      </c>
      <c r="D228" s="138" t="s">
        <v>166</v>
      </c>
      <c r="E228" s="139" t="s">
        <v>1650</v>
      </c>
      <c r="F228" s="140" t="s">
        <v>1651</v>
      </c>
      <c r="G228" s="141" t="s">
        <v>320</v>
      </c>
      <c r="H228" s="142">
        <v>1</v>
      </c>
      <c r="I228" s="143"/>
      <c r="J228" s="144">
        <f t="shared" si="60"/>
        <v>0</v>
      </c>
      <c r="K228" s="145"/>
      <c r="L228" s="31"/>
      <c r="M228" s="146" t="s">
        <v>1</v>
      </c>
      <c r="N228" s="147" t="s">
        <v>40</v>
      </c>
      <c r="P228" s="148">
        <f t="shared" si="61"/>
        <v>0</v>
      </c>
      <c r="Q228" s="148">
        <v>0</v>
      </c>
      <c r="R228" s="148">
        <f t="shared" si="62"/>
        <v>0</v>
      </c>
      <c r="S228" s="148">
        <v>0</v>
      </c>
      <c r="T228" s="149">
        <f t="shared" si="63"/>
        <v>0</v>
      </c>
      <c r="AR228" s="150" t="s">
        <v>170</v>
      </c>
      <c r="AT228" s="150" t="s">
        <v>166</v>
      </c>
      <c r="AU228" s="150" t="s">
        <v>171</v>
      </c>
      <c r="AY228" s="16" t="s">
        <v>163</v>
      </c>
      <c r="BE228" s="151">
        <f t="shared" si="64"/>
        <v>0</v>
      </c>
      <c r="BF228" s="151">
        <f t="shared" si="65"/>
        <v>0</v>
      </c>
      <c r="BG228" s="151">
        <f t="shared" si="66"/>
        <v>0</v>
      </c>
      <c r="BH228" s="151">
        <f t="shared" si="67"/>
        <v>0</v>
      </c>
      <c r="BI228" s="151">
        <f t="shared" si="68"/>
        <v>0</v>
      </c>
      <c r="BJ228" s="16" t="s">
        <v>171</v>
      </c>
      <c r="BK228" s="151">
        <f t="shared" si="69"/>
        <v>0</v>
      </c>
      <c r="BL228" s="16" t="s">
        <v>170</v>
      </c>
      <c r="BM228" s="150" t="s">
        <v>1652</v>
      </c>
    </row>
    <row r="229" spans="2:65" s="1" customFormat="1" ht="55.5" customHeight="1">
      <c r="B229" s="31"/>
      <c r="C229" s="138" t="s">
        <v>1023</v>
      </c>
      <c r="D229" s="138" t="s">
        <v>166</v>
      </c>
      <c r="E229" s="139" t="s">
        <v>1653</v>
      </c>
      <c r="F229" s="140" t="s">
        <v>1654</v>
      </c>
      <c r="G229" s="141" t="s">
        <v>320</v>
      </c>
      <c r="H229" s="142">
        <v>7</v>
      </c>
      <c r="I229" s="143"/>
      <c r="J229" s="144">
        <f t="shared" si="60"/>
        <v>0</v>
      </c>
      <c r="K229" s="145"/>
      <c r="L229" s="31"/>
      <c r="M229" s="146" t="s">
        <v>1</v>
      </c>
      <c r="N229" s="147" t="s">
        <v>40</v>
      </c>
      <c r="P229" s="148">
        <f t="shared" si="61"/>
        <v>0</v>
      </c>
      <c r="Q229" s="148">
        <v>0</v>
      </c>
      <c r="R229" s="148">
        <f t="shared" si="62"/>
        <v>0</v>
      </c>
      <c r="S229" s="148">
        <v>0</v>
      </c>
      <c r="T229" s="149">
        <f t="shared" si="63"/>
        <v>0</v>
      </c>
      <c r="AR229" s="150" t="s">
        <v>170</v>
      </c>
      <c r="AT229" s="150" t="s">
        <v>166</v>
      </c>
      <c r="AU229" s="150" t="s">
        <v>171</v>
      </c>
      <c r="AY229" s="16" t="s">
        <v>163</v>
      </c>
      <c r="BE229" s="151">
        <f t="shared" si="64"/>
        <v>0</v>
      </c>
      <c r="BF229" s="151">
        <f t="shared" si="65"/>
        <v>0</v>
      </c>
      <c r="BG229" s="151">
        <f t="shared" si="66"/>
        <v>0</v>
      </c>
      <c r="BH229" s="151">
        <f t="shared" si="67"/>
        <v>0</v>
      </c>
      <c r="BI229" s="151">
        <f t="shared" si="68"/>
        <v>0</v>
      </c>
      <c r="BJ229" s="16" t="s">
        <v>171</v>
      </c>
      <c r="BK229" s="151">
        <f t="shared" si="69"/>
        <v>0</v>
      </c>
      <c r="BL229" s="16" t="s">
        <v>170</v>
      </c>
      <c r="BM229" s="150" t="s">
        <v>1655</v>
      </c>
    </row>
    <row r="230" spans="2:65" s="1" customFormat="1" ht="49" customHeight="1">
      <c r="B230" s="31"/>
      <c r="C230" s="138" t="s">
        <v>1027</v>
      </c>
      <c r="D230" s="138" t="s">
        <v>166</v>
      </c>
      <c r="E230" s="139" t="s">
        <v>1656</v>
      </c>
      <c r="F230" s="140" t="s">
        <v>1657</v>
      </c>
      <c r="G230" s="141" t="s">
        <v>320</v>
      </c>
      <c r="H230" s="142">
        <v>1</v>
      </c>
      <c r="I230" s="143"/>
      <c r="J230" s="144">
        <f t="shared" si="60"/>
        <v>0</v>
      </c>
      <c r="K230" s="145"/>
      <c r="L230" s="31"/>
      <c r="M230" s="146" t="s">
        <v>1</v>
      </c>
      <c r="N230" s="147" t="s">
        <v>40</v>
      </c>
      <c r="P230" s="148">
        <f t="shared" si="61"/>
        <v>0</v>
      </c>
      <c r="Q230" s="148">
        <v>0</v>
      </c>
      <c r="R230" s="148">
        <f t="shared" si="62"/>
        <v>0</v>
      </c>
      <c r="S230" s="148">
        <v>0</v>
      </c>
      <c r="T230" s="149">
        <f t="shared" si="63"/>
        <v>0</v>
      </c>
      <c r="AR230" s="150" t="s">
        <v>170</v>
      </c>
      <c r="AT230" s="150" t="s">
        <v>166</v>
      </c>
      <c r="AU230" s="150" t="s">
        <v>171</v>
      </c>
      <c r="AY230" s="16" t="s">
        <v>163</v>
      </c>
      <c r="BE230" s="151">
        <f t="shared" si="64"/>
        <v>0</v>
      </c>
      <c r="BF230" s="151">
        <f t="shared" si="65"/>
        <v>0</v>
      </c>
      <c r="BG230" s="151">
        <f t="shared" si="66"/>
        <v>0</v>
      </c>
      <c r="BH230" s="151">
        <f t="shared" si="67"/>
        <v>0</v>
      </c>
      <c r="BI230" s="151">
        <f t="shared" si="68"/>
        <v>0</v>
      </c>
      <c r="BJ230" s="16" t="s">
        <v>171</v>
      </c>
      <c r="BK230" s="151">
        <f t="shared" si="69"/>
        <v>0</v>
      </c>
      <c r="BL230" s="16" t="s">
        <v>170</v>
      </c>
      <c r="BM230" s="150" t="s">
        <v>1658</v>
      </c>
    </row>
    <row r="231" spans="2:65" s="1" customFormat="1" ht="44.25" customHeight="1">
      <c r="B231" s="31"/>
      <c r="C231" s="138" t="s">
        <v>1031</v>
      </c>
      <c r="D231" s="138" t="s">
        <v>166</v>
      </c>
      <c r="E231" s="139" t="s">
        <v>1659</v>
      </c>
      <c r="F231" s="140" t="s">
        <v>1660</v>
      </c>
      <c r="G231" s="141" t="s">
        <v>320</v>
      </c>
      <c r="H231" s="142">
        <v>1</v>
      </c>
      <c r="I231" s="143"/>
      <c r="J231" s="144">
        <f t="shared" si="60"/>
        <v>0</v>
      </c>
      <c r="K231" s="145"/>
      <c r="L231" s="31"/>
      <c r="M231" s="146" t="s">
        <v>1</v>
      </c>
      <c r="N231" s="147" t="s">
        <v>40</v>
      </c>
      <c r="P231" s="148">
        <f t="shared" si="61"/>
        <v>0</v>
      </c>
      <c r="Q231" s="148">
        <v>0</v>
      </c>
      <c r="R231" s="148">
        <f t="shared" si="62"/>
        <v>0</v>
      </c>
      <c r="S231" s="148">
        <v>0</v>
      </c>
      <c r="T231" s="149">
        <f t="shared" si="63"/>
        <v>0</v>
      </c>
      <c r="AR231" s="150" t="s">
        <v>170</v>
      </c>
      <c r="AT231" s="150" t="s">
        <v>166</v>
      </c>
      <c r="AU231" s="150" t="s">
        <v>171</v>
      </c>
      <c r="AY231" s="16" t="s">
        <v>163</v>
      </c>
      <c r="BE231" s="151">
        <f t="shared" si="64"/>
        <v>0</v>
      </c>
      <c r="BF231" s="151">
        <f t="shared" si="65"/>
        <v>0</v>
      </c>
      <c r="BG231" s="151">
        <f t="shared" si="66"/>
        <v>0</v>
      </c>
      <c r="BH231" s="151">
        <f t="shared" si="67"/>
        <v>0</v>
      </c>
      <c r="BI231" s="151">
        <f t="shared" si="68"/>
        <v>0</v>
      </c>
      <c r="BJ231" s="16" t="s">
        <v>171</v>
      </c>
      <c r="BK231" s="151">
        <f t="shared" si="69"/>
        <v>0</v>
      </c>
      <c r="BL231" s="16" t="s">
        <v>170</v>
      </c>
      <c r="BM231" s="150" t="s">
        <v>1661</v>
      </c>
    </row>
    <row r="232" spans="2:65" s="1" customFormat="1" ht="49" customHeight="1">
      <c r="B232" s="31"/>
      <c r="C232" s="138" t="s">
        <v>1035</v>
      </c>
      <c r="D232" s="138" t="s">
        <v>166</v>
      </c>
      <c r="E232" s="139" t="s">
        <v>1662</v>
      </c>
      <c r="F232" s="140" t="s">
        <v>1663</v>
      </c>
      <c r="G232" s="141" t="s">
        <v>320</v>
      </c>
      <c r="H232" s="142">
        <v>6</v>
      </c>
      <c r="I232" s="143"/>
      <c r="J232" s="144">
        <f t="shared" si="60"/>
        <v>0</v>
      </c>
      <c r="K232" s="145"/>
      <c r="L232" s="31"/>
      <c r="M232" s="146" t="s">
        <v>1</v>
      </c>
      <c r="N232" s="147" t="s">
        <v>40</v>
      </c>
      <c r="P232" s="148">
        <f t="shared" si="61"/>
        <v>0</v>
      </c>
      <c r="Q232" s="148">
        <v>0</v>
      </c>
      <c r="R232" s="148">
        <f t="shared" si="62"/>
        <v>0</v>
      </c>
      <c r="S232" s="148">
        <v>0</v>
      </c>
      <c r="T232" s="149">
        <f t="shared" si="63"/>
        <v>0</v>
      </c>
      <c r="AR232" s="150" t="s">
        <v>170</v>
      </c>
      <c r="AT232" s="150" t="s">
        <v>166</v>
      </c>
      <c r="AU232" s="150" t="s">
        <v>171</v>
      </c>
      <c r="AY232" s="16" t="s">
        <v>163</v>
      </c>
      <c r="BE232" s="151">
        <f t="shared" si="64"/>
        <v>0</v>
      </c>
      <c r="BF232" s="151">
        <f t="shared" si="65"/>
        <v>0</v>
      </c>
      <c r="BG232" s="151">
        <f t="shared" si="66"/>
        <v>0</v>
      </c>
      <c r="BH232" s="151">
        <f t="shared" si="67"/>
        <v>0</v>
      </c>
      <c r="BI232" s="151">
        <f t="shared" si="68"/>
        <v>0</v>
      </c>
      <c r="BJ232" s="16" t="s">
        <v>171</v>
      </c>
      <c r="BK232" s="151">
        <f t="shared" si="69"/>
        <v>0</v>
      </c>
      <c r="BL232" s="16" t="s">
        <v>170</v>
      </c>
      <c r="BM232" s="150" t="s">
        <v>1664</v>
      </c>
    </row>
    <row r="233" spans="2:65" s="1" customFormat="1" ht="33" customHeight="1">
      <c r="B233" s="31"/>
      <c r="C233" s="138" t="s">
        <v>1039</v>
      </c>
      <c r="D233" s="138" t="s">
        <v>166</v>
      </c>
      <c r="E233" s="139" t="s">
        <v>1665</v>
      </c>
      <c r="F233" s="140" t="s">
        <v>1666</v>
      </c>
      <c r="G233" s="141" t="s">
        <v>320</v>
      </c>
      <c r="H233" s="142">
        <v>1</v>
      </c>
      <c r="I233" s="143"/>
      <c r="J233" s="144">
        <f t="shared" si="60"/>
        <v>0</v>
      </c>
      <c r="K233" s="145"/>
      <c r="L233" s="31"/>
      <c r="M233" s="146" t="s">
        <v>1</v>
      </c>
      <c r="N233" s="147" t="s">
        <v>40</v>
      </c>
      <c r="P233" s="148">
        <f t="shared" si="61"/>
        <v>0</v>
      </c>
      <c r="Q233" s="148">
        <v>0</v>
      </c>
      <c r="R233" s="148">
        <f t="shared" si="62"/>
        <v>0</v>
      </c>
      <c r="S233" s="148">
        <v>0</v>
      </c>
      <c r="T233" s="149">
        <f t="shared" si="63"/>
        <v>0</v>
      </c>
      <c r="AR233" s="150" t="s">
        <v>170</v>
      </c>
      <c r="AT233" s="150" t="s">
        <v>166</v>
      </c>
      <c r="AU233" s="150" t="s">
        <v>171</v>
      </c>
      <c r="AY233" s="16" t="s">
        <v>163</v>
      </c>
      <c r="BE233" s="151">
        <f t="shared" si="64"/>
        <v>0</v>
      </c>
      <c r="BF233" s="151">
        <f t="shared" si="65"/>
        <v>0</v>
      </c>
      <c r="BG233" s="151">
        <f t="shared" si="66"/>
        <v>0</v>
      </c>
      <c r="BH233" s="151">
        <f t="shared" si="67"/>
        <v>0</v>
      </c>
      <c r="BI233" s="151">
        <f t="shared" si="68"/>
        <v>0</v>
      </c>
      <c r="BJ233" s="16" t="s">
        <v>171</v>
      </c>
      <c r="BK233" s="151">
        <f t="shared" si="69"/>
        <v>0</v>
      </c>
      <c r="BL233" s="16" t="s">
        <v>170</v>
      </c>
      <c r="BM233" s="150" t="s">
        <v>1667</v>
      </c>
    </row>
    <row r="234" spans="2:65" s="1" customFormat="1" ht="44.25" customHeight="1">
      <c r="B234" s="31"/>
      <c r="C234" s="138" t="s">
        <v>1043</v>
      </c>
      <c r="D234" s="138" t="s">
        <v>166</v>
      </c>
      <c r="E234" s="139" t="s">
        <v>1668</v>
      </c>
      <c r="F234" s="140" t="s">
        <v>1669</v>
      </c>
      <c r="G234" s="141" t="s">
        <v>320</v>
      </c>
      <c r="H234" s="142">
        <v>1</v>
      </c>
      <c r="I234" s="143"/>
      <c r="J234" s="144">
        <f t="shared" si="60"/>
        <v>0</v>
      </c>
      <c r="K234" s="145"/>
      <c r="L234" s="31"/>
      <c r="M234" s="146" t="s">
        <v>1</v>
      </c>
      <c r="N234" s="147" t="s">
        <v>40</v>
      </c>
      <c r="P234" s="148">
        <f t="shared" si="61"/>
        <v>0</v>
      </c>
      <c r="Q234" s="148">
        <v>0</v>
      </c>
      <c r="R234" s="148">
        <f t="shared" si="62"/>
        <v>0</v>
      </c>
      <c r="S234" s="148">
        <v>0</v>
      </c>
      <c r="T234" s="149">
        <f t="shared" si="63"/>
        <v>0</v>
      </c>
      <c r="AR234" s="150" t="s">
        <v>170</v>
      </c>
      <c r="AT234" s="150" t="s">
        <v>166</v>
      </c>
      <c r="AU234" s="150" t="s">
        <v>171</v>
      </c>
      <c r="AY234" s="16" t="s">
        <v>163</v>
      </c>
      <c r="BE234" s="151">
        <f t="shared" si="64"/>
        <v>0</v>
      </c>
      <c r="BF234" s="151">
        <f t="shared" si="65"/>
        <v>0</v>
      </c>
      <c r="BG234" s="151">
        <f t="shared" si="66"/>
        <v>0</v>
      </c>
      <c r="BH234" s="151">
        <f t="shared" si="67"/>
        <v>0</v>
      </c>
      <c r="BI234" s="151">
        <f t="shared" si="68"/>
        <v>0</v>
      </c>
      <c r="BJ234" s="16" t="s">
        <v>171</v>
      </c>
      <c r="BK234" s="151">
        <f t="shared" si="69"/>
        <v>0</v>
      </c>
      <c r="BL234" s="16" t="s">
        <v>170</v>
      </c>
      <c r="BM234" s="150" t="s">
        <v>1670</v>
      </c>
    </row>
    <row r="235" spans="2:65" s="1" customFormat="1" ht="24.25" customHeight="1">
      <c r="B235" s="31"/>
      <c r="C235" s="138" t="s">
        <v>1047</v>
      </c>
      <c r="D235" s="138" t="s">
        <v>166</v>
      </c>
      <c r="E235" s="139" t="s">
        <v>1671</v>
      </c>
      <c r="F235" s="140" t="s">
        <v>1672</v>
      </c>
      <c r="G235" s="141" t="s">
        <v>320</v>
      </c>
      <c r="H235" s="142">
        <v>1</v>
      </c>
      <c r="I235" s="143"/>
      <c r="J235" s="144">
        <f t="shared" si="60"/>
        <v>0</v>
      </c>
      <c r="K235" s="145"/>
      <c r="L235" s="31"/>
      <c r="M235" s="146" t="s">
        <v>1</v>
      </c>
      <c r="N235" s="147" t="s">
        <v>40</v>
      </c>
      <c r="P235" s="148">
        <f t="shared" si="61"/>
        <v>0</v>
      </c>
      <c r="Q235" s="148">
        <v>0</v>
      </c>
      <c r="R235" s="148">
        <f t="shared" si="62"/>
        <v>0</v>
      </c>
      <c r="S235" s="148">
        <v>0</v>
      </c>
      <c r="T235" s="149">
        <f t="shared" si="63"/>
        <v>0</v>
      </c>
      <c r="AR235" s="150" t="s">
        <v>170</v>
      </c>
      <c r="AT235" s="150" t="s">
        <v>166</v>
      </c>
      <c r="AU235" s="150" t="s">
        <v>171</v>
      </c>
      <c r="AY235" s="16" t="s">
        <v>163</v>
      </c>
      <c r="BE235" s="151">
        <f t="shared" si="64"/>
        <v>0</v>
      </c>
      <c r="BF235" s="151">
        <f t="shared" si="65"/>
        <v>0</v>
      </c>
      <c r="BG235" s="151">
        <f t="shared" si="66"/>
        <v>0</v>
      </c>
      <c r="BH235" s="151">
        <f t="shared" si="67"/>
        <v>0</v>
      </c>
      <c r="BI235" s="151">
        <f t="shared" si="68"/>
        <v>0</v>
      </c>
      <c r="BJ235" s="16" t="s">
        <v>171</v>
      </c>
      <c r="BK235" s="151">
        <f t="shared" si="69"/>
        <v>0</v>
      </c>
      <c r="BL235" s="16" t="s">
        <v>170</v>
      </c>
      <c r="BM235" s="150" t="s">
        <v>1673</v>
      </c>
    </row>
    <row r="236" spans="2:65" s="1" customFormat="1" ht="24.25" customHeight="1">
      <c r="B236" s="31"/>
      <c r="C236" s="138" t="s">
        <v>1053</v>
      </c>
      <c r="D236" s="138" t="s">
        <v>166</v>
      </c>
      <c r="E236" s="139" t="s">
        <v>1674</v>
      </c>
      <c r="F236" s="140" t="s">
        <v>1675</v>
      </c>
      <c r="G236" s="141" t="s">
        <v>320</v>
      </c>
      <c r="H236" s="142">
        <v>1</v>
      </c>
      <c r="I236" s="143"/>
      <c r="J236" s="144">
        <f t="shared" si="60"/>
        <v>0</v>
      </c>
      <c r="K236" s="145"/>
      <c r="L236" s="31"/>
      <c r="M236" s="146" t="s">
        <v>1</v>
      </c>
      <c r="N236" s="147" t="s">
        <v>40</v>
      </c>
      <c r="P236" s="148">
        <f t="shared" si="61"/>
        <v>0</v>
      </c>
      <c r="Q236" s="148">
        <v>0</v>
      </c>
      <c r="R236" s="148">
        <f t="shared" si="62"/>
        <v>0</v>
      </c>
      <c r="S236" s="148">
        <v>0</v>
      </c>
      <c r="T236" s="149">
        <f t="shared" si="63"/>
        <v>0</v>
      </c>
      <c r="AR236" s="150" t="s">
        <v>170</v>
      </c>
      <c r="AT236" s="150" t="s">
        <v>166</v>
      </c>
      <c r="AU236" s="150" t="s">
        <v>171</v>
      </c>
      <c r="AY236" s="16" t="s">
        <v>163</v>
      </c>
      <c r="BE236" s="151">
        <f t="shared" si="64"/>
        <v>0</v>
      </c>
      <c r="BF236" s="151">
        <f t="shared" si="65"/>
        <v>0</v>
      </c>
      <c r="BG236" s="151">
        <f t="shared" si="66"/>
        <v>0</v>
      </c>
      <c r="BH236" s="151">
        <f t="shared" si="67"/>
        <v>0</v>
      </c>
      <c r="BI236" s="151">
        <f t="shared" si="68"/>
        <v>0</v>
      </c>
      <c r="BJ236" s="16" t="s">
        <v>171</v>
      </c>
      <c r="BK236" s="151">
        <f t="shared" si="69"/>
        <v>0</v>
      </c>
      <c r="BL236" s="16" t="s">
        <v>170</v>
      </c>
      <c r="BM236" s="150" t="s">
        <v>1676</v>
      </c>
    </row>
    <row r="237" spans="2:65" s="1" customFormat="1" ht="37.75" customHeight="1">
      <c r="B237" s="31"/>
      <c r="C237" s="138" t="s">
        <v>1073</v>
      </c>
      <c r="D237" s="138" t="s">
        <v>166</v>
      </c>
      <c r="E237" s="139" t="s">
        <v>1677</v>
      </c>
      <c r="F237" s="140" t="s">
        <v>1678</v>
      </c>
      <c r="G237" s="141" t="s">
        <v>320</v>
      </c>
      <c r="H237" s="142">
        <v>1</v>
      </c>
      <c r="I237" s="143"/>
      <c r="J237" s="144">
        <f t="shared" si="60"/>
        <v>0</v>
      </c>
      <c r="K237" s="145"/>
      <c r="L237" s="31"/>
      <c r="M237" s="146" t="s">
        <v>1</v>
      </c>
      <c r="N237" s="147" t="s">
        <v>40</v>
      </c>
      <c r="P237" s="148">
        <f t="shared" si="61"/>
        <v>0</v>
      </c>
      <c r="Q237" s="148">
        <v>0</v>
      </c>
      <c r="R237" s="148">
        <f t="shared" si="62"/>
        <v>0</v>
      </c>
      <c r="S237" s="148">
        <v>0</v>
      </c>
      <c r="T237" s="149">
        <f t="shared" si="63"/>
        <v>0</v>
      </c>
      <c r="AR237" s="150" t="s">
        <v>170</v>
      </c>
      <c r="AT237" s="150" t="s">
        <v>166</v>
      </c>
      <c r="AU237" s="150" t="s">
        <v>171</v>
      </c>
      <c r="AY237" s="16" t="s">
        <v>163</v>
      </c>
      <c r="BE237" s="151">
        <f t="shared" si="64"/>
        <v>0</v>
      </c>
      <c r="BF237" s="151">
        <f t="shared" si="65"/>
        <v>0</v>
      </c>
      <c r="BG237" s="151">
        <f t="shared" si="66"/>
        <v>0</v>
      </c>
      <c r="BH237" s="151">
        <f t="shared" si="67"/>
        <v>0</v>
      </c>
      <c r="BI237" s="151">
        <f t="shared" si="68"/>
        <v>0</v>
      </c>
      <c r="BJ237" s="16" t="s">
        <v>171</v>
      </c>
      <c r="BK237" s="151">
        <f t="shared" si="69"/>
        <v>0</v>
      </c>
      <c r="BL237" s="16" t="s">
        <v>170</v>
      </c>
      <c r="BM237" s="150" t="s">
        <v>1679</v>
      </c>
    </row>
    <row r="238" spans="2:65" s="1" customFormat="1" ht="33" customHeight="1">
      <c r="B238" s="31"/>
      <c r="C238" s="138" t="s">
        <v>273</v>
      </c>
      <c r="D238" s="138" t="s">
        <v>166</v>
      </c>
      <c r="E238" s="139" t="s">
        <v>1680</v>
      </c>
      <c r="F238" s="140" t="s">
        <v>1681</v>
      </c>
      <c r="G238" s="141" t="s">
        <v>320</v>
      </c>
      <c r="H238" s="142">
        <v>1</v>
      </c>
      <c r="I238" s="143"/>
      <c r="J238" s="144">
        <f t="shared" si="60"/>
        <v>0</v>
      </c>
      <c r="K238" s="145"/>
      <c r="L238" s="31"/>
      <c r="M238" s="146" t="s">
        <v>1</v>
      </c>
      <c r="N238" s="147" t="s">
        <v>40</v>
      </c>
      <c r="P238" s="148">
        <f t="shared" si="61"/>
        <v>0</v>
      </c>
      <c r="Q238" s="148">
        <v>0</v>
      </c>
      <c r="R238" s="148">
        <f t="shared" si="62"/>
        <v>0</v>
      </c>
      <c r="S238" s="148">
        <v>0</v>
      </c>
      <c r="T238" s="149">
        <f t="shared" si="63"/>
        <v>0</v>
      </c>
      <c r="AR238" s="150" t="s">
        <v>170</v>
      </c>
      <c r="AT238" s="150" t="s">
        <v>166</v>
      </c>
      <c r="AU238" s="150" t="s">
        <v>171</v>
      </c>
      <c r="AY238" s="16" t="s">
        <v>163</v>
      </c>
      <c r="BE238" s="151">
        <f t="shared" si="64"/>
        <v>0</v>
      </c>
      <c r="BF238" s="151">
        <f t="shared" si="65"/>
        <v>0</v>
      </c>
      <c r="BG238" s="151">
        <f t="shared" si="66"/>
        <v>0</v>
      </c>
      <c r="BH238" s="151">
        <f t="shared" si="67"/>
        <v>0</v>
      </c>
      <c r="BI238" s="151">
        <f t="shared" si="68"/>
        <v>0</v>
      </c>
      <c r="BJ238" s="16" t="s">
        <v>171</v>
      </c>
      <c r="BK238" s="151">
        <f t="shared" si="69"/>
        <v>0</v>
      </c>
      <c r="BL238" s="16" t="s">
        <v>170</v>
      </c>
      <c r="BM238" s="150" t="s">
        <v>1682</v>
      </c>
    </row>
    <row r="239" spans="2:65" s="1" customFormat="1" ht="24.25" customHeight="1">
      <c r="B239" s="31"/>
      <c r="C239" s="138" t="s">
        <v>1082</v>
      </c>
      <c r="D239" s="138" t="s">
        <v>166</v>
      </c>
      <c r="E239" s="139" t="s">
        <v>1683</v>
      </c>
      <c r="F239" s="140" t="s">
        <v>1684</v>
      </c>
      <c r="G239" s="141" t="s">
        <v>320</v>
      </c>
      <c r="H239" s="142">
        <v>3</v>
      </c>
      <c r="I239" s="143"/>
      <c r="J239" s="144">
        <f t="shared" si="60"/>
        <v>0</v>
      </c>
      <c r="K239" s="145"/>
      <c r="L239" s="31"/>
      <c r="M239" s="146" t="s">
        <v>1</v>
      </c>
      <c r="N239" s="147" t="s">
        <v>40</v>
      </c>
      <c r="P239" s="148">
        <f t="shared" si="61"/>
        <v>0</v>
      </c>
      <c r="Q239" s="148">
        <v>0</v>
      </c>
      <c r="R239" s="148">
        <f t="shared" si="62"/>
        <v>0</v>
      </c>
      <c r="S239" s="148">
        <v>0</v>
      </c>
      <c r="T239" s="149">
        <f t="shared" si="63"/>
        <v>0</v>
      </c>
      <c r="AR239" s="150" t="s">
        <v>170</v>
      </c>
      <c r="AT239" s="150" t="s">
        <v>166</v>
      </c>
      <c r="AU239" s="150" t="s">
        <v>171</v>
      </c>
      <c r="AY239" s="16" t="s">
        <v>163</v>
      </c>
      <c r="BE239" s="151">
        <f t="shared" si="64"/>
        <v>0</v>
      </c>
      <c r="BF239" s="151">
        <f t="shared" si="65"/>
        <v>0</v>
      </c>
      <c r="BG239" s="151">
        <f t="shared" si="66"/>
        <v>0</v>
      </c>
      <c r="BH239" s="151">
        <f t="shared" si="67"/>
        <v>0</v>
      </c>
      <c r="BI239" s="151">
        <f t="shared" si="68"/>
        <v>0</v>
      </c>
      <c r="BJ239" s="16" t="s">
        <v>171</v>
      </c>
      <c r="BK239" s="151">
        <f t="shared" si="69"/>
        <v>0</v>
      </c>
      <c r="BL239" s="16" t="s">
        <v>170</v>
      </c>
      <c r="BM239" s="150" t="s">
        <v>1685</v>
      </c>
    </row>
    <row r="240" spans="2:65" s="1" customFormat="1" ht="33" customHeight="1">
      <c r="B240" s="31"/>
      <c r="C240" s="138" t="s">
        <v>1088</v>
      </c>
      <c r="D240" s="138" t="s">
        <v>166</v>
      </c>
      <c r="E240" s="139" t="s">
        <v>1686</v>
      </c>
      <c r="F240" s="140" t="s">
        <v>1687</v>
      </c>
      <c r="G240" s="141" t="s">
        <v>320</v>
      </c>
      <c r="H240" s="142">
        <v>7</v>
      </c>
      <c r="I240" s="143"/>
      <c r="J240" s="144">
        <f t="shared" si="60"/>
        <v>0</v>
      </c>
      <c r="K240" s="145"/>
      <c r="L240" s="31"/>
      <c r="M240" s="146" t="s">
        <v>1</v>
      </c>
      <c r="N240" s="147" t="s">
        <v>40</v>
      </c>
      <c r="P240" s="148">
        <f t="shared" si="61"/>
        <v>0</v>
      </c>
      <c r="Q240" s="148">
        <v>0</v>
      </c>
      <c r="R240" s="148">
        <f t="shared" si="62"/>
        <v>0</v>
      </c>
      <c r="S240" s="148">
        <v>0</v>
      </c>
      <c r="T240" s="149">
        <f t="shared" si="63"/>
        <v>0</v>
      </c>
      <c r="AR240" s="150" t="s">
        <v>170</v>
      </c>
      <c r="AT240" s="150" t="s">
        <v>166</v>
      </c>
      <c r="AU240" s="150" t="s">
        <v>171</v>
      </c>
      <c r="AY240" s="16" t="s">
        <v>163</v>
      </c>
      <c r="BE240" s="151">
        <f t="shared" si="64"/>
        <v>0</v>
      </c>
      <c r="BF240" s="151">
        <f t="shared" si="65"/>
        <v>0</v>
      </c>
      <c r="BG240" s="151">
        <f t="shared" si="66"/>
        <v>0</v>
      </c>
      <c r="BH240" s="151">
        <f t="shared" si="67"/>
        <v>0</v>
      </c>
      <c r="BI240" s="151">
        <f t="shared" si="68"/>
        <v>0</v>
      </c>
      <c r="BJ240" s="16" t="s">
        <v>171</v>
      </c>
      <c r="BK240" s="151">
        <f t="shared" si="69"/>
        <v>0</v>
      </c>
      <c r="BL240" s="16" t="s">
        <v>170</v>
      </c>
      <c r="BM240" s="150" t="s">
        <v>1688</v>
      </c>
    </row>
    <row r="241" spans="2:65" s="1" customFormat="1" ht="24.25" customHeight="1">
      <c r="B241" s="31"/>
      <c r="C241" s="138" t="s">
        <v>1094</v>
      </c>
      <c r="D241" s="138" t="s">
        <v>166</v>
      </c>
      <c r="E241" s="139" t="s">
        <v>1689</v>
      </c>
      <c r="F241" s="140" t="s">
        <v>1690</v>
      </c>
      <c r="G241" s="141" t="s">
        <v>320</v>
      </c>
      <c r="H241" s="142">
        <v>1</v>
      </c>
      <c r="I241" s="143"/>
      <c r="J241" s="144">
        <f t="shared" si="60"/>
        <v>0</v>
      </c>
      <c r="K241" s="145"/>
      <c r="L241" s="31"/>
      <c r="M241" s="146" t="s">
        <v>1</v>
      </c>
      <c r="N241" s="147" t="s">
        <v>40</v>
      </c>
      <c r="P241" s="148">
        <f t="shared" si="61"/>
        <v>0</v>
      </c>
      <c r="Q241" s="148">
        <v>0</v>
      </c>
      <c r="R241" s="148">
        <f t="shared" si="62"/>
        <v>0</v>
      </c>
      <c r="S241" s="148">
        <v>0</v>
      </c>
      <c r="T241" s="149">
        <f t="shared" si="63"/>
        <v>0</v>
      </c>
      <c r="AR241" s="150" t="s">
        <v>170</v>
      </c>
      <c r="AT241" s="150" t="s">
        <v>166</v>
      </c>
      <c r="AU241" s="150" t="s">
        <v>171</v>
      </c>
      <c r="AY241" s="16" t="s">
        <v>163</v>
      </c>
      <c r="BE241" s="151">
        <f t="shared" si="64"/>
        <v>0</v>
      </c>
      <c r="BF241" s="151">
        <f t="shared" si="65"/>
        <v>0</v>
      </c>
      <c r="BG241" s="151">
        <f t="shared" si="66"/>
        <v>0</v>
      </c>
      <c r="BH241" s="151">
        <f t="shared" si="67"/>
        <v>0</v>
      </c>
      <c r="BI241" s="151">
        <f t="shared" si="68"/>
        <v>0</v>
      </c>
      <c r="BJ241" s="16" t="s">
        <v>171</v>
      </c>
      <c r="BK241" s="151">
        <f t="shared" si="69"/>
        <v>0</v>
      </c>
      <c r="BL241" s="16" t="s">
        <v>170</v>
      </c>
      <c r="BM241" s="150" t="s">
        <v>1691</v>
      </c>
    </row>
    <row r="242" spans="2:65" s="1" customFormat="1" ht="37.75" customHeight="1">
      <c r="B242" s="31"/>
      <c r="C242" s="138" t="s">
        <v>1098</v>
      </c>
      <c r="D242" s="138" t="s">
        <v>166</v>
      </c>
      <c r="E242" s="139" t="s">
        <v>1692</v>
      </c>
      <c r="F242" s="140" t="s">
        <v>1693</v>
      </c>
      <c r="G242" s="141" t="s">
        <v>320</v>
      </c>
      <c r="H242" s="142">
        <v>3</v>
      </c>
      <c r="I242" s="143"/>
      <c r="J242" s="144">
        <f t="shared" si="60"/>
        <v>0</v>
      </c>
      <c r="K242" s="145"/>
      <c r="L242" s="31"/>
      <c r="M242" s="146" t="s">
        <v>1</v>
      </c>
      <c r="N242" s="147" t="s">
        <v>40</v>
      </c>
      <c r="P242" s="148">
        <f t="shared" si="61"/>
        <v>0</v>
      </c>
      <c r="Q242" s="148">
        <v>0</v>
      </c>
      <c r="R242" s="148">
        <f t="shared" si="62"/>
        <v>0</v>
      </c>
      <c r="S242" s="148">
        <v>0</v>
      </c>
      <c r="T242" s="149">
        <f t="shared" si="63"/>
        <v>0</v>
      </c>
      <c r="AR242" s="150" t="s">
        <v>170</v>
      </c>
      <c r="AT242" s="150" t="s">
        <v>166</v>
      </c>
      <c r="AU242" s="150" t="s">
        <v>171</v>
      </c>
      <c r="AY242" s="16" t="s">
        <v>163</v>
      </c>
      <c r="BE242" s="151">
        <f t="shared" si="64"/>
        <v>0</v>
      </c>
      <c r="BF242" s="151">
        <f t="shared" si="65"/>
        <v>0</v>
      </c>
      <c r="BG242" s="151">
        <f t="shared" si="66"/>
        <v>0</v>
      </c>
      <c r="BH242" s="151">
        <f t="shared" si="67"/>
        <v>0</v>
      </c>
      <c r="BI242" s="151">
        <f t="shared" si="68"/>
        <v>0</v>
      </c>
      <c r="BJ242" s="16" t="s">
        <v>171</v>
      </c>
      <c r="BK242" s="151">
        <f t="shared" si="69"/>
        <v>0</v>
      </c>
      <c r="BL242" s="16" t="s">
        <v>170</v>
      </c>
      <c r="BM242" s="150" t="s">
        <v>1694</v>
      </c>
    </row>
    <row r="243" spans="2:65" s="1" customFormat="1" ht="33" customHeight="1">
      <c r="B243" s="31"/>
      <c r="C243" s="138" t="s">
        <v>1104</v>
      </c>
      <c r="D243" s="138" t="s">
        <v>166</v>
      </c>
      <c r="E243" s="139" t="s">
        <v>1695</v>
      </c>
      <c r="F243" s="140" t="s">
        <v>1696</v>
      </c>
      <c r="G243" s="141" t="s">
        <v>320</v>
      </c>
      <c r="H243" s="142">
        <v>7</v>
      </c>
      <c r="I243" s="143"/>
      <c r="J243" s="144">
        <f t="shared" si="60"/>
        <v>0</v>
      </c>
      <c r="K243" s="145"/>
      <c r="L243" s="31"/>
      <c r="M243" s="146" t="s">
        <v>1</v>
      </c>
      <c r="N243" s="147" t="s">
        <v>40</v>
      </c>
      <c r="P243" s="148">
        <f t="shared" si="61"/>
        <v>0</v>
      </c>
      <c r="Q243" s="148">
        <v>0</v>
      </c>
      <c r="R243" s="148">
        <f t="shared" si="62"/>
        <v>0</v>
      </c>
      <c r="S243" s="148">
        <v>0</v>
      </c>
      <c r="T243" s="149">
        <f t="shared" si="63"/>
        <v>0</v>
      </c>
      <c r="AR243" s="150" t="s">
        <v>170</v>
      </c>
      <c r="AT243" s="150" t="s">
        <v>166</v>
      </c>
      <c r="AU243" s="150" t="s">
        <v>171</v>
      </c>
      <c r="AY243" s="16" t="s">
        <v>163</v>
      </c>
      <c r="BE243" s="151">
        <f t="shared" si="64"/>
        <v>0</v>
      </c>
      <c r="BF243" s="151">
        <f t="shared" si="65"/>
        <v>0</v>
      </c>
      <c r="BG243" s="151">
        <f t="shared" si="66"/>
        <v>0</v>
      </c>
      <c r="BH243" s="151">
        <f t="shared" si="67"/>
        <v>0</v>
      </c>
      <c r="BI243" s="151">
        <f t="shared" si="68"/>
        <v>0</v>
      </c>
      <c r="BJ243" s="16" t="s">
        <v>171</v>
      </c>
      <c r="BK243" s="151">
        <f t="shared" si="69"/>
        <v>0</v>
      </c>
      <c r="BL243" s="16" t="s">
        <v>170</v>
      </c>
      <c r="BM243" s="150" t="s">
        <v>1697</v>
      </c>
    </row>
    <row r="244" spans="2:65" s="1" customFormat="1" ht="33" customHeight="1">
      <c r="B244" s="31"/>
      <c r="C244" s="138" t="s">
        <v>1110</v>
      </c>
      <c r="D244" s="138" t="s">
        <v>166</v>
      </c>
      <c r="E244" s="139" t="s">
        <v>1698</v>
      </c>
      <c r="F244" s="140" t="s">
        <v>1699</v>
      </c>
      <c r="G244" s="141" t="s">
        <v>320</v>
      </c>
      <c r="H244" s="142">
        <v>8</v>
      </c>
      <c r="I244" s="143"/>
      <c r="J244" s="144">
        <f t="shared" si="60"/>
        <v>0</v>
      </c>
      <c r="K244" s="145"/>
      <c r="L244" s="31"/>
      <c r="M244" s="146" t="s">
        <v>1</v>
      </c>
      <c r="N244" s="147" t="s">
        <v>40</v>
      </c>
      <c r="P244" s="148">
        <f t="shared" si="61"/>
        <v>0</v>
      </c>
      <c r="Q244" s="148">
        <v>0</v>
      </c>
      <c r="R244" s="148">
        <f t="shared" si="62"/>
        <v>0</v>
      </c>
      <c r="S244" s="148">
        <v>0</v>
      </c>
      <c r="T244" s="149">
        <f t="shared" si="63"/>
        <v>0</v>
      </c>
      <c r="AR244" s="150" t="s">
        <v>170</v>
      </c>
      <c r="AT244" s="150" t="s">
        <v>166</v>
      </c>
      <c r="AU244" s="150" t="s">
        <v>171</v>
      </c>
      <c r="AY244" s="16" t="s">
        <v>163</v>
      </c>
      <c r="BE244" s="151">
        <f t="shared" si="64"/>
        <v>0</v>
      </c>
      <c r="BF244" s="151">
        <f t="shared" si="65"/>
        <v>0</v>
      </c>
      <c r="BG244" s="151">
        <f t="shared" si="66"/>
        <v>0</v>
      </c>
      <c r="BH244" s="151">
        <f t="shared" si="67"/>
        <v>0</v>
      </c>
      <c r="BI244" s="151">
        <f t="shared" si="68"/>
        <v>0</v>
      </c>
      <c r="BJ244" s="16" t="s">
        <v>171</v>
      </c>
      <c r="BK244" s="151">
        <f t="shared" si="69"/>
        <v>0</v>
      </c>
      <c r="BL244" s="16" t="s">
        <v>170</v>
      </c>
      <c r="BM244" s="150" t="s">
        <v>1700</v>
      </c>
    </row>
    <row r="245" spans="2:65" s="1" customFormat="1" ht="24.25" customHeight="1">
      <c r="B245" s="31"/>
      <c r="C245" s="138" t="s">
        <v>1124</v>
      </c>
      <c r="D245" s="138" t="s">
        <v>166</v>
      </c>
      <c r="E245" s="139" t="s">
        <v>1701</v>
      </c>
      <c r="F245" s="140" t="s">
        <v>1702</v>
      </c>
      <c r="G245" s="141" t="s">
        <v>320</v>
      </c>
      <c r="H245" s="142">
        <v>1</v>
      </c>
      <c r="I245" s="143"/>
      <c r="J245" s="144">
        <f t="shared" si="60"/>
        <v>0</v>
      </c>
      <c r="K245" s="145"/>
      <c r="L245" s="31"/>
      <c r="M245" s="146" t="s">
        <v>1</v>
      </c>
      <c r="N245" s="147" t="s">
        <v>40</v>
      </c>
      <c r="P245" s="148">
        <f t="shared" si="61"/>
        <v>0</v>
      </c>
      <c r="Q245" s="148">
        <v>0</v>
      </c>
      <c r="R245" s="148">
        <f t="shared" si="62"/>
        <v>0</v>
      </c>
      <c r="S245" s="148">
        <v>0</v>
      </c>
      <c r="T245" s="149">
        <f t="shared" si="63"/>
        <v>0</v>
      </c>
      <c r="AR245" s="150" t="s">
        <v>170</v>
      </c>
      <c r="AT245" s="150" t="s">
        <v>166</v>
      </c>
      <c r="AU245" s="150" t="s">
        <v>171</v>
      </c>
      <c r="AY245" s="16" t="s">
        <v>163</v>
      </c>
      <c r="BE245" s="151">
        <f t="shared" si="64"/>
        <v>0</v>
      </c>
      <c r="BF245" s="151">
        <f t="shared" si="65"/>
        <v>0</v>
      </c>
      <c r="BG245" s="151">
        <f t="shared" si="66"/>
        <v>0</v>
      </c>
      <c r="BH245" s="151">
        <f t="shared" si="67"/>
        <v>0</v>
      </c>
      <c r="BI245" s="151">
        <f t="shared" si="68"/>
        <v>0</v>
      </c>
      <c r="BJ245" s="16" t="s">
        <v>171</v>
      </c>
      <c r="BK245" s="151">
        <f t="shared" si="69"/>
        <v>0</v>
      </c>
      <c r="BL245" s="16" t="s">
        <v>170</v>
      </c>
      <c r="BM245" s="150" t="s">
        <v>1703</v>
      </c>
    </row>
    <row r="246" spans="2:65" s="1" customFormat="1" ht="24.25" customHeight="1">
      <c r="B246" s="31"/>
      <c r="C246" s="138" t="s">
        <v>1130</v>
      </c>
      <c r="D246" s="138" t="s">
        <v>166</v>
      </c>
      <c r="E246" s="139" t="s">
        <v>1704</v>
      </c>
      <c r="F246" s="140" t="s">
        <v>1705</v>
      </c>
      <c r="G246" s="141" t="s">
        <v>320</v>
      </c>
      <c r="H246" s="142">
        <v>1</v>
      </c>
      <c r="I246" s="143"/>
      <c r="J246" s="144">
        <f t="shared" si="60"/>
        <v>0</v>
      </c>
      <c r="K246" s="145"/>
      <c r="L246" s="31"/>
      <c r="M246" s="146" t="s">
        <v>1</v>
      </c>
      <c r="N246" s="147" t="s">
        <v>40</v>
      </c>
      <c r="P246" s="148">
        <f t="shared" si="61"/>
        <v>0</v>
      </c>
      <c r="Q246" s="148">
        <v>0</v>
      </c>
      <c r="R246" s="148">
        <f t="shared" si="62"/>
        <v>0</v>
      </c>
      <c r="S246" s="148">
        <v>0</v>
      </c>
      <c r="T246" s="149">
        <f t="shared" si="63"/>
        <v>0</v>
      </c>
      <c r="AR246" s="150" t="s">
        <v>170</v>
      </c>
      <c r="AT246" s="150" t="s">
        <v>166</v>
      </c>
      <c r="AU246" s="150" t="s">
        <v>171</v>
      </c>
      <c r="AY246" s="16" t="s">
        <v>163</v>
      </c>
      <c r="BE246" s="151">
        <f t="shared" si="64"/>
        <v>0</v>
      </c>
      <c r="BF246" s="151">
        <f t="shared" si="65"/>
        <v>0</v>
      </c>
      <c r="BG246" s="151">
        <f t="shared" si="66"/>
        <v>0</v>
      </c>
      <c r="BH246" s="151">
        <f t="shared" si="67"/>
        <v>0</v>
      </c>
      <c r="BI246" s="151">
        <f t="shared" si="68"/>
        <v>0</v>
      </c>
      <c r="BJ246" s="16" t="s">
        <v>171</v>
      </c>
      <c r="BK246" s="151">
        <f t="shared" si="69"/>
        <v>0</v>
      </c>
      <c r="BL246" s="16" t="s">
        <v>170</v>
      </c>
      <c r="BM246" s="150" t="s">
        <v>1706</v>
      </c>
    </row>
    <row r="247" spans="2:65" s="1" customFormat="1" ht="24.25" customHeight="1">
      <c r="B247" s="31"/>
      <c r="C247" s="138" t="s">
        <v>1134</v>
      </c>
      <c r="D247" s="138" t="s">
        <v>166</v>
      </c>
      <c r="E247" s="139" t="s">
        <v>1707</v>
      </c>
      <c r="F247" s="140" t="s">
        <v>1708</v>
      </c>
      <c r="G247" s="141" t="s">
        <v>320</v>
      </c>
      <c r="H247" s="142">
        <v>1</v>
      </c>
      <c r="I247" s="143"/>
      <c r="J247" s="144">
        <f t="shared" si="60"/>
        <v>0</v>
      </c>
      <c r="K247" s="145"/>
      <c r="L247" s="31"/>
      <c r="M247" s="146" t="s">
        <v>1</v>
      </c>
      <c r="N247" s="147" t="s">
        <v>40</v>
      </c>
      <c r="P247" s="148">
        <f t="shared" si="61"/>
        <v>0</v>
      </c>
      <c r="Q247" s="148">
        <v>0</v>
      </c>
      <c r="R247" s="148">
        <f t="shared" si="62"/>
        <v>0</v>
      </c>
      <c r="S247" s="148">
        <v>0</v>
      </c>
      <c r="T247" s="149">
        <f t="shared" si="63"/>
        <v>0</v>
      </c>
      <c r="AR247" s="150" t="s">
        <v>170</v>
      </c>
      <c r="AT247" s="150" t="s">
        <v>166</v>
      </c>
      <c r="AU247" s="150" t="s">
        <v>171</v>
      </c>
      <c r="AY247" s="16" t="s">
        <v>163</v>
      </c>
      <c r="BE247" s="151">
        <f t="shared" si="64"/>
        <v>0</v>
      </c>
      <c r="BF247" s="151">
        <f t="shared" si="65"/>
        <v>0</v>
      </c>
      <c r="BG247" s="151">
        <f t="shared" si="66"/>
        <v>0</v>
      </c>
      <c r="BH247" s="151">
        <f t="shared" si="67"/>
        <v>0</v>
      </c>
      <c r="BI247" s="151">
        <f t="shared" si="68"/>
        <v>0</v>
      </c>
      <c r="BJ247" s="16" t="s">
        <v>171</v>
      </c>
      <c r="BK247" s="151">
        <f t="shared" si="69"/>
        <v>0</v>
      </c>
      <c r="BL247" s="16" t="s">
        <v>170</v>
      </c>
      <c r="BM247" s="150" t="s">
        <v>1709</v>
      </c>
    </row>
    <row r="248" spans="2:65" s="1" customFormat="1" ht="33" customHeight="1">
      <c r="B248" s="31"/>
      <c r="C248" s="138" t="s">
        <v>1138</v>
      </c>
      <c r="D248" s="138" t="s">
        <v>166</v>
      </c>
      <c r="E248" s="139" t="s">
        <v>1710</v>
      </c>
      <c r="F248" s="140" t="s">
        <v>1711</v>
      </c>
      <c r="G248" s="141" t="s">
        <v>320</v>
      </c>
      <c r="H248" s="142">
        <v>1</v>
      </c>
      <c r="I248" s="143"/>
      <c r="J248" s="144">
        <f t="shared" si="60"/>
        <v>0</v>
      </c>
      <c r="K248" s="145"/>
      <c r="L248" s="31"/>
      <c r="M248" s="146" t="s">
        <v>1</v>
      </c>
      <c r="N248" s="147" t="s">
        <v>40</v>
      </c>
      <c r="P248" s="148">
        <f t="shared" si="61"/>
        <v>0</v>
      </c>
      <c r="Q248" s="148">
        <v>0</v>
      </c>
      <c r="R248" s="148">
        <f t="shared" si="62"/>
        <v>0</v>
      </c>
      <c r="S248" s="148">
        <v>0</v>
      </c>
      <c r="T248" s="149">
        <f t="shared" si="63"/>
        <v>0</v>
      </c>
      <c r="AR248" s="150" t="s">
        <v>170</v>
      </c>
      <c r="AT248" s="150" t="s">
        <v>166</v>
      </c>
      <c r="AU248" s="150" t="s">
        <v>171</v>
      </c>
      <c r="AY248" s="16" t="s">
        <v>163</v>
      </c>
      <c r="BE248" s="151">
        <f t="shared" si="64"/>
        <v>0</v>
      </c>
      <c r="BF248" s="151">
        <f t="shared" si="65"/>
        <v>0</v>
      </c>
      <c r="BG248" s="151">
        <f t="shared" si="66"/>
        <v>0</v>
      </c>
      <c r="BH248" s="151">
        <f t="shared" si="67"/>
        <v>0</v>
      </c>
      <c r="BI248" s="151">
        <f t="shared" si="68"/>
        <v>0</v>
      </c>
      <c r="BJ248" s="16" t="s">
        <v>171</v>
      </c>
      <c r="BK248" s="151">
        <f t="shared" si="69"/>
        <v>0</v>
      </c>
      <c r="BL248" s="16" t="s">
        <v>170</v>
      </c>
      <c r="BM248" s="150" t="s">
        <v>1712</v>
      </c>
    </row>
    <row r="249" spans="2:65" s="1" customFormat="1" ht="24.25" customHeight="1">
      <c r="B249" s="31"/>
      <c r="C249" s="138" t="s">
        <v>1144</v>
      </c>
      <c r="D249" s="138" t="s">
        <v>166</v>
      </c>
      <c r="E249" s="139" t="s">
        <v>1713</v>
      </c>
      <c r="F249" s="140" t="s">
        <v>1714</v>
      </c>
      <c r="G249" s="141" t="s">
        <v>320</v>
      </c>
      <c r="H249" s="142">
        <v>1</v>
      </c>
      <c r="I249" s="143"/>
      <c r="J249" s="144">
        <f t="shared" si="60"/>
        <v>0</v>
      </c>
      <c r="K249" s="145"/>
      <c r="L249" s="31"/>
      <c r="M249" s="146" t="s">
        <v>1</v>
      </c>
      <c r="N249" s="147" t="s">
        <v>40</v>
      </c>
      <c r="P249" s="148">
        <f t="shared" si="61"/>
        <v>0</v>
      </c>
      <c r="Q249" s="148">
        <v>0</v>
      </c>
      <c r="R249" s="148">
        <f t="shared" si="62"/>
        <v>0</v>
      </c>
      <c r="S249" s="148">
        <v>0</v>
      </c>
      <c r="T249" s="149">
        <f t="shared" si="63"/>
        <v>0</v>
      </c>
      <c r="AR249" s="150" t="s">
        <v>170</v>
      </c>
      <c r="AT249" s="150" t="s">
        <v>166</v>
      </c>
      <c r="AU249" s="150" t="s">
        <v>171</v>
      </c>
      <c r="AY249" s="16" t="s">
        <v>163</v>
      </c>
      <c r="BE249" s="151">
        <f t="shared" si="64"/>
        <v>0</v>
      </c>
      <c r="BF249" s="151">
        <f t="shared" si="65"/>
        <v>0</v>
      </c>
      <c r="BG249" s="151">
        <f t="shared" si="66"/>
        <v>0</v>
      </c>
      <c r="BH249" s="151">
        <f t="shared" si="67"/>
        <v>0</v>
      </c>
      <c r="BI249" s="151">
        <f t="shared" si="68"/>
        <v>0</v>
      </c>
      <c r="BJ249" s="16" t="s">
        <v>171</v>
      </c>
      <c r="BK249" s="151">
        <f t="shared" si="69"/>
        <v>0</v>
      </c>
      <c r="BL249" s="16" t="s">
        <v>170</v>
      </c>
      <c r="BM249" s="150" t="s">
        <v>1715</v>
      </c>
    </row>
    <row r="250" spans="2:65" s="1" customFormat="1" ht="24.25" customHeight="1">
      <c r="B250" s="31"/>
      <c r="C250" s="138" t="s">
        <v>1151</v>
      </c>
      <c r="D250" s="138" t="s">
        <v>166</v>
      </c>
      <c r="E250" s="139" t="s">
        <v>1716</v>
      </c>
      <c r="F250" s="140" t="s">
        <v>1717</v>
      </c>
      <c r="G250" s="141" t="s">
        <v>320</v>
      </c>
      <c r="H250" s="142">
        <v>1</v>
      </c>
      <c r="I250" s="143"/>
      <c r="J250" s="144">
        <f t="shared" si="60"/>
        <v>0</v>
      </c>
      <c r="K250" s="145"/>
      <c r="L250" s="31"/>
      <c r="M250" s="146" t="s">
        <v>1</v>
      </c>
      <c r="N250" s="147" t="s">
        <v>40</v>
      </c>
      <c r="P250" s="148">
        <f t="shared" si="61"/>
        <v>0</v>
      </c>
      <c r="Q250" s="148">
        <v>0</v>
      </c>
      <c r="R250" s="148">
        <f t="shared" si="62"/>
        <v>0</v>
      </c>
      <c r="S250" s="148">
        <v>0</v>
      </c>
      <c r="T250" s="149">
        <f t="shared" si="63"/>
        <v>0</v>
      </c>
      <c r="AR250" s="150" t="s">
        <v>170</v>
      </c>
      <c r="AT250" s="150" t="s">
        <v>166</v>
      </c>
      <c r="AU250" s="150" t="s">
        <v>171</v>
      </c>
      <c r="AY250" s="16" t="s">
        <v>163</v>
      </c>
      <c r="BE250" s="151">
        <f t="shared" si="64"/>
        <v>0</v>
      </c>
      <c r="BF250" s="151">
        <f t="shared" si="65"/>
        <v>0</v>
      </c>
      <c r="BG250" s="151">
        <f t="shared" si="66"/>
        <v>0</v>
      </c>
      <c r="BH250" s="151">
        <f t="shared" si="67"/>
        <v>0</v>
      </c>
      <c r="BI250" s="151">
        <f t="shared" si="68"/>
        <v>0</v>
      </c>
      <c r="BJ250" s="16" t="s">
        <v>171</v>
      </c>
      <c r="BK250" s="151">
        <f t="shared" si="69"/>
        <v>0</v>
      </c>
      <c r="BL250" s="16" t="s">
        <v>170</v>
      </c>
      <c r="BM250" s="150" t="s">
        <v>1718</v>
      </c>
    </row>
    <row r="251" spans="2:65" s="1" customFormat="1" ht="24.25" customHeight="1">
      <c r="B251" s="31"/>
      <c r="C251" s="138" t="s">
        <v>1157</v>
      </c>
      <c r="D251" s="138" t="s">
        <v>166</v>
      </c>
      <c r="E251" s="139" t="s">
        <v>1719</v>
      </c>
      <c r="F251" s="140" t="s">
        <v>1720</v>
      </c>
      <c r="G251" s="141" t="s">
        <v>183</v>
      </c>
      <c r="H251" s="142">
        <v>130.82</v>
      </c>
      <c r="I251" s="143"/>
      <c r="J251" s="144">
        <f t="shared" si="60"/>
        <v>0</v>
      </c>
      <c r="K251" s="145"/>
      <c r="L251" s="31"/>
      <c r="M251" s="146" t="s">
        <v>1</v>
      </c>
      <c r="N251" s="147" t="s">
        <v>40</v>
      </c>
      <c r="P251" s="148">
        <f t="shared" si="61"/>
        <v>0</v>
      </c>
      <c r="Q251" s="148">
        <v>0</v>
      </c>
      <c r="R251" s="148">
        <f t="shared" si="62"/>
        <v>0</v>
      </c>
      <c r="S251" s="148">
        <v>0</v>
      </c>
      <c r="T251" s="149">
        <f t="shared" si="63"/>
        <v>0</v>
      </c>
      <c r="AR251" s="150" t="s">
        <v>170</v>
      </c>
      <c r="AT251" s="150" t="s">
        <v>166</v>
      </c>
      <c r="AU251" s="150" t="s">
        <v>171</v>
      </c>
      <c r="AY251" s="16" t="s">
        <v>163</v>
      </c>
      <c r="BE251" s="151">
        <f t="shared" si="64"/>
        <v>0</v>
      </c>
      <c r="BF251" s="151">
        <f t="shared" si="65"/>
        <v>0</v>
      </c>
      <c r="BG251" s="151">
        <f t="shared" si="66"/>
        <v>0</v>
      </c>
      <c r="BH251" s="151">
        <f t="shared" si="67"/>
        <v>0</v>
      </c>
      <c r="BI251" s="151">
        <f t="shared" si="68"/>
        <v>0</v>
      </c>
      <c r="BJ251" s="16" t="s">
        <v>171</v>
      </c>
      <c r="BK251" s="151">
        <f t="shared" si="69"/>
        <v>0</v>
      </c>
      <c r="BL251" s="16" t="s">
        <v>170</v>
      </c>
      <c r="BM251" s="150" t="s">
        <v>1721</v>
      </c>
    </row>
    <row r="252" spans="2:65" s="1" customFormat="1" ht="44.25" customHeight="1">
      <c r="B252" s="31"/>
      <c r="C252" s="138" t="s">
        <v>1161</v>
      </c>
      <c r="D252" s="138" t="s">
        <v>166</v>
      </c>
      <c r="E252" s="139" t="s">
        <v>1722</v>
      </c>
      <c r="F252" s="140" t="s">
        <v>1723</v>
      </c>
      <c r="G252" s="141" t="s">
        <v>183</v>
      </c>
      <c r="H252" s="142">
        <v>101.43</v>
      </c>
      <c r="I252" s="143"/>
      <c r="J252" s="144">
        <f t="shared" si="60"/>
        <v>0</v>
      </c>
      <c r="K252" s="145"/>
      <c r="L252" s="31"/>
      <c r="M252" s="146" t="s">
        <v>1</v>
      </c>
      <c r="N252" s="147" t="s">
        <v>40</v>
      </c>
      <c r="P252" s="148">
        <f t="shared" si="61"/>
        <v>0</v>
      </c>
      <c r="Q252" s="148">
        <v>0</v>
      </c>
      <c r="R252" s="148">
        <f t="shared" si="62"/>
        <v>0</v>
      </c>
      <c r="S252" s="148">
        <v>0</v>
      </c>
      <c r="T252" s="149">
        <f t="shared" si="63"/>
        <v>0</v>
      </c>
      <c r="AR252" s="150" t="s">
        <v>170</v>
      </c>
      <c r="AT252" s="150" t="s">
        <v>166</v>
      </c>
      <c r="AU252" s="150" t="s">
        <v>171</v>
      </c>
      <c r="AY252" s="16" t="s">
        <v>163</v>
      </c>
      <c r="BE252" s="151">
        <f t="shared" si="64"/>
        <v>0</v>
      </c>
      <c r="BF252" s="151">
        <f t="shared" si="65"/>
        <v>0</v>
      </c>
      <c r="BG252" s="151">
        <f t="shared" si="66"/>
        <v>0</v>
      </c>
      <c r="BH252" s="151">
        <f t="shared" si="67"/>
        <v>0</v>
      </c>
      <c r="BI252" s="151">
        <f t="shared" si="68"/>
        <v>0</v>
      </c>
      <c r="BJ252" s="16" t="s">
        <v>171</v>
      </c>
      <c r="BK252" s="151">
        <f t="shared" si="69"/>
        <v>0</v>
      </c>
      <c r="BL252" s="16" t="s">
        <v>170</v>
      </c>
      <c r="BM252" s="150" t="s">
        <v>1724</v>
      </c>
    </row>
    <row r="253" spans="2:65" s="1" customFormat="1" ht="33" customHeight="1">
      <c r="B253" s="31"/>
      <c r="C253" s="138" t="s">
        <v>1170</v>
      </c>
      <c r="D253" s="138" t="s">
        <v>166</v>
      </c>
      <c r="E253" s="139" t="s">
        <v>1725</v>
      </c>
      <c r="F253" s="140" t="s">
        <v>1726</v>
      </c>
      <c r="G253" s="141" t="s">
        <v>183</v>
      </c>
      <c r="H253" s="142">
        <v>49.91</v>
      </c>
      <c r="I253" s="143"/>
      <c r="J253" s="144">
        <f t="shared" si="60"/>
        <v>0</v>
      </c>
      <c r="K253" s="145"/>
      <c r="L253" s="31"/>
      <c r="M253" s="146" t="s">
        <v>1</v>
      </c>
      <c r="N253" s="147" t="s">
        <v>40</v>
      </c>
      <c r="P253" s="148">
        <f t="shared" si="61"/>
        <v>0</v>
      </c>
      <c r="Q253" s="148">
        <v>0</v>
      </c>
      <c r="R253" s="148">
        <f t="shared" si="62"/>
        <v>0</v>
      </c>
      <c r="S253" s="148">
        <v>0</v>
      </c>
      <c r="T253" s="149">
        <f t="shared" si="63"/>
        <v>0</v>
      </c>
      <c r="AR253" s="150" t="s">
        <v>170</v>
      </c>
      <c r="AT253" s="150" t="s">
        <v>166</v>
      </c>
      <c r="AU253" s="150" t="s">
        <v>171</v>
      </c>
      <c r="AY253" s="16" t="s">
        <v>163</v>
      </c>
      <c r="BE253" s="151">
        <f t="shared" si="64"/>
        <v>0</v>
      </c>
      <c r="BF253" s="151">
        <f t="shared" si="65"/>
        <v>0</v>
      </c>
      <c r="BG253" s="151">
        <f t="shared" si="66"/>
        <v>0</v>
      </c>
      <c r="BH253" s="151">
        <f t="shared" si="67"/>
        <v>0</v>
      </c>
      <c r="BI253" s="151">
        <f t="shared" si="68"/>
        <v>0</v>
      </c>
      <c r="BJ253" s="16" t="s">
        <v>171</v>
      </c>
      <c r="BK253" s="151">
        <f t="shared" si="69"/>
        <v>0</v>
      </c>
      <c r="BL253" s="16" t="s">
        <v>170</v>
      </c>
      <c r="BM253" s="150" t="s">
        <v>1727</v>
      </c>
    </row>
    <row r="254" spans="2:65" s="1" customFormat="1" ht="37.75" customHeight="1">
      <c r="B254" s="31"/>
      <c r="C254" s="138" t="s">
        <v>1174</v>
      </c>
      <c r="D254" s="138" t="s">
        <v>166</v>
      </c>
      <c r="E254" s="139" t="s">
        <v>1728</v>
      </c>
      <c r="F254" s="140" t="s">
        <v>1729</v>
      </c>
      <c r="G254" s="141" t="s">
        <v>183</v>
      </c>
      <c r="H254" s="142">
        <v>51.66</v>
      </c>
      <c r="I254" s="143"/>
      <c r="J254" s="144">
        <f t="shared" si="60"/>
        <v>0</v>
      </c>
      <c r="K254" s="145"/>
      <c r="L254" s="31"/>
      <c r="M254" s="146" t="s">
        <v>1</v>
      </c>
      <c r="N254" s="147" t="s">
        <v>40</v>
      </c>
      <c r="P254" s="148">
        <f t="shared" si="61"/>
        <v>0</v>
      </c>
      <c r="Q254" s="148">
        <v>0</v>
      </c>
      <c r="R254" s="148">
        <f t="shared" si="62"/>
        <v>0</v>
      </c>
      <c r="S254" s="148">
        <v>0</v>
      </c>
      <c r="T254" s="149">
        <f t="shared" si="63"/>
        <v>0</v>
      </c>
      <c r="AR254" s="150" t="s">
        <v>170</v>
      </c>
      <c r="AT254" s="150" t="s">
        <v>166</v>
      </c>
      <c r="AU254" s="150" t="s">
        <v>171</v>
      </c>
      <c r="AY254" s="16" t="s">
        <v>163</v>
      </c>
      <c r="BE254" s="151">
        <f t="shared" si="64"/>
        <v>0</v>
      </c>
      <c r="BF254" s="151">
        <f t="shared" si="65"/>
        <v>0</v>
      </c>
      <c r="BG254" s="151">
        <f t="shared" si="66"/>
        <v>0</v>
      </c>
      <c r="BH254" s="151">
        <f t="shared" si="67"/>
        <v>0</v>
      </c>
      <c r="BI254" s="151">
        <f t="shared" si="68"/>
        <v>0</v>
      </c>
      <c r="BJ254" s="16" t="s">
        <v>171</v>
      </c>
      <c r="BK254" s="151">
        <f t="shared" si="69"/>
        <v>0</v>
      </c>
      <c r="BL254" s="16" t="s">
        <v>170</v>
      </c>
      <c r="BM254" s="150" t="s">
        <v>1730</v>
      </c>
    </row>
    <row r="255" spans="2:65" s="1" customFormat="1" ht="24.25" customHeight="1">
      <c r="B255" s="31"/>
      <c r="C255" s="138" t="s">
        <v>1176</v>
      </c>
      <c r="D255" s="138" t="s">
        <v>166</v>
      </c>
      <c r="E255" s="139" t="s">
        <v>1731</v>
      </c>
      <c r="F255" s="140" t="s">
        <v>1732</v>
      </c>
      <c r="G255" s="141" t="s">
        <v>183</v>
      </c>
      <c r="H255" s="142">
        <v>51.62</v>
      </c>
      <c r="I255" s="143"/>
      <c r="J255" s="144">
        <f t="shared" si="60"/>
        <v>0</v>
      </c>
      <c r="K255" s="145"/>
      <c r="L255" s="31"/>
      <c r="M255" s="146" t="s">
        <v>1</v>
      </c>
      <c r="N255" s="147" t="s">
        <v>40</v>
      </c>
      <c r="P255" s="148">
        <f t="shared" si="61"/>
        <v>0</v>
      </c>
      <c r="Q255" s="148">
        <v>0</v>
      </c>
      <c r="R255" s="148">
        <f t="shared" si="62"/>
        <v>0</v>
      </c>
      <c r="S255" s="148">
        <v>0</v>
      </c>
      <c r="T255" s="149">
        <f t="shared" si="63"/>
        <v>0</v>
      </c>
      <c r="AR255" s="150" t="s">
        <v>170</v>
      </c>
      <c r="AT255" s="150" t="s">
        <v>166</v>
      </c>
      <c r="AU255" s="150" t="s">
        <v>171</v>
      </c>
      <c r="AY255" s="16" t="s">
        <v>163</v>
      </c>
      <c r="BE255" s="151">
        <f t="shared" si="64"/>
        <v>0</v>
      </c>
      <c r="BF255" s="151">
        <f t="shared" si="65"/>
        <v>0</v>
      </c>
      <c r="BG255" s="151">
        <f t="shared" si="66"/>
        <v>0</v>
      </c>
      <c r="BH255" s="151">
        <f t="shared" si="67"/>
        <v>0</v>
      </c>
      <c r="BI255" s="151">
        <f t="shared" si="68"/>
        <v>0</v>
      </c>
      <c r="BJ255" s="16" t="s">
        <v>171</v>
      </c>
      <c r="BK255" s="151">
        <f t="shared" si="69"/>
        <v>0</v>
      </c>
      <c r="BL255" s="16" t="s">
        <v>170</v>
      </c>
      <c r="BM255" s="150" t="s">
        <v>1733</v>
      </c>
    </row>
    <row r="256" spans="2:65" s="1" customFormat="1" ht="33" customHeight="1">
      <c r="B256" s="31"/>
      <c r="C256" s="138" t="s">
        <v>1734</v>
      </c>
      <c r="D256" s="138" t="s">
        <v>166</v>
      </c>
      <c r="E256" s="139" t="s">
        <v>1735</v>
      </c>
      <c r="F256" s="140" t="s">
        <v>1736</v>
      </c>
      <c r="G256" s="141" t="s">
        <v>183</v>
      </c>
      <c r="H256" s="142">
        <v>50.05</v>
      </c>
      <c r="I256" s="143"/>
      <c r="J256" s="144">
        <f t="shared" si="60"/>
        <v>0</v>
      </c>
      <c r="K256" s="145"/>
      <c r="L256" s="31"/>
      <c r="M256" s="146" t="s">
        <v>1</v>
      </c>
      <c r="N256" s="147" t="s">
        <v>40</v>
      </c>
      <c r="P256" s="148">
        <f t="shared" si="61"/>
        <v>0</v>
      </c>
      <c r="Q256" s="148">
        <v>0</v>
      </c>
      <c r="R256" s="148">
        <f t="shared" si="62"/>
        <v>0</v>
      </c>
      <c r="S256" s="148">
        <v>0</v>
      </c>
      <c r="T256" s="149">
        <f t="shared" si="63"/>
        <v>0</v>
      </c>
      <c r="AR256" s="150" t="s">
        <v>170</v>
      </c>
      <c r="AT256" s="150" t="s">
        <v>166</v>
      </c>
      <c r="AU256" s="150" t="s">
        <v>171</v>
      </c>
      <c r="AY256" s="16" t="s">
        <v>163</v>
      </c>
      <c r="BE256" s="151">
        <f t="shared" si="64"/>
        <v>0</v>
      </c>
      <c r="BF256" s="151">
        <f t="shared" si="65"/>
        <v>0</v>
      </c>
      <c r="BG256" s="151">
        <f t="shared" si="66"/>
        <v>0</v>
      </c>
      <c r="BH256" s="151">
        <f t="shared" si="67"/>
        <v>0</v>
      </c>
      <c r="BI256" s="151">
        <f t="shared" si="68"/>
        <v>0</v>
      </c>
      <c r="BJ256" s="16" t="s">
        <v>171</v>
      </c>
      <c r="BK256" s="151">
        <f t="shared" si="69"/>
        <v>0</v>
      </c>
      <c r="BL256" s="16" t="s">
        <v>170</v>
      </c>
      <c r="BM256" s="150" t="s">
        <v>1737</v>
      </c>
    </row>
    <row r="257" spans="2:65" s="1" customFormat="1" ht="24.25" customHeight="1">
      <c r="B257" s="31"/>
      <c r="C257" s="138" t="s">
        <v>1560</v>
      </c>
      <c r="D257" s="138" t="s">
        <v>166</v>
      </c>
      <c r="E257" s="139" t="s">
        <v>1738</v>
      </c>
      <c r="F257" s="140" t="s">
        <v>1739</v>
      </c>
      <c r="G257" s="141" t="s">
        <v>183</v>
      </c>
      <c r="H257" s="142">
        <v>26.67</v>
      </c>
      <c r="I257" s="143"/>
      <c r="J257" s="144">
        <f t="shared" si="60"/>
        <v>0</v>
      </c>
      <c r="K257" s="145"/>
      <c r="L257" s="31"/>
      <c r="M257" s="146" t="s">
        <v>1</v>
      </c>
      <c r="N257" s="147" t="s">
        <v>40</v>
      </c>
      <c r="P257" s="148">
        <f t="shared" si="61"/>
        <v>0</v>
      </c>
      <c r="Q257" s="148">
        <v>0</v>
      </c>
      <c r="R257" s="148">
        <f t="shared" si="62"/>
        <v>0</v>
      </c>
      <c r="S257" s="148">
        <v>0</v>
      </c>
      <c r="T257" s="149">
        <f t="shared" si="63"/>
        <v>0</v>
      </c>
      <c r="AR257" s="150" t="s">
        <v>170</v>
      </c>
      <c r="AT257" s="150" t="s">
        <v>166</v>
      </c>
      <c r="AU257" s="150" t="s">
        <v>171</v>
      </c>
      <c r="AY257" s="16" t="s">
        <v>163</v>
      </c>
      <c r="BE257" s="151">
        <f t="shared" si="64"/>
        <v>0</v>
      </c>
      <c r="BF257" s="151">
        <f t="shared" si="65"/>
        <v>0</v>
      </c>
      <c r="BG257" s="151">
        <f t="shared" si="66"/>
        <v>0</v>
      </c>
      <c r="BH257" s="151">
        <f t="shared" si="67"/>
        <v>0</v>
      </c>
      <c r="BI257" s="151">
        <f t="shared" si="68"/>
        <v>0</v>
      </c>
      <c r="BJ257" s="16" t="s">
        <v>171</v>
      </c>
      <c r="BK257" s="151">
        <f t="shared" si="69"/>
        <v>0</v>
      </c>
      <c r="BL257" s="16" t="s">
        <v>170</v>
      </c>
      <c r="BM257" s="150" t="s">
        <v>1740</v>
      </c>
    </row>
    <row r="258" spans="2:65" s="1" customFormat="1" ht="55.5" customHeight="1">
      <c r="B258" s="31"/>
      <c r="C258" s="138" t="s">
        <v>1741</v>
      </c>
      <c r="D258" s="138" t="s">
        <v>166</v>
      </c>
      <c r="E258" s="139" t="s">
        <v>1742</v>
      </c>
      <c r="F258" s="140" t="s">
        <v>1743</v>
      </c>
      <c r="G258" s="141" t="s">
        <v>1529</v>
      </c>
      <c r="H258" s="142">
        <v>1</v>
      </c>
      <c r="I258" s="143"/>
      <c r="J258" s="144">
        <f t="shared" si="60"/>
        <v>0</v>
      </c>
      <c r="K258" s="145"/>
      <c r="L258" s="31"/>
      <c r="M258" s="146" t="s">
        <v>1</v>
      </c>
      <c r="N258" s="147" t="s">
        <v>40</v>
      </c>
      <c r="P258" s="148">
        <f t="shared" si="61"/>
        <v>0</v>
      </c>
      <c r="Q258" s="148">
        <v>0</v>
      </c>
      <c r="R258" s="148">
        <f t="shared" si="62"/>
        <v>0</v>
      </c>
      <c r="S258" s="148">
        <v>0</v>
      </c>
      <c r="T258" s="149">
        <f t="shared" si="63"/>
        <v>0</v>
      </c>
      <c r="AR258" s="150" t="s">
        <v>170</v>
      </c>
      <c r="AT258" s="150" t="s">
        <v>166</v>
      </c>
      <c r="AU258" s="150" t="s">
        <v>171</v>
      </c>
      <c r="AY258" s="16" t="s">
        <v>163</v>
      </c>
      <c r="BE258" s="151">
        <f t="shared" si="64"/>
        <v>0</v>
      </c>
      <c r="BF258" s="151">
        <f t="shared" si="65"/>
        <v>0</v>
      </c>
      <c r="BG258" s="151">
        <f t="shared" si="66"/>
        <v>0</v>
      </c>
      <c r="BH258" s="151">
        <f t="shared" si="67"/>
        <v>0</v>
      </c>
      <c r="BI258" s="151">
        <f t="shared" si="68"/>
        <v>0</v>
      </c>
      <c r="BJ258" s="16" t="s">
        <v>171</v>
      </c>
      <c r="BK258" s="151">
        <f t="shared" si="69"/>
        <v>0</v>
      </c>
      <c r="BL258" s="16" t="s">
        <v>170</v>
      </c>
      <c r="BM258" s="150" t="s">
        <v>1744</v>
      </c>
    </row>
    <row r="259" spans="2:65" s="1" customFormat="1" ht="55.5" customHeight="1">
      <c r="B259" s="31"/>
      <c r="C259" s="138" t="s">
        <v>1563</v>
      </c>
      <c r="D259" s="138" t="s">
        <v>166</v>
      </c>
      <c r="E259" s="139" t="s">
        <v>1745</v>
      </c>
      <c r="F259" s="140" t="s">
        <v>1746</v>
      </c>
      <c r="G259" s="141" t="s">
        <v>1529</v>
      </c>
      <c r="H259" s="142">
        <v>1</v>
      </c>
      <c r="I259" s="143"/>
      <c r="J259" s="144">
        <f t="shared" si="60"/>
        <v>0</v>
      </c>
      <c r="K259" s="145"/>
      <c r="L259" s="31"/>
      <c r="M259" s="146" t="s">
        <v>1</v>
      </c>
      <c r="N259" s="147" t="s">
        <v>40</v>
      </c>
      <c r="P259" s="148">
        <f t="shared" si="61"/>
        <v>0</v>
      </c>
      <c r="Q259" s="148">
        <v>0</v>
      </c>
      <c r="R259" s="148">
        <f t="shared" si="62"/>
        <v>0</v>
      </c>
      <c r="S259" s="148">
        <v>0</v>
      </c>
      <c r="T259" s="149">
        <f t="shared" si="63"/>
        <v>0</v>
      </c>
      <c r="AR259" s="150" t="s">
        <v>170</v>
      </c>
      <c r="AT259" s="150" t="s">
        <v>166</v>
      </c>
      <c r="AU259" s="150" t="s">
        <v>171</v>
      </c>
      <c r="AY259" s="16" t="s">
        <v>163</v>
      </c>
      <c r="BE259" s="151">
        <f t="shared" si="64"/>
        <v>0</v>
      </c>
      <c r="BF259" s="151">
        <f t="shared" si="65"/>
        <v>0</v>
      </c>
      <c r="BG259" s="151">
        <f t="shared" si="66"/>
        <v>0</v>
      </c>
      <c r="BH259" s="151">
        <f t="shared" si="67"/>
        <v>0</v>
      </c>
      <c r="BI259" s="151">
        <f t="shared" si="68"/>
        <v>0</v>
      </c>
      <c r="BJ259" s="16" t="s">
        <v>171</v>
      </c>
      <c r="BK259" s="151">
        <f t="shared" si="69"/>
        <v>0</v>
      </c>
      <c r="BL259" s="16" t="s">
        <v>170</v>
      </c>
      <c r="BM259" s="150" t="s">
        <v>1747</v>
      </c>
    </row>
    <row r="260" spans="2:65" s="1" customFormat="1" ht="37.75" customHeight="1">
      <c r="B260" s="31"/>
      <c r="C260" s="138" t="s">
        <v>1748</v>
      </c>
      <c r="D260" s="138" t="s">
        <v>166</v>
      </c>
      <c r="E260" s="139" t="s">
        <v>1749</v>
      </c>
      <c r="F260" s="140" t="s">
        <v>1750</v>
      </c>
      <c r="G260" s="141" t="s">
        <v>1529</v>
      </c>
      <c r="H260" s="142">
        <v>1</v>
      </c>
      <c r="I260" s="143"/>
      <c r="J260" s="144">
        <f t="shared" si="60"/>
        <v>0</v>
      </c>
      <c r="K260" s="145"/>
      <c r="L260" s="31"/>
      <c r="M260" s="146" t="s">
        <v>1</v>
      </c>
      <c r="N260" s="147" t="s">
        <v>40</v>
      </c>
      <c r="P260" s="148">
        <f t="shared" si="61"/>
        <v>0</v>
      </c>
      <c r="Q260" s="148">
        <v>0</v>
      </c>
      <c r="R260" s="148">
        <f t="shared" si="62"/>
        <v>0</v>
      </c>
      <c r="S260" s="148">
        <v>0</v>
      </c>
      <c r="T260" s="149">
        <f t="shared" si="63"/>
        <v>0</v>
      </c>
      <c r="AR260" s="150" t="s">
        <v>170</v>
      </c>
      <c r="AT260" s="150" t="s">
        <v>166</v>
      </c>
      <c r="AU260" s="150" t="s">
        <v>171</v>
      </c>
      <c r="AY260" s="16" t="s">
        <v>163</v>
      </c>
      <c r="BE260" s="151">
        <f t="shared" si="64"/>
        <v>0</v>
      </c>
      <c r="BF260" s="151">
        <f t="shared" si="65"/>
        <v>0</v>
      </c>
      <c r="BG260" s="151">
        <f t="shared" si="66"/>
        <v>0</v>
      </c>
      <c r="BH260" s="151">
        <f t="shared" si="67"/>
        <v>0</v>
      </c>
      <c r="BI260" s="151">
        <f t="shared" si="68"/>
        <v>0</v>
      </c>
      <c r="BJ260" s="16" t="s">
        <v>171</v>
      </c>
      <c r="BK260" s="151">
        <f t="shared" si="69"/>
        <v>0</v>
      </c>
      <c r="BL260" s="16" t="s">
        <v>170</v>
      </c>
      <c r="BM260" s="150" t="s">
        <v>1751</v>
      </c>
    </row>
    <row r="261" spans="2:65" s="1" customFormat="1" ht="44.25" customHeight="1">
      <c r="B261" s="31"/>
      <c r="C261" s="138" t="s">
        <v>1566</v>
      </c>
      <c r="D261" s="138" t="s">
        <v>166</v>
      </c>
      <c r="E261" s="139" t="s">
        <v>1752</v>
      </c>
      <c r="F261" s="140" t="s">
        <v>1753</v>
      </c>
      <c r="G261" s="141" t="s">
        <v>183</v>
      </c>
      <c r="H261" s="142">
        <v>51.91</v>
      </c>
      <c r="I261" s="143"/>
      <c r="J261" s="144">
        <f t="shared" si="60"/>
        <v>0</v>
      </c>
      <c r="K261" s="145"/>
      <c r="L261" s="31"/>
      <c r="M261" s="146" t="s">
        <v>1</v>
      </c>
      <c r="N261" s="147" t="s">
        <v>40</v>
      </c>
      <c r="P261" s="148">
        <f t="shared" si="61"/>
        <v>0</v>
      </c>
      <c r="Q261" s="148">
        <v>0</v>
      </c>
      <c r="R261" s="148">
        <f t="shared" si="62"/>
        <v>0</v>
      </c>
      <c r="S261" s="148">
        <v>0</v>
      </c>
      <c r="T261" s="149">
        <f t="shared" si="63"/>
        <v>0</v>
      </c>
      <c r="AR261" s="150" t="s">
        <v>170</v>
      </c>
      <c r="AT261" s="150" t="s">
        <v>166</v>
      </c>
      <c r="AU261" s="150" t="s">
        <v>171</v>
      </c>
      <c r="AY261" s="16" t="s">
        <v>163</v>
      </c>
      <c r="BE261" s="151">
        <f t="shared" si="64"/>
        <v>0</v>
      </c>
      <c r="BF261" s="151">
        <f t="shared" si="65"/>
        <v>0</v>
      </c>
      <c r="BG261" s="151">
        <f t="shared" si="66"/>
        <v>0</v>
      </c>
      <c r="BH261" s="151">
        <f t="shared" si="67"/>
        <v>0</v>
      </c>
      <c r="BI261" s="151">
        <f t="shared" si="68"/>
        <v>0</v>
      </c>
      <c r="BJ261" s="16" t="s">
        <v>171</v>
      </c>
      <c r="BK261" s="151">
        <f t="shared" si="69"/>
        <v>0</v>
      </c>
      <c r="BL261" s="16" t="s">
        <v>170</v>
      </c>
      <c r="BM261" s="150" t="s">
        <v>1754</v>
      </c>
    </row>
    <row r="262" spans="2:65" s="1" customFormat="1" ht="44.25" customHeight="1">
      <c r="B262" s="31"/>
      <c r="C262" s="138" t="s">
        <v>1755</v>
      </c>
      <c r="D262" s="138" t="s">
        <v>166</v>
      </c>
      <c r="E262" s="139" t="s">
        <v>1756</v>
      </c>
      <c r="F262" s="140" t="s">
        <v>1757</v>
      </c>
      <c r="G262" s="141" t="s">
        <v>183</v>
      </c>
      <c r="H262" s="142">
        <v>168.36</v>
      </c>
      <c r="I262" s="143"/>
      <c r="J262" s="144">
        <f t="shared" si="60"/>
        <v>0</v>
      </c>
      <c r="K262" s="145"/>
      <c r="L262" s="31"/>
      <c r="M262" s="146" t="s">
        <v>1</v>
      </c>
      <c r="N262" s="147" t="s">
        <v>40</v>
      </c>
      <c r="P262" s="148">
        <f t="shared" si="61"/>
        <v>0</v>
      </c>
      <c r="Q262" s="148">
        <v>0</v>
      </c>
      <c r="R262" s="148">
        <f t="shared" si="62"/>
        <v>0</v>
      </c>
      <c r="S262" s="148">
        <v>0</v>
      </c>
      <c r="T262" s="149">
        <f t="shared" si="63"/>
        <v>0</v>
      </c>
      <c r="AR262" s="150" t="s">
        <v>170</v>
      </c>
      <c r="AT262" s="150" t="s">
        <v>166</v>
      </c>
      <c r="AU262" s="150" t="s">
        <v>171</v>
      </c>
      <c r="AY262" s="16" t="s">
        <v>163</v>
      </c>
      <c r="BE262" s="151">
        <f t="shared" si="64"/>
        <v>0</v>
      </c>
      <c r="BF262" s="151">
        <f t="shared" si="65"/>
        <v>0</v>
      </c>
      <c r="BG262" s="151">
        <f t="shared" si="66"/>
        <v>0</v>
      </c>
      <c r="BH262" s="151">
        <f t="shared" si="67"/>
        <v>0</v>
      </c>
      <c r="BI262" s="151">
        <f t="shared" si="68"/>
        <v>0</v>
      </c>
      <c r="BJ262" s="16" t="s">
        <v>171</v>
      </c>
      <c r="BK262" s="151">
        <f t="shared" si="69"/>
        <v>0</v>
      </c>
      <c r="BL262" s="16" t="s">
        <v>170</v>
      </c>
      <c r="BM262" s="150" t="s">
        <v>1758</v>
      </c>
    </row>
    <row r="263" spans="2:65" s="1" customFormat="1" ht="44.25" customHeight="1">
      <c r="B263" s="31"/>
      <c r="C263" s="138" t="s">
        <v>1569</v>
      </c>
      <c r="D263" s="138" t="s">
        <v>166</v>
      </c>
      <c r="E263" s="139" t="s">
        <v>1759</v>
      </c>
      <c r="F263" s="140" t="s">
        <v>1760</v>
      </c>
      <c r="G263" s="141" t="s">
        <v>222</v>
      </c>
      <c r="H263" s="142">
        <v>21.8</v>
      </c>
      <c r="I263" s="143"/>
      <c r="J263" s="144">
        <f t="shared" si="60"/>
        <v>0</v>
      </c>
      <c r="K263" s="145"/>
      <c r="L263" s="31"/>
      <c r="M263" s="146" t="s">
        <v>1</v>
      </c>
      <c r="N263" s="147" t="s">
        <v>40</v>
      </c>
      <c r="P263" s="148">
        <f t="shared" si="61"/>
        <v>0</v>
      </c>
      <c r="Q263" s="148">
        <v>0</v>
      </c>
      <c r="R263" s="148">
        <f t="shared" si="62"/>
        <v>0</v>
      </c>
      <c r="S263" s="148">
        <v>0</v>
      </c>
      <c r="T263" s="149">
        <f t="shared" si="63"/>
        <v>0</v>
      </c>
      <c r="AR263" s="150" t="s">
        <v>170</v>
      </c>
      <c r="AT263" s="150" t="s">
        <v>166</v>
      </c>
      <c r="AU263" s="150" t="s">
        <v>171</v>
      </c>
      <c r="AY263" s="16" t="s">
        <v>163</v>
      </c>
      <c r="BE263" s="151">
        <f t="shared" si="64"/>
        <v>0</v>
      </c>
      <c r="BF263" s="151">
        <f t="shared" si="65"/>
        <v>0</v>
      </c>
      <c r="BG263" s="151">
        <f t="shared" si="66"/>
        <v>0</v>
      </c>
      <c r="BH263" s="151">
        <f t="shared" si="67"/>
        <v>0</v>
      </c>
      <c r="BI263" s="151">
        <f t="shared" si="68"/>
        <v>0</v>
      </c>
      <c r="BJ263" s="16" t="s">
        <v>171</v>
      </c>
      <c r="BK263" s="151">
        <f t="shared" si="69"/>
        <v>0</v>
      </c>
      <c r="BL263" s="16" t="s">
        <v>170</v>
      </c>
      <c r="BM263" s="150" t="s">
        <v>1761</v>
      </c>
    </row>
    <row r="264" spans="2:65" s="1" customFormat="1" ht="37.75" customHeight="1">
      <c r="B264" s="31"/>
      <c r="C264" s="138" t="s">
        <v>1762</v>
      </c>
      <c r="D264" s="138" t="s">
        <v>166</v>
      </c>
      <c r="E264" s="139" t="s">
        <v>1763</v>
      </c>
      <c r="F264" s="140" t="s">
        <v>1764</v>
      </c>
      <c r="G264" s="141" t="s">
        <v>183</v>
      </c>
      <c r="H264" s="142">
        <v>130.82</v>
      </c>
      <c r="I264" s="143"/>
      <c r="J264" s="144">
        <f t="shared" si="60"/>
        <v>0</v>
      </c>
      <c r="K264" s="145"/>
      <c r="L264" s="31"/>
      <c r="M264" s="146" t="s">
        <v>1</v>
      </c>
      <c r="N264" s="147" t="s">
        <v>40</v>
      </c>
      <c r="P264" s="148">
        <f t="shared" si="61"/>
        <v>0</v>
      </c>
      <c r="Q264" s="148">
        <v>0</v>
      </c>
      <c r="R264" s="148">
        <f t="shared" si="62"/>
        <v>0</v>
      </c>
      <c r="S264" s="148">
        <v>0</v>
      </c>
      <c r="T264" s="149">
        <f t="shared" si="63"/>
        <v>0</v>
      </c>
      <c r="AR264" s="150" t="s">
        <v>170</v>
      </c>
      <c r="AT264" s="150" t="s">
        <v>166</v>
      </c>
      <c r="AU264" s="150" t="s">
        <v>171</v>
      </c>
      <c r="AY264" s="16" t="s">
        <v>163</v>
      </c>
      <c r="BE264" s="151">
        <f t="shared" si="64"/>
        <v>0</v>
      </c>
      <c r="BF264" s="151">
        <f t="shared" si="65"/>
        <v>0</v>
      </c>
      <c r="BG264" s="151">
        <f t="shared" si="66"/>
        <v>0</v>
      </c>
      <c r="BH264" s="151">
        <f t="shared" si="67"/>
        <v>0</v>
      </c>
      <c r="BI264" s="151">
        <f t="shared" si="68"/>
        <v>0</v>
      </c>
      <c r="BJ264" s="16" t="s">
        <v>171</v>
      </c>
      <c r="BK264" s="151">
        <f t="shared" si="69"/>
        <v>0</v>
      </c>
      <c r="BL264" s="16" t="s">
        <v>170</v>
      </c>
      <c r="BM264" s="150" t="s">
        <v>1765</v>
      </c>
    </row>
    <row r="265" spans="2:65" s="1" customFormat="1" ht="33" customHeight="1">
      <c r="B265" s="31"/>
      <c r="C265" s="138" t="s">
        <v>1572</v>
      </c>
      <c r="D265" s="138" t="s">
        <v>166</v>
      </c>
      <c r="E265" s="139" t="s">
        <v>1766</v>
      </c>
      <c r="F265" s="140" t="s">
        <v>1767</v>
      </c>
      <c r="G265" s="141" t="s">
        <v>183</v>
      </c>
      <c r="H265" s="142">
        <v>446.3</v>
      </c>
      <c r="I265" s="143"/>
      <c r="J265" s="144">
        <f t="shared" si="60"/>
        <v>0</v>
      </c>
      <c r="K265" s="145"/>
      <c r="L265" s="31"/>
      <c r="M265" s="146" t="s">
        <v>1</v>
      </c>
      <c r="N265" s="147" t="s">
        <v>40</v>
      </c>
      <c r="P265" s="148">
        <f t="shared" si="61"/>
        <v>0</v>
      </c>
      <c r="Q265" s="148">
        <v>0</v>
      </c>
      <c r="R265" s="148">
        <f t="shared" si="62"/>
        <v>0</v>
      </c>
      <c r="S265" s="148">
        <v>0</v>
      </c>
      <c r="T265" s="149">
        <f t="shared" si="63"/>
        <v>0</v>
      </c>
      <c r="AR265" s="150" t="s">
        <v>170</v>
      </c>
      <c r="AT265" s="150" t="s">
        <v>166</v>
      </c>
      <c r="AU265" s="150" t="s">
        <v>171</v>
      </c>
      <c r="AY265" s="16" t="s">
        <v>163</v>
      </c>
      <c r="BE265" s="151">
        <f t="shared" si="64"/>
        <v>0</v>
      </c>
      <c r="BF265" s="151">
        <f t="shared" si="65"/>
        <v>0</v>
      </c>
      <c r="BG265" s="151">
        <f t="shared" si="66"/>
        <v>0</v>
      </c>
      <c r="BH265" s="151">
        <f t="shared" si="67"/>
        <v>0</v>
      </c>
      <c r="BI265" s="151">
        <f t="shared" si="68"/>
        <v>0</v>
      </c>
      <c r="BJ265" s="16" t="s">
        <v>171</v>
      </c>
      <c r="BK265" s="151">
        <f t="shared" si="69"/>
        <v>0</v>
      </c>
      <c r="BL265" s="16" t="s">
        <v>170</v>
      </c>
      <c r="BM265" s="150" t="s">
        <v>1768</v>
      </c>
    </row>
    <row r="266" spans="2:65" s="11" customFormat="1" ht="22.75" customHeight="1">
      <c r="B266" s="126"/>
      <c r="D266" s="127" t="s">
        <v>73</v>
      </c>
      <c r="E266" s="136" t="s">
        <v>996</v>
      </c>
      <c r="F266" s="136" t="s">
        <v>1769</v>
      </c>
      <c r="I266" s="129"/>
      <c r="J266" s="137">
        <f>BK266</f>
        <v>0</v>
      </c>
      <c r="L266" s="126"/>
      <c r="M266" s="131"/>
      <c r="P266" s="132">
        <f>SUM(P267:P271)</f>
        <v>0</v>
      </c>
      <c r="R266" s="132">
        <f>SUM(R267:R271)</f>
        <v>0</v>
      </c>
      <c r="T266" s="133">
        <f>SUM(T267:T271)</f>
        <v>0</v>
      </c>
      <c r="AR266" s="127" t="s">
        <v>82</v>
      </c>
      <c r="AT266" s="134" t="s">
        <v>73</v>
      </c>
      <c r="AU266" s="134" t="s">
        <v>82</v>
      </c>
      <c r="AY266" s="127" t="s">
        <v>163</v>
      </c>
      <c r="BK266" s="135">
        <f>SUM(BK267:BK271)</f>
        <v>0</v>
      </c>
    </row>
    <row r="267" spans="2:65" s="1" customFormat="1" ht="33" customHeight="1">
      <c r="B267" s="31"/>
      <c r="C267" s="138" t="s">
        <v>1770</v>
      </c>
      <c r="D267" s="138" t="s">
        <v>166</v>
      </c>
      <c r="E267" s="139" t="s">
        <v>1771</v>
      </c>
      <c r="F267" s="140" t="s">
        <v>1772</v>
      </c>
      <c r="G267" s="141" t="s">
        <v>320</v>
      </c>
      <c r="H267" s="142">
        <v>1</v>
      </c>
      <c r="I267" s="143"/>
      <c r="J267" s="144">
        <f>ROUND(I267*H267,2)</f>
        <v>0</v>
      </c>
      <c r="K267" s="145"/>
      <c r="L267" s="31"/>
      <c r="M267" s="146" t="s">
        <v>1</v>
      </c>
      <c r="N267" s="147" t="s">
        <v>40</v>
      </c>
      <c r="P267" s="148">
        <f>O267*H267</f>
        <v>0</v>
      </c>
      <c r="Q267" s="148">
        <v>0</v>
      </c>
      <c r="R267" s="148">
        <f>Q267*H267</f>
        <v>0</v>
      </c>
      <c r="S267" s="148">
        <v>0</v>
      </c>
      <c r="T267" s="149">
        <f>S267*H267</f>
        <v>0</v>
      </c>
      <c r="AR267" s="150" t="s">
        <v>170</v>
      </c>
      <c r="AT267" s="150" t="s">
        <v>166</v>
      </c>
      <c r="AU267" s="150" t="s">
        <v>171</v>
      </c>
      <c r="AY267" s="16" t="s">
        <v>163</v>
      </c>
      <c r="BE267" s="151">
        <f>IF(N267="základná",J267,0)</f>
        <v>0</v>
      </c>
      <c r="BF267" s="151">
        <f>IF(N267="znížená",J267,0)</f>
        <v>0</v>
      </c>
      <c r="BG267" s="151">
        <f>IF(N267="zákl. prenesená",J267,0)</f>
        <v>0</v>
      </c>
      <c r="BH267" s="151">
        <f>IF(N267="zníž. prenesená",J267,0)</f>
        <v>0</v>
      </c>
      <c r="BI267" s="151">
        <f>IF(N267="nulová",J267,0)</f>
        <v>0</v>
      </c>
      <c r="BJ267" s="16" t="s">
        <v>171</v>
      </c>
      <c r="BK267" s="151">
        <f>ROUND(I267*H267,2)</f>
        <v>0</v>
      </c>
      <c r="BL267" s="16" t="s">
        <v>170</v>
      </c>
      <c r="BM267" s="150" t="s">
        <v>1773</v>
      </c>
    </row>
    <row r="268" spans="2:65" s="1" customFormat="1" ht="24.25" customHeight="1">
      <c r="B268" s="31"/>
      <c r="C268" s="138" t="s">
        <v>1575</v>
      </c>
      <c r="D268" s="138" t="s">
        <v>166</v>
      </c>
      <c r="E268" s="139" t="s">
        <v>1774</v>
      </c>
      <c r="F268" s="140" t="s">
        <v>1775</v>
      </c>
      <c r="G268" s="141" t="s">
        <v>320</v>
      </c>
      <c r="H268" s="142">
        <v>1</v>
      </c>
      <c r="I268" s="143"/>
      <c r="J268" s="144">
        <f>ROUND(I268*H268,2)</f>
        <v>0</v>
      </c>
      <c r="K268" s="145"/>
      <c r="L268" s="31"/>
      <c r="M268" s="146" t="s">
        <v>1</v>
      </c>
      <c r="N268" s="147" t="s">
        <v>40</v>
      </c>
      <c r="P268" s="148">
        <f>O268*H268</f>
        <v>0</v>
      </c>
      <c r="Q268" s="148">
        <v>0</v>
      </c>
      <c r="R268" s="148">
        <f>Q268*H268</f>
        <v>0</v>
      </c>
      <c r="S268" s="148">
        <v>0</v>
      </c>
      <c r="T268" s="149">
        <f>S268*H268</f>
        <v>0</v>
      </c>
      <c r="AR268" s="150" t="s">
        <v>170</v>
      </c>
      <c r="AT268" s="150" t="s">
        <v>166</v>
      </c>
      <c r="AU268" s="150" t="s">
        <v>171</v>
      </c>
      <c r="AY268" s="16" t="s">
        <v>163</v>
      </c>
      <c r="BE268" s="151">
        <f>IF(N268="základná",J268,0)</f>
        <v>0</v>
      </c>
      <c r="BF268" s="151">
        <f>IF(N268="znížená",J268,0)</f>
        <v>0</v>
      </c>
      <c r="BG268" s="151">
        <f>IF(N268="zákl. prenesená",J268,0)</f>
        <v>0</v>
      </c>
      <c r="BH268" s="151">
        <f>IF(N268="zníž. prenesená",J268,0)</f>
        <v>0</v>
      </c>
      <c r="BI268" s="151">
        <f>IF(N268="nulová",J268,0)</f>
        <v>0</v>
      </c>
      <c r="BJ268" s="16" t="s">
        <v>171</v>
      </c>
      <c r="BK268" s="151">
        <f>ROUND(I268*H268,2)</f>
        <v>0</v>
      </c>
      <c r="BL268" s="16" t="s">
        <v>170</v>
      </c>
      <c r="BM268" s="150" t="s">
        <v>1776</v>
      </c>
    </row>
    <row r="269" spans="2:65" s="1" customFormat="1" ht="33" customHeight="1">
      <c r="B269" s="31"/>
      <c r="C269" s="138" t="s">
        <v>1777</v>
      </c>
      <c r="D269" s="138" t="s">
        <v>166</v>
      </c>
      <c r="E269" s="139" t="s">
        <v>1778</v>
      </c>
      <c r="F269" s="140" t="s">
        <v>1779</v>
      </c>
      <c r="G269" s="141" t="s">
        <v>320</v>
      </c>
      <c r="H269" s="142">
        <v>1</v>
      </c>
      <c r="I269" s="143"/>
      <c r="J269" s="144">
        <f>ROUND(I269*H269,2)</f>
        <v>0</v>
      </c>
      <c r="K269" s="145"/>
      <c r="L269" s="31"/>
      <c r="M269" s="146" t="s">
        <v>1</v>
      </c>
      <c r="N269" s="147" t="s">
        <v>40</v>
      </c>
      <c r="P269" s="148">
        <f>O269*H269</f>
        <v>0</v>
      </c>
      <c r="Q269" s="148">
        <v>0</v>
      </c>
      <c r="R269" s="148">
        <f>Q269*H269</f>
        <v>0</v>
      </c>
      <c r="S269" s="148">
        <v>0</v>
      </c>
      <c r="T269" s="149">
        <f>S269*H269</f>
        <v>0</v>
      </c>
      <c r="AR269" s="150" t="s">
        <v>170</v>
      </c>
      <c r="AT269" s="150" t="s">
        <v>166</v>
      </c>
      <c r="AU269" s="150" t="s">
        <v>171</v>
      </c>
      <c r="AY269" s="16" t="s">
        <v>163</v>
      </c>
      <c r="BE269" s="151">
        <f>IF(N269="základná",J269,0)</f>
        <v>0</v>
      </c>
      <c r="BF269" s="151">
        <f>IF(N269="znížená",J269,0)</f>
        <v>0</v>
      </c>
      <c r="BG269" s="151">
        <f>IF(N269="zákl. prenesená",J269,0)</f>
        <v>0</v>
      </c>
      <c r="BH269" s="151">
        <f>IF(N269="zníž. prenesená",J269,0)</f>
        <v>0</v>
      </c>
      <c r="BI269" s="151">
        <f>IF(N269="nulová",J269,0)</f>
        <v>0</v>
      </c>
      <c r="BJ269" s="16" t="s">
        <v>171</v>
      </c>
      <c r="BK269" s="151">
        <f>ROUND(I269*H269,2)</f>
        <v>0</v>
      </c>
      <c r="BL269" s="16" t="s">
        <v>170</v>
      </c>
      <c r="BM269" s="150" t="s">
        <v>1780</v>
      </c>
    </row>
    <row r="270" spans="2:65" s="1" customFormat="1" ht="33" customHeight="1">
      <c r="B270" s="31"/>
      <c r="C270" s="138" t="s">
        <v>1578</v>
      </c>
      <c r="D270" s="138" t="s">
        <v>166</v>
      </c>
      <c r="E270" s="139" t="s">
        <v>1781</v>
      </c>
      <c r="F270" s="140" t="s">
        <v>1782</v>
      </c>
      <c r="G270" s="141" t="s">
        <v>320</v>
      </c>
      <c r="H270" s="142">
        <v>1</v>
      </c>
      <c r="I270" s="143"/>
      <c r="J270" s="144">
        <f>ROUND(I270*H270,2)</f>
        <v>0</v>
      </c>
      <c r="K270" s="145"/>
      <c r="L270" s="31"/>
      <c r="M270" s="146" t="s">
        <v>1</v>
      </c>
      <c r="N270" s="147" t="s">
        <v>40</v>
      </c>
      <c r="P270" s="148">
        <f>O270*H270</f>
        <v>0</v>
      </c>
      <c r="Q270" s="148">
        <v>0</v>
      </c>
      <c r="R270" s="148">
        <f>Q270*H270</f>
        <v>0</v>
      </c>
      <c r="S270" s="148">
        <v>0</v>
      </c>
      <c r="T270" s="149">
        <f>S270*H270</f>
        <v>0</v>
      </c>
      <c r="AR270" s="150" t="s">
        <v>170</v>
      </c>
      <c r="AT270" s="150" t="s">
        <v>166</v>
      </c>
      <c r="AU270" s="150" t="s">
        <v>171</v>
      </c>
      <c r="AY270" s="16" t="s">
        <v>163</v>
      </c>
      <c r="BE270" s="151">
        <f>IF(N270="základná",J270,0)</f>
        <v>0</v>
      </c>
      <c r="BF270" s="151">
        <f>IF(N270="znížená",J270,0)</f>
        <v>0</v>
      </c>
      <c r="BG270" s="151">
        <f>IF(N270="zákl. prenesená",J270,0)</f>
        <v>0</v>
      </c>
      <c r="BH270" s="151">
        <f>IF(N270="zníž. prenesená",J270,0)</f>
        <v>0</v>
      </c>
      <c r="BI270" s="151">
        <f>IF(N270="nulová",J270,0)</f>
        <v>0</v>
      </c>
      <c r="BJ270" s="16" t="s">
        <v>171</v>
      </c>
      <c r="BK270" s="151">
        <f>ROUND(I270*H270,2)</f>
        <v>0</v>
      </c>
      <c r="BL270" s="16" t="s">
        <v>170</v>
      </c>
      <c r="BM270" s="150" t="s">
        <v>1783</v>
      </c>
    </row>
    <row r="271" spans="2:65" s="1" customFormat="1" ht="24.25" customHeight="1">
      <c r="B271" s="31"/>
      <c r="C271" s="138" t="s">
        <v>1784</v>
      </c>
      <c r="D271" s="138" t="s">
        <v>166</v>
      </c>
      <c r="E271" s="139" t="s">
        <v>1785</v>
      </c>
      <c r="F271" s="140" t="s">
        <v>1786</v>
      </c>
      <c r="G271" s="141" t="s">
        <v>320</v>
      </c>
      <c r="H271" s="142">
        <v>1</v>
      </c>
      <c r="I271" s="143"/>
      <c r="J271" s="144">
        <f>ROUND(I271*H271,2)</f>
        <v>0</v>
      </c>
      <c r="K271" s="145"/>
      <c r="L271" s="31"/>
      <c r="M271" s="190" t="s">
        <v>1</v>
      </c>
      <c r="N271" s="191" t="s">
        <v>40</v>
      </c>
      <c r="O271" s="192"/>
      <c r="P271" s="193">
        <f>O271*H271</f>
        <v>0</v>
      </c>
      <c r="Q271" s="193">
        <v>0</v>
      </c>
      <c r="R271" s="193">
        <f>Q271*H271</f>
        <v>0</v>
      </c>
      <c r="S271" s="193">
        <v>0</v>
      </c>
      <c r="T271" s="194">
        <f>S271*H271</f>
        <v>0</v>
      </c>
      <c r="AR271" s="150" t="s">
        <v>170</v>
      </c>
      <c r="AT271" s="150" t="s">
        <v>166</v>
      </c>
      <c r="AU271" s="150" t="s">
        <v>171</v>
      </c>
      <c r="AY271" s="16" t="s">
        <v>163</v>
      </c>
      <c r="BE271" s="151">
        <f>IF(N271="základná",J271,0)</f>
        <v>0</v>
      </c>
      <c r="BF271" s="151">
        <f>IF(N271="znížená",J271,0)</f>
        <v>0</v>
      </c>
      <c r="BG271" s="151">
        <f>IF(N271="zákl. prenesená",J271,0)</f>
        <v>0</v>
      </c>
      <c r="BH271" s="151">
        <f>IF(N271="zníž. prenesená",J271,0)</f>
        <v>0</v>
      </c>
      <c r="BI271" s="151">
        <f>IF(N271="nulová",J271,0)</f>
        <v>0</v>
      </c>
      <c r="BJ271" s="16" t="s">
        <v>171</v>
      </c>
      <c r="BK271" s="151">
        <f>ROUND(I271*H271,2)</f>
        <v>0</v>
      </c>
      <c r="BL271" s="16" t="s">
        <v>170</v>
      </c>
      <c r="BM271" s="150" t="s">
        <v>1787</v>
      </c>
    </row>
    <row r="272" spans="2:65" s="1" customFormat="1" ht="7" customHeight="1">
      <c r="B272" s="46"/>
      <c r="C272" s="47"/>
      <c r="D272" s="47"/>
      <c r="E272" s="47"/>
      <c r="F272" s="47"/>
      <c r="G272" s="47"/>
      <c r="H272" s="47"/>
      <c r="I272" s="47"/>
      <c r="J272" s="47"/>
      <c r="K272" s="47"/>
      <c r="L272" s="31"/>
    </row>
  </sheetData>
  <sheetProtection algorithmName="SHA-512" hashValue="Jg6OzHXw33CJ34KRm4bqB9KdWvJlac9vDR1Z2/rbODotIA/st8Y7BMn++eir53Lns2GzDj7FMDVlwbHFXFWIuQ==" saltValue="y5OoNiKk2m3+sDw2gecyPEwi7GoOTFK36yAQuuDAQpo0zoRQVtjvCRjXH+3Ulw52ydkh3A13yYVxJWGVe9CW5A==" spinCount="100000" sheet="1" objects="1" scenarios="1" formatColumns="0" formatRows="0" autoFilter="0"/>
  <autoFilter ref="C127:K271" xr:uid="{00000000-0009-0000-0000-000004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4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95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0" t="s">
        <v>1788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ROUND((SUM(BE118:BE140)),  2)</f>
        <v>0</v>
      </c>
      <c r="G33" s="94"/>
      <c r="H33" s="94"/>
      <c r="I33" s="95">
        <v>0.23</v>
      </c>
      <c r="J33" s="93">
        <f>ROUND(((SUM(BE118:BE140))*I33),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ROUND((SUM(BF118:BF140)),  2)</f>
        <v>0</v>
      </c>
      <c r="I34" s="97">
        <v>0.23</v>
      </c>
      <c r="J34" s="96">
        <f>ROUND(((SUM(BF118:BF140))*I34),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ROUND((SUM(BG118:BG140)),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ROUND((SUM(BH118:BH140)),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ROUND((SUM(BI118:BI140)),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0" t="str">
        <f>E9</f>
        <v>2025/12 - SO-01 - umelecko-remeselná obnova a reštaurovanie okien na celom objekte kaštieľa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J118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141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20" customHeight="1">
      <c r="B98" s="113"/>
      <c r="D98" s="114" t="s">
        <v>525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7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7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5" customHeight="1">
      <c r="B105" s="31"/>
      <c r="C105" s="20" t="s">
        <v>149</v>
      </c>
      <c r="L105" s="31"/>
    </row>
    <row r="106" spans="2:12" s="1" customFormat="1" ht="7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16.5" customHeight="1">
      <c r="B108" s="31"/>
      <c r="E108" s="237" t="str">
        <f>E7</f>
        <v>Obnova vybraných častí  NKP Kaštieľ,Múzeum vo Svätom Antone</v>
      </c>
      <c r="F108" s="238"/>
      <c r="G108" s="238"/>
      <c r="H108" s="238"/>
      <c r="L108" s="31"/>
    </row>
    <row r="109" spans="2:12" s="1" customFormat="1" ht="12" customHeight="1">
      <c r="B109" s="31"/>
      <c r="C109" s="26" t="s">
        <v>130</v>
      </c>
      <c r="L109" s="31"/>
    </row>
    <row r="110" spans="2:12" s="1" customFormat="1" ht="30" customHeight="1">
      <c r="B110" s="31"/>
      <c r="E110" s="200" t="str">
        <f>E9</f>
        <v>2025/12 - SO-01 - umelecko-remeselná obnova a reštaurovanie okien na celom objekte kaštieľa</v>
      </c>
      <c r="F110" s="239"/>
      <c r="G110" s="239"/>
      <c r="H110" s="239"/>
      <c r="L110" s="31"/>
    </row>
    <row r="111" spans="2:12" s="1" customFormat="1" ht="7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 xml:space="preserve"> </v>
      </c>
      <c r="I112" s="26" t="s">
        <v>21</v>
      </c>
      <c r="J112" s="54" t="str">
        <f>IF(J12="","",J12)</f>
        <v>24. 7. 2026</v>
      </c>
      <c r="L112" s="31"/>
    </row>
    <row r="113" spans="2:65" s="1" customFormat="1" ht="7" customHeight="1">
      <c r="B113" s="31"/>
      <c r="L113" s="31"/>
    </row>
    <row r="114" spans="2:65" s="1" customFormat="1" ht="25.75" customHeight="1">
      <c r="B114" s="31"/>
      <c r="C114" s="26" t="s">
        <v>23</v>
      </c>
      <c r="F114" s="24" t="str">
        <f>E15</f>
        <v xml:space="preserve">Múzeum vo Sv.Antone, Svätý Anton č. 291, 969 72 </v>
      </c>
      <c r="I114" s="26" t="s">
        <v>29</v>
      </c>
      <c r="J114" s="29" t="str">
        <f>E21</f>
        <v xml:space="preserve">Ing.arch.Adriana Zorvanová </v>
      </c>
      <c r="L114" s="31"/>
    </row>
    <row r="115" spans="2:65" s="1" customFormat="1" ht="15.25" customHeight="1">
      <c r="B115" s="31"/>
      <c r="C115" s="26" t="s">
        <v>27</v>
      </c>
      <c r="F115" s="24" t="str">
        <f>IF(E18="","",E18)</f>
        <v>Vyplň údaj</v>
      </c>
      <c r="I115" s="26" t="s">
        <v>32</v>
      </c>
      <c r="J115" s="29" t="str">
        <f>E24</f>
        <v xml:space="preserve"> </v>
      </c>
      <c r="L115" s="31"/>
    </row>
    <row r="116" spans="2:65" s="1" customFormat="1" ht="10.25" customHeight="1">
      <c r="B116" s="31"/>
      <c r="L116" s="31"/>
    </row>
    <row r="117" spans="2:65" s="10" customFormat="1" ht="29.25" customHeight="1">
      <c r="B117" s="117"/>
      <c r="C117" s="118" t="s">
        <v>150</v>
      </c>
      <c r="D117" s="119" t="s">
        <v>59</v>
      </c>
      <c r="E117" s="119" t="s">
        <v>55</v>
      </c>
      <c r="F117" s="119" t="s">
        <v>56</v>
      </c>
      <c r="G117" s="119" t="s">
        <v>151</v>
      </c>
      <c r="H117" s="119" t="s">
        <v>152</v>
      </c>
      <c r="I117" s="119" t="s">
        <v>153</v>
      </c>
      <c r="J117" s="120" t="s">
        <v>134</v>
      </c>
      <c r="K117" s="121" t="s">
        <v>154</v>
      </c>
      <c r="L117" s="117"/>
      <c r="M117" s="61" t="s">
        <v>1</v>
      </c>
      <c r="N117" s="62" t="s">
        <v>38</v>
      </c>
      <c r="O117" s="62" t="s">
        <v>155</v>
      </c>
      <c r="P117" s="62" t="s">
        <v>156</v>
      </c>
      <c r="Q117" s="62" t="s">
        <v>157</v>
      </c>
      <c r="R117" s="62" t="s">
        <v>158</v>
      </c>
      <c r="S117" s="62" t="s">
        <v>159</v>
      </c>
      <c r="T117" s="63" t="s">
        <v>160</v>
      </c>
    </row>
    <row r="118" spans="2:65" s="1" customFormat="1" ht="22.75" customHeight="1">
      <c r="B118" s="31"/>
      <c r="C118" s="66" t="s">
        <v>135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3.225E-3</v>
      </c>
      <c r="S118" s="55"/>
      <c r="T118" s="124">
        <f>T119</f>
        <v>0</v>
      </c>
      <c r="AT118" s="16" t="s">
        <v>73</v>
      </c>
      <c r="AU118" s="16" t="s">
        <v>136</v>
      </c>
      <c r="BK118" s="125">
        <f>BK119</f>
        <v>0</v>
      </c>
    </row>
    <row r="119" spans="2:65" s="11" customFormat="1" ht="26" customHeight="1">
      <c r="B119" s="126"/>
      <c r="D119" s="127" t="s">
        <v>73</v>
      </c>
      <c r="E119" s="128" t="s">
        <v>279</v>
      </c>
      <c r="F119" s="128" t="s">
        <v>280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3.225E-3</v>
      </c>
      <c r="T119" s="133">
        <f>T120</f>
        <v>0</v>
      </c>
      <c r="AR119" s="127" t="s">
        <v>171</v>
      </c>
      <c r="AT119" s="134" t="s">
        <v>73</v>
      </c>
      <c r="AU119" s="134" t="s">
        <v>74</v>
      </c>
      <c r="AY119" s="127" t="s">
        <v>163</v>
      </c>
      <c r="BK119" s="135">
        <f>BK120</f>
        <v>0</v>
      </c>
    </row>
    <row r="120" spans="2:65" s="11" customFormat="1" ht="22.75" customHeight="1">
      <c r="B120" s="126"/>
      <c r="D120" s="127" t="s">
        <v>73</v>
      </c>
      <c r="E120" s="136" t="s">
        <v>944</v>
      </c>
      <c r="F120" s="136" t="s">
        <v>945</v>
      </c>
      <c r="I120" s="129"/>
      <c r="J120" s="137">
        <f>BK120</f>
        <v>0</v>
      </c>
      <c r="L120" s="126"/>
      <c r="M120" s="131"/>
      <c r="P120" s="132">
        <f>SUM(P121:P140)</f>
        <v>0</v>
      </c>
      <c r="R120" s="132">
        <f>SUM(R121:R140)</f>
        <v>3.225E-3</v>
      </c>
      <c r="T120" s="133">
        <f>SUM(T121:T140)</f>
        <v>0</v>
      </c>
      <c r="AR120" s="127" t="s">
        <v>171</v>
      </c>
      <c r="AT120" s="134" t="s">
        <v>73</v>
      </c>
      <c r="AU120" s="134" t="s">
        <v>82</v>
      </c>
      <c r="AY120" s="127" t="s">
        <v>163</v>
      </c>
      <c r="BK120" s="135">
        <f>SUM(BK121:BK140)</f>
        <v>0</v>
      </c>
    </row>
    <row r="121" spans="2:65" s="1" customFormat="1" ht="16.5" customHeight="1">
      <c r="B121" s="31"/>
      <c r="C121" s="138" t="s">
        <v>82</v>
      </c>
      <c r="D121" s="138" t="s">
        <v>166</v>
      </c>
      <c r="E121" s="139" t="s">
        <v>1789</v>
      </c>
      <c r="F121" s="140" t="s">
        <v>1790</v>
      </c>
      <c r="G121" s="141" t="s">
        <v>320</v>
      </c>
      <c r="H121" s="142">
        <v>15</v>
      </c>
      <c r="I121" s="143"/>
      <c r="J121" s="144">
        <f t="shared" ref="J121:J140" si="0">ROUND(I121*H121,2)</f>
        <v>0</v>
      </c>
      <c r="K121" s="145"/>
      <c r="L121" s="31"/>
      <c r="M121" s="146" t="s">
        <v>1</v>
      </c>
      <c r="N121" s="147" t="s">
        <v>40</v>
      </c>
      <c r="P121" s="148">
        <f t="shared" ref="P121:P140" si="1">O121*H121</f>
        <v>0</v>
      </c>
      <c r="Q121" s="148">
        <v>2.1499999999999999E-4</v>
      </c>
      <c r="R121" s="148">
        <f t="shared" ref="R121:R140" si="2">Q121*H121</f>
        <v>3.225E-3</v>
      </c>
      <c r="S121" s="148">
        <v>0</v>
      </c>
      <c r="T121" s="149">
        <f t="shared" ref="T121:T140" si="3">S121*H121</f>
        <v>0</v>
      </c>
      <c r="AR121" s="150" t="s">
        <v>275</v>
      </c>
      <c r="AT121" s="150" t="s">
        <v>166</v>
      </c>
      <c r="AU121" s="150" t="s">
        <v>171</v>
      </c>
      <c r="AY121" s="16" t="s">
        <v>163</v>
      </c>
      <c r="BE121" s="151">
        <f t="shared" ref="BE121:BE140" si="4">IF(N121="základná",J121,0)</f>
        <v>0</v>
      </c>
      <c r="BF121" s="151">
        <f t="shared" ref="BF121:BF140" si="5">IF(N121="znížená",J121,0)</f>
        <v>0</v>
      </c>
      <c r="BG121" s="151">
        <f t="shared" ref="BG121:BG140" si="6">IF(N121="zákl. prenesená",J121,0)</f>
        <v>0</v>
      </c>
      <c r="BH121" s="151">
        <f t="shared" ref="BH121:BH140" si="7">IF(N121="zníž. prenesená",J121,0)</f>
        <v>0</v>
      </c>
      <c r="BI121" s="151">
        <f t="shared" ref="BI121:BI140" si="8">IF(N121="nulová",J121,0)</f>
        <v>0</v>
      </c>
      <c r="BJ121" s="16" t="s">
        <v>171</v>
      </c>
      <c r="BK121" s="151">
        <f t="shared" ref="BK121:BK140" si="9">ROUND(I121*H121,2)</f>
        <v>0</v>
      </c>
      <c r="BL121" s="16" t="s">
        <v>275</v>
      </c>
      <c r="BM121" s="150" t="s">
        <v>1791</v>
      </c>
    </row>
    <row r="122" spans="2:65" s="1" customFormat="1" ht="16.5" customHeight="1">
      <c r="B122" s="31"/>
      <c r="C122" s="138" t="s">
        <v>171</v>
      </c>
      <c r="D122" s="138" t="s">
        <v>166</v>
      </c>
      <c r="E122" s="139" t="s">
        <v>1792</v>
      </c>
      <c r="F122" s="140" t="s">
        <v>1793</v>
      </c>
      <c r="G122" s="141" t="s">
        <v>320</v>
      </c>
      <c r="H122" s="142">
        <v>25</v>
      </c>
      <c r="I122" s="143"/>
      <c r="J122" s="144">
        <f t="shared" si="0"/>
        <v>0</v>
      </c>
      <c r="K122" s="145"/>
      <c r="L122" s="31"/>
      <c r="M122" s="146" t="s">
        <v>1</v>
      </c>
      <c r="N122" s="147" t="s">
        <v>40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AR122" s="150" t="s">
        <v>275</v>
      </c>
      <c r="AT122" s="150" t="s">
        <v>166</v>
      </c>
      <c r="AU122" s="150" t="s">
        <v>171</v>
      </c>
      <c r="AY122" s="16" t="s">
        <v>163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6" t="s">
        <v>171</v>
      </c>
      <c r="BK122" s="151">
        <f t="shared" si="9"/>
        <v>0</v>
      </c>
      <c r="BL122" s="16" t="s">
        <v>275</v>
      </c>
      <c r="BM122" s="150" t="s">
        <v>1794</v>
      </c>
    </row>
    <row r="123" spans="2:65" s="1" customFormat="1" ht="16.5" customHeight="1">
      <c r="B123" s="31"/>
      <c r="C123" s="138" t="s">
        <v>203</v>
      </c>
      <c r="D123" s="138" t="s">
        <v>166</v>
      </c>
      <c r="E123" s="139" t="s">
        <v>1795</v>
      </c>
      <c r="F123" s="140" t="s">
        <v>1796</v>
      </c>
      <c r="G123" s="141" t="s">
        <v>320</v>
      </c>
      <c r="H123" s="142">
        <v>5</v>
      </c>
      <c r="I123" s="143"/>
      <c r="J123" s="144">
        <f t="shared" si="0"/>
        <v>0</v>
      </c>
      <c r="K123" s="145"/>
      <c r="L123" s="31"/>
      <c r="M123" s="146" t="s">
        <v>1</v>
      </c>
      <c r="N123" s="147" t="s">
        <v>40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AR123" s="150" t="s">
        <v>275</v>
      </c>
      <c r="AT123" s="150" t="s">
        <v>166</v>
      </c>
      <c r="AU123" s="150" t="s">
        <v>171</v>
      </c>
      <c r="AY123" s="16" t="s">
        <v>163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6" t="s">
        <v>171</v>
      </c>
      <c r="BK123" s="151">
        <f t="shared" si="9"/>
        <v>0</v>
      </c>
      <c r="BL123" s="16" t="s">
        <v>275</v>
      </c>
      <c r="BM123" s="150" t="s">
        <v>1797</v>
      </c>
    </row>
    <row r="124" spans="2:65" s="1" customFormat="1" ht="16.5" customHeight="1">
      <c r="B124" s="31"/>
      <c r="C124" s="138" t="s">
        <v>170</v>
      </c>
      <c r="D124" s="138" t="s">
        <v>166</v>
      </c>
      <c r="E124" s="139" t="s">
        <v>1798</v>
      </c>
      <c r="F124" s="140" t="s">
        <v>1799</v>
      </c>
      <c r="G124" s="141" t="s">
        <v>320</v>
      </c>
      <c r="H124" s="142">
        <v>32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275</v>
      </c>
      <c r="AT124" s="150" t="s">
        <v>166</v>
      </c>
      <c r="AU124" s="150" t="s">
        <v>171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275</v>
      </c>
      <c r="BM124" s="150" t="s">
        <v>1800</v>
      </c>
    </row>
    <row r="125" spans="2:65" s="1" customFormat="1" ht="16.5" customHeight="1">
      <c r="B125" s="31"/>
      <c r="C125" s="138" t="s">
        <v>212</v>
      </c>
      <c r="D125" s="138" t="s">
        <v>166</v>
      </c>
      <c r="E125" s="139" t="s">
        <v>1801</v>
      </c>
      <c r="F125" s="140" t="s">
        <v>1802</v>
      </c>
      <c r="G125" s="141" t="s">
        <v>773</v>
      </c>
      <c r="H125" s="142">
        <v>16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275</v>
      </c>
      <c r="AT125" s="150" t="s">
        <v>166</v>
      </c>
      <c r="AU125" s="150" t="s">
        <v>171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275</v>
      </c>
      <c r="BM125" s="150" t="s">
        <v>1803</v>
      </c>
    </row>
    <row r="126" spans="2:65" s="1" customFormat="1" ht="16.5" customHeight="1">
      <c r="B126" s="31"/>
      <c r="C126" s="138" t="s">
        <v>164</v>
      </c>
      <c r="D126" s="138" t="s">
        <v>166</v>
      </c>
      <c r="E126" s="139" t="s">
        <v>1804</v>
      </c>
      <c r="F126" s="140" t="s">
        <v>1805</v>
      </c>
      <c r="G126" s="141" t="s">
        <v>320</v>
      </c>
      <c r="H126" s="142">
        <v>19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275</v>
      </c>
      <c r="AT126" s="150" t="s">
        <v>166</v>
      </c>
      <c r="AU126" s="150" t="s">
        <v>171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275</v>
      </c>
      <c r="BM126" s="150" t="s">
        <v>1806</v>
      </c>
    </row>
    <row r="127" spans="2:65" s="1" customFormat="1" ht="24.25" customHeight="1">
      <c r="B127" s="31"/>
      <c r="C127" s="138" t="s">
        <v>225</v>
      </c>
      <c r="D127" s="138" t="s">
        <v>166</v>
      </c>
      <c r="E127" s="139" t="s">
        <v>1807</v>
      </c>
      <c r="F127" s="140" t="s">
        <v>1808</v>
      </c>
      <c r="G127" s="141" t="s">
        <v>320</v>
      </c>
      <c r="H127" s="142">
        <v>35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275</v>
      </c>
      <c r="AT127" s="150" t="s">
        <v>166</v>
      </c>
      <c r="AU127" s="150" t="s">
        <v>171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275</v>
      </c>
      <c r="BM127" s="150" t="s">
        <v>1809</v>
      </c>
    </row>
    <row r="128" spans="2:65" s="1" customFormat="1" ht="16.5" customHeight="1">
      <c r="B128" s="31"/>
      <c r="C128" s="138" t="s">
        <v>230</v>
      </c>
      <c r="D128" s="138" t="s">
        <v>166</v>
      </c>
      <c r="E128" s="139" t="s">
        <v>1810</v>
      </c>
      <c r="F128" s="140" t="s">
        <v>1811</v>
      </c>
      <c r="G128" s="141" t="s">
        <v>773</v>
      </c>
      <c r="H128" s="142">
        <v>3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275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275</v>
      </c>
      <c r="BM128" s="150" t="s">
        <v>1812</v>
      </c>
    </row>
    <row r="129" spans="2:65" s="1" customFormat="1" ht="16.5" customHeight="1">
      <c r="B129" s="31"/>
      <c r="C129" s="138" t="s">
        <v>179</v>
      </c>
      <c r="D129" s="138" t="s">
        <v>166</v>
      </c>
      <c r="E129" s="139" t="s">
        <v>1813</v>
      </c>
      <c r="F129" s="140" t="s">
        <v>1814</v>
      </c>
      <c r="G129" s="141" t="s">
        <v>773</v>
      </c>
      <c r="H129" s="142">
        <v>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275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275</v>
      </c>
      <c r="BM129" s="150" t="s">
        <v>1815</v>
      </c>
    </row>
    <row r="130" spans="2:65" s="1" customFormat="1" ht="16.5" customHeight="1">
      <c r="B130" s="31"/>
      <c r="C130" s="138" t="s">
        <v>243</v>
      </c>
      <c r="D130" s="138" t="s">
        <v>166</v>
      </c>
      <c r="E130" s="139" t="s">
        <v>1816</v>
      </c>
      <c r="F130" s="140" t="s">
        <v>1817</v>
      </c>
      <c r="G130" s="141" t="s">
        <v>773</v>
      </c>
      <c r="H130" s="142">
        <v>2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275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275</v>
      </c>
      <c r="BM130" s="150" t="s">
        <v>1818</v>
      </c>
    </row>
    <row r="131" spans="2:65" s="1" customFormat="1" ht="16.5" customHeight="1">
      <c r="B131" s="31"/>
      <c r="C131" s="138" t="s">
        <v>249</v>
      </c>
      <c r="D131" s="138" t="s">
        <v>166</v>
      </c>
      <c r="E131" s="139" t="s">
        <v>1044</v>
      </c>
      <c r="F131" s="140" t="s">
        <v>1819</v>
      </c>
      <c r="G131" s="141" t="s">
        <v>320</v>
      </c>
      <c r="H131" s="142">
        <v>6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275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275</v>
      </c>
      <c r="BM131" s="150" t="s">
        <v>1820</v>
      </c>
    </row>
    <row r="132" spans="2:65" s="1" customFormat="1" ht="16.5" customHeight="1">
      <c r="B132" s="31"/>
      <c r="C132" s="138" t="s">
        <v>253</v>
      </c>
      <c r="D132" s="138" t="s">
        <v>166</v>
      </c>
      <c r="E132" s="139" t="s">
        <v>1048</v>
      </c>
      <c r="F132" s="140" t="s">
        <v>1821</v>
      </c>
      <c r="G132" s="141" t="s">
        <v>773</v>
      </c>
      <c r="H132" s="142">
        <v>27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275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275</v>
      </c>
      <c r="BM132" s="150" t="s">
        <v>1822</v>
      </c>
    </row>
    <row r="133" spans="2:65" s="1" customFormat="1" ht="16.5" customHeight="1">
      <c r="B133" s="31"/>
      <c r="C133" s="138" t="s">
        <v>258</v>
      </c>
      <c r="D133" s="138" t="s">
        <v>166</v>
      </c>
      <c r="E133" s="139" t="s">
        <v>1823</v>
      </c>
      <c r="F133" s="140" t="s">
        <v>1824</v>
      </c>
      <c r="G133" s="141" t="s">
        <v>773</v>
      </c>
      <c r="H133" s="142">
        <v>1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275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275</v>
      </c>
      <c r="BM133" s="150" t="s">
        <v>1825</v>
      </c>
    </row>
    <row r="134" spans="2:65" s="1" customFormat="1" ht="16.5" customHeight="1">
      <c r="B134" s="31"/>
      <c r="C134" s="138" t="s">
        <v>262</v>
      </c>
      <c r="D134" s="138" t="s">
        <v>166</v>
      </c>
      <c r="E134" s="139" t="s">
        <v>1826</v>
      </c>
      <c r="F134" s="140" t="s">
        <v>1827</v>
      </c>
      <c r="G134" s="141" t="s">
        <v>320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275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275</v>
      </c>
      <c r="BM134" s="150" t="s">
        <v>1828</v>
      </c>
    </row>
    <row r="135" spans="2:65" s="1" customFormat="1" ht="16.5" customHeight="1">
      <c r="B135" s="31"/>
      <c r="C135" s="138" t="s">
        <v>266</v>
      </c>
      <c r="D135" s="138" t="s">
        <v>166</v>
      </c>
      <c r="E135" s="139" t="s">
        <v>1829</v>
      </c>
      <c r="F135" s="140" t="s">
        <v>1830</v>
      </c>
      <c r="G135" s="141" t="s">
        <v>320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275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275</v>
      </c>
      <c r="BM135" s="150" t="s">
        <v>1831</v>
      </c>
    </row>
    <row r="136" spans="2:65" s="1" customFormat="1" ht="16.5" customHeight="1">
      <c r="B136" s="31"/>
      <c r="C136" s="138" t="s">
        <v>275</v>
      </c>
      <c r="D136" s="138" t="s">
        <v>166</v>
      </c>
      <c r="E136" s="139" t="s">
        <v>1832</v>
      </c>
      <c r="F136" s="140" t="s">
        <v>1833</v>
      </c>
      <c r="G136" s="141" t="s">
        <v>320</v>
      </c>
      <c r="H136" s="142">
        <v>13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275</v>
      </c>
      <c r="AT136" s="150" t="s">
        <v>166</v>
      </c>
      <c r="AU136" s="150" t="s">
        <v>171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275</v>
      </c>
      <c r="BM136" s="150" t="s">
        <v>1834</v>
      </c>
    </row>
    <row r="137" spans="2:65" s="1" customFormat="1" ht="16.5" customHeight="1">
      <c r="B137" s="31"/>
      <c r="C137" s="138" t="s">
        <v>283</v>
      </c>
      <c r="D137" s="138" t="s">
        <v>166</v>
      </c>
      <c r="E137" s="139" t="s">
        <v>1835</v>
      </c>
      <c r="F137" s="140" t="s">
        <v>1836</v>
      </c>
      <c r="G137" s="141" t="s">
        <v>320</v>
      </c>
      <c r="H137" s="142">
        <v>1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275</v>
      </c>
      <c r="AT137" s="150" t="s">
        <v>166</v>
      </c>
      <c r="AU137" s="150" t="s">
        <v>171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275</v>
      </c>
      <c r="BM137" s="150" t="s">
        <v>1837</v>
      </c>
    </row>
    <row r="138" spans="2:65" s="1" customFormat="1" ht="16.5" customHeight="1">
      <c r="B138" s="31"/>
      <c r="C138" s="138" t="s">
        <v>288</v>
      </c>
      <c r="D138" s="138" t="s">
        <v>166</v>
      </c>
      <c r="E138" s="139" t="s">
        <v>1838</v>
      </c>
      <c r="F138" s="140" t="s">
        <v>1839</v>
      </c>
      <c r="G138" s="141" t="s">
        <v>773</v>
      </c>
      <c r="H138" s="142">
        <v>1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275</v>
      </c>
      <c r="AT138" s="150" t="s">
        <v>166</v>
      </c>
      <c r="AU138" s="150" t="s">
        <v>171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275</v>
      </c>
      <c r="BM138" s="150" t="s">
        <v>1840</v>
      </c>
    </row>
    <row r="139" spans="2:65" s="1" customFormat="1" ht="16.5" customHeight="1">
      <c r="B139" s="31"/>
      <c r="C139" s="138" t="s">
        <v>296</v>
      </c>
      <c r="D139" s="138" t="s">
        <v>166</v>
      </c>
      <c r="E139" s="139" t="s">
        <v>1841</v>
      </c>
      <c r="F139" s="140" t="s">
        <v>1842</v>
      </c>
      <c r="G139" s="141" t="s">
        <v>773</v>
      </c>
      <c r="H139" s="142">
        <v>24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275</v>
      </c>
      <c r="AT139" s="150" t="s">
        <v>166</v>
      </c>
      <c r="AU139" s="150" t="s">
        <v>171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275</v>
      </c>
      <c r="BM139" s="150" t="s">
        <v>1843</v>
      </c>
    </row>
    <row r="140" spans="2:65" s="1" customFormat="1" ht="24.25" customHeight="1">
      <c r="B140" s="31"/>
      <c r="C140" s="138" t="s">
        <v>305</v>
      </c>
      <c r="D140" s="138" t="s">
        <v>166</v>
      </c>
      <c r="E140" s="139" t="s">
        <v>1326</v>
      </c>
      <c r="F140" s="140" t="s">
        <v>1844</v>
      </c>
      <c r="G140" s="141" t="s">
        <v>269</v>
      </c>
      <c r="H140" s="142">
        <v>1</v>
      </c>
      <c r="I140" s="143"/>
      <c r="J140" s="144">
        <f t="shared" si="0"/>
        <v>0</v>
      </c>
      <c r="K140" s="145"/>
      <c r="L140" s="31"/>
      <c r="M140" s="190" t="s">
        <v>1</v>
      </c>
      <c r="N140" s="191" t="s">
        <v>40</v>
      </c>
      <c r="O140" s="192"/>
      <c r="P140" s="193">
        <f t="shared" si="1"/>
        <v>0</v>
      </c>
      <c r="Q140" s="193">
        <v>0</v>
      </c>
      <c r="R140" s="193">
        <f t="shared" si="2"/>
        <v>0</v>
      </c>
      <c r="S140" s="193">
        <v>0</v>
      </c>
      <c r="T140" s="194">
        <f t="shared" si="3"/>
        <v>0</v>
      </c>
      <c r="AR140" s="150" t="s">
        <v>275</v>
      </c>
      <c r="AT140" s="150" t="s">
        <v>166</v>
      </c>
      <c r="AU140" s="150" t="s">
        <v>171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275</v>
      </c>
      <c r="BM140" s="150" t="s">
        <v>1845</v>
      </c>
    </row>
    <row r="141" spans="2:65" s="1" customFormat="1" ht="7" customHeight="1">
      <c r="B141" s="46"/>
      <c r="C141" s="47"/>
      <c r="D141" s="47"/>
      <c r="E141" s="47"/>
      <c r="F141" s="47"/>
      <c r="G141" s="47"/>
      <c r="H141" s="47"/>
      <c r="I141" s="47"/>
      <c r="J141" s="47"/>
      <c r="K141" s="47"/>
      <c r="L141" s="31"/>
    </row>
  </sheetData>
  <sheetProtection algorithmName="SHA-512" hashValue="K9aGWpD1TzBjDIB1OBasGykDbf+9bt26agHXFu+4hTskpzwLor+EBKorSTRhJzddYz6Hk5W4Ny3YtU+YqPFIVg==" saltValue="AqnVJ9NH9WONcdK0/b4o3/UxjHNJwYF60Sahegtl3ZqvuRwW4eovSqZuh2ZJRF5uOYRUE5J8uq4NKZPYZ3biJg==" spinCount="100000" sheet="1" objects="1" scenarios="1" formatColumns="0" formatRows="0" autoFilter="0"/>
  <autoFilter ref="C117:K140" xr:uid="{00000000-0009-0000-0000-000005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47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98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0" t="s">
        <v>1846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ROUND(J119,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ROUND((SUM(BE119:BE146)),  2)</f>
        <v>0</v>
      </c>
      <c r="G33" s="94"/>
      <c r="H33" s="94"/>
      <c r="I33" s="95">
        <v>0.23</v>
      </c>
      <c r="J33" s="93">
        <f>ROUND(((SUM(BE119:BE146))*I33),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ROUND((SUM(BF119:BF146)),  2)</f>
        <v>0</v>
      </c>
      <c r="I34" s="97">
        <v>0.23</v>
      </c>
      <c r="J34" s="96">
        <f>ROUND(((SUM(BF119:BF146))*I34),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ROUND((SUM(BG119:BG146)),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ROUND((SUM(BH119:BH146)),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ROUND((SUM(BI119:BI146)),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0" t="str">
        <f>E9</f>
        <v>2025/13 - SO-01 - reštaurátorská rehabilitácia miestností 1.14, 1.15 v objekte Kaštieľa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J119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1847</v>
      </c>
      <c r="E97" s="111"/>
      <c r="F97" s="111"/>
      <c r="G97" s="111"/>
      <c r="H97" s="111"/>
      <c r="I97" s="111"/>
      <c r="J97" s="112">
        <f>J120</f>
        <v>0</v>
      </c>
      <c r="L97" s="109"/>
    </row>
    <row r="98" spans="2:12" s="9" customFormat="1" ht="20" customHeight="1">
      <c r="B98" s="113"/>
      <c r="D98" s="114" t="s">
        <v>1848</v>
      </c>
      <c r="E98" s="115"/>
      <c r="F98" s="115"/>
      <c r="G98" s="115"/>
      <c r="H98" s="115"/>
      <c r="I98" s="115"/>
      <c r="J98" s="116">
        <f>J121</f>
        <v>0</v>
      </c>
      <c r="L98" s="113"/>
    </row>
    <row r="99" spans="2:12" s="9" customFormat="1" ht="20" customHeight="1">
      <c r="B99" s="113"/>
      <c r="D99" s="114" t="s">
        <v>1849</v>
      </c>
      <c r="E99" s="115"/>
      <c r="F99" s="115"/>
      <c r="G99" s="115"/>
      <c r="H99" s="115"/>
      <c r="I99" s="115"/>
      <c r="J99" s="116">
        <f>J134</f>
        <v>0</v>
      </c>
      <c r="L99" s="113"/>
    </row>
    <row r="100" spans="2:12" s="1" customFormat="1" ht="21.75" customHeight="1">
      <c r="B100" s="31"/>
      <c r="L100" s="31"/>
    </row>
    <row r="101" spans="2:12" s="1" customFormat="1" ht="7" customHeight="1"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31"/>
    </row>
    <row r="105" spans="2:12" s="1" customFormat="1" ht="7" customHeight="1"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31"/>
    </row>
    <row r="106" spans="2:12" s="1" customFormat="1" ht="25" customHeight="1">
      <c r="B106" s="31"/>
      <c r="C106" s="20" t="s">
        <v>149</v>
      </c>
      <c r="L106" s="31"/>
    </row>
    <row r="107" spans="2:12" s="1" customFormat="1" ht="7" customHeight="1">
      <c r="B107" s="31"/>
      <c r="L107" s="31"/>
    </row>
    <row r="108" spans="2:12" s="1" customFormat="1" ht="12" customHeight="1">
      <c r="B108" s="31"/>
      <c r="C108" s="26" t="s">
        <v>15</v>
      </c>
      <c r="L108" s="31"/>
    </row>
    <row r="109" spans="2:12" s="1" customFormat="1" ht="16.5" customHeight="1">
      <c r="B109" s="31"/>
      <c r="E109" s="237" t="str">
        <f>E7</f>
        <v>Obnova vybraných častí  NKP Kaštieľ,Múzeum vo Svätom Antone</v>
      </c>
      <c r="F109" s="238"/>
      <c r="G109" s="238"/>
      <c r="H109" s="238"/>
      <c r="L109" s="31"/>
    </row>
    <row r="110" spans="2:12" s="1" customFormat="1" ht="12" customHeight="1">
      <c r="B110" s="31"/>
      <c r="C110" s="26" t="s">
        <v>130</v>
      </c>
      <c r="L110" s="31"/>
    </row>
    <row r="111" spans="2:12" s="1" customFormat="1" ht="30" customHeight="1">
      <c r="B111" s="31"/>
      <c r="E111" s="200" t="str">
        <f>E9</f>
        <v>2025/13 - SO-01 - reštaurátorská rehabilitácia miestností 1.14, 1.15 v objekte Kaštieľa</v>
      </c>
      <c r="F111" s="239"/>
      <c r="G111" s="239"/>
      <c r="H111" s="239"/>
      <c r="L111" s="31"/>
    </row>
    <row r="112" spans="2:12" s="1" customFormat="1" ht="7" customHeight="1">
      <c r="B112" s="31"/>
      <c r="L112" s="31"/>
    </row>
    <row r="113" spans="2:65" s="1" customFormat="1" ht="12" customHeight="1">
      <c r="B113" s="31"/>
      <c r="C113" s="26" t="s">
        <v>19</v>
      </c>
      <c r="F113" s="24" t="str">
        <f>F12</f>
        <v xml:space="preserve"> </v>
      </c>
      <c r="I113" s="26" t="s">
        <v>21</v>
      </c>
      <c r="J113" s="54" t="str">
        <f>IF(J12="","",J12)</f>
        <v>24. 7. 2026</v>
      </c>
      <c r="L113" s="31"/>
    </row>
    <row r="114" spans="2:65" s="1" customFormat="1" ht="7" customHeight="1">
      <c r="B114" s="31"/>
      <c r="L114" s="31"/>
    </row>
    <row r="115" spans="2:65" s="1" customFormat="1" ht="25.75" customHeight="1">
      <c r="B115" s="31"/>
      <c r="C115" s="26" t="s">
        <v>23</v>
      </c>
      <c r="F115" s="24" t="str">
        <f>E15</f>
        <v xml:space="preserve">Múzeum vo Sv.Antone, Svätý Anton č. 291, 969 72 </v>
      </c>
      <c r="I115" s="26" t="s">
        <v>29</v>
      </c>
      <c r="J115" s="29" t="str">
        <f>E21</f>
        <v xml:space="preserve">Ing.arch.Adriana Zorvanová </v>
      </c>
      <c r="L115" s="31"/>
    </row>
    <row r="116" spans="2:65" s="1" customFormat="1" ht="15.25" customHeight="1">
      <c r="B116" s="31"/>
      <c r="C116" s="26" t="s">
        <v>27</v>
      </c>
      <c r="F116" s="24" t="str">
        <f>IF(E18="","",E18)</f>
        <v>Vyplň údaj</v>
      </c>
      <c r="I116" s="26" t="s">
        <v>32</v>
      </c>
      <c r="J116" s="29" t="str">
        <f>E24</f>
        <v xml:space="preserve"> </v>
      </c>
      <c r="L116" s="31"/>
    </row>
    <row r="117" spans="2:65" s="1" customFormat="1" ht="10.25" customHeight="1">
      <c r="B117" s="31"/>
      <c r="L117" s="31"/>
    </row>
    <row r="118" spans="2:65" s="10" customFormat="1" ht="29.25" customHeight="1">
      <c r="B118" s="117"/>
      <c r="C118" s="118" t="s">
        <v>150</v>
      </c>
      <c r="D118" s="119" t="s">
        <v>59</v>
      </c>
      <c r="E118" s="119" t="s">
        <v>55</v>
      </c>
      <c r="F118" s="119" t="s">
        <v>56</v>
      </c>
      <c r="G118" s="119" t="s">
        <v>151</v>
      </c>
      <c r="H118" s="119" t="s">
        <v>152</v>
      </c>
      <c r="I118" s="119" t="s">
        <v>153</v>
      </c>
      <c r="J118" s="120" t="s">
        <v>134</v>
      </c>
      <c r="K118" s="121" t="s">
        <v>154</v>
      </c>
      <c r="L118" s="117"/>
      <c r="M118" s="61" t="s">
        <v>1</v>
      </c>
      <c r="N118" s="62" t="s">
        <v>38</v>
      </c>
      <c r="O118" s="62" t="s">
        <v>155</v>
      </c>
      <c r="P118" s="62" t="s">
        <v>156</v>
      </c>
      <c r="Q118" s="62" t="s">
        <v>157</v>
      </c>
      <c r="R118" s="62" t="s">
        <v>158</v>
      </c>
      <c r="S118" s="62" t="s">
        <v>159</v>
      </c>
      <c r="T118" s="63" t="s">
        <v>160</v>
      </c>
    </row>
    <row r="119" spans="2:65" s="1" customFormat="1" ht="22.75" customHeight="1">
      <c r="B119" s="31"/>
      <c r="C119" s="66" t="s">
        <v>135</v>
      </c>
      <c r="J119" s="122">
        <f>BK119</f>
        <v>0</v>
      </c>
      <c r="L119" s="31"/>
      <c r="M119" s="64"/>
      <c r="N119" s="55"/>
      <c r="O119" s="55"/>
      <c r="P119" s="123">
        <f>P120</f>
        <v>0</v>
      </c>
      <c r="Q119" s="55"/>
      <c r="R119" s="123">
        <f>R120</f>
        <v>0</v>
      </c>
      <c r="S119" s="55"/>
      <c r="T119" s="124">
        <f>T120</f>
        <v>0</v>
      </c>
      <c r="AT119" s="16" t="s">
        <v>73</v>
      </c>
      <c r="AU119" s="16" t="s">
        <v>136</v>
      </c>
      <c r="BK119" s="125">
        <f>BK120</f>
        <v>0</v>
      </c>
    </row>
    <row r="120" spans="2:65" s="11" customFormat="1" ht="26" customHeight="1">
      <c r="B120" s="126"/>
      <c r="D120" s="127" t="s">
        <v>73</v>
      </c>
      <c r="E120" s="128" t="s">
        <v>161</v>
      </c>
      <c r="F120" s="128" t="s">
        <v>161</v>
      </c>
      <c r="I120" s="129"/>
      <c r="J120" s="130">
        <f>BK120</f>
        <v>0</v>
      </c>
      <c r="L120" s="126"/>
      <c r="M120" s="131"/>
      <c r="P120" s="132">
        <f>P121+P134</f>
        <v>0</v>
      </c>
      <c r="R120" s="132">
        <f>R121+R134</f>
        <v>0</v>
      </c>
      <c r="T120" s="133">
        <f>T121+T134</f>
        <v>0</v>
      </c>
      <c r="AR120" s="127" t="s">
        <v>82</v>
      </c>
      <c r="AT120" s="134" t="s">
        <v>73</v>
      </c>
      <c r="AU120" s="134" t="s">
        <v>74</v>
      </c>
      <c r="AY120" s="127" t="s">
        <v>163</v>
      </c>
      <c r="BK120" s="135">
        <f>BK121+BK134</f>
        <v>0</v>
      </c>
    </row>
    <row r="121" spans="2:65" s="11" customFormat="1" ht="22.75" customHeight="1">
      <c r="B121" s="126"/>
      <c r="D121" s="127" t="s">
        <v>73</v>
      </c>
      <c r="E121" s="136" t="s">
        <v>1326</v>
      </c>
      <c r="F121" s="136" t="s">
        <v>1850</v>
      </c>
      <c r="I121" s="129"/>
      <c r="J121" s="137">
        <f>BK121</f>
        <v>0</v>
      </c>
      <c r="L121" s="126"/>
      <c r="M121" s="131"/>
      <c r="P121" s="132">
        <f>SUM(P122:P133)</f>
        <v>0</v>
      </c>
      <c r="R121" s="132">
        <f>SUM(R122:R133)</f>
        <v>0</v>
      </c>
      <c r="T121" s="133">
        <f>SUM(T122:T133)</f>
        <v>0</v>
      </c>
      <c r="AR121" s="127" t="s">
        <v>82</v>
      </c>
      <c r="AT121" s="134" t="s">
        <v>73</v>
      </c>
      <c r="AU121" s="134" t="s">
        <v>82</v>
      </c>
      <c r="AY121" s="127" t="s">
        <v>163</v>
      </c>
      <c r="BK121" s="135">
        <f>SUM(BK122:BK133)</f>
        <v>0</v>
      </c>
    </row>
    <row r="122" spans="2:65" s="1" customFormat="1" ht="21.75" customHeight="1">
      <c r="B122" s="31"/>
      <c r="C122" s="138" t="s">
        <v>82</v>
      </c>
      <c r="D122" s="138" t="s">
        <v>166</v>
      </c>
      <c r="E122" s="139" t="s">
        <v>82</v>
      </c>
      <c r="F122" s="140" t="s">
        <v>1851</v>
      </c>
      <c r="G122" s="141" t="s">
        <v>1852</v>
      </c>
      <c r="H122" s="142">
        <v>1</v>
      </c>
      <c r="I122" s="143"/>
      <c r="J122" s="144">
        <f t="shared" ref="J122:J133" si="0">ROUND(I122*H122,2)</f>
        <v>0</v>
      </c>
      <c r="K122" s="145"/>
      <c r="L122" s="31"/>
      <c r="M122" s="146" t="s">
        <v>1</v>
      </c>
      <c r="N122" s="147" t="s">
        <v>40</v>
      </c>
      <c r="P122" s="148">
        <f t="shared" ref="P122:P133" si="1">O122*H122</f>
        <v>0</v>
      </c>
      <c r="Q122" s="148">
        <v>0</v>
      </c>
      <c r="R122" s="148">
        <f t="shared" ref="R122:R133" si="2">Q122*H122</f>
        <v>0</v>
      </c>
      <c r="S122" s="148">
        <v>0</v>
      </c>
      <c r="T122" s="149">
        <f t="shared" ref="T122:T133" si="3">S122*H122</f>
        <v>0</v>
      </c>
      <c r="AR122" s="150" t="s">
        <v>170</v>
      </c>
      <c r="AT122" s="150" t="s">
        <v>166</v>
      </c>
      <c r="AU122" s="150" t="s">
        <v>171</v>
      </c>
      <c r="AY122" s="16" t="s">
        <v>163</v>
      </c>
      <c r="BE122" s="151">
        <f t="shared" ref="BE122:BE133" si="4">IF(N122="základná",J122,0)</f>
        <v>0</v>
      </c>
      <c r="BF122" s="151">
        <f t="shared" ref="BF122:BF133" si="5">IF(N122="znížená",J122,0)</f>
        <v>0</v>
      </c>
      <c r="BG122" s="151">
        <f t="shared" ref="BG122:BG133" si="6">IF(N122="zákl. prenesená",J122,0)</f>
        <v>0</v>
      </c>
      <c r="BH122" s="151">
        <f t="shared" ref="BH122:BH133" si="7">IF(N122="zníž. prenesená",J122,0)</f>
        <v>0</v>
      </c>
      <c r="BI122" s="151">
        <f t="shared" ref="BI122:BI133" si="8">IF(N122="nulová",J122,0)</f>
        <v>0</v>
      </c>
      <c r="BJ122" s="16" t="s">
        <v>171</v>
      </c>
      <c r="BK122" s="151">
        <f t="shared" ref="BK122:BK133" si="9">ROUND(I122*H122,2)</f>
        <v>0</v>
      </c>
      <c r="BL122" s="16" t="s">
        <v>170</v>
      </c>
      <c r="BM122" s="150" t="s">
        <v>1853</v>
      </c>
    </row>
    <row r="123" spans="2:65" s="1" customFormat="1" ht="37.75" customHeight="1">
      <c r="B123" s="31"/>
      <c r="C123" s="138" t="s">
        <v>171</v>
      </c>
      <c r="D123" s="138" t="s">
        <v>166</v>
      </c>
      <c r="E123" s="139" t="s">
        <v>171</v>
      </c>
      <c r="F123" s="140" t="s">
        <v>1854</v>
      </c>
      <c r="G123" s="141" t="s">
        <v>1852</v>
      </c>
      <c r="H123" s="142">
        <v>1</v>
      </c>
      <c r="I123" s="143"/>
      <c r="J123" s="144">
        <f t="shared" si="0"/>
        <v>0</v>
      </c>
      <c r="K123" s="145"/>
      <c r="L123" s="31"/>
      <c r="M123" s="146" t="s">
        <v>1</v>
      </c>
      <c r="N123" s="147" t="s">
        <v>40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AR123" s="150" t="s">
        <v>170</v>
      </c>
      <c r="AT123" s="150" t="s">
        <v>166</v>
      </c>
      <c r="AU123" s="150" t="s">
        <v>171</v>
      </c>
      <c r="AY123" s="16" t="s">
        <v>163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6" t="s">
        <v>171</v>
      </c>
      <c r="BK123" s="151">
        <f t="shared" si="9"/>
        <v>0</v>
      </c>
      <c r="BL123" s="16" t="s">
        <v>170</v>
      </c>
      <c r="BM123" s="150" t="s">
        <v>1855</v>
      </c>
    </row>
    <row r="124" spans="2:65" s="1" customFormat="1" ht="44.25" customHeight="1">
      <c r="B124" s="31"/>
      <c r="C124" s="138" t="s">
        <v>203</v>
      </c>
      <c r="D124" s="138" t="s">
        <v>166</v>
      </c>
      <c r="E124" s="139" t="s">
        <v>203</v>
      </c>
      <c r="F124" s="140" t="s">
        <v>1856</v>
      </c>
      <c r="G124" s="141" t="s">
        <v>1852</v>
      </c>
      <c r="H124" s="142">
        <v>1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171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1857</v>
      </c>
    </row>
    <row r="125" spans="2:65" s="1" customFormat="1" ht="33" customHeight="1">
      <c r="B125" s="31"/>
      <c r="C125" s="138" t="s">
        <v>170</v>
      </c>
      <c r="D125" s="138" t="s">
        <v>166</v>
      </c>
      <c r="E125" s="139" t="s">
        <v>170</v>
      </c>
      <c r="F125" s="140" t="s">
        <v>1858</v>
      </c>
      <c r="G125" s="141" t="s">
        <v>1852</v>
      </c>
      <c r="H125" s="142">
        <v>1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171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1859</v>
      </c>
    </row>
    <row r="126" spans="2:65" s="1" customFormat="1" ht="24.25" customHeight="1">
      <c r="B126" s="31"/>
      <c r="C126" s="138" t="s">
        <v>212</v>
      </c>
      <c r="D126" s="138" t="s">
        <v>166</v>
      </c>
      <c r="E126" s="139" t="s">
        <v>212</v>
      </c>
      <c r="F126" s="140" t="s">
        <v>1860</v>
      </c>
      <c r="G126" s="141" t="s">
        <v>1852</v>
      </c>
      <c r="H126" s="142">
        <v>1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171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1861</v>
      </c>
    </row>
    <row r="127" spans="2:65" s="1" customFormat="1" ht="37.75" customHeight="1">
      <c r="B127" s="31"/>
      <c r="C127" s="138" t="s">
        <v>164</v>
      </c>
      <c r="D127" s="138" t="s">
        <v>166</v>
      </c>
      <c r="E127" s="139" t="s">
        <v>164</v>
      </c>
      <c r="F127" s="140" t="s">
        <v>1862</v>
      </c>
      <c r="G127" s="141" t="s">
        <v>1852</v>
      </c>
      <c r="H127" s="142">
        <v>1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171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1863</v>
      </c>
    </row>
    <row r="128" spans="2:65" s="1" customFormat="1" ht="37.75" customHeight="1">
      <c r="B128" s="31"/>
      <c r="C128" s="138" t="s">
        <v>225</v>
      </c>
      <c r="D128" s="138" t="s">
        <v>166</v>
      </c>
      <c r="E128" s="139" t="s">
        <v>225</v>
      </c>
      <c r="F128" s="140" t="s">
        <v>1864</v>
      </c>
      <c r="G128" s="141" t="s">
        <v>1852</v>
      </c>
      <c r="H128" s="142">
        <v>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1865</v>
      </c>
    </row>
    <row r="129" spans="2:65" s="1" customFormat="1" ht="24.25" customHeight="1">
      <c r="B129" s="31"/>
      <c r="C129" s="138" t="s">
        <v>230</v>
      </c>
      <c r="D129" s="138" t="s">
        <v>166</v>
      </c>
      <c r="E129" s="139" t="s">
        <v>230</v>
      </c>
      <c r="F129" s="140" t="s">
        <v>1866</v>
      </c>
      <c r="G129" s="141" t="s">
        <v>1852</v>
      </c>
      <c r="H129" s="142">
        <v>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1867</v>
      </c>
    </row>
    <row r="130" spans="2:65" s="1" customFormat="1" ht="16.5" customHeight="1">
      <c r="B130" s="31"/>
      <c r="C130" s="138" t="s">
        <v>179</v>
      </c>
      <c r="D130" s="138" t="s">
        <v>166</v>
      </c>
      <c r="E130" s="139" t="s">
        <v>179</v>
      </c>
      <c r="F130" s="140" t="s">
        <v>1868</v>
      </c>
      <c r="G130" s="141" t="s">
        <v>1852</v>
      </c>
      <c r="H130" s="142">
        <v>1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1869</v>
      </c>
    </row>
    <row r="131" spans="2:65" s="1" customFormat="1" ht="37.75" customHeight="1">
      <c r="B131" s="31"/>
      <c r="C131" s="138" t="s">
        <v>243</v>
      </c>
      <c r="D131" s="138" t="s">
        <v>166</v>
      </c>
      <c r="E131" s="139" t="s">
        <v>243</v>
      </c>
      <c r="F131" s="140" t="s">
        <v>1870</v>
      </c>
      <c r="G131" s="141" t="s">
        <v>1852</v>
      </c>
      <c r="H131" s="142">
        <v>1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1871</v>
      </c>
    </row>
    <row r="132" spans="2:65" s="1" customFormat="1" ht="21.75" customHeight="1">
      <c r="B132" s="31"/>
      <c r="C132" s="138" t="s">
        <v>249</v>
      </c>
      <c r="D132" s="138" t="s">
        <v>166</v>
      </c>
      <c r="E132" s="139" t="s">
        <v>249</v>
      </c>
      <c r="F132" s="140" t="s">
        <v>1872</v>
      </c>
      <c r="G132" s="141" t="s">
        <v>1852</v>
      </c>
      <c r="H132" s="142">
        <v>1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1873</v>
      </c>
    </row>
    <row r="133" spans="2:65" s="1" customFormat="1" ht="24.25" customHeight="1">
      <c r="B133" s="31"/>
      <c r="C133" s="138" t="s">
        <v>253</v>
      </c>
      <c r="D133" s="138" t="s">
        <v>166</v>
      </c>
      <c r="E133" s="139" t="s">
        <v>253</v>
      </c>
      <c r="F133" s="140" t="s">
        <v>1874</v>
      </c>
      <c r="G133" s="141" t="s">
        <v>1852</v>
      </c>
      <c r="H133" s="142">
        <v>1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1875</v>
      </c>
    </row>
    <row r="134" spans="2:65" s="11" customFormat="1" ht="22.75" customHeight="1">
      <c r="B134" s="126"/>
      <c r="D134" s="127" t="s">
        <v>73</v>
      </c>
      <c r="E134" s="136" t="s">
        <v>1381</v>
      </c>
      <c r="F134" s="136" t="s">
        <v>1876</v>
      </c>
      <c r="I134" s="129"/>
      <c r="J134" s="137">
        <f>BK134</f>
        <v>0</v>
      </c>
      <c r="L134" s="126"/>
      <c r="M134" s="131"/>
      <c r="P134" s="132">
        <f>SUM(P135:P146)</f>
        <v>0</v>
      </c>
      <c r="R134" s="132">
        <f>SUM(R135:R146)</f>
        <v>0</v>
      </c>
      <c r="T134" s="133">
        <f>SUM(T135:T146)</f>
        <v>0</v>
      </c>
      <c r="AR134" s="127" t="s">
        <v>82</v>
      </c>
      <c r="AT134" s="134" t="s">
        <v>73</v>
      </c>
      <c r="AU134" s="134" t="s">
        <v>82</v>
      </c>
      <c r="AY134" s="127" t="s">
        <v>163</v>
      </c>
      <c r="BK134" s="135">
        <f>SUM(BK135:BK146)</f>
        <v>0</v>
      </c>
    </row>
    <row r="135" spans="2:65" s="1" customFormat="1" ht="21.75" customHeight="1">
      <c r="B135" s="31"/>
      <c r="C135" s="138" t="s">
        <v>258</v>
      </c>
      <c r="D135" s="138" t="s">
        <v>166</v>
      </c>
      <c r="E135" s="139" t="s">
        <v>258</v>
      </c>
      <c r="F135" s="140" t="s">
        <v>1851</v>
      </c>
      <c r="G135" s="141" t="s">
        <v>1852</v>
      </c>
      <c r="H135" s="142">
        <v>1</v>
      </c>
      <c r="I135" s="143"/>
      <c r="J135" s="144">
        <f t="shared" ref="J135:J146" si="10">ROUND(I135*H135,2)</f>
        <v>0</v>
      </c>
      <c r="K135" s="145"/>
      <c r="L135" s="31"/>
      <c r="M135" s="146" t="s">
        <v>1</v>
      </c>
      <c r="N135" s="147" t="s">
        <v>40</v>
      </c>
      <c r="P135" s="148">
        <f t="shared" ref="P135:P146" si="11">O135*H135</f>
        <v>0</v>
      </c>
      <c r="Q135" s="148">
        <v>0</v>
      </c>
      <c r="R135" s="148">
        <f t="shared" ref="R135:R146" si="12">Q135*H135</f>
        <v>0</v>
      </c>
      <c r="S135" s="148">
        <v>0</v>
      </c>
      <c r="T135" s="149">
        <f t="shared" ref="T135:T146" si="13">S135*H135</f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ref="BE135:BE146" si="14">IF(N135="základná",J135,0)</f>
        <v>0</v>
      </c>
      <c r="BF135" s="151">
        <f t="shared" ref="BF135:BF146" si="15">IF(N135="znížená",J135,0)</f>
        <v>0</v>
      </c>
      <c r="BG135" s="151">
        <f t="shared" ref="BG135:BG146" si="16">IF(N135="zákl. prenesená",J135,0)</f>
        <v>0</v>
      </c>
      <c r="BH135" s="151">
        <f t="shared" ref="BH135:BH146" si="17">IF(N135="zníž. prenesená",J135,0)</f>
        <v>0</v>
      </c>
      <c r="BI135" s="151">
        <f t="shared" ref="BI135:BI146" si="18">IF(N135="nulová",J135,0)</f>
        <v>0</v>
      </c>
      <c r="BJ135" s="16" t="s">
        <v>171</v>
      </c>
      <c r="BK135" s="151">
        <f t="shared" ref="BK135:BK146" si="19">ROUND(I135*H135,2)</f>
        <v>0</v>
      </c>
      <c r="BL135" s="16" t="s">
        <v>170</v>
      </c>
      <c r="BM135" s="150" t="s">
        <v>1877</v>
      </c>
    </row>
    <row r="136" spans="2:65" s="1" customFormat="1" ht="37.75" customHeight="1">
      <c r="B136" s="31"/>
      <c r="C136" s="138" t="s">
        <v>262</v>
      </c>
      <c r="D136" s="138" t="s">
        <v>166</v>
      </c>
      <c r="E136" s="139" t="s">
        <v>262</v>
      </c>
      <c r="F136" s="140" t="s">
        <v>1878</v>
      </c>
      <c r="G136" s="141" t="s">
        <v>1852</v>
      </c>
      <c r="H136" s="142">
        <v>1</v>
      </c>
      <c r="I136" s="143"/>
      <c r="J136" s="144">
        <f t="shared" si="10"/>
        <v>0</v>
      </c>
      <c r="K136" s="145"/>
      <c r="L136" s="31"/>
      <c r="M136" s="146" t="s">
        <v>1</v>
      </c>
      <c r="N136" s="147" t="s">
        <v>40</v>
      </c>
      <c r="P136" s="148">
        <f t="shared" si="11"/>
        <v>0</v>
      </c>
      <c r="Q136" s="148">
        <v>0</v>
      </c>
      <c r="R136" s="148">
        <f t="shared" si="12"/>
        <v>0</v>
      </c>
      <c r="S136" s="148">
        <v>0</v>
      </c>
      <c r="T136" s="149">
        <f t="shared" si="13"/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 t="shared" si="14"/>
        <v>0</v>
      </c>
      <c r="BF136" s="151">
        <f t="shared" si="15"/>
        <v>0</v>
      </c>
      <c r="BG136" s="151">
        <f t="shared" si="16"/>
        <v>0</v>
      </c>
      <c r="BH136" s="151">
        <f t="shared" si="17"/>
        <v>0</v>
      </c>
      <c r="BI136" s="151">
        <f t="shared" si="18"/>
        <v>0</v>
      </c>
      <c r="BJ136" s="16" t="s">
        <v>171</v>
      </c>
      <c r="BK136" s="151">
        <f t="shared" si="19"/>
        <v>0</v>
      </c>
      <c r="BL136" s="16" t="s">
        <v>170</v>
      </c>
      <c r="BM136" s="150" t="s">
        <v>1879</v>
      </c>
    </row>
    <row r="137" spans="2:65" s="1" customFormat="1" ht="44.25" customHeight="1">
      <c r="B137" s="31"/>
      <c r="C137" s="138" t="s">
        <v>266</v>
      </c>
      <c r="D137" s="138" t="s">
        <v>166</v>
      </c>
      <c r="E137" s="139" t="s">
        <v>266</v>
      </c>
      <c r="F137" s="140" t="s">
        <v>1856</v>
      </c>
      <c r="G137" s="141" t="s">
        <v>1852</v>
      </c>
      <c r="H137" s="142">
        <v>1</v>
      </c>
      <c r="I137" s="143"/>
      <c r="J137" s="144">
        <f t="shared" si="10"/>
        <v>0</v>
      </c>
      <c r="K137" s="145"/>
      <c r="L137" s="31"/>
      <c r="M137" s="146" t="s">
        <v>1</v>
      </c>
      <c r="N137" s="147" t="s">
        <v>40</v>
      </c>
      <c r="P137" s="148">
        <f t="shared" si="11"/>
        <v>0</v>
      </c>
      <c r="Q137" s="148">
        <v>0</v>
      </c>
      <c r="R137" s="148">
        <f t="shared" si="12"/>
        <v>0</v>
      </c>
      <c r="S137" s="148">
        <v>0</v>
      </c>
      <c r="T137" s="149">
        <f t="shared" si="1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14"/>
        <v>0</v>
      </c>
      <c r="BF137" s="151">
        <f t="shared" si="15"/>
        <v>0</v>
      </c>
      <c r="BG137" s="151">
        <f t="shared" si="16"/>
        <v>0</v>
      </c>
      <c r="BH137" s="151">
        <f t="shared" si="17"/>
        <v>0</v>
      </c>
      <c r="BI137" s="151">
        <f t="shared" si="18"/>
        <v>0</v>
      </c>
      <c r="BJ137" s="16" t="s">
        <v>171</v>
      </c>
      <c r="BK137" s="151">
        <f t="shared" si="19"/>
        <v>0</v>
      </c>
      <c r="BL137" s="16" t="s">
        <v>170</v>
      </c>
      <c r="BM137" s="150" t="s">
        <v>1880</v>
      </c>
    </row>
    <row r="138" spans="2:65" s="1" customFormat="1" ht="33" customHeight="1">
      <c r="B138" s="31"/>
      <c r="C138" s="138" t="s">
        <v>275</v>
      </c>
      <c r="D138" s="138" t="s">
        <v>166</v>
      </c>
      <c r="E138" s="139" t="s">
        <v>275</v>
      </c>
      <c r="F138" s="140" t="s">
        <v>1858</v>
      </c>
      <c r="G138" s="141" t="s">
        <v>1852</v>
      </c>
      <c r="H138" s="142">
        <v>1</v>
      </c>
      <c r="I138" s="143"/>
      <c r="J138" s="144">
        <f t="shared" si="10"/>
        <v>0</v>
      </c>
      <c r="K138" s="145"/>
      <c r="L138" s="31"/>
      <c r="M138" s="146" t="s">
        <v>1</v>
      </c>
      <c r="N138" s="147" t="s">
        <v>40</v>
      </c>
      <c r="P138" s="148">
        <f t="shared" si="11"/>
        <v>0</v>
      </c>
      <c r="Q138" s="148">
        <v>0</v>
      </c>
      <c r="R138" s="148">
        <f t="shared" si="12"/>
        <v>0</v>
      </c>
      <c r="S138" s="148">
        <v>0</v>
      </c>
      <c r="T138" s="149">
        <f t="shared" si="1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14"/>
        <v>0</v>
      </c>
      <c r="BF138" s="151">
        <f t="shared" si="15"/>
        <v>0</v>
      </c>
      <c r="BG138" s="151">
        <f t="shared" si="16"/>
        <v>0</v>
      </c>
      <c r="BH138" s="151">
        <f t="shared" si="17"/>
        <v>0</v>
      </c>
      <c r="BI138" s="151">
        <f t="shared" si="18"/>
        <v>0</v>
      </c>
      <c r="BJ138" s="16" t="s">
        <v>171</v>
      </c>
      <c r="BK138" s="151">
        <f t="shared" si="19"/>
        <v>0</v>
      </c>
      <c r="BL138" s="16" t="s">
        <v>170</v>
      </c>
      <c r="BM138" s="150" t="s">
        <v>1881</v>
      </c>
    </row>
    <row r="139" spans="2:65" s="1" customFormat="1" ht="24.25" customHeight="1">
      <c r="B139" s="31"/>
      <c r="C139" s="138" t="s">
        <v>283</v>
      </c>
      <c r="D139" s="138" t="s">
        <v>166</v>
      </c>
      <c r="E139" s="139" t="s">
        <v>283</v>
      </c>
      <c r="F139" s="140" t="s">
        <v>1860</v>
      </c>
      <c r="G139" s="141" t="s">
        <v>1852</v>
      </c>
      <c r="H139" s="142">
        <v>1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1882</v>
      </c>
    </row>
    <row r="140" spans="2:65" s="1" customFormat="1" ht="37.75" customHeight="1">
      <c r="B140" s="31"/>
      <c r="C140" s="138" t="s">
        <v>288</v>
      </c>
      <c r="D140" s="138" t="s">
        <v>166</v>
      </c>
      <c r="E140" s="139" t="s">
        <v>288</v>
      </c>
      <c r="F140" s="140" t="s">
        <v>1862</v>
      </c>
      <c r="G140" s="141" t="s">
        <v>1852</v>
      </c>
      <c r="H140" s="142">
        <v>1</v>
      </c>
      <c r="I140" s="143"/>
      <c r="J140" s="144">
        <f t="shared" si="10"/>
        <v>0</v>
      </c>
      <c r="K140" s="145"/>
      <c r="L140" s="31"/>
      <c r="M140" s="146" t="s">
        <v>1</v>
      </c>
      <c r="N140" s="147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1883</v>
      </c>
    </row>
    <row r="141" spans="2:65" s="1" customFormat="1" ht="37.75" customHeight="1">
      <c r="B141" s="31"/>
      <c r="C141" s="138" t="s">
        <v>296</v>
      </c>
      <c r="D141" s="138" t="s">
        <v>166</v>
      </c>
      <c r="E141" s="139" t="s">
        <v>296</v>
      </c>
      <c r="F141" s="140" t="s">
        <v>1864</v>
      </c>
      <c r="G141" s="141" t="s">
        <v>1852</v>
      </c>
      <c r="H141" s="142">
        <v>1</v>
      </c>
      <c r="I141" s="143"/>
      <c r="J141" s="144">
        <f t="shared" si="10"/>
        <v>0</v>
      </c>
      <c r="K141" s="145"/>
      <c r="L141" s="31"/>
      <c r="M141" s="146" t="s">
        <v>1</v>
      </c>
      <c r="N141" s="147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170</v>
      </c>
      <c r="AT141" s="150" t="s">
        <v>166</v>
      </c>
      <c r="AU141" s="150" t="s">
        <v>171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1884</v>
      </c>
    </row>
    <row r="142" spans="2:65" s="1" customFormat="1" ht="24.25" customHeight="1">
      <c r="B142" s="31"/>
      <c r="C142" s="138" t="s">
        <v>305</v>
      </c>
      <c r="D142" s="138" t="s">
        <v>166</v>
      </c>
      <c r="E142" s="139" t="s">
        <v>305</v>
      </c>
      <c r="F142" s="140" t="s">
        <v>1866</v>
      </c>
      <c r="G142" s="141" t="s">
        <v>1852</v>
      </c>
      <c r="H142" s="142">
        <v>1</v>
      </c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1885</v>
      </c>
    </row>
    <row r="143" spans="2:65" s="1" customFormat="1" ht="16.5" customHeight="1">
      <c r="B143" s="31"/>
      <c r="C143" s="138" t="s">
        <v>311</v>
      </c>
      <c r="D143" s="138" t="s">
        <v>166</v>
      </c>
      <c r="E143" s="139" t="s">
        <v>311</v>
      </c>
      <c r="F143" s="140" t="s">
        <v>1868</v>
      </c>
      <c r="G143" s="141" t="s">
        <v>1852</v>
      </c>
      <c r="H143" s="142">
        <v>1</v>
      </c>
      <c r="I143" s="143"/>
      <c r="J143" s="144">
        <f t="shared" si="10"/>
        <v>0</v>
      </c>
      <c r="K143" s="145"/>
      <c r="L143" s="31"/>
      <c r="M143" s="146" t="s">
        <v>1</v>
      </c>
      <c r="N143" s="147" t="s">
        <v>40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AR143" s="150" t="s">
        <v>170</v>
      </c>
      <c r="AT143" s="150" t="s">
        <v>166</v>
      </c>
      <c r="AU143" s="150" t="s">
        <v>171</v>
      </c>
      <c r="AY143" s="16" t="s">
        <v>163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6" t="s">
        <v>171</v>
      </c>
      <c r="BK143" s="151">
        <f t="shared" si="19"/>
        <v>0</v>
      </c>
      <c r="BL143" s="16" t="s">
        <v>170</v>
      </c>
      <c r="BM143" s="150" t="s">
        <v>1886</v>
      </c>
    </row>
    <row r="144" spans="2:65" s="1" customFormat="1" ht="37.75" customHeight="1">
      <c r="B144" s="31"/>
      <c r="C144" s="138" t="s">
        <v>317</v>
      </c>
      <c r="D144" s="138" t="s">
        <v>166</v>
      </c>
      <c r="E144" s="139" t="s">
        <v>317</v>
      </c>
      <c r="F144" s="140" t="s">
        <v>1887</v>
      </c>
      <c r="G144" s="141" t="s">
        <v>1852</v>
      </c>
      <c r="H144" s="142">
        <v>1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1888</v>
      </c>
    </row>
    <row r="145" spans="2:65" s="1" customFormat="1" ht="21.75" customHeight="1">
      <c r="B145" s="31"/>
      <c r="C145" s="138" t="s">
        <v>7</v>
      </c>
      <c r="D145" s="138" t="s">
        <v>166</v>
      </c>
      <c r="E145" s="139" t="s">
        <v>7</v>
      </c>
      <c r="F145" s="140" t="s">
        <v>1872</v>
      </c>
      <c r="G145" s="141" t="s">
        <v>1852</v>
      </c>
      <c r="H145" s="142">
        <v>1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1889</v>
      </c>
    </row>
    <row r="146" spans="2:65" s="1" customFormat="1" ht="24.25" customHeight="1">
      <c r="B146" s="31"/>
      <c r="C146" s="138" t="s">
        <v>328</v>
      </c>
      <c r="D146" s="138" t="s">
        <v>166</v>
      </c>
      <c r="E146" s="139" t="s">
        <v>328</v>
      </c>
      <c r="F146" s="140" t="s">
        <v>1874</v>
      </c>
      <c r="G146" s="141" t="s">
        <v>1852</v>
      </c>
      <c r="H146" s="142">
        <v>1</v>
      </c>
      <c r="I146" s="143"/>
      <c r="J146" s="144">
        <f t="shared" si="10"/>
        <v>0</v>
      </c>
      <c r="K146" s="145"/>
      <c r="L146" s="31"/>
      <c r="M146" s="190" t="s">
        <v>1</v>
      </c>
      <c r="N146" s="191" t="s">
        <v>40</v>
      </c>
      <c r="O146" s="192"/>
      <c r="P146" s="193">
        <f t="shared" si="11"/>
        <v>0</v>
      </c>
      <c r="Q146" s="193">
        <v>0</v>
      </c>
      <c r="R146" s="193">
        <f t="shared" si="12"/>
        <v>0</v>
      </c>
      <c r="S146" s="193">
        <v>0</v>
      </c>
      <c r="T146" s="194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1890</v>
      </c>
    </row>
    <row r="147" spans="2:65" s="1" customFormat="1" ht="7" customHeight="1">
      <c r="B147" s="46"/>
      <c r="C147" s="47"/>
      <c r="D147" s="47"/>
      <c r="E147" s="47"/>
      <c r="F147" s="47"/>
      <c r="G147" s="47"/>
      <c r="H147" s="47"/>
      <c r="I147" s="47"/>
      <c r="J147" s="47"/>
      <c r="K147" s="47"/>
      <c r="L147" s="31"/>
    </row>
  </sheetData>
  <sheetProtection algorithmName="SHA-512" hashValue="0QseEI4VwjyBdhOBPXem+GsivFVXj3cJXbu5l60J83BiLDx+JfwV/JmKNIGzLtm1AvT2NWDPBBuM2uf0Hj8mmQ==" saltValue="MAuQLkPBRTmUy4Nm88po//PJzhdqlASCYJ2uMOjFgun8egSUkOZhxhvP2bGguct8yEzT+TukneVFow/EDB+Shw==" spinCount="100000" sheet="1" objects="1" scenarios="1" formatColumns="0" formatRows="0" autoFilter="0"/>
  <autoFilter ref="C118:K146" xr:uid="{00000000-0009-0000-0000-000006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60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101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0" t="s">
        <v>1891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ROUND((SUM(BE120:BE159)),  2)</f>
        <v>0</v>
      </c>
      <c r="G33" s="94"/>
      <c r="H33" s="94"/>
      <c r="I33" s="95">
        <v>0.23</v>
      </c>
      <c r="J33" s="93">
        <f>ROUND(((SUM(BE120:BE159))*I33),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ROUND((SUM(BF120:BF159)),  2)</f>
        <v>0</v>
      </c>
      <c r="I34" s="97">
        <v>0.23</v>
      </c>
      <c r="J34" s="96">
        <f>ROUND(((SUM(BF120:BF159))*I34),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ROUND((SUM(BG120:BG159)),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ROUND((SUM(BH120:BH159)),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ROUND((SUM(BI120:BI159)),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0" t="str">
        <f>E9</f>
        <v>2025/16 - SO-01 - reštaurátorské práce dvoch fasádnych tympanónov na objekte kaštieľa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1847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9" customFormat="1" ht="20" customHeight="1">
      <c r="B98" s="113"/>
      <c r="D98" s="114" t="s">
        <v>1892</v>
      </c>
      <c r="E98" s="115"/>
      <c r="F98" s="115"/>
      <c r="G98" s="115"/>
      <c r="H98" s="115"/>
      <c r="I98" s="115"/>
      <c r="J98" s="116">
        <f>J122</f>
        <v>0</v>
      </c>
      <c r="L98" s="113"/>
    </row>
    <row r="99" spans="2:12" s="9" customFormat="1" ht="20" customHeight="1">
      <c r="B99" s="113"/>
      <c r="D99" s="114" t="s">
        <v>1893</v>
      </c>
      <c r="E99" s="115"/>
      <c r="F99" s="115"/>
      <c r="G99" s="115"/>
      <c r="H99" s="115"/>
      <c r="I99" s="115"/>
      <c r="J99" s="116">
        <f>J136</f>
        <v>0</v>
      </c>
      <c r="L99" s="113"/>
    </row>
    <row r="100" spans="2:12" s="9" customFormat="1" ht="20" customHeight="1">
      <c r="B100" s="113"/>
      <c r="D100" s="114" t="s">
        <v>1894</v>
      </c>
      <c r="E100" s="115"/>
      <c r="F100" s="115"/>
      <c r="G100" s="115"/>
      <c r="H100" s="115"/>
      <c r="I100" s="115"/>
      <c r="J100" s="116">
        <f>J147</f>
        <v>0</v>
      </c>
      <c r="L100" s="113"/>
    </row>
    <row r="101" spans="2:12" s="1" customFormat="1" ht="21.75" customHeight="1">
      <c r="B101" s="31"/>
      <c r="L101" s="31"/>
    </row>
    <row r="102" spans="2:12" s="1" customFormat="1" ht="7" customHeight="1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12" s="1" customFormat="1" ht="7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12" s="1" customFormat="1" ht="25" customHeight="1">
      <c r="B107" s="31"/>
      <c r="C107" s="20" t="s">
        <v>149</v>
      </c>
      <c r="L107" s="31"/>
    </row>
    <row r="108" spans="2:12" s="1" customFormat="1" ht="7" customHeight="1">
      <c r="B108" s="31"/>
      <c r="L108" s="31"/>
    </row>
    <row r="109" spans="2:12" s="1" customFormat="1" ht="12" customHeight="1">
      <c r="B109" s="31"/>
      <c r="C109" s="26" t="s">
        <v>15</v>
      </c>
      <c r="L109" s="31"/>
    </row>
    <row r="110" spans="2:12" s="1" customFormat="1" ht="16.5" customHeight="1">
      <c r="B110" s="31"/>
      <c r="E110" s="237" t="str">
        <f>E7</f>
        <v>Obnova vybraných častí  NKP Kaštieľ,Múzeum vo Svätom Antone</v>
      </c>
      <c r="F110" s="238"/>
      <c r="G110" s="238"/>
      <c r="H110" s="238"/>
      <c r="L110" s="31"/>
    </row>
    <row r="111" spans="2:12" s="1" customFormat="1" ht="12" customHeight="1">
      <c r="B111" s="31"/>
      <c r="C111" s="26" t="s">
        <v>130</v>
      </c>
      <c r="L111" s="31"/>
    </row>
    <row r="112" spans="2:12" s="1" customFormat="1" ht="30" customHeight="1">
      <c r="B112" s="31"/>
      <c r="E112" s="200" t="str">
        <f>E9</f>
        <v>2025/16 - SO-01 - reštaurátorské práce dvoch fasádnych tympanónov na objekte kaštieľa</v>
      </c>
      <c r="F112" s="239"/>
      <c r="G112" s="239"/>
      <c r="H112" s="239"/>
      <c r="L112" s="31"/>
    </row>
    <row r="113" spans="2:65" s="1" customFormat="1" ht="7" customHeight="1">
      <c r="B113" s="31"/>
      <c r="L113" s="31"/>
    </row>
    <row r="114" spans="2:65" s="1" customFormat="1" ht="12" customHeight="1">
      <c r="B114" s="31"/>
      <c r="C114" s="26" t="s">
        <v>19</v>
      </c>
      <c r="F114" s="24" t="str">
        <f>F12</f>
        <v xml:space="preserve"> </v>
      </c>
      <c r="I114" s="26" t="s">
        <v>21</v>
      </c>
      <c r="J114" s="54" t="str">
        <f>IF(J12="","",J12)</f>
        <v>24. 7. 2026</v>
      </c>
      <c r="L114" s="31"/>
    </row>
    <row r="115" spans="2:65" s="1" customFormat="1" ht="7" customHeight="1">
      <c r="B115" s="31"/>
      <c r="L115" s="31"/>
    </row>
    <row r="116" spans="2:65" s="1" customFormat="1" ht="25.75" customHeight="1">
      <c r="B116" s="31"/>
      <c r="C116" s="26" t="s">
        <v>23</v>
      </c>
      <c r="F116" s="24" t="str">
        <f>E15</f>
        <v xml:space="preserve">Múzeum vo Sv.Antone, Svätý Anton č. 291, 969 72 </v>
      </c>
      <c r="I116" s="26" t="s">
        <v>29</v>
      </c>
      <c r="J116" s="29" t="str">
        <f>E21</f>
        <v xml:space="preserve">Ing.arch.Adriana Zorvanová </v>
      </c>
      <c r="L116" s="31"/>
    </row>
    <row r="117" spans="2:65" s="1" customFormat="1" ht="15.25" customHeight="1">
      <c r="B117" s="31"/>
      <c r="C117" s="26" t="s">
        <v>27</v>
      </c>
      <c r="F117" s="24" t="str">
        <f>IF(E18="","",E18)</f>
        <v>Vyplň údaj</v>
      </c>
      <c r="I117" s="26" t="s">
        <v>32</v>
      </c>
      <c r="J117" s="29" t="str">
        <f>E24</f>
        <v xml:space="preserve"> </v>
      </c>
      <c r="L117" s="31"/>
    </row>
    <row r="118" spans="2:65" s="1" customFormat="1" ht="10.25" customHeight="1">
      <c r="B118" s="31"/>
      <c r="L118" s="31"/>
    </row>
    <row r="119" spans="2:65" s="10" customFormat="1" ht="29.25" customHeight="1">
      <c r="B119" s="117"/>
      <c r="C119" s="118" t="s">
        <v>150</v>
      </c>
      <c r="D119" s="119" t="s">
        <v>59</v>
      </c>
      <c r="E119" s="119" t="s">
        <v>55</v>
      </c>
      <c r="F119" s="119" t="s">
        <v>56</v>
      </c>
      <c r="G119" s="119" t="s">
        <v>151</v>
      </c>
      <c r="H119" s="119" t="s">
        <v>152</v>
      </c>
      <c r="I119" s="119" t="s">
        <v>153</v>
      </c>
      <c r="J119" s="120" t="s">
        <v>134</v>
      </c>
      <c r="K119" s="121" t="s">
        <v>154</v>
      </c>
      <c r="L119" s="117"/>
      <c r="M119" s="61" t="s">
        <v>1</v>
      </c>
      <c r="N119" s="62" t="s">
        <v>38</v>
      </c>
      <c r="O119" s="62" t="s">
        <v>155</v>
      </c>
      <c r="P119" s="62" t="s">
        <v>156</v>
      </c>
      <c r="Q119" s="62" t="s">
        <v>157</v>
      </c>
      <c r="R119" s="62" t="s">
        <v>158</v>
      </c>
      <c r="S119" s="62" t="s">
        <v>159</v>
      </c>
      <c r="T119" s="63" t="s">
        <v>160</v>
      </c>
    </row>
    <row r="120" spans="2:65" s="1" customFormat="1" ht="22.75" customHeight="1">
      <c r="B120" s="31"/>
      <c r="C120" s="66" t="s">
        <v>135</v>
      </c>
      <c r="J120" s="122">
        <f>BK120</f>
        <v>0</v>
      </c>
      <c r="L120" s="31"/>
      <c r="M120" s="64"/>
      <c r="N120" s="55"/>
      <c r="O120" s="55"/>
      <c r="P120" s="123">
        <f>P121</f>
        <v>0</v>
      </c>
      <c r="Q120" s="55"/>
      <c r="R120" s="123">
        <f>R121</f>
        <v>0</v>
      </c>
      <c r="S120" s="55"/>
      <c r="T120" s="124">
        <f>T121</f>
        <v>0</v>
      </c>
      <c r="AT120" s="16" t="s">
        <v>73</v>
      </c>
      <c r="AU120" s="16" t="s">
        <v>136</v>
      </c>
      <c r="BK120" s="125">
        <f>BK121</f>
        <v>0</v>
      </c>
    </row>
    <row r="121" spans="2:65" s="11" customFormat="1" ht="26" customHeight="1">
      <c r="B121" s="126"/>
      <c r="D121" s="127" t="s">
        <v>73</v>
      </c>
      <c r="E121" s="128" t="s">
        <v>161</v>
      </c>
      <c r="F121" s="128" t="s">
        <v>161</v>
      </c>
      <c r="I121" s="129"/>
      <c r="J121" s="130">
        <f>BK121</f>
        <v>0</v>
      </c>
      <c r="L121" s="126"/>
      <c r="M121" s="131"/>
      <c r="P121" s="132">
        <f>P122+P136+P147</f>
        <v>0</v>
      </c>
      <c r="R121" s="132">
        <f>R122+R136+R147</f>
        <v>0</v>
      </c>
      <c r="T121" s="133">
        <f>T122+T136+T147</f>
        <v>0</v>
      </c>
      <c r="AR121" s="127" t="s">
        <v>82</v>
      </c>
      <c r="AT121" s="134" t="s">
        <v>73</v>
      </c>
      <c r="AU121" s="134" t="s">
        <v>74</v>
      </c>
      <c r="AY121" s="127" t="s">
        <v>163</v>
      </c>
      <c r="BK121" s="135">
        <f>BK122+BK136+BK147</f>
        <v>0</v>
      </c>
    </row>
    <row r="122" spans="2:65" s="11" customFormat="1" ht="22.75" customHeight="1">
      <c r="B122" s="126"/>
      <c r="D122" s="127" t="s">
        <v>73</v>
      </c>
      <c r="E122" s="136" t="s">
        <v>952</v>
      </c>
      <c r="F122" s="136" t="s">
        <v>1895</v>
      </c>
      <c r="I122" s="129"/>
      <c r="J122" s="137">
        <f>BK122</f>
        <v>0</v>
      </c>
      <c r="L122" s="126"/>
      <c r="M122" s="131"/>
      <c r="P122" s="132">
        <f>SUM(P123:P135)</f>
        <v>0</v>
      </c>
      <c r="R122" s="132">
        <f>SUM(R123:R135)</f>
        <v>0</v>
      </c>
      <c r="T122" s="133">
        <f>SUM(T123:T135)</f>
        <v>0</v>
      </c>
      <c r="AR122" s="127" t="s">
        <v>82</v>
      </c>
      <c r="AT122" s="134" t="s">
        <v>73</v>
      </c>
      <c r="AU122" s="134" t="s">
        <v>82</v>
      </c>
      <c r="AY122" s="127" t="s">
        <v>163</v>
      </c>
      <c r="BK122" s="135">
        <f>SUM(BK123:BK135)</f>
        <v>0</v>
      </c>
    </row>
    <row r="123" spans="2:65" s="1" customFormat="1" ht="16.5" customHeight="1">
      <c r="B123" s="31"/>
      <c r="C123" s="138" t="s">
        <v>82</v>
      </c>
      <c r="D123" s="138" t="s">
        <v>166</v>
      </c>
      <c r="E123" s="139" t="s">
        <v>1896</v>
      </c>
      <c r="F123" s="140" t="s">
        <v>1897</v>
      </c>
      <c r="G123" s="141" t="s">
        <v>1852</v>
      </c>
      <c r="H123" s="142">
        <v>1</v>
      </c>
      <c r="I123" s="143"/>
      <c r="J123" s="144">
        <f t="shared" ref="J123:J135" si="0">ROUND(I123*H123,2)</f>
        <v>0</v>
      </c>
      <c r="K123" s="145"/>
      <c r="L123" s="31"/>
      <c r="M123" s="146" t="s">
        <v>1</v>
      </c>
      <c r="N123" s="147" t="s">
        <v>40</v>
      </c>
      <c r="P123" s="148">
        <f t="shared" ref="P123:P135" si="1">O123*H123</f>
        <v>0</v>
      </c>
      <c r="Q123" s="148">
        <v>0</v>
      </c>
      <c r="R123" s="148">
        <f t="shared" ref="R123:R135" si="2">Q123*H123</f>
        <v>0</v>
      </c>
      <c r="S123" s="148">
        <v>0</v>
      </c>
      <c r="T123" s="149">
        <f t="shared" ref="T123:T135" si="3">S123*H123</f>
        <v>0</v>
      </c>
      <c r="AR123" s="150" t="s">
        <v>170</v>
      </c>
      <c r="AT123" s="150" t="s">
        <v>166</v>
      </c>
      <c r="AU123" s="150" t="s">
        <v>171</v>
      </c>
      <c r="AY123" s="16" t="s">
        <v>163</v>
      </c>
      <c r="BE123" s="151">
        <f t="shared" ref="BE123:BE135" si="4">IF(N123="základná",J123,0)</f>
        <v>0</v>
      </c>
      <c r="BF123" s="151">
        <f t="shared" ref="BF123:BF135" si="5">IF(N123="znížená",J123,0)</f>
        <v>0</v>
      </c>
      <c r="BG123" s="151">
        <f t="shared" ref="BG123:BG135" si="6">IF(N123="zákl. prenesená",J123,0)</f>
        <v>0</v>
      </c>
      <c r="BH123" s="151">
        <f t="shared" ref="BH123:BH135" si="7">IF(N123="zníž. prenesená",J123,0)</f>
        <v>0</v>
      </c>
      <c r="BI123" s="151">
        <f t="shared" ref="BI123:BI135" si="8">IF(N123="nulová",J123,0)</f>
        <v>0</v>
      </c>
      <c r="BJ123" s="16" t="s">
        <v>171</v>
      </c>
      <c r="BK123" s="151">
        <f t="shared" ref="BK123:BK135" si="9">ROUND(I123*H123,2)</f>
        <v>0</v>
      </c>
      <c r="BL123" s="16" t="s">
        <v>170</v>
      </c>
      <c r="BM123" s="150" t="s">
        <v>1898</v>
      </c>
    </row>
    <row r="124" spans="2:65" s="1" customFormat="1" ht="16.5" customHeight="1">
      <c r="B124" s="31"/>
      <c r="C124" s="138" t="s">
        <v>171</v>
      </c>
      <c r="D124" s="138" t="s">
        <v>166</v>
      </c>
      <c r="E124" s="139" t="s">
        <v>1899</v>
      </c>
      <c r="F124" s="140" t="s">
        <v>1900</v>
      </c>
      <c r="G124" s="141" t="s">
        <v>1852</v>
      </c>
      <c r="H124" s="142">
        <v>1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171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1901</v>
      </c>
    </row>
    <row r="125" spans="2:65" s="1" customFormat="1" ht="16.5" customHeight="1">
      <c r="B125" s="31"/>
      <c r="C125" s="138" t="s">
        <v>203</v>
      </c>
      <c r="D125" s="138" t="s">
        <v>166</v>
      </c>
      <c r="E125" s="139" t="s">
        <v>1902</v>
      </c>
      <c r="F125" s="140" t="s">
        <v>1903</v>
      </c>
      <c r="G125" s="141" t="s">
        <v>1852</v>
      </c>
      <c r="H125" s="142">
        <v>1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171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1904</v>
      </c>
    </row>
    <row r="126" spans="2:65" s="1" customFormat="1" ht="16.5" customHeight="1">
      <c r="B126" s="31"/>
      <c r="C126" s="138" t="s">
        <v>170</v>
      </c>
      <c r="D126" s="138" t="s">
        <v>166</v>
      </c>
      <c r="E126" s="139" t="s">
        <v>1905</v>
      </c>
      <c r="F126" s="140" t="s">
        <v>1906</v>
      </c>
      <c r="G126" s="141" t="s">
        <v>1852</v>
      </c>
      <c r="H126" s="142">
        <v>1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171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1907</v>
      </c>
    </row>
    <row r="127" spans="2:65" s="1" customFormat="1" ht="24.25" customHeight="1">
      <c r="B127" s="31"/>
      <c r="C127" s="138" t="s">
        <v>212</v>
      </c>
      <c r="D127" s="138" t="s">
        <v>166</v>
      </c>
      <c r="E127" s="139" t="s">
        <v>1908</v>
      </c>
      <c r="F127" s="140" t="s">
        <v>1909</v>
      </c>
      <c r="G127" s="141" t="s">
        <v>1852</v>
      </c>
      <c r="H127" s="142">
        <v>1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171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1910</v>
      </c>
    </row>
    <row r="128" spans="2:65" s="1" customFormat="1" ht="24.25" customHeight="1">
      <c r="B128" s="31"/>
      <c r="C128" s="138" t="s">
        <v>164</v>
      </c>
      <c r="D128" s="138" t="s">
        <v>166</v>
      </c>
      <c r="E128" s="139" t="s">
        <v>1911</v>
      </c>
      <c r="F128" s="140" t="s">
        <v>1912</v>
      </c>
      <c r="G128" s="141" t="s">
        <v>1852</v>
      </c>
      <c r="H128" s="142">
        <v>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1913</v>
      </c>
    </row>
    <row r="129" spans="2:65" s="1" customFormat="1" ht="16.5" customHeight="1">
      <c r="B129" s="31"/>
      <c r="C129" s="138" t="s">
        <v>225</v>
      </c>
      <c r="D129" s="138" t="s">
        <v>166</v>
      </c>
      <c r="E129" s="139" t="s">
        <v>1914</v>
      </c>
      <c r="F129" s="140" t="s">
        <v>1915</v>
      </c>
      <c r="G129" s="141" t="s">
        <v>1852</v>
      </c>
      <c r="H129" s="142">
        <v>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1916</v>
      </c>
    </row>
    <row r="130" spans="2:65" s="1" customFormat="1" ht="24.25" customHeight="1">
      <c r="B130" s="31"/>
      <c r="C130" s="138" t="s">
        <v>230</v>
      </c>
      <c r="D130" s="138" t="s">
        <v>166</v>
      </c>
      <c r="E130" s="139" t="s">
        <v>1917</v>
      </c>
      <c r="F130" s="140" t="s">
        <v>1918</v>
      </c>
      <c r="G130" s="141" t="s">
        <v>1852</v>
      </c>
      <c r="H130" s="142">
        <v>1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1919</v>
      </c>
    </row>
    <row r="131" spans="2:65" s="1" customFormat="1" ht="16.5" customHeight="1">
      <c r="B131" s="31"/>
      <c r="C131" s="138" t="s">
        <v>179</v>
      </c>
      <c r="D131" s="138" t="s">
        <v>166</v>
      </c>
      <c r="E131" s="139" t="s">
        <v>1920</v>
      </c>
      <c r="F131" s="140" t="s">
        <v>1921</v>
      </c>
      <c r="G131" s="141" t="s">
        <v>1852</v>
      </c>
      <c r="H131" s="142">
        <v>1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1922</v>
      </c>
    </row>
    <row r="132" spans="2:65" s="1" customFormat="1" ht="16.5" customHeight="1">
      <c r="B132" s="31"/>
      <c r="C132" s="138" t="s">
        <v>243</v>
      </c>
      <c r="D132" s="138" t="s">
        <v>166</v>
      </c>
      <c r="E132" s="139" t="s">
        <v>1923</v>
      </c>
      <c r="F132" s="140" t="s">
        <v>1924</v>
      </c>
      <c r="G132" s="141" t="s">
        <v>1852</v>
      </c>
      <c r="H132" s="142">
        <v>1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1925</v>
      </c>
    </row>
    <row r="133" spans="2:65" s="1" customFormat="1" ht="16.5" customHeight="1">
      <c r="B133" s="31"/>
      <c r="C133" s="138" t="s">
        <v>249</v>
      </c>
      <c r="D133" s="138" t="s">
        <v>166</v>
      </c>
      <c r="E133" s="139" t="s">
        <v>1926</v>
      </c>
      <c r="F133" s="140" t="s">
        <v>1927</v>
      </c>
      <c r="G133" s="141" t="s">
        <v>1852</v>
      </c>
      <c r="H133" s="142">
        <v>1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1928</v>
      </c>
    </row>
    <row r="134" spans="2:65" s="1" customFormat="1" ht="16.5" customHeight="1">
      <c r="B134" s="31"/>
      <c r="C134" s="138" t="s">
        <v>253</v>
      </c>
      <c r="D134" s="138" t="s">
        <v>166</v>
      </c>
      <c r="E134" s="139" t="s">
        <v>1929</v>
      </c>
      <c r="F134" s="140" t="s">
        <v>1930</v>
      </c>
      <c r="G134" s="141" t="s">
        <v>1852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1931</v>
      </c>
    </row>
    <row r="135" spans="2:65" s="1" customFormat="1" ht="16.5" customHeight="1">
      <c r="B135" s="31"/>
      <c r="C135" s="138" t="s">
        <v>258</v>
      </c>
      <c r="D135" s="138" t="s">
        <v>166</v>
      </c>
      <c r="E135" s="139" t="s">
        <v>1932</v>
      </c>
      <c r="F135" s="140" t="s">
        <v>1933</v>
      </c>
      <c r="G135" s="141" t="s">
        <v>1852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1934</v>
      </c>
    </row>
    <row r="136" spans="2:65" s="11" customFormat="1" ht="22.75" customHeight="1">
      <c r="B136" s="126"/>
      <c r="D136" s="127" t="s">
        <v>73</v>
      </c>
      <c r="E136" s="136" t="s">
        <v>956</v>
      </c>
      <c r="F136" s="136" t="s">
        <v>1935</v>
      </c>
      <c r="I136" s="129"/>
      <c r="J136" s="137">
        <f>BK136</f>
        <v>0</v>
      </c>
      <c r="L136" s="126"/>
      <c r="M136" s="131"/>
      <c r="P136" s="132">
        <f>SUM(P137:P146)</f>
        <v>0</v>
      </c>
      <c r="R136" s="132">
        <f>SUM(R137:R146)</f>
        <v>0</v>
      </c>
      <c r="T136" s="133">
        <f>SUM(T137:T146)</f>
        <v>0</v>
      </c>
      <c r="AR136" s="127" t="s">
        <v>82</v>
      </c>
      <c r="AT136" s="134" t="s">
        <v>73</v>
      </c>
      <c r="AU136" s="134" t="s">
        <v>82</v>
      </c>
      <c r="AY136" s="127" t="s">
        <v>163</v>
      </c>
      <c r="BK136" s="135">
        <f>SUM(BK137:BK146)</f>
        <v>0</v>
      </c>
    </row>
    <row r="137" spans="2:65" s="1" customFormat="1" ht="16.5" customHeight="1">
      <c r="B137" s="31"/>
      <c r="C137" s="138" t="s">
        <v>262</v>
      </c>
      <c r="D137" s="138" t="s">
        <v>166</v>
      </c>
      <c r="E137" s="139" t="s">
        <v>1936</v>
      </c>
      <c r="F137" s="140" t="s">
        <v>1897</v>
      </c>
      <c r="G137" s="141" t="s">
        <v>1852</v>
      </c>
      <c r="H137" s="142">
        <v>1</v>
      </c>
      <c r="I137" s="143"/>
      <c r="J137" s="144">
        <f t="shared" ref="J137:J146" si="10">ROUND(I137*H137,2)</f>
        <v>0</v>
      </c>
      <c r="K137" s="145"/>
      <c r="L137" s="31"/>
      <c r="M137" s="146" t="s">
        <v>1</v>
      </c>
      <c r="N137" s="147" t="s">
        <v>40</v>
      </c>
      <c r="P137" s="148">
        <f t="shared" ref="P137:P146" si="11">O137*H137</f>
        <v>0</v>
      </c>
      <c r="Q137" s="148">
        <v>0</v>
      </c>
      <c r="R137" s="148">
        <f t="shared" ref="R137:R146" si="12">Q137*H137</f>
        <v>0</v>
      </c>
      <c r="S137" s="148">
        <v>0</v>
      </c>
      <c r="T137" s="149">
        <f t="shared" ref="T137:T146" si="13">S137*H137</f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ref="BE137:BE146" si="14">IF(N137="základná",J137,0)</f>
        <v>0</v>
      </c>
      <c r="BF137" s="151">
        <f t="shared" ref="BF137:BF146" si="15">IF(N137="znížená",J137,0)</f>
        <v>0</v>
      </c>
      <c r="BG137" s="151">
        <f t="shared" ref="BG137:BG146" si="16">IF(N137="zákl. prenesená",J137,0)</f>
        <v>0</v>
      </c>
      <c r="BH137" s="151">
        <f t="shared" ref="BH137:BH146" si="17">IF(N137="zníž. prenesená",J137,0)</f>
        <v>0</v>
      </c>
      <c r="BI137" s="151">
        <f t="shared" ref="BI137:BI146" si="18">IF(N137="nulová",J137,0)</f>
        <v>0</v>
      </c>
      <c r="BJ137" s="16" t="s">
        <v>171</v>
      </c>
      <c r="BK137" s="151">
        <f t="shared" ref="BK137:BK146" si="19">ROUND(I137*H137,2)</f>
        <v>0</v>
      </c>
      <c r="BL137" s="16" t="s">
        <v>170</v>
      </c>
      <c r="BM137" s="150" t="s">
        <v>1937</v>
      </c>
    </row>
    <row r="138" spans="2:65" s="1" customFormat="1" ht="16.5" customHeight="1">
      <c r="B138" s="31"/>
      <c r="C138" s="138" t="s">
        <v>266</v>
      </c>
      <c r="D138" s="138" t="s">
        <v>166</v>
      </c>
      <c r="E138" s="139" t="s">
        <v>1938</v>
      </c>
      <c r="F138" s="140" t="s">
        <v>1900</v>
      </c>
      <c r="G138" s="141" t="s">
        <v>1852</v>
      </c>
      <c r="H138" s="142">
        <v>1</v>
      </c>
      <c r="I138" s="143"/>
      <c r="J138" s="144">
        <f t="shared" si="10"/>
        <v>0</v>
      </c>
      <c r="K138" s="145"/>
      <c r="L138" s="31"/>
      <c r="M138" s="146" t="s">
        <v>1</v>
      </c>
      <c r="N138" s="147" t="s">
        <v>40</v>
      </c>
      <c r="P138" s="148">
        <f t="shared" si="11"/>
        <v>0</v>
      </c>
      <c r="Q138" s="148">
        <v>0</v>
      </c>
      <c r="R138" s="148">
        <f t="shared" si="12"/>
        <v>0</v>
      </c>
      <c r="S138" s="148">
        <v>0</v>
      </c>
      <c r="T138" s="149">
        <f t="shared" si="1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14"/>
        <v>0</v>
      </c>
      <c r="BF138" s="151">
        <f t="shared" si="15"/>
        <v>0</v>
      </c>
      <c r="BG138" s="151">
        <f t="shared" si="16"/>
        <v>0</v>
      </c>
      <c r="BH138" s="151">
        <f t="shared" si="17"/>
        <v>0</v>
      </c>
      <c r="BI138" s="151">
        <f t="shared" si="18"/>
        <v>0</v>
      </c>
      <c r="BJ138" s="16" t="s">
        <v>171</v>
      </c>
      <c r="BK138" s="151">
        <f t="shared" si="19"/>
        <v>0</v>
      </c>
      <c r="BL138" s="16" t="s">
        <v>170</v>
      </c>
      <c r="BM138" s="150" t="s">
        <v>1939</v>
      </c>
    </row>
    <row r="139" spans="2:65" s="1" customFormat="1" ht="16.5" customHeight="1">
      <c r="B139" s="31"/>
      <c r="C139" s="138" t="s">
        <v>275</v>
      </c>
      <c r="D139" s="138" t="s">
        <v>166</v>
      </c>
      <c r="E139" s="139" t="s">
        <v>1940</v>
      </c>
      <c r="F139" s="140" t="s">
        <v>1941</v>
      </c>
      <c r="G139" s="141" t="s">
        <v>1852</v>
      </c>
      <c r="H139" s="142">
        <v>1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1942</v>
      </c>
    </row>
    <row r="140" spans="2:65" s="1" customFormat="1" ht="16.5" customHeight="1">
      <c r="B140" s="31"/>
      <c r="C140" s="138" t="s">
        <v>283</v>
      </c>
      <c r="D140" s="138" t="s">
        <v>166</v>
      </c>
      <c r="E140" s="139" t="s">
        <v>1943</v>
      </c>
      <c r="F140" s="140" t="s">
        <v>1944</v>
      </c>
      <c r="G140" s="141" t="s">
        <v>1852</v>
      </c>
      <c r="H140" s="142">
        <v>1</v>
      </c>
      <c r="I140" s="143"/>
      <c r="J140" s="144">
        <f t="shared" si="10"/>
        <v>0</v>
      </c>
      <c r="K140" s="145"/>
      <c r="L140" s="31"/>
      <c r="M140" s="146" t="s">
        <v>1</v>
      </c>
      <c r="N140" s="147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1945</v>
      </c>
    </row>
    <row r="141" spans="2:65" s="1" customFormat="1" ht="37.75" customHeight="1">
      <c r="B141" s="31"/>
      <c r="C141" s="138" t="s">
        <v>288</v>
      </c>
      <c r="D141" s="138" t="s">
        <v>166</v>
      </c>
      <c r="E141" s="139" t="s">
        <v>1946</v>
      </c>
      <c r="F141" s="140" t="s">
        <v>1947</v>
      </c>
      <c r="G141" s="141" t="s">
        <v>1852</v>
      </c>
      <c r="H141" s="142">
        <v>1</v>
      </c>
      <c r="I141" s="143"/>
      <c r="J141" s="144">
        <f t="shared" si="10"/>
        <v>0</v>
      </c>
      <c r="K141" s="145"/>
      <c r="L141" s="31"/>
      <c r="M141" s="146" t="s">
        <v>1</v>
      </c>
      <c r="N141" s="147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170</v>
      </c>
      <c r="AT141" s="150" t="s">
        <v>166</v>
      </c>
      <c r="AU141" s="150" t="s">
        <v>171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1948</v>
      </c>
    </row>
    <row r="142" spans="2:65" s="1" customFormat="1" ht="24.25" customHeight="1">
      <c r="B142" s="31"/>
      <c r="C142" s="138" t="s">
        <v>296</v>
      </c>
      <c r="D142" s="138" t="s">
        <v>166</v>
      </c>
      <c r="E142" s="139" t="s">
        <v>1949</v>
      </c>
      <c r="F142" s="140" t="s">
        <v>1950</v>
      </c>
      <c r="G142" s="141" t="s">
        <v>1852</v>
      </c>
      <c r="H142" s="142">
        <v>1</v>
      </c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1951</v>
      </c>
    </row>
    <row r="143" spans="2:65" s="1" customFormat="1" ht="16.5" customHeight="1">
      <c r="B143" s="31"/>
      <c r="C143" s="138" t="s">
        <v>305</v>
      </c>
      <c r="D143" s="138" t="s">
        <v>166</v>
      </c>
      <c r="E143" s="139" t="s">
        <v>1952</v>
      </c>
      <c r="F143" s="140" t="s">
        <v>1953</v>
      </c>
      <c r="G143" s="141" t="s">
        <v>1852</v>
      </c>
      <c r="H143" s="142">
        <v>1</v>
      </c>
      <c r="I143" s="143"/>
      <c r="J143" s="144">
        <f t="shared" si="10"/>
        <v>0</v>
      </c>
      <c r="K143" s="145"/>
      <c r="L143" s="31"/>
      <c r="M143" s="146" t="s">
        <v>1</v>
      </c>
      <c r="N143" s="147" t="s">
        <v>40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AR143" s="150" t="s">
        <v>170</v>
      </c>
      <c r="AT143" s="150" t="s">
        <v>166</v>
      </c>
      <c r="AU143" s="150" t="s">
        <v>171</v>
      </c>
      <c r="AY143" s="16" t="s">
        <v>163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6" t="s">
        <v>171</v>
      </c>
      <c r="BK143" s="151">
        <f t="shared" si="19"/>
        <v>0</v>
      </c>
      <c r="BL143" s="16" t="s">
        <v>170</v>
      </c>
      <c r="BM143" s="150" t="s">
        <v>1954</v>
      </c>
    </row>
    <row r="144" spans="2:65" s="1" customFormat="1" ht="24.25" customHeight="1">
      <c r="B144" s="31"/>
      <c r="C144" s="138" t="s">
        <v>311</v>
      </c>
      <c r="D144" s="138" t="s">
        <v>166</v>
      </c>
      <c r="E144" s="139" t="s">
        <v>1955</v>
      </c>
      <c r="F144" s="140" t="s">
        <v>1956</v>
      </c>
      <c r="G144" s="141" t="s">
        <v>1852</v>
      </c>
      <c r="H144" s="142">
        <v>1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1957</v>
      </c>
    </row>
    <row r="145" spans="2:65" s="1" customFormat="1" ht="16.5" customHeight="1">
      <c r="B145" s="31"/>
      <c r="C145" s="138" t="s">
        <v>317</v>
      </c>
      <c r="D145" s="138" t="s">
        <v>166</v>
      </c>
      <c r="E145" s="139" t="s">
        <v>1958</v>
      </c>
      <c r="F145" s="140" t="s">
        <v>1959</v>
      </c>
      <c r="G145" s="141" t="s">
        <v>1852</v>
      </c>
      <c r="H145" s="142">
        <v>1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1960</v>
      </c>
    </row>
    <row r="146" spans="2:65" s="1" customFormat="1" ht="16.5" customHeight="1">
      <c r="B146" s="31"/>
      <c r="C146" s="138" t="s">
        <v>7</v>
      </c>
      <c r="D146" s="138" t="s">
        <v>166</v>
      </c>
      <c r="E146" s="139" t="s">
        <v>1961</v>
      </c>
      <c r="F146" s="140" t="s">
        <v>1930</v>
      </c>
      <c r="G146" s="141" t="s">
        <v>1852</v>
      </c>
      <c r="H146" s="142">
        <v>1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1962</v>
      </c>
    </row>
    <row r="147" spans="2:65" s="11" customFormat="1" ht="22.75" customHeight="1">
      <c r="B147" s="126"/>
      <c r="D147" s="127" t="s">
        <v>73</v>
      </c>
      <c r="E147" s="136" t="s">
        <v>960</v>
      </c>
      <c r="F147" s="136" t="s">
        <v>1963</v>
      </c>
      <c r="I147" s="129"/>
      <c r="J147" s="137">
        <f>BK147</f>
        <v>0</v>
      </c>
      <c r="L147" s="126"/>
      <c r="M147" s="131"/>
      <c r="P147" s="132">
        <f>SUM(P148:P159)</f>
        <v>0</v>
      </c>
      <c r="R147" s="132">
        <f>SUM(R148:R159)</f>
        <v>0</v>
      </c>
      <c r="T147" s="133">
        <f>SUM(T148:T159)</f>
        <v>0</v>
      </c>
      <c r="AR147" s="127" t="s">
        <v>82</v>
      </c>
      <c r="AT147" s="134" t="s">
        <v>73</v>
      </c>
      <c r="AU147" s="134" t="s">
        <v>82</v>
      </c>
      <c r="AY147" s="127" t="s">
        <v>163</v>
      </c>
      <c r="BK147" s="135">
        <f>SUM(BK148:BK159)</f>
        <v>0</v>
      </c>
    </row>
    <row r="148" spans="2:65" s="1" customFormat="1" ht="16.5" customHeight="1">
      <c r="B148" s="31"/>
      <c r="C148" s="138" t="s">
        <v>328</v>
      </c>
      <c r="D148" s="138" t="s">
        <v>166</v>
      </c>
      <c r="E148" s="139" t="s">
        <v>1964</v>
      </c>
      <c r="F148" s="140" t="s">
        <v>1897</v>
      </c>
      <c r="G148" s="141" t="s">
        <v>1852</v>
      </c>
      <c r="H148" s="142">
        <v>1</v>
      </c>
      <c r="I148" s="143"/>
      <c r="J148" s="144">
        <f t="shared" ref="J148:J159" si="20">ROUND(I148*H148,2)</f>
        <v>0</v>
      </c>
      <c r="K148" s="145"/>
      <c r="L148" s="31"/>
      <c r="M148" s="146" t="s">
        <v>1</v>
      </c>
      <c r="N148" s="147" t="s">
        <v>40</v>
      </c>
      <c r="P148" s="148">
        <f t="shared" ref="P148:P159" si="21">O148*H148</f>
        <v>0</v>
      </c>
      <c r="Q148" s="148">
        <v>0</v>
      </c>
      <c r="R148" s="148">
        <f t="shared" ref="R148:R159" si="22">Q148*H148</f>
        <v>0</v>
      </c>
      <c r="S148" s="148">
        <v>0</v>
      </c>
      <c r="T148" s="149">
        <f t="shared" ref="T148:T159" si="23">S148*H148</f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 t="shared" ref="BE148:BE159" si="24">IF(N148="základná",J148,0)</f>
        <v>0</v>
      </c>
      <c r="BF148" s="151">
        <f t="shared" ref="BF148:BF159" si="25">IF(N148="znížená",J148,0)</f>
        <v>0</v>
      </c>
      <c r="BG148" s="151">
        <f t="shared" ref="BG148:BG159" si="26">IF(N148="zákl. prenesená",J148,0)</f>
        <v>0</v>
      </c>
      <c r="BH148" s="151">
        <f t="shared" ref="BH148:BH159" si="27">IF(N148="zníž. prenesená",J148,0)</f>
        <v>0</v>
      </c>
      <c r="BI148" s="151">
        <f t="shared" ref="BI148:BI159" si="28">IF(N148="nulová",J148,0)</f>
        <v>0</v>
      </c>
      <c r="BJ148" s="16" t="s">
        <v>171</v>
      </c>
      <c r="BK148" s="151">
        <f t="shared" ref="BK148:BK159" si="29">ROUND(I148*H148,2)</f>
        <v>0</v>
      </c>
      <c r="BL148" s="16" t="s">
        <v>170</v>
      </c>
      <c r="BM148" s="150" t="s">
        <v>1965</v>
      </c>
    </row>
    <row r="149" spans="2:65" s="1" customFormat="1" ht="16.5" customHeight="1">
      <c r="B149" s="31"/>
      <c r="C149" s="138" t="s">
        <v>334</v>
      </c>
      <c r="D149" s="138" t="s">
        <v>166</v>
      </c>
      <c r="E149" s="139" t="s">
        <v>334</v>
      </c>
      <c r="F149" s="140" t="s">
        <v>1900</v>
      </c>
      <c r="G149" s="141" t="s">
        <v>1852</v>
      </c>
      <c r="H149" s="142">
        <v>1</v>
      </c>
      <c r="I149" s="143"/>
      <c r="J149" s="144">
        <f t="shared" si="20"/>
        <v>0</v>
      </c>
      <c r="K149" s="145"/>
      <c r="L149" s="31"/>
      <c r="M149" s="146" t="s">
        <v>1</v>
      </c>
      <c r="N149" s="147" t="s">
        <v>40</v>
      </c>
      <c r="P149" s="148">
        <f t="shared" si="21"/>
        <v>0</v>
      </c>
      <c r="Q149" s="148">
        <v>0</v>
      </c>
      <c r="R149" s="148">
        <f t="shared" si="22"/>
        <v>0</v>
      </c>
      <c r="S149" s="148">
        <v>0</v>
      </c>
      <c r="T149" s="149">
        <f t="shared" si="23"/>
        <v>0</v>
      </c>
      <c r="AR149" s="150" t="s">
        <v>170</v>
      </c>
      <c r="AT149" s="150" t="s">
        <v>166</v>
      </c>
      <c r="AU149" s="150" t="s">
        <v>171</v>
      </c>
      <c r="AY149" s="16" t="s">
        <v>163</v>
      </c>
      <c r="BE149" s="151">
        <f t="shared" si="24"/>
        <v>0</v>
      </c>
      <c r="BF149" s="151">
        <f t="shared" si="25"/>
        <v>0</v>
      </c>
      <c r="BG149" s="151">
        <f t="shared" si="26"/>
        <v>0</v>
      </c>
      <c r="BH149" s="151">
        <f t="shared" si="27"/>
        <v>0</v>
      </c>
      <c r="BI149" s="151">
        <f t="shared" si="28"/>
        <v>0</v>
      </c>
      <c r="BJ149" s="16" t="s">
        <v>171</v>
      </c>
      <c r="BK149" s="151">
        <f t="shared" si="29"/>
        <v>0</v>
      </c>
      <c r="BL149" s="16" t="s">
        <v>170</v>
      </c>
      <c r="BM149" s="150" t="s">
        <v>1966</v>
      </c>
    </row>
    <row r="150" spans="2:65" s="1" customFormat="1" ht="16.5" customHeight="1">
      <c r="B150" s="31"/>
      <c r="C150" s="138" t="s">
        <v>340</v>
      </c>
      <c r="D150" s="138" t="s">
        <v>166</v>
      </c>
      <c r="E150" s="139" t="s">
        <v>340</v>
      </c>
      <c r="F150" s="140" t="s">
        <v>1903</v>
      </c>
      <c r="G150" s="141" t="s">
        <v>1852</v>
      </c>
      <c r="H150" s="142">
        <v>1</v>
      </c>
      <c r="I150" s="143"/>
      <c r="J150" s="144">
        <f t="shared" si="20"/>
        <v>0</v>
      </c>
      <c r="K150" s="145"/>
      <c r="L150" s="31"/>
      <c r="M150" s="146" t="s">
        <v>1</v>
      </c>
      <c r="N150" s="147" t="s">
        <v>40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AR150" s="150" t="s">
        <v>170</v>
      </c>
      <c r="AT150" s="150" t="s">
        <v>166</v>
      </c>
      <c r="AU150" s="150" t="s">
        <v>171</v>
      </c>
      <c r="AY150" s="16" t="s">
        <v>163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6" t="s">
        <v>171</v>
      </c>
      <c r="BK150" s="151">
        <f t="shared" si="29"/>
        <v>0</v>
      </c>
      <c r="BL150" s="16" t="s">
        <v>170</v>
      </c>
      <c r="BM150" s="150" t="s">
        <v>1967</v>
      </c>
    </row>
    <row r="151" spans="2:65" s="1" customFormat="1" ht="16.5" customHeight="1">
      <c r="B151" s="31"/>
      <c r="C151" s="138" t="s">
        <v>346</v>
      </c>
      <c r="D151" s="138" t="s">
        <v>166</v>
      </c>
      <c r="E151" s="139" t="s">
        <v>346</v>
      </c>
      <c r="F151" s="140" t="s">
        <v>1906</v>
      </c>
      <c r="G151" s="141" t="s">
        <v>1852</v>
      </c>
      <c r="H151" s="142">
        <v>1</v>
      </c>
      <c r="I151" s="143"/>
      <c r="J151" s="144">
        <f t="shared" si="20"/>
        <v>0</v>
      </c>
      <c r="K151" s="145"/>
      <c r="L151" s="31"/>
      <c r="M151" s="146" t="s">
        <v>1</v>
      </c>
      <c r="N151" s="147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170</v>
      </c>
      <c r="AT151" s="150" t="s">
        <v>166</v>
      </c>
      <c r="AU151" s="150" t="s">
        <v>171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170</v>
      </c>
      <c r="BM151" s="150" t="s">
        <v>1968</v>
      </c>
    </row>
    <row r="152" spans="2:65" s="1" customFormat="1" ht="24.25" customHeight="1">
      <c r="B152" s="31"/>
      <c r="C152" s="138" t="s">
        <v>352</v>
      </c>
      <c r="D152" s="138" t="s">
        <v>166</v>
      </c>
      <c r="E152" s="139" t="s">
        <v>352</v>
      </c>
      <c r="F152" s="140" t="s">
        <v>1909</v>
      </c>
      <c r="G152" s="141" t="s">
        <v>1852</v>
      </c>
      <c r="H152" s="142">
        <v>1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171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1969</v>
      </c>
    </row>
    <row r="153" spans="2:65" s="1" customFormat="1" ht="16.5" customHeight="1">
      <c r="B153" s="31"/>
      <c r="C153" s="138" t="s">
        <v>357</v>
      </c>
      <c r="D153" s="138" t="s">
        <v>166</v>
      </c>
      <c r="E153" s="139" t="s">
        <v>357</v>
      </c>
      <c r="F153" s="140" t="s">
        <v>1915</v>
      </c>
      <c r="G153" s="141" t="s">
        <v>1852</v>
      </c>
      <c r="H153" s="142">
        <v>1</v>
      </c>
      <c r="I153" s="143"/>
      <c r="J153" s="144">
        <f t="shared" si="20"/>
        <v>0</v>
      </c>
      <c r="K153" s="145"/>
      <c r="L153" s="31"/>
      <c r="M153" s="146" t="s">
        <v>1</v>
      </c>
      <c r="N153" s="147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1970</v>
      </c>
    </row>
    <row r="154" spans="2:65" s="1" customFormat="1" ht="24.25" customHeight="1">
      <c r="B154" s="31"/>
      <c r="C154" s="138" t="s">
        <v>361</v>
      </c>
      <c r="D154" s="138" t="s">
        <v>166</v>
      </c>
      <c r="E154" s="139" t="s">
        <v>361</v>
      </c>
      <c r="F154" s="140" t="s">
        <v>1971</v>
      </c>
      <c r="G154" s="141" t="s">
        <v>1852</v>
      </c>
      <c r="H154" s="142">
        <v>1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170</v>
      </c>
      <c r="AT154" s="150" t="s">
        <v>166</v>
      </c>
      <c r="AU154" s="150" t="s">
        <v>171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170</v>
      </c>
      <c r="BM154" s="150" t="s">
        <v>1972</v>
      </c>
    </row>
    <row r="155" spans="2:65" s="1" customFormat="1" ht="16.5" customHeight="1">
      <c r="B155" s="31"/>
      <c r="C155" s="138" t="s">
        <v>366</v>
      </c>
      <c r="D155" s="138" t="s">
        <v>166</v>
      </c>
      <c r="E155" s="139" t="s">
        <v>366</v>
      </c>
      <c r="F155" s="140" t="s">
        <v>1921</v>
      </c>
      <c r="G155" s="141" t="s">
        <v>1852</v>
      </c>
      <c r="H155" s="142">
        <v>1</v>
      </c>
      <c r="I155" s="143"/>
      <c r="J155" s="144">
        <f t="shared" si="20"/>
        <v>0</v>
      </c>
      <c r="K155" s="145"/>
      <c r="L155" s="31"/>
      <c r="M155" s="146" t="s">
        <v>1</v>
      </c>
      <c r="N155" s="147" t="s">
        <v>40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6" t="s">
        <v>171</v>
      </c>
      <c r="BK155" s="151">
        <f t="shared" si="29"/>
        <v>0</v>
      </c>
      <c r="BL155" s="16" t="s">
        <v>170</v>
      </c>
      <c r="BM155" s="150" t="s">
        <v>1973</v>
      </c>
    </row>
    <row r="156" spans="2:65" s="1" customFormat="1" ht="16.5" customHeight="1">
      <c r="B156" s="31"/>
      <c r="C156" s="138" t="s">
        <v>300</v>
      </c>
      <c r="D156" s="138" t="s">
        <v>166</v>
      </c>
      <c r="E156" s="139" t="s">
        <v>300</v>
      </c>
      <c r="F156" s="140" t="s">
        <v>1924</v>
      </c>
      <c r="G156" s="141" t="s">
        <v>1852</v>
      </c>
      <c r="H156" s="142">
        <v>1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1974</v>
      </c>
    </row>
    <row r="157" spans="2:65" s="1" customFormat="1" ht="16.5" customHeight="1">
      <c r="B157" s="31"/>
      <c r="C157" s="138" t="s">
        <v>374</v>
      </c>
      <c r="D157" s="138" t="s">
        <v>166</v>
      </c>
      <c r="E157" s="139" t="s">
        <v>374</v>
      </c>
      <c r="F157" s="140" t="s">
        <v>1927</v>
      </c>
      <c r="G157" s="141" t="s">
        <v>1852</v>
      </c>
      <c r="H157" s="142">
        <v>1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1975</v>
      </c>
    </row>
    <row r="158" spans="2:65" s="1" customFormat="1" ht="16.5" customHeight="1">
      <c r="B158" s="31"/>
      <c r="C158" s="138" t="s">
        <v>379</v>
      </c>
      <c r="D158" s="138" t="s">
        <v>166</v>
      </c>
      <c r="E158" s="139" t="s">
        <v>379</v>
      </c>
      <c r="F158" s="140" t="s">
        <v>1930</v>
      </c>
      <c r="G158" s="141" t="s">
        <v>1852</v>
      </c>
      <c r="H158" s="142">
        <v>1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1976</v>
      </c>
    </row>
    <row r="159" spans="2:65" s="1" customFormat="1" ht="16.5" customHeight="1">
      <c r="B159" s="31"/>
      <c r="C159" s="138" t="s">
        <v>383</v>
      </c>
      <c r="D159" s="138" t="s">
        <v>166</v>
      </c>
      <c r="E159" s="139" t="s">
        <v>383</v>
      </c>
      <c r="F159" s="140" t="s">
        <v>1933</v>
      </c>
      <c r="G159" s="141" t="s">
        <v>1852</v>
      </c>
      <c r="H159" s="142">
        <v>1</v>
      </c>
      <c r="I159" s="143"/>
      <c r="J159" s="144">
        <f t="shared" si="20"/>
        <v>0</v>
      </c>
      <c r="K159" s="145"/>
      <c r="L159" s="31"/>
      <c r="M159" s="190" t="s">
        <v>1</v>
      </c>
      <c r="N159" s="191" t="s">
        <v>40</v>
      </c>
      <c r="O159" s="192"/>
      <c r="P159" s="193">
        <f t="shared" si="21"/>
        <v>0</v>
      </c>
      <c r="Q159" s="193">
        <v>0</v>
      </c>
      <c r="R159" s="193">
        <f t="shared" si="22"/>
        <v>0</v>
      </c>
      <c r="S159" s="193">
        <v>0</v>
      </c>
      <c r="T159" s="194">
        <f t="shared" si="23"/>
        <v>0</v>
      </c>
      <c r="AR159" s="150" t="s">
        <v>170</v>
      </c>
      <c r="AT159" s="150" t="s">
        <v>166</v>
      </c>
      <c r="AU159" s="150" t="s">
        <v>171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1977</v>
      </c>
    </row>
    <row r="160" spans="2:65" s="1" customFormat="1" ht="7" customHeight="1">
      <c r="B160" s="46"/>
      <c r="C160" s="47"/>
      <c r="D160" s="47"/>
      <c r="E160" s="47"/>
      <c r="F160" s="47"/>
      <c r="G160" s="47"/>
      <c r="H160" s="47"/>
      <c r="I160" s="47"/>
      <c r="J160" s="47"/>
      <c r="K160" s="47"/>
      <c r="L160" s="31"/>
    </row>
  </sheetData>
  <sheetProtection algorithmName="SHA-512" hashValue="INDBU/Xvvvry/wQUNJVa67X5M5JdaqQeLkD0gAw3dROHWs9SWCEvFU7xTczO5nza+6TRgOsQ2Jf/KbAaz6ECUA==" saltValue="TQNboiXps/Lp3SS7YM7UszZBzKe7lvpVKM1g2RMU5T8+443f6oNFp1ZOz7P8o/OKHhsoo3SXqkoyYHQkhC8Bwg==" spinCount="100000" sheet="1" objects="1" scenarios="1" formatColumns="0" formatRows="0" autoFilter="0"/>
  <autoFilter ref="C119:K159" xr:uid="{00000000-0009-0000-0000-000007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9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104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1978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Múzeum vo Sv.Antone, Svätý Anton č. 291, 969 72 </v>
      </c>
      <c r="I15" s="26" t="s">
        <v>26</v>
      </c>
      <c r="J15" s="24" t="str">
        <f>IF('Rekapitulácia stavby'!AN11="","",'Rekapitulácia stavby'!AN11)</f>
        <v/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tr">
        <f>IF('Rekapitulácia stavby'!AN16="","",'Rekapitulácia stavby'!AN16)</f>
        <v/>
      </c>
      <c r="L20" s="31"/>
    </row>
    <row r="21" spans="2:12" s="1" customFormat="1" ht="18" customHeight="1">
      <c r="B21" s="31"/>
      <c r="E21" s="24" t="str">
        <f>IF('Rekapitulácia stavby'!E17="","",'Rekapitulácia stavby'!E17)</f>
        <v xml:space="preserve">Ing.arch.Adriana Zorvanová </v>
      </c>
      <c r="I21" s="26" t="s">
        <v>26</v>
      </c>
      <c r="J21" s="24" t="str">
        <f>IF('Rekapitulácia stavby'!AN17="","",'Rekapitulácia stavby'!AN17)</f>
        <v/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ROUND(J123,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ROUND((SUM(BE123:BE190)),  2)</f>
        <v>0</v>
      </c>
      <c r="G33" s="94"/>
      <c r="H33" s="94"/>
      <c r="I33" s="95">
        <v>0.23</v>
      </c>
      <c r="J33" s="93">
        <f>ROUND(((SUM(BE123:BE190))*I33),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ROUND((SUM(BF123:BF190)),  2)</f>
        <v>0</v>
      </c>
      <c r="I34" s="97">
        <v>0.23</v>
      </c>
      <c r="J34" s="96">
        <f>ROUND(((SUM(BF123:BF190))*I34),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ROUND((SUM(BG123:BG190)),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ROUND((SUM(BH123:BH190)),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ROUND((SUM(BI123:BI190)),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2025/03 - SO-01 - elektroinštalácia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J123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1979</v>
      </c>
      <c r="E97" s="111"/>
      <c r="F97" s="111"/>
      <c r="G97" s="111"/>
      <c r="H97" s="111"/>
      <c r="I97" s="111"/>
      <c r="J97" s="112">
        <f>J124</f>
        <v>0</v>
      </c>
      <c r="L97" s="109"/>
    </row>
    <row r="98" spans="2:12" s="8" customFormat="1" ht="25" customHeight="1">
      <c r="B98" s="109"/>
      <c r="D98" s="110" t="s">
        <v>1980</v>
      </c>
      <c r="E98" s="111"/>
      <c r="F98" s="111"/>
      <c r="G98" s="111"/>
      <c r="H98" s="111"/>
      <c r="I98" s="111"/>
      <c r="J98" s="112">
        <f>J129</f>
        <v>0</v>
      </c>
      <c r="L98" s="109"/>
    </row>
    <row r="99" spans="2:12" s="8" customFormat="1" ht="25" customHeight="1">
      <c r="B99" s="109"/>
      <c r="D99" s="110" t="s">
        <v>1981</v>
      </c>
      <c r="E99" s="111"/>
      <c r="F99" s="111"/>
      <c r="G99" s="111"/>
      <c r="H99" s="111"/>
      <c r="I99" s="111"/>
      <c r="J99" s="112">
        <f>J130</f>
        <v>0</v>
      </c>
      <c r="L99" s="109"/>
    </row>
    <row r="100" spans="2:12" s="8" customFormat="1" ht="25" customHeight="1">
      <c r="B100" s="109"/>
      <c r="D100" s="110" t="s">
        <v>1982</v>
      </c>
      <c r="E100" s="111"/>
      <c r="F100" s="111"/>
      <c r="G100" s="111"/>
      <c r="H100" s="111"/>
      <c r="I100" s="111"/>
      <c r="J100" s="112">
        <f>J160</f>
        <v>0</v>
      </c>
      <c r="L100" s="109"/>
    </row>
    <row r="101" spans="2:12" s="8" customFormat="1" ht="25" customHeight="1">
      <c r="B101" s="109"/>
      <c r="D101" s="110" t="s">
        <v>1983</v>
      </c>
      <c r="E101" s="111"/>
      <c r="F101" s="111"/>
      <c r="G101" s="111"/>
      <c r="H101" s="111"/>
      <c r="I101" s="111"/>
      <c r="J101" s="112">
        <f>J161</f>
        <v>0</v>
      </c>
      <c r="L101" s="109"/>
    </row>
    <row r="102" spans="2:12" s="8" customFormat="1" ht="25" customHeight="1">
      <c r="B102" s="109"/>
      <c r="D102" s="110" t="s">
        <v>1984</v>
      </c>
      <c r="E102" s="111"/>
      <c r="F102" s="111"/>
      <c r="G102" s="111"/>
      <c r="H102" s="111"/>
      <c r="I102" s="111"/>
      <c r="J102" s="112">
        <f>J185</f>
        <v>0</v>
      </c>
      <c r="L102" s="109"/>
    </row>
    <row r="103" spans="2:12" s="8" customFormat="1" ht="25" customHeight="1">
      <c r="B103" s="109"/>
      <c r="D103" s="110" t="s">
        <v>1985</v>
      </c>
      <c r="E103" s="111"/>
      <c r="F103" s="111"/>
      <c r="G103" s="111"/>
      <c r="H103" s="111"/>
      <c r="I103" s="111"/>
      <c r="J103" s="112">
        <f>J186</f>
        <v>0</v>
      </c>
      <c r="L103" s="109"/>
    </row>
    <row r="104" spans="2:12" s="1" customFormat="1" ht="21.75" customHeight="1">
      <c r="B104" s="31"/>
      <c r="L104" s="31"/>
    </row>
    <row r="105" spans="2:12" s="1" customFormat="1" ht="7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1"/>
    </row>
    <row r="109" spans="2:12" s="1" customFormat="1" ht="7" customHeight="1"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31"/>
    </row>
    <row r="110" spans="2:12" s="1" customFormat="1" ht="25" customHeight="1">
      <c r="B110" s="31"/>
      <c r="C110" s="20" t="s">
        <v>149</v>
      </c>
      <c r="L110" s="31"/>
    </row>
    <row r="111" spans="2:12" s="1" customFormat="1" ht="7" customHeight="1">
      <c r="B111" s="31"/>
      <c r="L111" s="31"/>
    </row>
    <row r="112" spans="2:12" s="1" customFormat="1" ht="12" customHeight="1">
      <c r="B112" s="31"/>
      <c r="C112" s="26" t="s">
        <v>15</v>
      </c>
      <c r="L112" s="31"/>
    </row>
    <row r="113" spans="2:65" s="1" customFormat="1" ht="16.5" customHeight="1">
      <c r="B113" s="31"/>
      <c r="E113" s="237" t="str">
        <f>E7</f>
        <v>Obnova vybraných častí  NKP Kaštieľ,Múzeum vo Svätom Antone</v>
      </c>
      <c r="F113" s="238"/>
      <c r="G113" s="238"/>
      <c r="H113" s="238"/>
      <c r="L113" s="31"/>
    </row>
    <row r="114" spans="2:65" s="1" customFormat="1" ht="12" customHeight="1">
      <c r="B114" s="31"/>
      <c r="C114" s="26" t="s">
        <v>130</v>
      </c>
      <c r="L114" s="31"/>
    </row>
    <row r="115" spans="2:65" s="1" customFormat="1" ht="16.5" customHeight="1">
      <c r="B115" s="31"/>
      <c r="E115" s="200" t="str">
        <f>E9</f>
        <v>2025/03 - SO-01 - elektroinštalácia</v>
      </c>
      <c r="F115" s="239"/>
      <c r="G115" s="239"/>
      <c r="H115" s="239"/>
      <c r="L115" s="31"/>
    </row>
    <row r="116" spans="2:65" s="1" customFormat="1" ht="7" customHeight="1">
      <c r="B116" s="31"/>
      <c r="L116" s="31"/>
    </row>
    <row r="117" spans="2:65" s="1" customFormat="1" ht="12" customHeight="1">
      <c r="B117" s="31"/>
      <c r="C117" s="26" t="s">
        <v>19</v>
      </c>
      <c r="F117" s="24" t="str">
        <f>F12</f>
        <v xml:space="preserve"> </v>
      </c>
      <c r="I117" s="26" t="s">
        <v>21</v>
      </c>
      <c r="J117" s="54" t="str">
        <f>IF(J12="","",J12)</f>
        <v>24. 7. 2026</v>
      </c>
      <c r="L117" s="31"/>
    </row>
    <row r="118" spans="2:65" s="1" customFormat="1" ht="7" customHeight="1">
      <c r="B118" s="31"/>
      <c r="L118" s="31"/>
    </row>
    <row r="119" spans="2:65" s="1" customFormat="1" ht="25.75" customHeight="1">
      <c r="B119" s="31"/>
      <c r="C119" s="26" t="s">
        <v>23</v>
      </c>
      <c r="F119" s="24" t="str">
        <f>E15</f>
        <v xml:space="preserve">Múzeum vo Sv.Antone, Svätý Anton č. 291, 969 72 </v>
      </c>
      <c r="I119" s="26" t="s">
        <v>29</v>
      </c>
      <c r="J119" s="29" t="str">
        <f>E21</f>
        <v xml:space="preserve">Ing.arch.Adriana Zorvanová </v>
      </c>
      <c r="L119" s="31"/>
    </row>
    <row r="120" spans="2:65" s="1" customFormat="1" ht="15.25" customHeight="1">
      <c r="B120" s="31"/>
      <c r="C120" s="26" t="s">
        <v>27</v>
      </c>
      <c r="F120" s="24" t="str">
        <f>IF(E18="","",E18)</f>
        <v>Vyplň údaj</v>
      </c>
      <c r="I120" s="26" t="s">
        <v>32</v>
      </c>
      <c r="J120" s="29" t="str">
        <f>E24</f>
        <v xml:space="preserve"> </v>
      </c>
      <c r="L120" s="31"/>
    </row>
    <row r="121" spans="2:65" s="1" customFormat="1" ht="10.25" customHeight="1">
      <c r="B121" s="31"/>
      <c r="L121" s="31"/>
    </row>
    <row r="122" spans="2:65" s="10" customFormat="1" ht="29.25" customHeight="1">
      <c r="B122" s="117"/>
      <c r="C122" s="118" t="s">
        <v>150</v>
      </c>
      <c r="D122" s="119" t="s">
        <v>59</v>
      </c>
      <c r="E122" s="119" t="s">
        <v>55</v>
      </c>
      <c r="F122" s="119" t="s">
        <v>56</v>
      </c>
      <c r="G122" s="119" t="s">
        <v>151</v>
      </c>
      <c r="H122" s="119" t="s">
        <v>152</v>
      </c>
      <c r="I122" s="119" t="s">
        <v>153</v>
      </c>
      <c r="J122" s="120" t="s">
        <v>134</v>
      </c>
      <c r="K122" s="121" t="s">
        <v>154</v>
      </c>
      <c r="L122" s="117"/>
      <c r="M122" s="61" t="s">
        <v>1</v>
      </c>
      <c r="N122" s="62" t="s">
        <v>38</v>
      </c>
      <c r="O122" s="62" t="s">
        <v>155</v>
      </c>
      <c r="P122" s="62" t="s">
        <v>156</v>
      </c>
      <c r="Q122" s="62" t="s">
        <v>157</v>
      </c>
      <c r="R122" s="62" t="s">
        <v>158</v>
      </c>
      <c r="S122" s="62" t="s">
        <v>159</v>
      </c>
      <c r="T122" s="63" t="s">
        <v>160</v>
      </c>
    </row>
    <row r="123" spans="2:65" s="1" customFormat="1" ht="22.75" customHeight="1">
      <c r="B123" s="31"/>
      <c r="C123" s="66" t="s">
        <v>135</v>
      </c>
      <c r="J123" s="122">
        <f>BK123</f>
        <v>0</v>
      </c>
      <c r="L123" s="31"/>
      <c r="M123" s="64"/>
      <c r="N123" s="55"/>
      <c r="O123" s="55"/>
      <c r="P123" s="123">
        <f>P124+P129+P130+P160+P161+P185+P186</f>
        <v>0</v>
      </c>
      <c r="Q123" s="55"/>
      <c r="R123" s="123">
        <f>R124+R129+R130+R160+R161+R185+R186</f>
        <v>0</v>
      </c>
      <c r="S123" s="55"/>
      <c r="T123" s="124">
        <f>T124+T129+T130+T160+T161+T185+T186</f>
        <v>0</v>
      </c>
      <c r="AT123" s="16" t="s">
        <v>73</v>
      </c>
      <c r="AU123" s="16" t="s">
        <v>136</v>
      </c>
      <c r="BK123" s="125">
        <f>BK124+BK129+BK130+BK160+BK161+BK185+BK186</f>
        <v>0</v>
      </c>
    </row>
    <row r="124" spans="2:65" s="11" customFormat="1" ht="26" customHeight="1">
      <c r="B124" s="126"/>
      <c r="D124" s="127" t="s">
        <v>73</v>
      </c>
      <c r="E124" s="128" t="s">
        <v>952</v>
      </c>
      <c r="F124" s="128" t="s">
        <v>1986</v>
      </c>
      <c r="I124" s="129"/>
      <c r="J124" s="130">
        <f>BK124</f>
        <v>0</v>
      </c>
      <c r="L124" s="126"/>
      <c r="M124" s="131"/>
      <c r="P124" s="132">
        <f>SUM(P125:P128)</f>
        <v>0</v>
      </c>
      <c r="R124" s="132">
        <f>SUM(R125:R128)</f>
        <v>0</v>
      </c>
      <c r="T124" s="133">
        <f>SUM(T125:T128)</f>
        <v>0</v>
      </c>
      <c r="AR124" s="127" t="s">
        <v>82</v>
      </c>
      <c r="AT124" s="134" t="s">
        <v>73</v>
      </c>
      <c r="AU124" s="134" t="s">
        <v>74</v>
      </c>
      <c r="AY124" s="127" t="s">
        <v>163</v>
      </c>
      <c r="BK124" s="135">
        <f>SUM(BK125:BK128)</f>
        <v>0</v>
      </c>
    </row>
    <row r="125" spans="2:65" s="1" customFormat="1" ht="16.5" customHeight="1">
      <c r="B125" s="31"/>
      <c r="C125" s="138" t="s">
        <v>82</v>
      </c>
      <c r="D125" s="138" t="s">
        <v>166</v>
      </c>
      <c r="E125" s="139" t="s">
        <v>1987</v>
      </c>
      <c r="F125" s="140" t="s">
        <v>1988</v>
      </c>
      <c r="G125" s="141" t="s">
        <v>320</v>
      </c>
      <c r="H125" s="142">
        <v>1</v>
      </c>
      <c r="I125" s="143"/>
      <c r="J125" s="144">
        <f>ROUND(I125*H125,2)</f>
        <v>0</v>
      </c>
      <c r="K125" s="145"/>
      <c r="L125" s="31"/>
      <c r="M125" s="146" t="s">
        <v>1</v>
      </c>
      <c r="N125" s="147" t="s">
        <v>40</v>
      </c>
      <c r="P125" s="148">
        <f>O125*H125</f>
        <v>0</v>
      </c>
      <c r="Q125" s="148">
        <v>0</v>
      </c>
      <c r="R125" s="148">
        <f>Q125*H125</f>
        <v>0</v>
      </c>
      <c r="S125" s="148">
        <v>0</v>
      </c>
      <c r="T125" s="149">
        <f>S125*H125</f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>IF(N125="základná",J125,0)</f>
        <v>0</v>
      </c>
      <c r="BF125" s="151">
        <f>IF(N125="znížená",J125,0)</f>
        <v>0</v>
      </c>
      <c r="BG125" s="151">
        <f>IF(N125="zákl. prenesená",J125,0)</f>
        <v>0</v>
      </c>
      <c r="BH125" s="151">
        <f>IF(N125="zníž. prenesená",J125,0)</f>
        <v>0</v>
      </c>
      <c r="BI125" s="151">
        <f>IF(N125="nulová",J125,0)</f>
        <v>0</v>
      </c>
      <c r="BJ125" s="16" t="s">
        <v>171</v>
      </c>
      <c r="BK125" s="151">
        <f>ROUND(I125*H125,2)</f>
        <v>0</v>
      </c>
      <c r="BL125" s="16" t="s">
        <v>170</v>
      </c>
      <c r="BM125" s="150" t="s">
        <v>171</v>
      </c>
    </row>
    <row r="126" spans="2:65" s="1" customFormat="1" ht="16.5" customHeight="1">
      <c r="B126" s="31"/>
      <c r="C126" s="138" t="s">
        <v>171</v>
      </c>
      <c r="D126" s="138" t="s">
        <v>166</v>
      </c>
      <c r="E126" s="139" t="s">
        <v>1989</v>
      </c>
      <c r="F126" s="140" t="s">
        <v>1990</v>
      </c>
      <c r="G126" s="141" t="s">
        <v>320</v>
      </c>
      <c r="H126" s="142">
        <v>1</v>
      </c>
      <c r="I126" s="143"/>
      <c r="J126" s="144">
        <f>ROUND(I126*H126,2)</f>
        <v>0</v>
      </c>
      <c r="K126" s="145"/>
      <c r="L126" s="31"/>
      <c r="M126" s="146" t="s">
        <v>1</v>
      </c>
      <c r="N126" s="147" t="s">
        <v>40</v>
      </c>
      <c r="P126" s="148">
        <f>O126*H126</f>
        <v>0</v>
      </c>
      <c r="Q126" s="148">
        <v>0</v>
      </c>
      <c r="R126" s="148">
        <f>Q126*H126</f>
        <v>0</v>
      </c>
      <c r="S126" s="148">
        <v>0</v>
      </c>
      <c r="T126" s="149">
        <f>S126*H126</f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>IF(N126="základná",J126,0)</f>
        <v>0</v>
      </c>
      <c r="BF126" s="151">
        <f>IF(N126="znížená",J126,0)</f>
        <v>0</v>
      </c>
      <c r="BG126" s="151">
        <f>IF(N126="zákl. prenesená",J126,0)</f>
        <v>0</v>
      </c>
      <c r="BH126" s="151">
        <f>IF(N126="zníž. prenesená",J126,0)</f>
        <v>0</v>
      </c>
      <c r="BI126" s="151">
        <f>IF(N126="nulová",J126,0)</f>
        <v>0</v>
      </c>
      <c r="BJ126" s="16" t="s">
        <v>171</v>
      </c>
      <c r="BK126" s="151">
        <f>ROUND(I126*H126,2)</f>
        <v>0</v>
      </c>
      <c r="BL126" s="16" t="s">
        <v>170</v>
      </c>
      <c r="BM126" s="150" t="s">
        <v>170</v>
      </c>
    </row>
    <row r="127" spans="2:65" s="1" customFormat="1" ht="24.25" customHeight="1">
      <c r="B127" s="31"/>
      <c r="C127" s="138" t="s">
        <v>203</v>
      </c>
      <c r="D127" s="138" t="s">
        <v>166</v>
      </c>
      <c r="E127" s="139" t="s">
        <v>1991</v>
      </c>
      <c r="F127" s="140" t="s">
        <v>1992</v>
      </c>
      <c r="G127" s="141" t="s">
        <v>320</v>
      </c>
      <c r="H127" s="142">
        <v>1</v>
      </c>
      <c r="I127" s="143"/>
      <c r="J127" s="144">
        <f>ROUND(I127*H127,2)</f>
        <v>0</v>
      </c>
      <c r="K127" s="145"/>
      <c r="L127" s="31"/>
      <c r="M127" s="146" t="s">
        <v>1</v>
      </c>
      <c r="N127" s="147" t="s">
        <v>40</v>
      </c>
      <c r="P127" s="148">
        <f>O127*H127</f>
        <v>0</v>
      </c>
      <c r="Q127" s="148">
        <v>0</v>
      </c>
      <c r="R127" s="148">
        <f>Q127*H127</f>
        <v>0</v>
      </c>
      <c r="S127" s="148">
        <v>0</v>
      </c>
      <c r="T127" s="149">
        <f>S127*H127</f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>IF(N127="základná",J127,0)</f>
        <v>0</v>
      </c>
      <c r="BF127" s="151">
        <f>IF(N127="znížená",J127,0)</f>
        <v>0</v>
      </c>
      <c r="BG127" s="151">
        <f>IF(N127="zákl. prenesená",J127,0)</f>
        <v>0</v>
      </c>
      <c r="BH127" s="151">
        <f>IF(N127="zníž. prenesená",J127,0)</f>
        <v>0</v>
      </c>
      <c r="BI127" s="151">
        <f>IF(N127="nulová",J127,0)</f>
        <v>0</v>
      </c>
      <c r="BJ127" s="16" t="s">
        <v>171</v>
      </c>
      <c r="BK127" s="151">
        <f>ROUND(I127*H127,2)</f>
        <v>0</v>
      </c>
      <c r="BL127" s="16" t="s">
        <v>170</v>
      </c>
      <c r="BM127" s="150" t="s">
        <v>164</v>
      </c>
    </row>
    <row r="128" spans="2:65" s="1" customFormat="1" ht="24.25" customHeight="1">
      <c r="B128" s="31"/>
      <c r="C128" s="138" t="s">
        <v>170</v>
      </c>
      <c r="D128" s="138" t="s">
        <v>166</v>
      </c>
      <c r="E128" s="139" t="s">
        <v>1993</v>
      </c>
      <c r="F128" s="140" t="s">
        <v>1994</v>
      </c>
      <c r="G128" s="141" t="s">
        <v>320</v>
      </c>
      <c r="H128" s="142">
        <v>1</v>
      </c>
      <c r="I128" s="143"/>
      <c r="J128" s="144">
        <f>ROUND(I128*H128,2)</f>
        <v>0</v>
      </c>
      <c r="K128" s="145"/>
      <c r="L128" s="31"/>
      <c r="M128" s="146" t="s">
        <v>1</v>
      </c>
      <c r="N128" s="147" t="s">
        <v>40</v>
      </c>
      <c r="P128" s="148">
        <f>O128*H128</f>
        <v>0</v>
      </c>
      <c r="Q128" s="148">
        <v>0</v>
      </c>
      <c r="R128" s="148">
        <f>Q128*H128</f>
        <v>0</v>
      </c>
      <c r="S128" s="148">
        <v>0</v>
      </c>
      <c r="T128" s="149">
        <f>S128*H128</f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>IF(N128="základná",J128,0)</f>
        <v>0</v>
      </c>
      <c r="BF128" s="151">
        <f>IF(N128="znížená",J128,0)</f>
        <v>0</v>
      </c>
      <c r="BG128" s="151">
        <f>IF(N128="zákl. prenesená",J128,0)</f>
        <v>0</v>
      </c>
      <c r="BH128" s="151">
        <f>IF(N128="zníž. prenesená",J128,0)</f>
        <v>0</v>
      </c>
      <c r="BI128" s="151">
        <f>IF(N128="nulová",J128,0)</f>
        <v>0</v>
      </c>
      <c r="BJ128" s="16" t="s">
        <v>171</v>
      </c>
      <c r="BK128" s="151">
        <f>ROUND(I128*H128,2)</f>
        <v>0</v>
      </c>
      <c r="BL128" s="16" t="s">
        <v>170</v>
      </c>
      <c r="BM128" s="150" t="s">
        <v>230</v>
      </c>
    </row>
    <row r="129" spans="2:65" s="11" customFormat="1" ht="26" customHeight="1">
      <c r="B129" s="126"/>
      <c r="D129" s="127" t="s">
        <v>73</v>
      </c>
      <c r="E129" s="128" t="s">
        <v>956</v>
      </c>
      <c r="F129" s="128" t="s">
        <v>1995</v>
      </c>
      <c r="I129" s="129"/>
      <c r="J129" s="130">
        <f>BK129</f>
        <v>0</v>
      </c>
      <c r="L129" s="126"/>
      <c r="M129" s="131"/>
      <c r="P129" s="132">
        <v>0</v>
      </c>
      <c r="R129" s="132">
        <v>0</v>
      </c>
      <c r="T129" s="133"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v>0</v>
      </c>
    </row>
    <row r="130" spans="2:65" s="11" customFormat="1" ht="26" customHeight="1">
      <c r="B130" s="126"/>
      <c r="D130" s="127" t="s">
        <v>73</v>
      </c>
      <c r="E130" s="128" t="s">
        <v>960</v>
      </c>
      <c r="F130" s="128" t="s">
        <v>1996</v>
      </c>
      <c r="I130" s="129"/>
      <c r="J130" s="130">
        <f>BK130</f>
        <v>0</v>
      </c>
      <c r="L130" s="126"/>
      <c r="M130" s="131"/>
      <c r="P130" s="132">
        <f>SUM(P131:P159)</f>
        <v>0</v>
      </c>
      <c r="R130" s="132">
        <f>SUM(R131:R159)</f>
        <v>0</v>
      </c>
      <c r="T130" s="133">
        <f>SUM(T131:T159)</f>
        <v>0</v>
      </c>
      <c r="AR130" s="127" t="s">
        <v>82</v>
      </c>
      <c r="AT130" s="134" t="s">
        <v>73</v>
      </c>
      <c r="AU130" s="134" t="s">
        <v>74</v>
      </c>
      <c r="AY130" s="127" t="s">
        <v>163</v>
      </c>
      <c r="BK130" s="135">
        <f>SUM(BK131:BK159)</f>
        <v>0</v>
      </c>
    </row>
    <row r="131" spans="2:65" s="1" customFormat="1" ht="16.5" customHeight="1">
      <c r="B131" s="31"/>
      <c r="C131" s="138" t="s">
        <v>170</v>
      </c>
      <c r="D131" s="138" t="s">
        <v>166</v>
      </c>
      <c r="E131" s="139" t="s">
        <v>1997</v>
      </c>
      <c r="F131" s="140" t="s">
        <v>1998</v>
      </c>
      <c r="G131" s="141" t="s">
        <v>320</v>
      </c>
      <c r="H131" s="142">
        <v>183</v>
      </c>
      <c r="I131" s="143"/>
      <c r="J131" s="144">
        <f t="shared" ref="J131:J159" si="0">ROUND(I131*H131,2)</f>
        <v>0</v>
      </c>
      <c r="K131" s="145"/>
      <c r="L131" s="31"/>
      <c r="M131" s="146" t="s">
        <v>1</v>
      </c>
      <c r="N131" s="147" t="s">
        <v>40</v>
      </c>
      <c r="P131" s="148">
        <f t="shared" ref="P131:P159" si="1">O131*H131</f>
        <v>0</v>
      </c>
      <c r="Q131" s="148">
        <v>0</v>
      </c>
      <c r="R131" s="148">
        <f t="shared" ref="R131:R159" si="2">Q131*H131</f>
        <v>0</v>
      </c>
      <c r="S131" s="148">
        <v>0</v>
      </c>
      <c r="T131" s="149">
        <f t="shared" ref="T131:T159" si="3">S131*H131</f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ref="BE131:BE159" si="4">IF(N131="základná",J131,0)</f>
        <v>0</v>
      </c>
      <c r="BF131" s="151">
        <f t="shared" ref="BF131:BF159" si="5">IF(N131="znížená",J131,0)</f>
        <v>0</v>
      </c>
      <c r="BG131" s="151">
        <f t="shared" ref="BG131:BG159" si="6">IF(N131="zákl. prenesená",J131,0)</f>
        <v>0</v>
      </c>
      <c r="BH131" s="151">
        <f t="shared" ref="BH131:BH159" si="7">IF(N131="zníž. prenesená",J131,0)</f>
        <v>0</v>
      </c>
      <c r="BI131" s="151">
        <f t="shared" ref="BI131:BI159" si="8">IF(N131="nulová",J131,0)</f>
        <v>0</v>
      </c>
      <c r="BJ131" s="16" t="s">
        <v>171</v>
      </c>
      <c r="BK131" s="151">
        <f t="shared" ref="BK131:BK159" si="9">ROUND(I131*H131,2)</f>
        <v>0</v>
      </c>
      <c r="BL131" s="16" t="s">
        <v>170</v>
      </c>
      <c r="BM131" s="150" t="s">
        <v>243</v>
      </c>
    </row>
    <row r="132" spans="2:65" s="1" customFormat="1" ht="16.5" customHeight="1">
      <c r="B132" s="31"/>
      <c r="C132" s="138" t="s">
        <v>212</v>
      </c>
      <c r="D132" s="138" t="s">
        <v>166</v>
      </c>
      <c r="E132" s="139" t="s">
        <v>1999</v>
      </c>
      <c r="F132" s="140" t="s">
        <v>2000</v>
      </c>
      <c r="G132" s="141" t="s">
        <v>222</v>
      </c>
      <c r="H132" s="142">
        <v>850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253</v>
      </c>
    </row>
    <row r="133" spans="2:65" s="1" customFormat="1" ht="16.5" customHeight="1">
      <c r="B133" s="31"/>
      <c r="C133" s="138" t="s">
        <v>164</v>
      </c>
      <c r="D133" s="138" t="s">
        <v>166</v>
      </c>
      <c r="E133" s="139" t="s">
        <v>2001</v>
      </c>
      <c r="F133" s="140" t="s">
        <v>2002</v>
      </c>
      <c r="G133" s="141" t="s">
        <v>222</v>
      </c>
      <c r="H133" s="142">
        <v>450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262</v>
      </c>
    </row>
    <row r="134" spans="2:65" s="1" customFormat="1" ht="16.5" customHeight="1">
      <c r="B134" s="31"/>
      <c r="C134" s="138" t="s">
        <v>225</v>
      </c>
      <c r="D134" s="138" t="s">
        <v>166</v>
      </c>
      <c r="E134" s="139" t="s">
        <v>2003</v>
      </c>
      <c r="F134" s="140" t="s">
        <v>2004</v>
      </c>
      <c r="G134" s="141" t="s">
        <v>222</v>
      </c>
      <c r="H134" s="142">
        <v>1250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275</v>
      </c>
    </row>
    <row r="135" spans="2:65" s="1" customFormat="1" ht="16.5" customHeight="1">
      <c r="B135" s="31"/>
      <c r="C135" s="138" t="s">
        <v>230</v>
      </c>
      <c r="D135" s="138" t="s">
        <v>166</v>
      </c>
      <c r="E135" s="139" t="s">
        <v>2005</v>
      </c>
      <c r="F135" s="140" t="s">
        <v>2006</v>
      </c>
      <c r="G135" s="141" t="s">
        <v>222</v>
      </c>
      <c r="H135" s="142">
        <v>750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288</v>
      </c>
    </row>
    <row r="136" spans="2:65" s="1" customFormat="1" ht="16.5" customHeight="1">
      <c r="B136" s="31"/>
      <c r="C136" s="138" t="s">
        <v>179</v>
      </c>
      <c r="D136" s="138" t="s">
        <v>166</v>
      </c>
      <c r="E136" s="139" t="s">
        <v>2007</v>
      </c>
      <c r="F136" s="140" t="s">
        <v>2008</v>
      </c>
      <c r="G136" s="141" t="s">
        <v>222</v>
      </c>
      <c r="H136" s="142">
        <v>500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82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305</v>
      </c>
    </row>
    <row r="137" spans="2:65" s="1" customFormat="1" ht="16.5" customHeight="1">
      <c r="B137" s="31"/>
      <c r="C137" s="138" t="s">
        <v>243</v>
      </c>
      <c r="D137" s="138" t="s">
        <v>166</v>
      </c>
      <c r="E137" s="139" t="s">
        <v>2009</v>
      </c>
      <c r="F137" s="140" t="s">
        <v>2010</v>
      </c>
      <c r="G137" s="141" t="s">
        <v>222</v>
      </c>
      <c r="H137" s="142">
        <v>1450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317</v>
      </c>
    </row>
    <row r="138" spans="2:65" s="1" customFormat="1" ht="16.5" customHeight="1">
      <c r="B138" s="31"/>
      <c r="C138" s="138" t="s">
        <v>249</v>
      </c>
      <c r="D138" s="138" t="s">
        <v>166</v>
      </c>
      <c r="E138" s="139" t="s">
        <v>2011</v>
      </c>
      <c r="F138" s="140" t="s">
        <v>2012</v>
      </c>
      <c r="G138" s="141" t="s">
        <v>222</v>
      </c>
      <c r="H138" s="142">
        <v>150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328</v>
      </c>
    </row>
    <row r="139" spans="2:65" s="1" customFormat="1" ht="16.5" customHeight="1">
      <c r="B139" s="31"/>
      <c r="C139" s="138" t="s">
        <v>253</v>
      </c>
      <c r="D139" s="138" t="s">
        <v>166</v>
      </c>
      <c r="E139" s="139" t="s">
        <v>2013</v>
      </c>
      <c r="F139" s="140" t="s">
        <v>2014</v>
      </c>
      <c r="G139" s="141" t="s">
        <v>222</v>
      </c>
      <c r="H139" s="142">
        <v>75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170</v>
      </c>
      <c r="BM139" s="150" t="s">
        <v>340</v>
      </c>
    </row>
    <row r="140" spans="2:65" s="1" customFormat="1" ht="16.5" customHeight="1">
      <c r="B140" s="31"/>
      <c r="C140" s="138" t="s">
        <v>258</v>
      </c>
      <c r="D140" s="138" t="s">
        <v>166</v>
      </c>
      <c r="E140" s="139" t="s">
        <v>2015</v>
      </c>
      <c r="F140" s="140" t="s">
        <v>2016</v>
      </c>
      <c r="G140" s="141" t="s">
        <v>222</v>
      </c>
      <c r="H140" s="142">
        <v>155</v>
      </c>
      <c r="I140" s="143"/>
      <c r="J140" s="144">
        <f t="shared" si="0"/>
        <v>0</v>
      </c>
      <c r="K140" s="145"/>
      <c r="L140" s="31"/>
      <c r="M140" s="146" t="s">
        <v>1</v>
      </c>
      <c r="N140" s="147" t="s">
        <v>40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170</v>
      </c>
      <c r="BM140" s="150" t="s">
        <v>352</v>
      </c>
    </row>
    <row r="141" spans="2:65" s="1" customFormat="1" ht="16.5" customHeight="1">
      <c r="B141" s="31"/>
      <c r="C141" s="138" t="s">
        <v>253</v>
      </c>
      <c r="D141" s="138" t="s">
        <v>166</v>
      </c>
      <c r="E141" s="139" t="s">
        <v>2017</v>
      </c>
      <c r="F141" s="140" t="s">
        <v>2018</v>
      </c>
      <c r="G141" s="141" t="s">
        <v>320</v>
      </c>
      <c r="H141" s="142">
        <v>1250</v>
      </c>
      <c r="I141" s="143"/>
      <c r="J141" s="144">
        <f t="shared" si="0"/>
        <v>0</v>
      </c>
      <c r="K141" s="145"/>
      <c r="L141" s="31"/>
      <c r="M141" s="146" t="s">
        <v>1</v>
      </c>
      <c r="N141" s="147" t="s">
        <v>40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170</v>
      </c>
      <c r="BM141" s="150" t="s">
        <v>361</v>
      </c>
    </row>
    <row r="142" spans="2:65" s="1" customFormat="1" ht="16.5" customHeight="1">
      <c r="B142" s="31"/>
      <c r="C142" s="138" t="s">
        <v>258</v>
      </c>
      <c r="D142" s="138" t="s">
        <v>166</v>
      </c>
      <c r="E142" s="139" t="s">
        <v>2019</v>
      </c>
      <c r="F142" s="140" t="s">
        <v>2020</v>
      </c>
      <c r="G142" s="141" t="s">
        <v>320</v>
      </c>
      <c r="H142" s="142">
        <v>950</v>
      </c>
      <c r="I142" s="143"/>
      <c r="J142" s="144">
        <f t="shared" si="0"/>
        <v>0</v>
      </c>
      <c r="K142" s="145"/>
      <c r="L142" s="31"/>
      <c r="M142" s="146" t="s">
        <v>1</v>
      </c>
      <c r="N142" s="147" t="s">
        <v>40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6" t="s">
        <v>171</v>
      </c>
      <c r="BK142" s="151">
        <f t="shared" si="9"/>
        <v>0</v>
      </c>
      <c r="BL142" s="16" t="s">
        <v>170</v>
      </c>
      <c r="BM142" s="150" t="s">
        <v>300</v>
      </c>
    </row>
    <row r="143" spans="2:65" s="1" customFormat="1" ht="16.5" customHeight="1">
      <c r="B143" s="31"/>
      <c r="C143" s="138" t="s">
        <v>262</v>
      </c>
      <c r="D143" s="138" t="s">
        <v>166</v>
      </c>
      <c r="E143" s="139" t="s">
        <v>2021</v>
      </c>
      <c r="F143" s="140" t="s">
        <v>2022</v>
      </c>
      <c r="G143" s="141" t="s">
        <v>320</v>
      </c>
      <c r="H143" s="142">
        <v>1250</v>
      </c>
      <c r="I143" s="143"/>
      <c r="J143" s="144">
        <f t="shared" si="0"/>
        <v>0</v>
      </c>
      <c r="K143" s="145"/>
      <c r="L143" s="31"/>
      <c r="M143" s="146" t="s">
        <v>1</v>
      </c>
      <c r="N143" s="147" t="s">
        <v>40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6" t="s">
        <v>171</v>
      </c>
      <c r="BK143" s="151">
        <f t="shared" si="9"/>
        <v>0</v>
      </c>
      <c r="BL143" s="16" t="s">
        <v>170</v>
      </c>
      <c r="BM143" s="150" t="s">
        <v>379</v>
      </c>
    </row>
    <row r="144" spans="2:65" s="1" customFormat="1" ht="16.5" customHeight="1">
      <c r="B144" s="31"/>
      <c r="C144" s="138" t="s">
        <v>266</v>
      </c>
      <c r="D144" s="138" t="s">
        <v>166</v>
      </c>
      <c r="E144" s="139" t="s">
        <v>2023</v>
      </c>
      <c r="F144" s="140" t="s">
        <v>2024</v>
      </c>
      <c r="G144" s="141" t="s">
        <v>320</v>
      </c>
      <c r="H144" s="142">
        <v>950</v>
      </c>
      <c r="I144" s="143"/>
      <c r="J144" s="144">
        <f t="shared" si="0"/>
        <v>0</v>
      </c>
      <c r="K144" s="145"/>
      <c r="L144" s="31"/>
      <c r="M144" s="146" t="s">
        <v>1</v>
      </c>
      <c r="N144" s="147" t="s">
        <v>40</v>
      </c>
      <c r="P144" s="148">
        <f t="shared" si="1"/>
        <v>0</v>
      </c>
      <c r="Q144" s="148">
        <v>0</v>
      </c>
      <c r="R144" s="148">
        <f t="shared" si="2"/>
        <v>0</v>
      </c>
      <c r="S144" s="148">
        <v>0</v>
      </c>
      <c r="T144" s="149">
        <f t="shared" si="3"/>
        <v>0</v>
      </c>
      <c r="AR144" s="150" t="s">
        <v>170</v>
      </c>
      <c r="AT144" s="150" t="s">
        <v>166</v>
      </c>
      <c r="AU144" s="150" t="s">
        <v>82</v>
      </c>
      <c r="AY144" s="16" t="s">
        <v>163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6" t="s">
        <v>171</v>
      </c>
      <c r="BK144" s="151">
        <f t="shared" si="9"/>
        <v>0</v>
      </c>
      <c r="BL144" s="16" t="s">
        <v>170</v>
      </c>
      <c r="BM144" s="150" t="s">
        <v>388</v>
      </c>
    </row>
    <row r="145" spans="2:65" s="1" customFormat="1" ht="16.5" customHeight="1">
      <c r="B145" s="31"/>
      <c r="C145" s="138" t="s">
        <v>275</v>
      </c>
      <c r="D145" s="138" t="s">
        <v>166</v>
      </c>
      <c r="E145" s="139" t="s">
        <v>2025</v>
      </c>
      <c r="F145" s="140" t="s">
        <v>2026</v>
      </c>
      <c r="G145" s="141" t="s">
        <v>222</v>
      </c>
      <c r="H145" s="142">
        <v>960</v>
      </c>
      <c r="I145" s="143"/>
      <c r="J145" s="144">
        <f t="shared" si="0"/>
        <v>0</v>
      </c>
      <c r="K145" s="145"/>
      <c r="L145" s="31"/>
      <c r="M145" s="146" t="s">
        <v>1</v>
      </c>
      <c r="N145" s="147" t="s">
        <v>40</v>
      </c>
      <c r="P145" s="148">
        <f t="shared" si="1"/>
        <v>0</v>
      </c>
      <c r="Q145" s="148">
        <v>0</v>
      </c>
      <c r="R145" s="148">
        <f t="shared" si="2"/>
        <v>0</v>
      </c>
      <c r="S145" s="148">
        <v>0</v>
      </c>
      <c r="T145" s="149">
        <f t="shared" si="3"/>
        <v>0</v>
      </c>
      <c r="AR145" s="150" t="s">
        <v>170</v>
      </c>
      <c r="AT145" s="150" t="s">
        <v>166</v>
      </c>
      <c r="AU145" s="150" t="s">
        <v>82</v>
      </c>
      <c r="AY145" s="16" t="s">
        <v>163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6" t="s">
        <v>171</v>
      </c>
      <c r="BK145" s="151">
        <f t="shared" si="9"/>
        <v>0</v>
      </c>
      <c r="BL145" s="16" t="s">
        <v>170</v>
      </c>
      <c r="BM145" s="150" t="s">
        <v>398</v>
      </c>
    </row>
    <row r="146" spans="2:65" s="1" customFormat="1" ht="16.5" customHeight="1">
      <c r="B146" s="31"/>
      <c r="C146" s="138" t="s">
        <v>283</v>
      </c>
      <c r="D146" s="138" t="s">
        <v>166</v>
      </c>
      <c r="E146" s="139" t="s">
        <v>2027</v>
      </c>
      <c r="F146" s="140" t="s">
        <v>2028</v>
      </c>
      <c r="G146" s="141" t="s">
        <v>222</v>
      </c>
      <c r="H146" s="142">
        <v>850</v>
      </c>
      <c r="I146" s="143"/>
      <c r="J146" s="144">
        <f t="shared" si="0"/>
        <v>0</v>
      </c>
      <c r="K146" s="145"/>
      <c r="L146" s="31"/>
      <c r="M146" s="146" t="s">
        <v>1</v>
      </c>
      <c r="N146" s="147" t="s">
        <v>40</v>
      </c>
      <c r="P146" s="148">
        <f t="shared" si="1"/>
        <v>0</v>
      </c>
      <c r="Q146" s="148">
        <v>0</v>
      </c>
      <c r="R146" s="148">
        <f t="shared" si="2"/>
        <v>0</v>
      </c>
      <c r="S146" s="148">
        <v>0</v>
      </c>
      <c r="T146" s="149">
        <f t="shared" si="3"/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6" t="s">
        <v>171</v>
      </c>
      <c r="BK146" s="151">
        <f t="shared" si="9"/>
        <v>0</v>
      </c>
      <c r="BL146" s="16" t="s">
        <v>170</v>
      </c>
      <c r="BM146" s="150" t="s">
        <v>409</v>
      </c>
    </row>
    <row r="147" spans="2:65" s="1" customFormat="1" ht="16.5" customHeight="1">
      <c r="B147" s="31"/>
      <c r="C147" s="138" t="s">
        <v>288</v>
      </c>
      <c r="D147" s="138" t="s">
        <v>166</v>
      </c>
      <c r="E147" s="139" t="s">
        <v>2029</v>
      </c>
      <c r="F147" s="140" t="s">
        <v>2030</v>
      </c>
      <c r="G147" s="141" t="s">
        <v>222</v>
      </c>
      <c r="H147" s="142">
        <v>1320</v>
      </c>
      <c r="I147" s="143"/>
      <c r="J147" s="144">
        <f t="shared" si="0"/>
        <v>0</v>
      </c>
      <c r="K147" s="145"/>
      <c r="L147" s="31"/>
      <c r="M147" s="146" t="s">
        <v>1</v>
      </c>
      <c r="N147" s="147" t="s">
        <v>40</v>
      </c>
      <c r="P147" s="148">
        <f t="shared" si="1"/>
        <v>0</v>
      </c>
      <c r="Q147" s="148">
        <v>0</v>
      </c>
      <c r="R147" s="148">
        <f t="shared" si="2"/>
        <v>0</v>
      </c>
      <c r="S147" s="148">
        <v>0</v>
      </c>
      <c r="T147" s="149">
        <f t="shared" si="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6" t="s">
        <v>171</v>
      </c>
      <c r="BK147" s="151">
        <f t="shared" si="9"/>
        <v>0</v>
      </c>
      <c r="BL147" s="16" t="s">
        <v>170</v>
      </c>
      <c r="BM147" s="150" t="s">
        <v>419</v>
      </c>
    </row>
    <row r="148" spans="2:65" s="1" customFormat="1" ht="16.5" customHeight="1">
      <c r="B148" s="31"/>
      <c r="C148" s="138" t="s">
        <v>296</v>
      </c>
      <c r="D148" s="138" t="s">
        <v>166</v>
      </c>
      <c r="E148" s="139" t="s">
        <v>2031</v>
      </c>
      <c r="F148" s="140" t="s">
        <v>2032</v>
      </c>
      <c r="G148" s="141" t="s">
        <v>222</v>
      </c>
      <c r="H148" s="142">
        <v>980</v>
      </c>
      <c r="I148" s="143"/>
      <c r="J148" s="144">
        <f t="shared" si="0"/>
        <v>0</v>
      </c>
      <c r="K148" s="145"/>
      <c r="L148" s="31"/>
      <c r="M148" s="146" t="s">
        <v>1</v>
      </c>
      <c r="N148" s="147" t="s">
        <v>40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6" t="s">
        <v>171</v>
      </c>
      <c r="BK148" s="151">
        <f t="shared" si="9"/>
        <v>0</v>
      </c>
      <c r="BL148" s="16" t="s">
        <v>170</v>
      </c>
      <c r="BM148" s="150" t="s">
        <v>433</v>
      </c>
    </row>
    <row r="149" spans="2:65" s="1" customFormat="1" ht="16.5" customHeight="1">
      <c r="B149" s="31"/>
      <c r="C149" s="138" t="s">
        <v>305</v>
      </c>
      <c r="D149" s="138" t="s">
        <v>166</v>
      </c>
      <c r="E149" s="139" t="s">
        <v>2033</v>
      </c>
      <c r="F149" s="140" t="s">
        <v>2034</v>
      </c>
      <c r="G149" s="141" t="s">
        <v>320</v>
      </c>
      <c r="H149" s="142">
        <v>183</v>
      </c>
      <c r="I149" s="143"/>
      <c r="J149" s="144">
        <f t="shared" si="0"/>
        <v>0</v>
      </c>
      <c r="K149" s="145"/>
      <c r="L149" s="31"/>
      <c r="M149" s="146" t="s">
        <v>1</v>
      </c>
      <c r="N149" s="147" t="s">
        <v>40</v>
      </c>
      <c r="P149" s="148">
        <f t="shared" si="1"/>
        <v>0</v>
      </c>
      <c r="Q149" s="148">
        <v>0</v>
      </c>
      <c r="R149" s="148">
        <f t="shared" si="2"/>
        <v>0</v>
      </c>
      <c r="S149" s="148">
        <v>0</v>
      </c>
      <c r="T149" s="149">
        <f t="shared" si="3"/>
        <v>0</v>
      </c>
      <c r="AR149" s="150" t="s">
        <v>170</v>
      </c>
      <c r="AT149" s="150" t="s">
        <v>166</v>
      </c>
      <c r="AU149" s="150" t="s">
        <v>82</v>
      </c>
      <c r="AY149" s="16" t="s">
        <v>163</v>
      </c>
      <c r="BE149" s="151">
        <f t="shared" si="4"/>
        <v>0</v>
      </c>
      <c r="BF149" s="151">
        <f t="shared" si="5"/>
        <v>0</v>
      </c>
      <c r="BG149" s="151">
        <f t="shared" si="6"/>
        <v>0</v>
      </c>
      <c r="BH149" s="151">
        <f t="shared" si="7"/>
        <v>0</v>
      </c>
      <c r="BI149" s="151">
        <f t="shared" si="8"/>
        <v>0</v>
      </c>
      <c r="BJ149" s="16" t="s">
        <v>171</v>
      </c>
      <c r="BK149" s="151">
        <f t="shared" si="9"/>
        <v>0</v>
      </c>
      <c r="BL149" s="16" t="s">
        <v>170</v>
      </c>
      <c r="BM149" s="150" t="s">
        <v>450</v>
      </c>
    </row>
    <row r="150" spans="2:65" s="1" customFormat="1" ht="16.5" customHeight="1">
      <c r="B150" s="31"/>
      <c r="C150" s="138" t="s">
        <v>311</v>
      </c>
      <c r="D150" s="138" t="s">
        <v>166</v>
      </c>
      <c r="E150" s="139" t="s">
        <v>2035</v>
      </c>
      <c r="F150" s="140" t="s">
        <v>2036</v>
      </c>
      <c r="G150" s="141" t="s">
        <v>320</v>
      </c>
      <c r="H150" s="142">
        <v>8</v>
      </c>
      <c r="I150" s="143"/>
      <c r="J150" s="144">
        <f t="shared" si="0"/>
        <v>0</v>
      </c>
      <c r="K150" s="145"/>
      <c r="L150" s="31"/>
      <c r="M150" s="146" t="s">
        <v>1</v>
      </c>
      <c r="N150" s="147" t="s">
        <v>40</v>
      </c>
      <c r="P150" s="148">
        <f t="shared" si="1"/>
        <v>0</v>
      </c>
      <c r="Q150" s="148">
        <v>0</v>
      </c>
      <c r="R150" s="148">
        <f t="shared" si="2"/>
        <v>0</v>
      </c>
      <c r="S150" s="148">
        <v>0</v>
      </c>
      <c r="T150" s="149">
        <f t="shared" si="3"/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si="4"/>
        <v>0</v>
      </c>
      <c r="BF150" s="151">
        <f t="shared" si="5"/>
        <v>0</v>
      </c>
      <c r="BG150" s="151">
        <f t="shared" si="6"/>
        <v>0</v>
      </c>
      <c r="BH150" s="151">
        <f t="shared" si="7"/>
        <v>0</v>
      </c>
      <c r="BI150" s="151">
        <f t="shared" si="8"/>
        <v>0</v>
      </c>
      <c r="BJ150" s="16" t="s">
        <v>171</v>
      </c>
      <c r="BK150" s="151">
        <f t="shared" si="9"/>
        <v>0</v>
      </c>
      <c r="BL150" s="16" t="s">
        <v>170</v>
      </c>
      <c r="BM150" s="150" t="s">
        <v>466</v>
      </c>
    </row>
    <row r="151" spans="2:65" s="1" customFormat="1" ht="16.5" customHeight="1">
      <c r="B151" s="31"/>
      <c r="C151" s="138" t="s">
        <v>317</v>
      </c>
      <c r="D151" s="138" t="s">
        <v>166</v>
      </c>
      <c r="E151" s="139" t="s">
        <v>2037</v>
      </c>
      <c r="F151" s="140" t="s">
        <v>2038</v>
      </c>
      <c r="G151" s="141" t="s">
        <v>320</v>
      </c>
      <c r="H151" s="142">
        <v>5</v>
      </c>
      <c r="I151" s="143"/>
      <c r="J151" s="144">
        <f t="shared" si="0"/>
        <v>0</v>
      </c>
      <c r="K151" s="145"/>
      <c r="L151" s="31"/>
      <c r="M151" s="146" t="s">
        <v>1</v>
      </c>
      <c r="N151" s="147" t="s">
        <v>40</v>
      </c>
      <c r="P151" s="148">
        <f t="shared" si="1"/>
        <v>0</v>
      </c>
      <c r="Q151" s="148">
        <v>0</v>
      </c>
      <c r="R151" s="148">
        <f t="shared" si="2"/>
        <v>0</v>
      </c>
      <c r="S151" s="148">
        <v>0</v>
      </c>
      <c r="T151" s="149">
        <f t="shared" si="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4"/>
        <v>0</v>
      </c>
      <c r="BF151" s="151">
        <f t="shared" si="5"/>
        <v>0</v>
      </c>
      <c r="BG151" s="151">
        <f t="shared" si="6"/>
        <v>0</v>
      </c>
      <c r="BH151" s="151">
        <f t="shared" si="7"/>
        <v>0</v>
      </c>
      <c r="BI151" s="151">
        <f t="shared" si="8"/>
        <v>0</v>
      </c>
      <c r="BJ151" s="16" t="s">
        <v>171</v>
      </c>
      <c r="BK151" s="151">
        <f t="shared" si="9"/>
        <v>0</v>
      </c>
      <c r="BL151" s="16" t="s">
        <v>170</v>
      </c>
      <c r="BM151" s="150" t="s">
        <v>476</v>
      </c>
    </row>
    <row r="152" spans="2:65" s="1" customFormat="1" ht="16.5" customHeight="1">
      <c r="B152" s="31"/>
      <c r="C152" s="138" t="s">
        <v>7</v>
      </c>
      <c r="D152" s="138" t="s">
        <v>166</v>
      </c>
      <c r="E152" s="139" t="s">
        <v>2039</v>
      </c>
      <c r="F152" s="140" t="s">
        <v>2040</v>
      </c>
      <c r="G152" s="141" t="s">
        <v>320</v>
      </c>
      <c r="H152" s="142">
        <v>1</v>
      </c>
      <c r="I152" s="143"/>
      <c r="J152" s="144">
        <f t="shared" si="0"/>
        <v>0</v>
      </c>
      <c r="K152" s="145"/>
      <c r="L152" s="31"/>
      <c r="M152" s="146" t="s">
        <v>1</v>
      </c>
      <c r="N152" s="147" t="s">
        <v>40</v>
      </c>
      <c r="P152" s="148">
        <f t="shared" si="1"/>
        <v>0</v>
      </c>
      <c r="Q152" s="148">
        <v>0</v>
      </c>
      <c r="R152" s="148">
        <f t="shared" si="2"/>
        <v>0</v>
      </c>
      <c r="S152" s="148">
        <v>0</v>
      </c>
      <c r="T152" s="149">
        <f t="shared" si="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4"/>
        <v>0</v>
      </c>
      <c r="BF152" s="151">
        <f t="shared" si="5"/>
        <v>0</v>
      </c>
      <c r="BG152" s="151">
        <f t="shared" si="6"/>
        <v>0</v>
      </c>
      <c r="BH152" s="151">
        <f t="shared" si="7"/>
        <v>0</v>
      </c>
      <c r="BI152" s="151">
        <f t="shared" si="8"/>
        <v>0</v>
      </c>
      <c r="BJ152" s="16" t="s">
        <v>171</v>
      </c>
      <c r="BK152" s="151">
        <f t="shared" si="9"/>
        <v>0</v>
      </c>
      <c r="BL152" s="16" t="s">
        <v>170</v>
      </c>
      <c r="BM152" s="150" t="s">
        <v>484</v>
      </c>
    </row>
    <row r="153" spans="2:65" s="1" customFormat="1" ht="16.5" customHeight="1">
      <c r="B153" s="31"/>
      <c r="C153" s="138" t="s">
        <v>7</v>
      </c>
      <c r="D153" s="138" t="s">
        <v>166</v>
      </c>
      <c r="E153" s="139" t="s">
        <v>2041</v>
      </c>
      <c r="F153" s="140" t="s">
        <v>2042</v>
      </c>
      <c r="G153" s="141" t="s">
        <v>2043</v>
      </c>
      <c r="H153" s="142">
        <v>40</v>
      </c>
      <c r="I153" s="143"/>
      <c r="J153" s="144">
        <f t="shared" si="0"/>
        <v>0</v>
      </c>
      <c r="K153" s="145"/>
      <c r="L153" s="31"/>
      <c r="M153" s="146" t="s">
        <v>1</v>
      </c>
      <c r="N153" s="147" t="s">
        <v>40</v>
      </c>
      <c r="P153" s="148">
        <f t="shared" si="1"/>
        <v>0</v>
      </c>
      <c r="Q153" s="148">
        <v>0</v>
      </c>
      <c r="R153" s="148">
        <f t="shared" si="2"/>
        <v>0</v>
      </c>
      <c r="S153" s="148">
        <v>0</v>
      </c>
      <c r="T153" s="149">
        <f t="shared" si="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4"/>
        <v>0</v>
      </c>
      <c r="BF153" s="151">
        <f t="shared" si="5"/>
        <v>0</v>
      </c>
      <c r="BG153" s="151">
        <f t="shared" si="6"/>
        <v>0</v>
      </c>
      <c r="BH153" s="151">
        <f t="shared" si="7"/>
        <v>0</v>
      </c>
      <c r="BI153" s="151">
        <f t="shared" si="8"/>
        <v>0</v>
      </c>
      <c r="BJ153" s="16" t="s">
        <v>171</v>
      </c>
      <c r="BK153" s="151">
        <f t="shared" si="9"/>
        <v>0</v>
      </c>
      <c r="BL153" s="16" t="s">
        <v>170</v>
      </c>
      <c r="BM153" s="150" t="s">
        <v>496</v>
      </c>
    </row>
    <row r="154" spans="2:65" s="1" customFormat="1" ht="16.5" customHeight="1">
      <c r="B154" s="31"/>
      <c r="C154" s="138" t="s">
        <v>328</v>
      </c>
      <c r="D154" s="138" t="s">
        <v>166</v>
      </c>
      <c r="E154" s="139" t="s">
        <v>2044</v>
      </c>
      <c r="F154" s="140" t="s">
        <v>2045</v>
      </c>
      <c r="G154" s="141" t="s">
        <v>2046</v>
      </c>
      <c r="H154" s="142">
        <v>1</v>
      </c>
      <c r="I154" s="143"/>
      <c r="J154" s="144">
        <f t="shared" si="0"/>
        <v>0</v>
      </c>
      <c r="K154" s="145"/>
      <c r="L154" s="31"/>
      <c r="M154" s="146" t="s">
        <v>1</v>
      </c>
      <c r="N154" s="147" t="s">
        <v>40</v>
      </c>
      <c r="P154" s="148">
        <f t="shared" si="1"/>
        <v>0</v>
      </c>
      <c r="Q154" s="148">
        <v>0</v>
      </c>
      <c r="R154" s="148">
        <f t="shared" si="2"/>
        <v>0</v>
      </c>
      <c r="S154" s="148">
        <v>0</v>
      </c>
      <c r="T154" s="149">
        <f t="shared" si="3"/>
        <v>0</v>
      </c>
      <c r="AR154" s="150" t="s">
        <v>170</v>
      </c>
      <c r="AT154" s="150" t="s">
        <v>166</v>
      </c>
      <c r="AU154" s="150" t="s">
        <v>82</v>
      </c>
      <c r="AY154" s="16" t="s">
        <v>163</v>
      </c>
      <c r="BE154" s="151">
        <f t="shared" si="4"/>
        <v>0</v>
      </c>
      <c r="BF154" s="151">
        <f t="shared" si="5"/>
        <v>0</v>
      </c>
      <c r="BG154" s="151">
        <f t="shared" si="6"/>
        <v>0</v>
      </c>
      <c r="BH154" s="151">
        <f t="shared" si="7"/>
        <v>0</v>
      </c>
      <c r="BI154" s="151">
        <f t="shared" si="8"/>
        <v>0</v>
      </c>
      <c r="BJ154" s="16" t="s">
        <v>171</v>
      </c>
      <c r="BK154" s="151">
        <f t="shared" si="9"/>
        <v>0</v>
      </c>
      <c r="BL154" s="16" t="s">
        <v>170</v>
      </c>
      <c r="BM154" s="150" t="s">
        <v>509</v>
      </c>
    </row>
    <row r="155" spans="2:65" s="1" customFormat="1" ht="24.25" customHeight="1">
      <c r="B155" s="31"/>
      <c r="C155" s="138" t="s">
        <v>334</v>
      </c>
      <c r="D155" s="138" t="s">
        <v>166</v>
      </c>
      <c r="E155" s="139" t="s">
        <v>2047</v>
      </c>
      <c r="F155" s="140" t="s">
        <v>2048</v>
      </c>
      <c r="G155" s="141" t="s">
        <v>2046</v>
      </c>
      <c r="H155" s="142">
        <v>1</v>
      </c>
      <c r="I155" s="143"/>
      <c r="J155" s="144">
        <f t="shared" si="0"/>
        <v>0</v>
      </c>
      <c r="K155" s="145"/>
      <c r="L155" s="31"/>
      <c r="M155" s="146" t="s">
        <v>1</v>
      </c>
      <c r="N155" s="147" t="s">
        <v>40</v>
      </c>
      <c r="P155" s="148">
        <f t="shared" si="1"/>
        <v>0</v>
      </c>
      <c r="Q155" s="148">
        <v>0</v>
      </c>
      <c r="R155" s="148">
        <f t="shared" si="2"/>
        <v>0</v>
      </c>
      <c r="S155" s="148">
        <v>0</v>
      </c>
      <c r="T155" s="149">
        <f t="shared" si="3"/>
        <v>0</v>
      </c>
      <c r="AR155" s="150" t="s">
        <v>170</v>
      </c>
      <c r="AT155" s="150" t="s">
        <v>166</v>
      </c>
      <c r="AU155" s="150" t="s">
        <v>82</v>
      </c>
      <c r="AY155" s="16" t="s">
        <v>163</v>
      </c>
      <c r="BE155" s="151">
        <f t="shared" si="4"/>
        <v>0</v>
      </c>
      <c r="BF155" s="151">
        <f t="shared" si="5"/>
        <v>0</v>
      </c>
      <c r="BG155" s="151">
        <f t="shared" si="6"/>
        <v>0</v>
      </c>
      <c r="BH155" s="151">
        <f t="shared" si="7"/>
        <v>0</v>
      </c>
      <c r="BI155" s="151">
        <f t="shared" si="8"/>
        <v>0</v>
      </c>
      <c r="BJ155" s="16" t="s">
        <v>171</v>
      </c>
      <c r="BK155" s="151">
        <f t="shared" si="9"/>
        <v>0</v>
      </c>
      <c r="BL155" s="16" t="s">
        <v>170</v>
      </c>
      <c r="BM155" s="150" t="s">
        <v>883</v>
      </c>
    </row>
    <row r="156" spans="2:65" s="1" customFormat="1" ht="16.5" customHeight="1">
      <c r="B156" s="31"/>
      <c r="C156" s="138" t="s">
        <v>340</v>
      </c>
      <c r="D156" s="138" t="s">
        <v>166</v>
      </c>
      <c r="E156" s="139" t="s">
        <v>2049</v>
      </c>
      <c r="F156" s="140" t="s">
        <v>2050</v>
      </c>
      <c r="G156" s="141" t="s">
        <v>2046</v>
      </c>
      <c r="H156" s="142">
        <v>1</v>
      </c>
      <c r="I156" s="143"/>
      <c r="J156" s="144">
        <f t="shared" si="0"/>
        <v>0</v>
      </c>
      <c r="K156" s="145"/>
      <c r="L156" s="31"/>
      <c r="M156" s="146" t="s">
        <v>1</v>
      </c>
      <c r="N156" s="147" t="s">
        <v>40</v>
      </c>
      <c r="P156" s="148">
        <f t="shared" si="1"/>
        <v>0</v>
      </c>
      <c r="Q156" s="148">
        <v>0</v>
      </c>
      <c r="R156" s="148">
        <f t="shared" si="2"/>
        <v>0</v>
      </c>
      <c r="S156" s="148">
        <v>0</v>
      </c>
      <c r="T156" s="149">
        <f t="shared" si="3"/>
        <v>0</v>
      </c>
      <c r="AR156" s="150" t="s">
        <v>170</v>
      </c>
      <c r="AT156" s="150" t="s">
        <v>166</v>
      </c>
      <c r="AU156" s="150" t="s">
        <v>82</v>
      </c>
      <c r="AY156" s="16" t="s">
        <v>163</v>
      </c>
      <c r="BE156" s="151">
        <f t="shared" si="4"/>
        <v>0</v>
      </c>
      <c r="BF156" s="151">
        <f t="shared" si="5"/>
        <v>0</v>
      </c>
      <c r="BG156" s="151">
        <f t="shared" si="6"/>
        <v>0</v>
      </c>
      <c r="BH156" s="151">
        <f t="shared" si="7"/>
        <v>0</v>
      </c>
      <c r="BI156" s="151">
        <f t="shared" si="8"/>
        <v>0</v>
      </c>
      <c r="BJ156" s="16" t="s">
        <v>171</v>
      </c>
      <c r="BK156" s="151">
        <f t="shared" si="9"/>
        <v>0</v>
      </c>
      <c r="BL156" s="16" t="s">
        <v>170</v>
      </c>
      <c r="BM156" s="150" t="s">
        <v>891</v>
      </c>
    </row>
    <row r="157" spans="2:65" s="1" customFormat="1" ht="16.5" customHeight="1">
      <c r="B157" s="31"/>
      <c r="C157" s="138" t="s">
        <v>346</v>
      </c>
      <c r="D157" s="138" t="s">
        <v>166</v>
      </c>
      <c r="E157" s="139" t="s">
        <v>2051</v>
      </c>
      <c r="F157" s="140" t="s">
        <v>2052</v>
      </c>
      <c r="G157" s="141" t="s">
        <v>2046</v>
      </c>
      <c r="H157" s="142">
        <v>1</v>
      </c>
      <c r="I157" s="143"/>
      <c r="J157" s="144">
        <f t="shared" si="0"/>
        <v>0</v>
      </c>
      <c r="K157" s="145"/>
      <c r="L157" s="31"/>
      <c r="M157" s="146" t="s">
        <v>1</v>
      </c>
      <c r="N157" s="147" t="s">
        <v>40</v>
      </c>
      <c r="P157" s="148">
        <f t="shared" si="1"/>
        <v>0</v>
      </c>
      <c r="Q157" s="148">
        <v>0</v>
      </c>
      <c r="R157" s="148">
        <f t="shared" si="2"/>
        <v>0</v>
      </c>
      <c r="S157" s="148">
        <v>0</v>
      </c>
      <c r="T157" s="149">
        <f t="shared" si="3"/>
        <v>0</v>
      </c>
      <c r="AR157" s="150" t="s">
        <v>170</v>
      </c>
      <c r="AT157" s="150" t="s">
        <v>166</v>
      </c>
      <c r="AU157" s="150" t="s">
        <v>82</v>
      </c>
      <c r="AY157" s="16" t="s">
        <v>163</v>
      </c>
      <c r="BE157" s="151">
        <f t="shared" si="4"/>
        <v>0</v>
      </c>
      <c r="BF157" s="151">
        <f t="shared" si="5"/>
        <v>0</v>
      </c>
      <c r="BG157" s="151">
        <f t="shared" si="6"/>
        <v>0</v>
      </c>
      <c r="BH157" s="151">
        <f t="shared" si="7"/>
        <v>0</v>
      </c>
      <c r="BI157" s="151">
        <f t="shared" si="8"/>
        <v>0</v>
      </c>
      <c r="BJ157" s="16" t="s">
        <v>171</v>
      </c>
      <c r="BK157" s="151">
        <f t="shared" si="9"/>
        <v>0</v>
      </c>
      <c r="BL157" s="16" t="s">
        <v>170</v>
      </c>
      <c r="BM157" s="150" t="s">
        <v>901</v>
      </c>
    </row>
    <row r="158" spans="2:65" s="1" customFormat="1" ht="16.5" customHeight="1">
      <c r="B158" s="31"/>
      <c r="C158" s="138" t="s">
        <v>352</v>
      </c>
      <c r="D158" s="138" t="s">
        <v>166</v>
      </c>
      <c r="E158" s="139" t="s">
        <v>2053</v>
      </c>
      <c r="F158" s="140" t="s">
        <v>2054</v>
      </c>
      <c r="G158" s="141" t="s">
        <v>2046</v>
      </c>
      <c r="H158" s="142">
        <v>1</v>
      </c>
      <c r="I158" s="143"/>
      <c r="J158" s="144">
        <f t="shared" si="0"/>
        <v>0</v>
      </c>
      <c r="K158" s="145"/>
      <c r="L158" s="31"/>
      <c r="M158" s="146" t="s">
        <v>1</v>
      </c>
      <c r="N158" s="147" t="s">
        <v>40</v>
      </c>
      <c r="P158" s="148">
        <f t="shared" si="1"/>
        <v>0</v>
      </c>
      <c r="Q158" s="148">
        <v>0</v>
      </c>
      <c r="R158" s="148">
        <f t="shared" si="2"/>
        <v>0</v>
      </c>
      <c r="S158" s="148">
        <v>0</v>
      </c>
      <c r="T158" s="149">
        <f t="shared" si="3"/>
        <v>0</v>
      </c>
      <c r="AR158" s="150" t="s">
        <v>170</v>
      </c>
      <c r="AT158" s="150" t="s">
        <v>166</v>
      </c>
      <c r="AU158" s="150" t="s">
        <v>82</v>
      </c>
      <c r="AY158" s="16" t="s">
        <v>163</v>
      </c>
      <c r="BE158" s="151">
        <f t="shared" si="4"/>
        <v>0</v>
      </c>
      <c r="BF158" s="151">
        <f t="shared" si="5"/>
        <v>0</v>
      </c>
      <c r="BG158" s="151">
        <f t="shared" si="6"/>
        <v>0</v>
      </c>
      <c r="BH158" s="151">
        <f t="shared" si="7"/>
        <v>0</v>
      </c>
      <c r="BI158" s="151">
        <f t="shared" si="8"/>
        <v>0</v>
      </c>
      <c r="BJ158" s="16" t="s">
        <v>171</v>
      </c>
      <c r="BK158" s="151">
        <f t="shared" si="9"/>
        <v>0</v>
      </c>
      <c r="BL158" s="16" t="s">
        <v>170</v>
      </c>
      <c r="BM158" s="150" t="s">
        <v>911</v>
      </c>
    </row>
    <row r="159" spans="2:65" s="1" customFormat="1" ht="16.5" customHeight="1">
      <c r="B159" s="31"/>
      <c r="C159" s="138" t="s">
        <v>357</v>
      </c>
      <c r="D159" s="138" t="s">
        <v>166</v>
      </c>
      <c r="E159" s="139" t="s">
        <v>2055</v>
      </c>
      <c r="F159" s="140" t="s">
        <v>2056</v>
      </c>
      <c r="G159" s="141" t="s">
        <v>2057</v>
      </c>
      <c r="H159" s="142">
        <v>80</v>
      </c>
      <c r="I159" s="143"/>
      <c r="J159" s="144">
        <f t="shared" si="0"/>
        <v>0</v>
      </c>
      <c r="K159" s="145"/>
      <c r="L159" s="31"/>
      <c r="M159" s="146" t="s">
        <v>1</v>
      </c>
      <c r="N159" s="147" t="s">
        <v>40</v>
      </c>
      <c r="P159" s="148">
        <f t="shared" si="1"/>
        <v>0</v>
      </c>
      <c r="Q159" s="148">
        <v>0</v>
      </c>
      <c r="R159" s="148">
        <f t="shared" si="2"/>
        <v>0</v>
      </c>
      <c r="S159" s="148">
        <v>0</v>
      </c>
      <c r="T159" s="149">
        <f t="shared" si="3"/>
        <v>0</v>
      </c>
      <c r="AR159" s="150" t="s">
        <v>170</v>
      </c>
      <c r="AT159" s="150" t="s">
        <v>166</v>
      </c>
      <c r="AU159" s="150" t="s">
        <v>82</v>
      </c>
      <c r="AY159" s="16" t="s">
        <v>163</v>
      </c>
      <c r="BE159" s="151">
        <f t="shared" si="4"/>
        <v>0</v>
      </c>
      <c r="BF159" s="151">
        <f t="shared" si="5"/>
        <v>0</v>
      </c>
      <c r="BG159" s="151">
        <f t="shared" si="6"/>
        <v>0</v>
      </c>
      <c r="BH159" s="151">
        <f t="shared" si="7"/>
        <v>0</v>
      </c>
      <c r="BI159" s="151">
        <f t="shared" si="8"/>
        <v>0</v>
      </c>
      <c r="BJ159" s="16" t="s">
        <v>171</v>
      </c>
      <c r="BK159" s="151">
        <f t="shared" si="9"/>
        <v>0</v>
      </c>
      <c r="BL159" s="16" t="s">
        <v>170</v>
      </c>
      <c r="BM159" s="150" t="s">
        <v>922</v>
      </c>
    </row>
    <row r="160" spans="2:65" s="11" customFormat="1" ht="26" customHeight="1">
      <c r="B160" s="126"/>
      <c r="D160" s="127" t="s">
        <v>73</v>
      </c>
      <c r="E160" s="128" t="s">
        <v>964</v>
      </c>
      <c r="F160" s="128" t="s">
        <v>2058</v>
      </c>
      <c r="I160" s="129"/>
      <c r="J160" s="130">
        <f>BK160</f>
        <v>0</v>
      </c>
      <c r="L160" s="126"/>
      <c r="M160" s="131"/>
      <c r="P160" s="132">
        <v>0</v>
      </c>
      <c r="R160" s="132">
        <v>0</v>
      </c>
      <c r="T160" s="133">
        <v>0</v>
      </c>
      <c r="AR160" s="127" t="s">
        <v>82</v>
      </c>
      <c r="AT160" s="134" t="s">
        <v>73</v>
      </c>
      <c r="AU160" s="134" t="s">
        <v>74</v>
      </c>
      <c r="AY160" s="127" t="s">
        <v>163</v>
      </c>
      <c r="BK160" s="135">
        <v>0</v>
      </c>
    </row>
    <row r="161" spans="2:65" s="11" customFormat="1" ht="26" customHeight="1">
      <c r="B161" s="126"/>
      <c r="D161" s="127" t="s">
        <v>73</v>
      </c>
      <c r="E161" s="128" t="s">
        <v>968</v>
      </c>
      <c r="F161" s="128" t="s">
        <v>2059</v>
      </c>
      <c r="I161" s="129"/>
      <c r="J161" s="130">
        <f>BK161</f>
        <v>0</v>
      </c>
      <c r="L161" s="126"/>
      <c r="M161" s="131"/>
      <c r="P161" s="132">
        <f>SUM(P162:P184)</f>
        <v>0</v>
      </c>
      <c r="R161" s="132">
        <f>SUM(R162:R184)</f>
        <v>0</v>
      </c>
      <c r="T161" s="133">
        <f>SUM(T162:T184)</f>
        <v>0</v>
      </c>
      <c r="AR161" s="127" t="s">
        <v>82</v>
      </c>
      <c r="AT161" s="134" t="s">
        <v>73</v>
      </c>
      <c r="AU161" s="134" t="s">
        <v>74</v>
      </c>
      <c r="AY161" s="127" t="s">
        <v>163</v>
      </c>
      <c r="BK161" s="135">
        <f>SUM(BK162:BK184)</f>
        <v>0</v>
      </c>
    </row>
    <row r="162" spans="2:65" s="1" customFormat="1" ht="16.5" customHeight="1">
      <c r="B162" s="31"/>
      <c r="C162" s="138" t="s">
        <v>361</v>
      </c>
      <c r="D162" s="138" t="s">
        <v>166</v>
      </c>
      <c r="E162" s="139" t="s">
        <v>2060</v>
      </c>
      <c r="F162" s="140" t="s">
        <v>2061</v>
      </c>
      <c r="G162" s="141" t="s">
        <v>320</v>
      </c>
      <c r="H162" s="142">
        <v>3</v>
      </c>
      <c r="I162" s="143"/>
      <c r="J162" s="144">
        <f t="shared" ref="J162:J184" si="10">ROUND(I162*H162,2)</f>
        <v>0</v>
      </c>
      <c r="K162" s="145"/>
      <c r="L162" s="31"/>
      <c r="M162" s="146" t="s">
        <v>1</v>
      </c>
      <c r="N162" s="147" t="s">
        <v>40</v>
      </c>
      <c r="P162" s="148">
        <f t="shared" ref="P162:P184" si="11">O162*H162</f>
        <v>0</v>
      </c>
      <c r="Q162" s="148">
        <v>0</v>
      </c>
      <c r="R162" s="148">
        <f t="shared" ref="R162:R184" si="12">Q162*H162</f>
        <v>0</v>
      </c>
      <c r="S162" s="148">
        <v>0</v>
      </c>
      <c r="T162" s="149">
        <f t="shared" ref="T162:T184" si="13">S162*H162</f>
        <v>0</v>
      </c>
      <c r="AR162" s="150" t="s">
        <v>170</v>
      </c>
      <c r="AT162" s="150" t="s">
        <v>166</v>
      </c>
      <c r="AU162" s="150" t="s">
        <v>82</v>
      </c>
      <c r="AY162" s="16" t="s">
        <v>163</v>
      </c>
      <c r="BE162" s="151">
        <f t="shared" ref="BE162:BE184" si="14">IF(N162="základná",J162,0)</f>
        <v>0</v>
      </c>
      <c r="BF162" s="151">
        <f t="shared" ref="BF162:BF184" si="15">IF(N162="znížená",J162,0)</f>
        <v>0</v>
      </c>
      <c r="BG162" s="151">
        <f t="shared" ref="BG162:BG184" si="16">IF(N162="zákl. prenesená",J162,0)</f>
        <v>0</v>
      </c>
      <c r="BH162" s="151">
        <f t="shared" ref="BH162:BH184" si="17">IF(N162="zníž. prenesená",J162,0)</f>
        <v>0</v>
      </c>
      <c r="BI162" s="151">
        <f t="shared" ref="BI162:BI184" si="18">IF(N162="nulová",J162,0)</f>
        <v>0</v>
      </c>
      <c r="BJ162" s="16" t="s">
        <v>171</v>
      </c>
      <c r="BK162" s="151">
        <f t="shared" ref="BK162:BK184" si="19">ROUND(I162*H162,2)</f>
        <v>0</v>
      </c>
      <c r="BL162" s="16" t="s">
        <v>170</v>
      </c>
      <c r="BM162" s="150" t="s">
        <v>928</v>
      </c>
    </row>
    <row r="163" spans="2:65" s="1" customFormat="1" ht="16.5" customHeight="1">
      <c r="B163" s="31"/>
      <c r="C163" s="138" t="s">
        <v>366</v>
      </c>
      <c r="D163" s="138" t="s">
        <v>166</v>
      </c>
      <c r="E163" s="139" t="s">
        <v>2062</v>
      </c>
      <c r="F163" s="140" t="s">
        <v>2063</v>
      </c>
      <c r="G163" s="141" t="s">
        <v>320</v>
      </c>
      <c r="H163" s="142">
        <v>34</v>
      </c>
      <c r="I163" s="143"/>
      <c r="J163" s="144">
        <f t="shared" si="10"/>
        <v>0</v>
      </c>
      <c r="K163" s="145"/>
      <c r="L163" s="31"/>
      <c r="M163" s="146" t="s">
        <v>1</v>
      </c>
      <c r="N163" s="147" t="s">
        <v>40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AR163" s="150" t="s">
        <v>170</v>
      </c>
      <c r="AT163" s="150" t="s">
        <v>166</v>
      </c>
      <c r="AU163" s="150" t="s">
        <v>82</v>
      </c>
      <c r="AY163" s="16" t="s">
        <v>163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6" t="s">
        <v>171</v>
      </c>
      <c r="BK163" s="151">
        <f t="shared" si="19"/>
        <v>0</v>
      </c>
      <c r="BL163" s="16" t="s">
        <v>170</v>
      </c>
      <c r="BM163" s="150" t="s">
        <v>940</v>
      </c>
    </row>
    <row r="164" spans="2:65" s="1" customFormat="1" ht="16.5" customHeight="1">
      <c r="B164" s="31"/>
      <c r="C164" s="138" t="s">
        <v>300</v>
      </c>
      <c r="D164" s="138" t="s">
        <v>166</v>
      </c>
      <c r="E164" s="139" t="s">
        <v>2064</v>
      </c>
      <c r="F164" s="140" t="s">
        <v>2065</v>
      </c>
      <c r="G164" s="141" t="s">
        <v>320</v>
      </c>
      <c r="H164" s="142">
        <v>5</v>
      </c>
      <c r="I164" s="143"/>
      <c r="J164" s="144">
        <f t="shared" si="10"/>
        <v>0</v>
      </c>
      <c r="K164" s="145"/>
      <c r="L164" s="31"/>
      <c r="M164" s="146" t="s">
        <v>1</v>
      </c>
      <c r="N164" s="147" t="s">
        <v>40</v>
      </c>
      <c r="P164" s="148">
        <f t="shared" si="11"/>
        <v>0</v>
      </c>
      <c r="Q164" s="148">
        <v>0</v>
      </c>
      <c r="R164" s="148">
        <f t="shared" si="12"/>
        <v>0</v>
      </c>
      <c r="S164" s="148">
        <v>0</v>
      </c>
      <c r="T164" s="149">
        <f t="shared" si="13"/>
        <v>0</v>
      </c>
      <c r="AR164" s="150" t="s">
        <v>170</v>
      </c>
      <c r="AT164" s="150" t="s">
        <v>166</v>
      </c>
      <c r="AU164" s="150" t="s">
        <v>82</v>
      </c>
      <c r="AY164" s="16" t="s">
        <v>163</v>
      </c>
      <c r="BE164" s="151">
        <f t="shared" si="14"/>
        <v>0</v>
      </c>
      <c r="BF164" s="151">
        <f t="shared" si="15"/>
        <v>0</v>
      </c>
      <c r="BG164" s="151">
        <f t="shared" si="16"/>
        <v>0</v>
      </c>
      <c r="BH164" s="151">
        <f t="shared" si="17"/>
        <v>0</v>
      </c>
      <c r="BI164" s="151">
        <f t="shared" si="18"/>
        <v>0</v>
      </c>
      <c r="BJ164" s="16" t="s">
        <v>171</v>
      </c>
      <c r="BK164" s="151">
        <f t="shared" si="19"/>
        <v>0</v>
      </c>
      <c r="BL164" s="16" t="s">
        <v>170</v>
      </c>
      <c r="BM164" s="150" t="s">
        <v>951</v>
      </c>
    </row>
    <row r="165" spans="2:65" s="1" customFormat="1" ht="24.25" customHeight="1">
      <c r="B165" s="31"/>
      <c r="C165" s="138" t="s">
        <v>374</v>
      </c>
      <c r="D165" s="138" t="s">
        <v>166</v>
      </c>
      <c r="E165" s="139" t="s">
        <v>2066</v>
      </c>
      <c r="F165" s="140" t="s">
        <v>2067</v>
      </c>
      <c r="G165" s="141" t="s">
        <v>320</v>
      </c>
      <c r="H165" s="142">
        <v>141</v>
      </c>
      <c r="I165" s="143"/>
      <c r="J165" s="144">
        <f t="shared" si="10"/>
        <v>0</v>
      </c>
      <c r="K165" s="145"/>
      <c r="L165" s="31"/>
      <c r="M165" s="146" t="s">
        <v>1</v>
      </c>
      <c r="N165" s="147" t="s">
        <v>40</v>
      </c>
      <c r="P165" s="148">
        <f t="shared" si="11"/>
        <v>0</v>
      </c>
      <c r="Q165" s="148">
        <v>0</v>
      </c>
      <c r="R165" s="148">
        <f t="shared" si="12"/>
        <v>0</v>
      </c>
      <c r="S165" s="148">
        <v>0</v>
      </c>
      <c r="T165" s="149">
        <f t="shared" si="13"/>
        <v>0</v>
      </c>
      <c r="AR165" s="150" t="s">
        <v>170</v>
      </c>
      <c r="AT165" s="150" t="s">
        <v>166</v>
      </c>
      <c r="AU165" s="150" t="s">
        <v>82</v>
      </c>
      <c r="AY165" s="16" t="s">
        <v>163</v>
      </c>
      <c r="BE165" s="151">
        <f t="shared" si="14"/>
        <v>0</v>
      </c>
      <c r="BF165" s="151">
        <f t="shared" si="15"/>
        <v>0</v>
      </c>
      <c r="BG165" s="151">
        <f t="shared" si="16"/>
        <v>0</v>
      </c>
      <c r="BH165" s="151">
        <f t="shared" si="17"/>
        <v>0</v>
      </c>
      <c r="BI165" s="151">
        <f t="shared" si="18"/>
        <v>0</v>
      </c>
      <c r="BJ165" s="16" t="s">
        <v>171</v>
      </c>
      <c r="BK165" s="151">
        <f t="shared" si="19"/>
        <v>0</v>
      </c>
      <c r="BL165" s="16" t="s">
        <v>170</v>
      </c>
      <c r="BM165" s="150" t="s">
        <v>959</v>
      </c>
    </row>
    <row r="166" spans="2:65" s="1" customFormat="1" ht="21.75" customHeight="1">
      <c r="B166" s="31"/>
      <c r="C166" s="138" t="s">
        <v>379</v>
      </c>
      <c r="D166" s="138" t="s">
        <v>166</v>
      </c>
      <c r="E166" s="139" t="s">
        <v>2068</v>
      </c>
      <c r="F166" s="140" t="s">
        <v>2069</v>
      </c>
      <c r="G166" s="141" t="s">
        <v>320</v>
      </c>
      <c r="H166" s="142">
        <v>27</v>
      </c>
      <c r="I166" s="143"/>
      <c r="J166" s="144">
        <f t="shared" si="10"/>
        <v>0</v>
      </c>
      <c r="K166" s="145"/>
      <c r="L166" s="31"/>
      <c r="M166" s="146" t="s">
        <v>1</v>
      </c>
      <c r="N166" s="147" t="s">
        <v>40</v>
      </c>
      <c r="P166" s="148">
        <f t="shared" si="11"/>
        <v>0</v>
      </c>
      <c r="Q166" s="148">
        <v>0</v>
      </c>
      <c r="R166" s="148">
        <f t="shared" si="12"/>
        <v>0</v>
      </c>
      <c r="S166" s="148">
        <v>0</v>
      </c>
      <c r="T166" s="149">
        <f t="shared" si="13"/>
        <v>0</v>
      </c>
      <c r="AR166" s="150" t="s">
        <v>170</v>
      </c>
      <c r="AT166" s="150" t="s">
        <v>166</v>
      </c>
      <c r="AU166" s="150" t="s">
        <v>82</v>
      </c>
      <c r="AY166" s="16" t="s">
        <v>163</v>
      </c>
      <c r="BE166" s="151">
        <f t="shared" si="14"/>
        <v>0</v>
      </c>
      <c r="BF166" s="151">
        <f t="shared" si="15"/>
        <v>0</v>
      </c>
      <c r="BG166" s="151">
        <f t="shared" si="16"/>
        <v>0</v>
      </c>
      <c r="BH166" s="151">
        <f t="shared" si="17"/>
        <v>0</v>
      </c>
      <c r="BI166" s="151">
        <f t="shared" si="18"/>
        <v>0</v>
      </c>
      <c r="BJ166" s="16" t="s">
        <v>171</v>
      </c>
      <c r="BK166" s="151">
        <f t="shared" si="19"/>
        <v>0</v>
      </c>
      <c r="BL166" s="16" t="s">
        <v>170</v>
      </c>
      <c r="BM166" s="150" t="s">
        <v>967</v>
      </c>
    </row>
    <row r="167" spans="2:65" s="1" customFormat="1" ht="24.25" customHeight="1">
      <c r="B167" s="31"/>
      <c r="C167" s="138" t="s">
        <v>383</v>
      </c>
      <c r="D167" s="138" t="s">
        <v>166</v>
      </c>
      <c r="E167" s="139" t="s">
        <v>2070</v>
      </c>
      <c r="F167" s="140" t="s">
        <v>2071</v>
      </c>
      <c r="G167" s="141" t="s">
        <v>320</v>
      </c>
      <c r="H167" s="142">
        <v>19</v>
      </c>
      <c r="I167" s="143"/>
      <c r="J167" s="144">
        <f t="shared" si="10"/>
        <v>0</v>
      </c>
      <c r="K167" s="145"/>
      <c r="L167" s="31"/>
      <c r="M167" s="146" t="s">
        <v>1</v>
      </c>
      <c r="N167" s="147" t="s">
        <v>40</v>
      </c>
      <c r="P167" s="148">
        <f t="shared" si="11"/>
        <v>0</v>
      </c>
      <c r="Q167" s="148">
        <v>0</v>
      </c>
      <c r="R167" s="148">
        <f t="shared" si="12"/>
        <v>0</v>
      </c>
      <c r="S167" s="148">
        <v>0</v>
      </c>
      <c r="T167" s="149">
        <f t="shared" si="13"/>
        <v>0</v>
      </c>
      <c r="AR167" s="150" t="s">
        <v>170</v>
      </c>
      <c r="AT167" s="150" t="s">
        <v>166</v>
      </c>
      <c r="AU167" s="150" t="s">
        <v>82</v>
      </c>
      <c r="AY167" s="16" t="s">
        <v>163</v>
      </c>
      <c r="BE167" s="151">
        <f t="shared" si="14"/>
        <v>0</v>
      </c>
      <c r="BF167" s="151">
        <f t="shared" si="15"/>
        <v>0</v>
      </c>
      <c r="BG167" s="151">
        <f t="shared" si="16"/>
        <v>0</v>
      </c>
      <c r="BH167" s="151">
        <f t="shared" si="17"/>
        <v>0</v>
      </c>
      <c r="BI167" s="151">
        <f t="shared" si="18"/>
        <v>0</v>
      </c>
      <c r="BJ167" s="16" t="s">
        <v>171</v>
      </c>
      <c r="BK167" s="151">
        <f t="shared" si="19"/>
        <v>0</v>
      </c>
      <c r="BL167" s="16" t="s">
        <v>170</v>
      </c>
      <c r="BM167" s="150" t="s">
        <v>975</v>
      </c>
    </row>
    <row r="168" spans="2:65" s="1" customFormat="1" ht="24.25" customHeight="1">
      <c r="B168" s="31"/>
      <c r="C168" s="138" t="s">
        <v>388</v>
      </c>
      <c r="D168" s="138" t="s">
        <v>166</v>
      </c>
      <c r="E168" s="139" t="s">
        <v>2072</v>
      </c>
      <c r="F168" s="140" t="s">
        <v>2073</v>
      </c>
      <c r="G168" s="141" t="s">
        <v>320</v>
      </c>
      <c r="H168" s="142">
        <v>6</v>
      </c>
      <c r="I168" s="143"/>
      <c r="J168" s="144">
        <f t="shared" si="10"/>
        <v>0</v>
      </c>
      <c r="K168" s="145"/>
      <c r="L168" s="31"/>
      <c r="M168" s="146" t="s">
        <v>1</v>
      </c>
      <c r="N168" s="147" t="s">
        <v>40</v>
      </c>
      <c r="P168" s="148">
        <f t="shared" si="11"/>
        <v>0</v>
      </c>
      <c r="Q168" s="148">
        <v>0</v>
      </c>
      <c r="R168" s="148">
        <f t="shared" si="12"/>
        <v>0</v>
      </c>
      <c r="S168" s="148">
        <v>0</v>
      </c>
      <c r="T168" s="149">
        <f t="shared" si="13"/>
        <v>0</v>
      </c>
      <c r="AR168" s="150" t="s">
        <v>170</v>
      </c>
      <c r="AT168" s="150" t="s">
        <v>166</v>
      </c>
      <c r="AU168" s="150" t="s">
        <v>82</v>
      </c>
      <c r="AY168" s="16" t="s">
        <v>163</v>
      </c>
      <c r="BE168" s="151">
        <f t="shared" si="14"/>
        <v>0</v>
      </c>
      <c r="BF168" s="151">
        <f t="shared" si="15"/>
        <v>0</v>
      </c>
      <c r="BG168" s="151">
        <f t="shared" si="16"/>
        <v>0</v>
      </c>
      <c r="BH168" s="151">
        <f t="shared" si="17"/>
        <v>0</v>
      </c>
      <c r="BI168" s="151">
        <f t="shared" si="18"/>
        <v>0</v>
      </c>
      <c r="BJ168" s="16" t="s">
        <v>171</v>
      </c>
      <c r="BK168" s="151">
        <f t="shared" si="19"/>
        <v>0</v>
      </c>
      <c r="BL168" s="16" t="s">
        <v>170</v>
      </c>
      <c r="BM168" s="150" t="s">
        <v>983</v>
      </c>
    </row>
    <row r="169" spans="2:65" s="1" customFormat="1" ht="16.5" customHeight="1">
      <c r="B169" s="31"/>
      <c r="C169" s="138" t="s">
        <v>388</v>
      </c>
      <c r="D169" s="138" t="s">
        <v>166</v>
      </c>
      <c r="E169" s="139" t="s">
        <v>2074</v>
      </c>
      <c r="F169" s="140" t="s">
        <v>2075</v>
      </c>
      <c r="G169" s="141" t="s">
        <v>320</v>
      </c>
      <c r="H169" s="142">
        <v>19</v>
      </c>
      <c r="I169" s="143"/>
      <c r="J169" s="144">
        <f t="shared" si="10"/>
        <v>0</v>
      </c>
      <c r="K169" s="145"/>
      <c r="L169" s="31"/>
      <c r="M169" s="146" t="s">
        <v>1</v>
      </c>
      <c r="N169" s="147" t="s">
        <v>40</v>
      </c>
      <c r="P169" s="148">
        <f t="shared" si="11"/>
        <v>0</v>
      </c>
      <c r="Q169" s="148">
        <v>0</v>
      </c>
      <c r="R169" s="148">
        <f t="shared" si="12"/>
        <v>0</v>
      </c>
      <c r="S169" s="148">
        <v>0</v>
      </c>
      <c r="T169" s="149">
        <f t="shared" si="13"/>
        <v>0</v>
      </c>
      <c r="AR169" s="150" t="s">
        <v>170</v>
      </c>
      <c r="AT169" s="150" t="s">
        <v>166</v>
      </c>
      <c r="AU169" s="150" t="s">
        <v>82</v>
      </c>
      <c r="AY169" s="16" t="s">
        <v>163</v>
      </c>
      <c r="BE169" s="151">
        <f t="shared" si="14"/>
        <v>0</v>
      </c>
      <c r="BF169" s="151">
        <f t="shared" si="15"/>
        <v>0</v>
      </c>
      <c r="BG169" s="151">
        <f t="shared" si="16"/>
        <v>0</v>
      </c>
      <c r="BH169" s="151">
        <f t="shared" si="17"/>
        <v>0</v>
      </c>
      <c r="BI169" s="151">
        <f t="shared" si="18"/>
        <v>0</v>
      </c>
      <c r="BJ169" s="16" t="s">
        <v>171</v>
      </c>
      <c r="BK169" s="151">
        <f t="shared" si="19"/>
        <v>0</v>
      </c>
      <c r="BL169" s="16" t="s">
        <v>170</v>
      </c>
      <c r="BM169" s="150" t="s">
        <v>991</v>
      </c>
    </row>
    <row r="170" spans="2:65" s="1" customFormat="1" ht="16.5" customHeight="1">
      <c r="B170" s="31"/>
      <c r="C170" s="138" t="s">
        <v>393</v>
      </c>
      <c r="D170" s="138" t="s">
        <v>166</v>
      </c>
      <c r="E170" s="139" t="s">
        <v>2076</v>
      </c>
      <c r="F170" s="140" t="s">
        <v>2077</v>
      </c>
      <c r="G170" s="141" t="s">
        <v>320</v>
      </c>
      <c r="H170" s="142">
        <v>125</v>
      </c>
      <c r="I170" s="143"/>
      <c r="J170" s="144">
        <f t="shared" si="10"/>
        <v>0</v>
      </c>
      <c r="K170" s="145"/>
      <c r="L170" s="31"/>
      <c r="M170" s="146" t="s">
        <v>1</v>
      </c>
      <c r="N170" s="147" t="s">
        <v>40</v>
      </c>
      <c r="P170" s="148">
        <f t="shared" si="11"/>
        <v>0</v>
      </c>
      <c r="Q170" s="148">
        <v>0</v>
      </c>
      <c r="R170" s="148">
        <f t="shared" si="12"/>
        <v>0</v>
      </c>
      <c r="S170" s="148">
        <v>0</v>
      </c>
      <c r="T170" s="149">
        <f t="shared" si="13"/>
        <v>0</v>
      </c>
      <c r="AR170" s="150" t="s">
        <v>170</v>
      </c>
      <c r="AT170" s="150" t="s">
        <v>166</v>
      </c>
      <c r="AU170" s="150" t="s">
        <v>82</v>
      </c>
      <c r="AY170" s="16" t="s">
        <v>163</v>
      </c>
      <c r="BE170" s="151">
        <f t="shared" si="14"/>
        <v>0</v>
      </c>
      <c r="BF170" s="151">
        <f t="shared" si="15"/>
        <v>0</v>
      </c>
      <c r="BG170" s="151">
        <f t="shared" si="16"/>
        <v>0</v>
      </c>
      <c r="BH170" s="151">
        <f t="shared" si="17"/>
        <v>0</v>
      </c>
      <c r="BI170" s="151">
        <f t="shared" si="18"/>
        <v>0</v>
      </c>
      <c r="BJ170" s="16" t="s">
        <v>171</v>
      </c>
      <c r="BK170" s="151">
        <f t="shared" si="19"/>
        <v>0</v>
      </c>
      <c r="BL170" s="16" t="s">
        <v>170</v>
      </c>
      <c r="BM170" s="150" t="s">
        <v>999</v>
      </c>
    </row>
    <row r="171" spans="2:65" s="1" customFormat="1" ht="16.5" customHeight="1">
      <c r="B171" s="31"/>
      <c r="C171" s="138" t="s">
        <v>398</v>
      </c>
      <c r="D171" s="138" t="s">
        <v>166</v>
      </c>
      <c r="E171" s="139" t="s">
        <v>2078</v>
      </c>
      <c r="F171" s="140" t="s">
        <v>2079</v>
      </c>
      <c r="G171" s="141" t="s">
        <v>320</v>
      </c>
      <c r="H171" s="142">
        <v>250</v>
      </c>
      <c r="I171" s="143"/>
      <c r="J171" s="144">
        <f t="shared" si="10"/>
        <v>0</v>
      </c>
      <c r="K171" s="145"/>
      <c r="L171" s="31"/>
      <c r="M171" s="146" t="s">
        <v>1</v>
      </c>
      <c r="N171" s="147" t="s">
        <v>40</v>
      </c>
      <c r="P171" s="148">
        <f t="shared" si="11"/>
        <v>0</v>
      </c>
      <c r="Q171" s="148">
        <v>0</v>
      </c>
      <c r="R171" s="148">
        <f t="shared" si="12"/>
        <v>0</v>
      </c>
      <c r="S171" s="148">
        <v>0</v>
      </c>
      <c r="T171" s="149">
        <f t="shared" si="13"/>
        <v>0</v>
      </c>
      <c r="AR171" s="150" t="s">
        <v>170</v>
      </c>
      <c r="AT171" s="150" t="s">
        <v>166</v>
      </c>
      <c r="AU171" s="150" t="s">
        <v>82</v>
      </c>
      <c r="AY171" s="16" t="s">
        <v>163</v>
      </c>
      <c r="BE171" s="151">
        <f t="shared" si="14"/>
        <v>0</v>
      </c>
      <c r="BF171" s="151">
        <f t="shared" si="15"/>
        <v>0</v>
      </c>
      <c r="BG171" s="151">
        <f t="shared" si="16"/>
        <v>0</v>
      </c>
      <c r="BH171" s="151">
        <f t="shared" si="17"/>
        <v>0</v>
      </c>
      <c r="BI171" s="151">
        <f t="shared" si="18"/>
        <v>0</v>
      </c>
      <c r="BJ171" s="16" t="s">
        <v>171</v>
      </c>
      <c r="BK171" s="151">
        <f t="shared" si="19"/>
        <v>0</v>
      </c>
      <c r="BL171" s="16" t="s">
        <v>170</v>
      </c>
      <c r="BM171" s="150" t="s">
        <v>1007</v>
      </c>
    </row>
    <row r="172" spans="2:65" s="1" customFormat="1" ht="16.5" customHeight="1">
      <c r="B172" s="31"/>
      <c r="C172" s="138" t="s">
        <v>403</v>
      </c>
      <c r="D172" s="138" t="s">
        <v>166</v>
      </c>
      <c r="E172" s="139" t="s">
        <v>2080</v>
      </c>
      <c r="F172" s="140" t="s">
        <v>2081</v>
      </c>
      <c r="G172" s="141" t="s">
        <v>320</v>
      </c>
      <c r="H172" s="142">
        <v>275</v>
      </c>
      <c r="I172" s="143"/>
      <c r="J172" s="144">
        <f t="shared" si="10"/>
        <v>0</v>
      </c>
      <c r="K172" s="145"/>
      <c r="L172" s="31"/>
      <c r="M172" s="146" t="s">
        <v>1</v>
      </c>
      <c r="N172" s="147" t="s">
        <v>40</v>
      </c>
      <c r="P172" s="148">
        <f t="shared" si="11"/>
        <v>0</v>
      </c>
      <c r="Q172" s="148">
        <v>0</v>
      </c>
      <c r="R172" s="148">
        <f t="shared" si="12"/>
        <v>0</v>
      </c>
      <c r="S172" s="148">
        <v>0</v>
      </c>
      <c r="T172" s="149">
        <f t="shared" si="13"/>
        <v>0</v>
      </c>
      <c r="AR172" s="150" t="s">
        <v>170</v>
      </c>
      <c r="AT172" s="150" t="s">
        <v>166</v>
      </c>
      <c r="AU172" s="150" t="s">
        <v>82</v>
      </c>
      <c r="AY172" s="16" t="s">
        <v>163</v>
      </c>
      <c r="BE172" s="151">
        <f t="shared" si="14"/>
        <v>0</v>
      </c>
      <c r="BF172" s="151">
        <f t="shared" si="15"/>
        <v>0</v>
      </c>
      <c r="BG172" s="151">
        <f t="shared" si="16"/>
        <v>0</v>
      </c>
      <c r="BH172" s="151">
        <f t="shared" si="17"/>
        <v>0</v>
      </c>
      <c r="BI172" s="151">
        <f t="shared" si="18"/>
        <v>0</v>
      </c>
      <c r="BJ172" s="16" t="s">
        <v>171</v>
      </c>
      <c r="BK172" s="151">
        <f t="shared" si="19"/>
        <v>0</v>
      </c>
      <c r="BL172" s="16" t="s">
        <v>170</v>
      </c>
      <c r="BM172" s="150" t="s">
        <v>1015</v>
      </c>
    </row>
    <row r="173" spans="2:65" s="1" customFormat="1" ht="16.5" customHeight="1">
      <c r="B173" s="31"/>
      <c r="C173" s="138" t="s">
        <v>409</v>
      </c>
      <c r="D173" s="138" t="s">
        <v>166</v>
      </c>
      <c r="E173" s="139" t="s">
        <v>2082</v>
      </c>
      <c r="F173" s="140" t="s">
        <v>2083</v>
      </c>
      <c r="G173" s="141" t="s">
        <v>320</v>
      </c>
      <c r="H173" s="142">
        <v>195</v>
      </c>
      <c r="I173" s="143"/>
      <c r="J173" s="144">
        <f t="shared" si="10"/>
        <v>0</v>
      </c>
      <c r="K173" s="145"/>
      <c r="L173" s="31"/>
      <c r="M173" s="146" t="s">
        <v>1</v>
      </c>
      <c r="N173" s="147" t="s">
        <v>40</v>
      </c>
      <c r="P173" s="148">
        <f t="shared" si="11"/>
        <v>0</v>
      </c>
      <c r="Q173" s="148">
        <v>0</v>
      </c>
      <c r="R173" s="148">
        <f t="shared" si="12"/>
        <v>0</v>
      </c>
      <c r="S173" s="148">
        <v>0</v>
      </c>
      <c r="T173" s="149">
        <f t="shared" si="13"/>
        <v>0</v>
      </c>
      <c r="AR173" s="150" t="s">
        <v>170</v>
      </c>
      <c r="AT173" s="150" t="s">
        <v>166</v>
      </c>
      <c r="AU173" s="150" t="s">
        <v>82</v>
      </c>
      <c r="AY173" s="16" t="s">
        <v>163</v>
      </c>
      <c r="BE173" s="151">
        <f t="shared" si="14"/>
        <v>0</v>
      </c>
      <c r="BF173" s="151">
        <f t="shared" si="15"/>
        <v>0</v>
      </c>
      <c r="BG173" s="151">
        <f t="shared" si="16"/>
        <v>0</v>
      </c>
      <c r="BH173" s="151">
        <f t="shared" si="17"/>
        <v>0</v>
      </c>
      <c r="BI173" s="151">
        <f t="shared" si="18"/>
        <v>0</v>
      </c>
      <c r="BJ173" s="16" t="s">
        <v>171</v>
      </c>
      <c r="BK173" s="151">
        <f t="shared" si="19"/>
        <v>0</v>
      </c>
      <c r="BL173" s="16" t="s">
        <v>170</v>
      </c>
      <c r="BM173" s="150" t="s">
        <v>1023</v>
      </c>
    </row>
    <row r="174" spans="2:65" s="1" customFormat="1" ht="16.5" customHeight="1">
      <c r="B174" s="31"/>
      <c r="C174" s="138" t="s">
        <v>415</v>
      </c>
      <c r="D174" s="138" t="s">
        <v>166</v>
      </c>
      <c r="E174" s="139" t="s">
        <v>2084</v>
      </c>
      <c r="F174" s="140" t="s">
        <v>2085</v>
      </c>
      <c r="G174" s="141" t="s">
        <v>320</v>
      </c>
      <c r="H174" s="142">
        <v>95</v>
      </c>
      <c r="I174" s="143"/>
      <c r="J174" s="144">
        <f t="shared" si="10"/>
        <v>0</v>
      </c>
      <c r="K174" s="145"/>
      <c r="L174" s="31"/>
      <c r="M174" s="146" t="s">
        <v>1</v>
      </c>
      <c r="N174" s="147" t="s">
        <v>40</v>
      </c>
      <c r="P174" s="148">
        <f t="shared" si="11"/>
        <v>0</v>
      </c>
      <c r="Q174" s="148">
        <v>0</v>
      </c>
      <c r="R174" s="148">
        <f t="shared" si="12"/>
        <v>0</v>
      </c>
      <c r="S174" s="148">
        <v>0</v>
      </c>
      <c r="T174" s="149">
        <f t="shared" si="13"/>
        <v>0</v>
      </c>
      <c r="AR174" s="150" t="s">
        <v>170</v>
      </c>
      <c r="AT174" s="150" t="s">
        <v>166</v>
      </c>
      <c r="AU174" s="150" t="s">
        <v>82</v>
      </c>
      <c r="AY174" s="16" t="s">
        <v>163</v>
      </c>
      <c r="BE174" s="151">
        <f t="shared" si="14"/>
        <v>0</v>
      </c>
      <c r="BF174" s="151">
        <f t="shared" si="15"/>
        <v>0</v>
      </c>
      <c r="BG174" s="151">
        <f t="shared" si="16"/>
        <v>0</v>
      </c>
      <c r="BH174" s="151">
        <f t="shared" si="17"/>
        <v>0</v>
      </c>
      <c r="BI174" s="151">
        <f t="shared" si="18"/>
        <v>0</v>
      </c>
      <c r="BJ174" s="16" t="s">
        <v>171</v>
      </c>
      <c r="BK174" s="151">
        <f t="shared" si="19"/>
        <v>0</v>
      </c>
      <c r="BL174" s="16" t="s">
        <v>170</v>
      </c>
      <c r="BM174" s="150" t="s">
        <v>1031</v>
      </c>
    </row>
    <row r="175" spans="2:65" s="1" customFormat="1" ht="16.5" customHeight="1">
      <c r="B175" s="31"/>
      <c r="C175" s="138" t="s">
        <v>419</v>
      </c>
      <c r="D175" s="138" t="s">
        <v>166</v>
      </c>
      <c r="E175" s="139" t="s">
        <v>2086</v>
      </c>
      <c r="F175" s="140" t="s">
        <v>2087</v>
      </c>
      <c r="G175" s="141" t="s">
        <v>320</v>
      </c>
      <c r="H175" s="142">
        <v>250</v>
      </c>
      <c r="I175" s="143"/>
      <c r="J175" s="144">
        <f t="shared" si="10"/>
        <v>0</v>
      </c>
      <c r="K175" s="145"/>
      <c r="L175" s="31"/>
      <c r="M175" s="146" t="s">
        <v>1</v>
      </c>
      <c r="N175" s="147" t="s">
        <v>40</v>
      </c>
      <c r="P175" s="148">
        <f t="shared" si="11"/>
        <v>0</v>
      </c>
      <c r="Q175" s="148">
        <v>0</v>
      </c>
      <c r="R175" s="148">
        <f t="shared" si="12"/>
        <v>0</v>
      </c>
      <c r="S175" s="148">
        <v>0</v>
      </c>
      <c r="T175" s="149">
        <f t="shared" si="13"/>
        <v>0</v>
      </c>
      <c r="AR175" s="150" t="s">
        <v>170</v>
      </c>
      <c r="AT175" s="150" t="s">
        <v>166</v>
      </c>
      <c r="AU175" s="150" t="s">
        <v>82</v>
      </c>
      <c r="AY175" s="16" t="s">
        <v>163</v>
      </c>
      <c r="BE175" s="151">
        <f t="shared" si="14"/>
        <v>0</v>
      </c>
      <c r="BF175" s="151">
        <f t="shared" si="15"/>
        <v>0</v>
      </c>
      <c r="BG175" s="151">
        <f t="shared" si="16"/>
        <v>0</v>
      </c>
      <c r="BH175" s="151">
        <f t="shared" si="17"/>
        <v>0</v>
      </c>
      <c r="BI175" s="151">
        <f t="shared" si="18"/>
        <v>0</v>
      </c>
      <c r="BJ175" s="16" t="s">
        <v>171</v>
      </c>
      <c r="BK175" s="151">
        <f t="shared" si="19"/>
        <v>0</v>
      </c>
      <c r="BL175" s="16" t="s">
        <v>170</v>
      </c>
      <c r="BM175" s="150" t="s">
        <v>1039</v>
      </c>
    </row>
    <row r="176" spans="2:65" s="1" customFormat="1" ht="16.5" customHeight="1">
      <c r="B176" s="31"/>
      <c r="C176" s="138" t="s">
        <v>425</v>
      </c>
      <c r="D176" s="138" t="s">
        <v>166</v>
      </c>
      <c r="E176" s="139" t="s">
        <v>2088</v>
      </c>
      <c r="F176" s="140" t="s">
        <v>2089</v>
      </c>
      <c r="G176" s="141" t="s">
        <v>320</v>
      </c>
      <c r="H176" s="142">
        <v>350</v>
      </c>
      <c r="I176" s="143"/>
      <c r="J176" s="144">
        <f t="shared" si="10"/>
        <v>0</v>
      </c>
      <c r="K176" s="145"/>
      <c r="L176" s="31"/>
      <c r="M176" s="146" t="s">
        <v>1</v>
      </c>
      <c r="N176" s="147" t="s">
        <v>40</v>
      </c>
      <c r="P176" s="148">
        <f t="shared" si="11"/>
        <v>0</v>
      </c>
      <c r="Q176" s="148">
        <v>0</v>
      </c>
      <c r="R176" s="148">
        <f t="shared" si="12"/>
        <v>0</v>
      </c>
      <c r="S176" s="148">
        <v>0</v>
      </c>
      <c r="T176" s="149">
        <f t="shared" si="13"/>
        <v>0</v>
      </c>
      <c r="AR176" s="150" t="s">
        <v>170</v>
      </c>
      <c r="AT176" s="150" t="s">
        <v>166</v>
      </c>
      <c r="AU176" s="150" t="s">
        <v>82</v>
      </c>
      <c r="AY176" s="16" t="s">
        <v>163</v>
      </c>
      <c r="BE176" s="151">
        <f t="shared" si="14"/>
        <v>0</v>
      </c>
      <c r="BF176" s="151">
        <f t="shared" si="15"/>
        <v>0</v>
      </c>
      <c r="BG176" s="151">
        <f t="shared" si="16"/>
        <v>0</v>
      </c>
      <c r="BH176" s="151">
        <f t="shared" si="17"/>
        <v>0</v>
      </c>
      <c r="BI176" s="151">
        <f t="shared" si="18"/>
        <v>0</v>
      </c>
      <c r="BJ176" s="16" t="s">
        <v>171</v>
      </c>
      <c r="BK176" s="151">
        <f t="shared" si="19"/>
        <v>0</v>
      </c>
      <c r="BL176" s="16" t="s">
        <v>170</v>
      </c>
      <c r="BM176" s="150" t="s">
        <v>1047</v>
      </c>
    </row>
    <row r="177" spans="2:65" s="1" customFormat="1" ht="16.5" customHeight="1">
      <c r="B177" s="31"/>
      <c r="C177" s="138" t="s">
        <v>433</v>
      </c>
      <c r="D177" s="138" t="s">
        <v>166</v>
      </c>
      <c r="E177" s="139" t="s">
        <v>2090</v>
      </c>
      <c r="F177" s="140" t="s">
        <v>2091</v>
      </c>
      <c r="G177" s="141" t="s">
        <v>320</v>
      </c>
      <c r="H177" s="142">
        <v>20</v>
      </c>
      <c r="I177" s="143"/>
      <c r="J177" s="144">
        <f t="shared" si="10"/>
        <v>0</v>
      </c>
      <c r="K177" s="145"/>
      <c r="L177" s="31"/>
      <c r="M177" s="146" t="s">
        <v>1</v>
      </c>
      <c r="N177" s="147" t="s">
        <v>40</v>
      </c>
      <c r="P177" s="148">
        <f t="shared" si="11"/>
        <v>0</v>
      </c>
      <c r="Q177" s="148">
        <v>0</v>
      </c>
      <c r="R177" s="148">
        <f t="shared" si="12"/>
        <v>0</v>
      </c>
      <c r="S177" s="148">
        <v>0</v>
      </c>
      <c r="T177" s="149">
        <f t="shared" si="13"/>
        <v>0</v>
      </c>
      <c r="AR177" s="150" t="s">
        <v>170</v>
      </c>
      <c r="AT177" s="150" t="s">
        <v>166</v>
      </c>
      <c r="AU177" s="150" t="s">
        <v>82</v>
      </c>
      <c r="AY177" s="16" t="s">
        <v>163</v>
      </c>
      <c r="BE177" s="151">
        <f t="shared" si="14"/>
        <v>0</v>
      </c>
      <c r="BF177" s="151">
        <f t="shared" si="15"/>
        <v>0</v>
      </c>
      <c r="BG177" s="151">
        <f t="shared" si="16"/>
        <v>0</v>
      </c>
      <c r="BH177" s="151">
        <f t="shared" si="17"/>
        <v>0</v>
      </c>
      <c r="BI177" s="151">
        <f t="shared" si="18"/>
        <v>0</v>
      </c>
      <c r="BJ177" s="16" t="s">
        <v>171</v>
      </c>
      <c r="BK177" s="151">
        <f t="shared" si="19"/>
        <v>0</v>
      </c>
      <c r="BL177" s="16" t="s">
        <v>170</v>
      </c>
      <c r="BM177" s="150" t="s">
        <v>1073</v>
      </c>
    </row>
    <row r="178" spans="2:65" s="1" customFormat="1" ht="16.5" customHeight="1">
      <c r="B178" s="31"/>
      <c r="C178" s="138" t="s">
        <v>446</v>
      </c>
      <c r="D178" s="138" t="s">
        <v>166</v>
      </c>
      <c r="E178" s="139" t="s">
        <v>2092</v>
      </c>
      <c r="F178" s="140" t="s">
        <v>2093</v>
      </c>
      <c r="G178" s="141" t="s">
        <v>320</v>
      </c>
      <c r="H178" s="142">
        <v>8</v>
      </c>
      <c r="I178" s="143"/>
      <c r="J178" s="144">
        <f t="shared" si="10"/>
        <v>0</v>
      </c>
      <c r="K178" s="145"/>
      <c r="L178" s="31"/>
      <c r="M178" s="146" t="s">
        <v>1</v>
      </c>
      <c r="N178" s="147" t="s">
        <v>40</v>
      </c>
      <c r="P178" s="148">
        <f t="shared" si="11"/>
        <v>0</v>
      </c>
      <c r="Q178" s="148">
        <v>0</v>
      </c>
      <c r="R178" s="148">
        <f t="shared" si="12"/>
        <v>0</v>
      </c>
      <c r="S178" s="148">
        <v>0</v>
      </c>
      <c r="T178" s="149">
        <f t="shared" si="13"/>
        <v>0</v>
      </c>
      <c r="AR178" s="150" t="s">
        <v>170</v>
      </c>
      <c r="AT178" s="150" t="s">
        <v>166</v>
      </c>
      <c r="AU178" s="150" t="s">
        <v>82</v>
      </c>
      <c r="AY178" s="16" t="s">
        <v>163</v>
      </c>
      <c r="BE178" s="151">
        <f t="shared" si="14"/>
        <v>0</v>
      </c>
      <c r="BF178" s="151">
        <f t="shared" si="15"/>
        <v>0</v>
      </c>
      <c r="BG178" s="151">
        <f t="shared" si="16"/>
        <v>0</v>
      </c>
      <c r="BH178" s="151">
        <f t="shared" si="17"/>
        <v>0</v>
      </c>
      <c r="BI178" s="151">
        <f t="shared" si="18"/>
        <v>0</v>
      </c>
      <c r="BJ178" s="16" t="s">
        <v>171</v>
      </c>
      <c r="BK178" s="151">
        <f t="shared" si="19"/>
        <v>0</v>
      </c>
      <c r="BL178" s="16" t="s">
        <v>170</v>
      </c>
      <c r="BM178" s="150" t="s">
        <v>1082</v>
      </c>
    </row>
    <row r="179" spans="2:65" s="1" customFormat="1" ht="16.5" customHeight="1">
      <c r="B179" s="31"/>
      <c r="C179" s="138" t="s">
        <v>450</v>
      </c>
      <c r="D179" s="138" t="s">
        <v>166</v>
      </c>
      <c r="E179" s="139" t="s">
        <v>2094</v>
      </c>
      <c r="F179" s="140" t="s">
        <v>2095</v>
      </c>
      <c r="G179" s="141" t="s">
        <v>320</v>
      </c>
      <c r="H179" s="142">
        <v>250</v>
      </c>
      <c r="I179" s="143"/>
      <c r="J179" s="144">
        <f t="shared" si="10"/>
        <v>0</v>
      </c>
      <c r="K179" s="145"/>
      <c r="L179" s="31"/>
      <c r="M179" s="146" t="s">
        <v>1</v>
      </c>
      <c r="N179" s="147" t="s">
        <v>40</v>
      </c>
      <c r="P179" s="148">
        <f t="shared" si="11"/>
        <v>0</v>
      </c>
      <c r="Q179" s="148">
        <v>0</v>
      </c>
      <c r="R179" s="148">
        <f t="shared" si="12"/>
        <v>0</v>
      </c>
      <c r="S179" s="148">
        <v>0</v>
      </c>
      <c r="T179" s="149">
        <f t="shared" si="13"/>
        <v>0</v>
      </c>
      <c r="AR179" s="150" t="s">
        <v>170</v>
      </c>
      <c r="AT179" s="150" t="s">
        <v>166</v>
      </c>
      <c r="AU179" s="150" t="s">
        <v>82</v>
      </c>
      <c r="AY179" s="16" t="s">
        <v>163</v>
      </c>
      <c r="BE179" s="151">
        <f t="shared" si="14"/>
        <v>0</v>
      </c>
      <c r="BF179" s="151">
        <f t="shared" si="15"/>
        <v>0</v>
      </c>
      <c r="BG179" s="151">
        <f t="shared" si="16"/>
        <v>0</v>
      </c>
      <c r="BH179" s="151">
        <f t="shared" si="17"/>
        <v>0</v>
      </c>
      <c r="BI179" s="151">
        <f t="shared" si="18"/>
        <v>0</v>
      </c>
      <c r="BJ179" s="16" t="s">
        <v>171</v>
      </c>
      <c r="BK179" s="151">
        <f t="shared" si="19"/>
        <v>0</v>
      </c>
      <c r="BL179" s="16" t="s">
        <v>170</v>
      </c>
      <c r="BM179" s="150" t="s">
        <v>1094</v>
      </c>
    </row>
    <row r="180" spans="2:65" s="1" customFormat="1" ht="16.5" customHeight="1">
      <c r="B180" s="31"/>
      <c r="C180" s="138" t="s">
        <v>454</v>
      </c>
      <c r="D180" s="138" t="s">
        <v>166</v>
      </c>
      <c r="E180" s="139" t="s">
        <v>2096</v>
      </c>
      <c r="F180" s="140" t="s">
        <v>2097</v>
      </c>
      <c r="G180" s="141" t="s">
        <v>320</v>
      </c>
      <c r="H180" s="142">
        <v>2</v>
      </c>
      <c r="I180" s="143"/>
      <c r="J180" s="144">
        <f t="shared" si="10"/>
        <v>0</v>
      </c>
      <c r="K180" s="145"/>
      <c r="L180" s="31"/>
      <c r="M180" s="146" t="s">
        <v>1</v>
      </c>
      <c r="N180" s="147" t="s">
        <v>40</v>
      </c>
      <c r="P180" s="148">
        <f t="shared" si="11"/>
        <v>0</v>
      </c>
      <c r="Q180" s="148">
        <v>0</v>
      </c>
      <c r="R180" s="148">
        <f t="shared" si="12"/>
        <v>0</v>
      </c>
      <c r="S180" s="148">
        <v>0</v>
      </c>
      <c r="T180" s="149">
        <f t="shared" si="13"/>
        <v>0</v>
      </c>
      <c r="AR180" s="150" t="s">
        <v>170</v>
      </c>
      <c r="AT180" s="150" t="s">
        <v>166</v>
      </c>
      <c r="AU180" s="150" t="s">
        <v>82</v>
      </c>
      <c r="AY180" s="16" t="s">
        <v>163</v>
      </c>
      <c r="BE180" s="151">
        <f t="shared" si="14"/>
        <v>0</v>
      </c>
      <c r="BF180" s="151">
        <f t="shared" si="15"/>
        <v>0</v>
      </c>
      <c r="BG180" s="151">
        <f t="shared" si="16"/>
        <v>0</v>
      </c>
      <c r="BH180" s="151">
        <f t="shared" si="17"/>
        <v>0</v>
      </c>
      <c r="BI180" s="151">
        <f t="shared" si="18"/>
        <v>0</v>
      </c>
      <c r="BJ180" s="16" t="s">
        <v>171</v>
      </c>
      <c r="BK180" s="151">
        <f t="shared" si="19"/>
        <v>0</v>
      </c>
      <c r="BL180" s="16" t="s">
        <v>170</v>
      </c>
      <c r="BM180" s="150" t="s">
        <v>1104</v>
      </c>
    </row>
    <row r="181" spans="2:65" s="1" customFormat="1" ht="16.5" customHeight="1">
      <c r="B181" s="31"/>
      <c r="C181" s="138" t="s">
        <v>466</v>
      </c>
      <c r="D181" s="138" t="s">
        <v>166</v>
      </c>
      <c r="E181" s="139" t="s">
        <v>2098</v>
      </c>
      <c r="F181" s="140" t="s">
        <v>2099</v>
      </c>
      <c r="G181" s="141" t="s">
        <v>320</v>
      </c>
      <c r="H181" s="142">
        <v>1</v>
      </c>
      <c r="I181" s="143"/>
      <c r="J181" s="144">
        <f t="shared" si="10"/>
        <v>0</v>
      </c>
      <c r="K181" s="145"/>
      <c r="L181" s="31"/>
      <c r="M181" s="146" t="s">
        <v>1</v>
      </c>
      <c r="N181" s="147" t="s">
        <v>40</v>
      </c>
      <c r="P181" s="148">
        <f t="shared" si="11"/>
        <v>0</v>
      </c>
      <c r="Q181" s="148">
        <v>0</v>
      </c>
      <c r="R181" s="148">
        <f t="shared" si="12"/>
        <v>0</v>
      </c>
      <c r="S181" s="148">
        <v>0</v>
      </c>
      <c r="T181" s="149">
        <f t="shared" si="13"/>
        <v>0</v>
      </c>
      <c r="AR181" s="150" t="s">
        <v>170</v>
      </c>
      <c r="AT181" s="150" t="s">
        <v>166</v>
      </c>
      <c r="AU181" s="150" t="s">
        <v>82</v>
      </c>
      <c r="AY181" s="16" t="s">
        <v>163</v>
      </c>
      <c r="BE181" s="151">
        <f t="shared" si="14"/>
        <v>0</v>
      </c>
      <c r="BF181" s="151">
        <f t="shared" si="15"/>
        <v>0</v>
      </c>
      <c r="BG181" s="151">
        <f t="shared" si="16"/>
        <v>0</v>
      </c>
      <c r="BH181" s="151">
        <f t="shared" si="17"/>
        <v>0</v>
      </c>
      <c r="BI181" s="151">
        <f t="shared" si="18"/>
        <v>0</v>
      </c>
      <c r="BJ181" s="16" t="s">
        <v>171</v>
      </c>
      <c r="BK181" s="151">
        <f t="shared" si="19"/>
        <v>0</v>
      </c>
      <c r="BL181" s="16" t="s">
        <v>170</v>
      </c>
      <c r="BM181" s="150" t="s">
        <v>1124</v>
      </c>
    </row>
    <row r="182" spans="2:65" s="1" customFormat="1" ht="16.5" customHeight="1">
      <c r="B182" s="31"/>
      <c r="C182" s="138" t="s">
        <v>470</v>
      </c>
      <c r="D182" s="138" t="s">
        <v>166</v>
      </c>
      <c r="E182" s="139" t="s">
        <v>2100</v>
      </c>
      <c r="F182" s="140" t="s">
        <v>2050</v>
      </c>
      <c r="G182" s="141" t="s">
        <v>2046</v>
      </c>
      <c r="H182" s="142">
        <v>1</v>
      </c>
      <c r="I182" s="143"/>
      <c r="J182" s="144">
        <f t="shared" si="10"/>
        <v>0</v>
      </c>
      <c r="K182" s="145"/>
      <c r="L182" s="31"/>
      <c r="M182" s="146" t="s">
        <v>1</v>
      </c>
      <c r="N182" s="147" t="s">
        <v>40</v>
      </c>
      <c r="P182" s="148">
        <f t="shared" si="11"/>
        <v>0</v>
      </c>
      <c r="Q182" s="148">
        <v>0</v>
      </c>
      <c r="R182" s="148">
        <f t="shared" si="12"/>
        <v>0</v>
      </c>
      <c r="S182" s="148">
        <v>0</v>
      </c>
      <c r="T182" s="149">
        <f t="shared" si="13"/>
        <v>0</v>
      </c>
      <c r="AR182" s="150" t="s">
        <v>170</v>
      </c>
      <c r="AT182" s="150" t="s">
        <v>166</v>
      </c>
      <c r="AU182" s="150" t="s">
        <v>82</v>
      </c>
      <c r="AY182" s="16" t="s">
        <v>163</v>
      </c>
      <c r="BE182" s="151">
        <f t="shared" si="14"/>
        <v>0</v>
      </c>
      <c r="BF182" s="151">
        <f t="shared" si="15"/>
        <v>0</v>
      </c>
      <c r="BG182" s="151">
        <f t="shared" si="16"/>
        <v>0</v>
      </c>
      <c r="BH182" s="151">
        <f t="shared" si="17"/>
        <v>0</v>
      </c>
      <c r="BI182" s="151">
        <f t="shared" si="18"/>
        <v>0</v>
      </c>
      <c r="BJ182" s="16" t="s">
        <v>171</v>
      </c>
      <c r="BK182" s="151">
        <f t="shared" si="19"/>
        <v>0</v>
      </c>
      <c r="BL182" s="16" t="s">
        <v>170</v>
      </c>
      <c r="BM182" s="150" t="s">
        <v>1134</v>
      </c>
    </row>
    <row r="183" spans="2:65" s="1" customFormat="1" ht="16.5" customHeight="1">
      <c r="B183" s="31"/>
      <c r="C183" s="138" t="s">
        <v>476</v>
      </c>
      <c r="D183" s="138" t="s">
        <v>166</v>
      </c>
      <c r="E183" s="139" t="s">
        <v>2101</v>
      </c>
      <c r="F183" s="140" t="s">
        <v>2054</v>
      </c>
      <c r="G183" s="141" t="s">
        <v>2046</v>
      </c>
      <c r="H183" s="142">
        <v>1</v>
      </c>
      <c r="I183" s="143"/>
      <c r="J183" s="144">
        <f t="shared" si="10"/>
        <v>0</v>
      </c>
      <c r="K183" s="145"/>
      <c r="L183" s="31"/>
      <c r="M183" s="146" t="s">
        <v>1</v>
      </c>
      <c r="N183" s="147" t="s">
        <v>40</v>
      </c>
      <c r="P183" s="148">
        <f t="shared" si="11"/>
        <v>0</v>
      </c>
      <c r="Q183" s="148">
        <v>0</v>
      </c>
      <c r="R183" s="148">
        <f t="shared" si="12"/>
        <v>0</v>
      </c>
      <c r="S183" s="148">
        <v>0</v>
      </c>
      <c r="T183" s="149">
        <f t="shared" si="13"/>
        <v>0</v>
      </c>
      <c r="AR183" s="150" t="s">
        <v>170</v>
      </c>
      <c r="AT183" s="150" t="s">
        <v>166</v>
      </c>
      <c r="AU183" s="150" t="s">
        <v>82</v>
      </c>
      <c r="AY183" s="16" t="s">
        <v>163</v>
      </c>
      <c r="BE183" s="151">
        <f t="shared" si="14"/>
        <v>0</v>
      </c>
      <c r="BF183" s="151">
        <f t="shared" si="15"/>
        <v>0</v>
      </c>
      <c r="BG183" s="151">
        <f t="shared" si="16"/>
        <v>0</v>
      </c>
      <c r="BH183" s="151">
        <f t="shared" si="17"/>
        <v>0</v>
      </c>
      <c r="BI183" s="151">
        <f t="shared" si="18"/>
        <v>0</v>
      </c>
      <c r="BJ183" s="16" t="s">
        <v>171</v>
      </c>
      <c r="BK183" s="151">
        <f t="shared" si="19"/>
        <v>0</v>
      </c>
      <c r="BL183" s="16" t="s">
        <v>170</v>
      </c>
      <c r="BM183" s="150" t="s">
        <v>1144</v>
      </c>
    </row>
    <row r="184" spans="2:65" s="1" customFormat="1" ht="16.5" customHeight="1">
      <c r="B184" s="31"/>
      <c r="C184" s="138" t="s">
        <v>480</v>
      </c>
      <c r="D184" s="138" t="s">
        <v>166</v>
      </c>
      <c r="E184" s="139" t="s">
        <v>2102</v>
      </c>
      <c r="F184" s="140" t="s">
        <v>2103</v>
      </c>
      <c r="G184" s="141" t="s">
        <v>2046</v>
      </c>
      <c r="H184" s="142">
        <v>1</v>
      </c>
      <c r="I184" s="143"/>
      <c r="J184" s="144">
        <f t="shared" si="10"/>
        <v>0</v>
      </c>
      <c r="K184" s="145"/>
      <c r="L184" s="31"/>
      <c r="M184" s="146" t="s">
        <v>1</v>
      </c>
      <c r="N184" s="147" t="s">
        <v>40</v>
      </c>
      <c r="P184" s="148">
        <f t="shared" si="11"/>
        <v>0</v>
      </c>
      <c r="Q184" s="148">
        <v>0</v>
      </c>
      <c r="R184" s="148">
        <f t="shared" si="12"/>
        <v>0</v>
      </c>
      <c r="S184" s="148">
        <v>0</v>
      </c>
      <c r="T184" s="149">
        <f t="shared" si="13"/>
        <v>0</v>
      </c>
      <c r="AR184" s="150" t="s">
        <v>170</v>
      </c>
      <c r="AT184" s="150" t="s">
        <v>166</v>
      </c>
      <c r="AU184" s="150" t="s">
        <v>82</v>
      </c>
      <c r="AY184" s="16" t="s">
        <v>163</v>
      </c>
      <c r="BE184" s="151">
        <f t="shared" si="14"/>
        <v>0</v>
      </c>
      <c r="BF184" s="151">
        <f t="shared" si="15"/>
        <v>0</v>
      </c>
      <c r="BG184" s="151">
        <f t="shared" si="16"/>
        <v>0</v>
      </c>
      <c r="BH184" s="151">
        <f t="shared" si="17"/>
        <v>0</v>
      </c>
      <c r="BI184" s="151">
        <f t="shared" si="18"/>
        <v>0</v>
      </c>
      <c r="BJ184" s="16" t="s">
        <v>171</v>
      </c>
      <c r="BK184" s="151">
        <f t="shared" si="19"/>
        <v>0</v>
      </c>
      <c r="BL184" s="16" t="s">
        <v>170</v>
      </c>
      <c r="BM184" s="150" t="s">
        <v>1157</v>
      </c>
    </row>
    <row r="185" spans="2:65" s="11" customFormat="1" ht="26" customHeight="1">
      <c r="B185" s="126"/>
      <c r="D185" s="127" t="s">
        <v>73</v>
      </c>
      <c r="E185" s="128" t="s">
        <v>972</v>
      </c>
      <c r="F185" s="128" t="s">
        <v>2104</v>
      </c>
      <c r="I185" s="129"/>
      <c r="J185" s="130">
        <f>BK185</f>
        <v>0</v>
      </c>
      <c r="L185" s="126"/>
      <c r="M185" s="131"/>
      <c r="P185" s="132">
        <v>0</v>
      </c>
      <c r="R185" s="132">
        <v>0</v>
      </c>
      <c r="T185" s="133">
        <v>0</v>
      </c>
      <c r="AR185" s="127" t="s">
        <v>82</v>
      </c>
      <c r="AT185" s="134" t="s">
        <v>73</v>
      </c>
      <c r="AU185" s="134" t="s">
        <v>74</v>
      </c>
      <c r="AY185" s="127" t="s">
        <v>163</v>
      </c>
      <c r="BK185" s="135">
        <v>0</v>
      </c>
    </row>
    <row r="186" spans="2:65" s="11" customFormat="1" ht="26" customHeight="1">
      <c r="B186" s="126"/>
      <c r="D186" s="127" t="s">
        <v>73</v>
      </c>
      <c r="E186" s="128" t="s">
        <v>976</v>
      </c>
      <c r="F186" s="128" t="s">
        <v>2105</v>
      </c>
      <c r="I186" s="129"/>
      <c r="J186" s="130">
        <f>BK186</f>
        <v>0</v>
      </c>
      <c r="L186" s="126"/>
      <c r="M186" s="131"/>
      <c r="P186" s="132">
        <f>SUM(P187:P190)</f>
        <v>0</v>
      </c>
      <c r="R186" s="132">
        <f>SUM(R187:R190)</f>
        <v>0</v>
      </c>
      <c r="T186" s="133">
        <f>SUM(T187:T190)</f>
        <v>0</v>
      </c>
      <c r="AR186" s="127" t="s">
        <v>82</v>
      </c>
      <c r="AT186" s="134" t="s">
        <v>73</v>
      </c>
      <c r="AU186" s="134" t="s">
        <v>74</v>
      </c>
      <c r="AY186" s="127" t="s">
        <v>163</v>
      </c>
      <c r="BK186" s="135">
        <f>SUM(BK187:BK190)</f>
        <v>0</v>
      </c>
    </row>
    <row r="187" spans="2:65" s="1" customFormat="1" ht="16.5" customHeight="1">
      <c r="B187" s="31"/>
      <c r="C187" s="138" t="s">
        <v>484</v>
      </c>
      <c r="D187" s="138" t="s">
        <v>166</v>
      </c>
      <c r="E187" s="139" t="s">
        <v>2106</v>
      </c>
      <c r="F187" s="140" t="s">
        <v>2107</v>
      </c>
      <c r="G187" s="141" t="s">
        <v>320</v>
      </c>
      <c r="H187" s="142">
        <v>60</v>
      </c>
      <c r="I187" s="143"/>
      <c r="J187" s="144">
        <f>ROUND(I187*H187,2)</f>
        <v>0</v>
      </c>
      <c r="K187" s="145"/>
      <c r="L187" s="31"/>
      <c r="M187" s="146" t="s">
        <v>1</v>
      </c>
      <c r="N187" s="147" t="s">
        <v>40</v>
      </c>
      <c r="P187" s="148">
        <f>O187*H187</f>
        <v>0</v>
      </c>
      <c r="Q187" s="148">
        <v>0</v>
      </c>
      <c r="R187" s="148">
        <f>Q187*H187</f>
        <v>0</v>
      </c>
      <c r="S187" s="148">
        <v>0</v>
      </c>
      <c r="T187" s="149">
        <f>S187*H187</f>
        <v>0</v>
      </c>
      <c r="AR187" s="150" t="s">
        <v>170</v>
      </c>
      <c r="AT187" s="150" t="s">
        <v>166</v>
      </c>
      <c r="AU187" s="150" t="s">
        <v>82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1170</v>
      </c>
    </row>
    <row r="188" spans="2:65" s="1" customFormat="1" ht="16.5" customHeight="1">
      <c r="B188" s="31"/>
      <c r="C188" s="138" t="s">
        <v>488</v>
      </c>
      <c r="D188" s="138" t="s">
        <v>166</v>
      </c>
      <c r="E188" s="139" t="s">
        <v>2108</v>
      </c>
      <c r="F188" s="140" t="s">
        <v>2109</v>
      </c>
      <c r="G188" s="141" t="s">
        <v>320</v>
      </c>
      <c r="H188" s="142">
        <v>18</v>
      </c>
      <c r="I188" s="143"/>
      <c r="J188" s="144">
        <f>ROUND(I188*H188,2)</f>
        <v>0</v>
      </c>
      <c r="K188" s="145"/>
      <c r="L188" s="31"/>
      <c r="M188" s="146" t="s">
        <v>1</v>
      </c>
      <c r="N188" s="147" t="s">
        <v>40</v>
      </c>
      <c r="P188" s="148">
        <f>O188*H188</f>
        <v>0</v>
      </c>
      <c r="Q188" s="148">
        <v>0</v>
      </c>
      <c r="R188" s="148">
        <f>Q188*H188</f>
        <v>0</v>
      </c>
      <c r="S188" s="148">
        <v>0</v>
      </c>
      <c r="T188" s="149">
        <f>S188*H188</f>
        <v>0</v>
      </c>
      <c r="AR188" s="150" t="s">
        <v>170</v>
      </c>
      <c r="AT188" s="150" t="s">
        <v>166</v>
      </c>
      <c r="AU188" s="150" t="s">
        <v>82</v>
      </c>
      <c r="AY188" s="16" t="s">
        <v>163</v>
      </c>
      <c r="BE188" s="151">
        <f>IF(N188="základná",J188,0)</f>
        <v>0</v>
      </c>
      <c r="BF188" s="151">
        <f>IF(N188="znížená",J188,0)</f>
        <v>0</v>
      </c>
      <c r="BG188" s="151">
        <f>IF(N188="zákl. prenesená",J188,0)</f>
        <v>0</v>
      </c>
      <c r="BH188" s="151">
        <f>IF(N188="zníž. prenesená",J188,0)</f>
        <v>0</v>
      </c>
      <c r="BI188" s="151">
        <f>IF(N188="nulová",J188,0)</f>
        <v>0</v>
      </c>
      <c r="BJ188" s="16" t="s">
        <v>171</v>
      </c>
      <c r="BK188" s="151">
        <f>ROUND(I188*H188,2)</f>
        <v>0</v>
      </c>
      <c r="BL188" s="16" t="s">
        <v>170</v>
      </c>
      <c r="BM188" s="150" t="s">
        <v>1176</v>
      </c>
    </row>
    <row r="189" spans="2:65" s="1" customFormat="1" ht="16.5" customHeight="1">
      <c r="B189" s="31"/>
      <c r="C189" s="138" t="s">
        <v>496</v>
      </c>
      <c r="D189" s="138" t="s">
        <v>166</v>
      </c>
      <c r="E189" s="139" t="s">
        <v>2110</v>
      </c>
      <c r="F189" s="140" t="s">
        <v>2050</v>
      </c>
      <c r="G189" s="141" t="s">
        <v>2046</v>
      </c>
      <c r="H189" s="142">
        <v>1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0</v>
      </c>
      <c r="R189" s="148">
        <f>Q189*H189</f>
        <v>0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82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1560</v>
      </c>
    </row>
    <row r="190" spans="2:65" s="1" customFormat="1" ht="16.5" customHeight="1">
      <c r="B190" s="31"/>
      <c r="C190" s="138" t="s">
        <v>502</v>
      </c>
      <c r="D190" s="138" t="s">
        <v>166</v>
      </c>
      <c r="E190" s="139" t="s">
        <v>2111</v>
      </c>
      <c r="F190" s="140" t="s">
        <v>2112</v>
      </c>
      <c r="G190" s="141" t="s">
        <v>2043</v>
      </c>
      <c r="H190" s="142">
        <v>30</v>
      </c>
      <c r="I190" s="143"/>
      <c r="J190" s="144">
        <f>ROUND(I190*H190,2)</f>
        <v>0</v>
      </c>
      <c r="K190" s="145"/>
      <c r="L190" s="31"/>
      <c r="M190" s="190" t="s">
        <v>1</v>
      </c>
      <c r="N190" s="191" t="s">
        <v>40</v>
      </c>
      <c r="O190" s="192"/>
      <c r="P190" s="193">
        <f>O190*H190</f>
        <v>0</v>
      </c>
      <c r="Q190" s="193">
        <v>0</v>
      </c>
      <c r="R190" s="193">
        <f>Q190*H190</f>
        <v>0</v>
      </c>
      <c r="S190" s="193">
        <v>0</v>
      </c>
      <c r="T190" s="194">
        <f>S190*H190</f>
        <v>0</v>
      </c>
      <c r="AR190" s="150" t="s">
        <v>170</v>
      </c>
      <c r="AT190" s="150" t="s">
        <v>166</v>
      </c>
      <c r="AU190" s="150" t="s">
        <v>82</v>
      </c>
      <c r="AY190" s="16" t="s">
        <v>163</v>
      </c>
      <c r="BE190" s="151">
        <f>IF(N190="základná",J190,0)</f>
        <v>0</v>
      </c>
      <c r="BF190" s="151">
        <f>IF(N190="znížená",J190,0)</f>
        <v>0</v>
      </c>
      <c r="BG190" s="151">
        <f>IF(N190="zákl. prenesená",J190,0)</f>
        <v>0</v>
      </c>
      <c r="BH190" s="151">
        <f>IF(N190="zníž. prenesená",J190,0)</f>
        <v>0</v>
      </c>
      <c r="BI190" s="151">
        <f>IF(N190="nulová",J190,0)</f>
        <v>0</v>
      </c>
      <c r="BJ190" s="16" t="s">
        <v>171</v>
      </c>
      <c r="BK190" s="151">
        <f>ROUND(I190*H190,2)</f>
        <v>0</v>
      </c>
      <c r="BL190" s="16" t="s">
        <v>170</v>
      </c>
      <c r="BM190" s="150" t="s">
        <v>1563</v>
      </c>
    </row>
    <row r="191" spans="2:65" s="1" customFormat="1" ht="7" customHeight="1">
      <c r="B191" s="46"/>
      <c r="C191" s="47"/>
      <c r="D191" s="47"/>
      <c r="E191" s="47"/>
      <c r="F191" s="47"/>
      <c r="G191" s="47"/>
      <c r="H191" s="47"/>
      <c r="I191" s="47"/>
      <c r="J191" s="47"/>
      <c r="K191" s="47"/>
      <c r="L191" s="31"/>
    </row>
  </sheetData>
  <sheetProtection algorithmName="SHA-512" hashValue="uBt7QlP2SSJeTd1C5LBTMVaTbucH6mHWfVHaKAaM+uBfJjdx7fJQrK2bL3F4wgclzHQfe3evyXu986LogfDOrQ==" saltValue="KnsQ0bqRynDkOr4HLhScRFv5meO5EpLFsXRBm/ouhLOvBrrGnLJWF7wJ6kgnWkGFTl3NJv6GxcDWRzRawblYng==" spinCount="100000" sheet="1" objects="1" scenarios="1" formatColumns="0" formatRows="0" autoFilter="0"/>
  <autoFilter ref="C122:K190" xr:uid="{00000000-0009-0000-0000-000008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97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107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2113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ROUND(J124,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ROUND((SUM(BE124:BE196)),  2)</f>
        <v>0</v>
      </c>
      <c r="G33" s="94"/>
      <c r="H33" s="94"/>
      <c r="I33" s="95">
        <v>0.23</v>
      </c>
      <c r="J33" s="93">
        <f>ROUND(((SUM(BE124:BE196))*I33),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ROUND((SUM(BF124:BF196)),  2)</f>
        <v>0</v>
      </c>
      <c r="I34" s="97">
        <v>0.23</v>
      </c>
      <c r="J34" s="96">
        <f>ROUND(((SUM(BF124:BF196))*I34),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ROUND((SUM(BG124:BG196)),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ROUND((SUM(BH124:BH196)),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ROUND((SUM(BI124:BI196)),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2025/04 - SO-01 - vzduchotechnika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J124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J125</f>
        <v>0</v>
      </c>
      <c r="L97" s="109"/>
    </row>
    <row r="98" spans="2:12" s="9" customFormat="1" ht="20" customHeight="1">
      <c r="B98" s="113"/>
      <c r="D98" s="114" t="s">
        <v>139</v>
      </c>
      <c r="E98" s="115"/>
      <c r="F98" s="115"/>
      <c r="G98" s="115"/>
      <c r="H98" s="115"/>
      <c r="I98" s="115"/>
      <c r="J98" s="116">
        <f>J126</f>
        <v>0</v>
      </c>
      <c r="L98" s="113"/>
    </row>
    <row r="99" spans="2:12" s="8" customFormat="1" ht="25" customHeight="1">
      <c r="B99" s="109"/>
      <c r="D99" s="110" t="s">
        <v>141</v>
      </c>
      <c r="E99" s="111"/>
      <c r="F99" s="111"/>
      <c r="G99" s="111"/>
      <c r="H99" s="111"/>
      <c r="I99" s="111"/>
      <c r="J99" s="112">
        <f>J133</f>
        <v>0</v>
      </c>
      <c r="L99" s="109"/>
    </row>
    <row r="100" spans="2:12" s="9" customFormat="1" ht="20" customHeight="1">
      <c r="B100" s="113"/>
      <c r="D100" s="114" t="s">
        <v>2114</v>
      </c>
      <c r="E100" s="115"/>
      <c r="F100" s="115"/>
      <c r="G100" s="115"/>
      <c r="H100" s="115"/>
      <c r="I100" s="115"/>
      <c r="J100" s="116">
        <f>J134</f>
        <v>0</v>
      </c>
      <c r="L100" s="113"/>
    </row>
    <row r="101" spans="2:12" s="9" customFormat="1" ht="20" customHeight="1">
      <c r="B101" s="113"/>
      <c r="D101" s="114" t="s">
        <v>142</v>
      </c>
      <c r="E101" s="115"/>
      <c r="F101" s="115"/>
      <c r="G101" s="115"/>
      <c r="H101" s="115"/>
      <c r="I101" s="115"/>
      <c r="J101" s="116">
        <f>J143</f>
        <v>0</v>
      </c>
      <c r="L101" s="113"/>
    </row>
    <row r="102" spans="2:12" s="9" customFormat="1" ht="20" customHeight="1">
      <c r="B102" s="113"/>
      <c r="D102" s="114" t="s">
        <v>2115</v>
      </c>
      <c r="E102" s="115"/>
      <c r="F102" s="115"/>
      <c r="G102" s="115"/>
      <c r="H102" s="115"/>
      <c r="I102" s="115"/>
      <c r="J102" s="116">
        <f>J147</f>
        <v>0</v>
      </c>
      <c r="L102" s="113"/>
    </row>
    <row r="103" spans="2:12" s="9" customFormat="1" ht="20" customHeight="1">
      <c r="B103" s="113"/>
      <c r="D103" s="114" t="s">
        <v>2116</v>
      </c>
      <c r="E103" s="115"/>
      <c r="F103" s="115"/>
      <c r="G103" s="115"/>
      <c r="H103" s="115"/>
      <c r="I103" s="115"/>
      <c r="J103" s="116">
        <f>J155</f>
        <v>0</v>
      </c>
      <c r="L103" s="113"/>
    </row>
    <row r="104" spans="2:12" s="9" customFormat="1" ht="20" customHeight="1">
      <c r="B104" s="113"/>
      <c r="D104" s="114" t="s">
        <v>2117</v>
      </c>
      <c r="E104" s="115"/>
      <c r="F104" s="115"/>
      <c r="G104" s="115"/>
      <c r="H104" s="115"/>
      <c r="I104" s="115"/>
      <c r="J104" s="116">
        <f>J193</f>
        <v>0</v>
      </c>
      <c r="L104" s="113"/>
    </row>
    <row r="105" spans="2:12" s="1" customFormat="1" ht="21.75" customHeight="1">
      <c r="B105" s="31"/>
      <c r="L105" s="31"/>
    </row>
    <row r="106" spans="2:12" s="1" customFormat="1" ht="7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1"/>
    </row>
    <row r="110" spans="2:12" s="1" customFormat="1" ht="7" customHeight="1"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31"/>
    </row>
    <row r="111" spans="2:12" s="1" customFormat="1" ht="25" customHeight="1">
      <c r="B111" s="31"/>
      <c r="C111" s="20" t="s">
        <v>149</v>
      </c>
      <c r="L111" s="31"/>
    </row>
    <row r="112" spans="2:12" s="1" customFormat="1" ht="7" customHeight="1">
      <c r="B112" s="31"/>
      <c r="L112" s="31"/>
    </row>
    <row r="113" spans="2:65" s="1" customFormat="1" ht="12" customHeight="1">
      <c r="B113" s="31"/>
      <c r="C113" s="26" t="s">
        <v>15</v>
      </c>
      <c r="L113" s="31"/>
    </row>
    <row r="114" spans="2:65" s="1" customFormat="1" ht="16.5" customHeight="1">
      <c r="B114" s="31"/>
      <c r="E114" s="237" t="str">
        <f>E7</f>
        <v>Obnova vybraných častí  NKP Kaštieľ,Múzeum vo Svätom Antone</v>
      </c>
      <c r="F114" s="238"/>
      <c r="G114" s="238"/>
      <c r="H114" s="238"/>
      <c r="L114" s="31"/>
    </row>
    <row r="115" spans="2:65" s="1" customFormat="1" ht="12" customHeight="1">
      <c r="B115" s="31"/>
      <c r="C115" s="26" t="s">
        <v>130</v>
      </c>
      <c r="L115" s="31"/>
    </row>
    <row r="116" spans="2:65" s="1" customFormat="1" ht="16.5" customHeight="1">
      <c r="B116" s="31"/>
      <c r="E116" s="200" t="str">
        <f>E9</f>
        <v>2025/04 - SO-01 - vzduchotechnika</v>
      </c>
      <c r="F116" s="239"/>
      <c r="G116" s="239"/>
      <c r="H116" s="239"/>
      <c r="L116" s="31"/>
    </row>
    <row r="117" spans="2:65" s="1" customFormat="1" ht="7" customHeight="1">
      <c r="B117" s="31"/>
      <c r="L117" s="31"/>
    </row>
    <row r="118" spans="2:65" s="1" customFormat="1" ht="12" customHeight="1">
      <c r="B118" s="31"/>
      <c r="C118" s="26" t="s">
        <v>19</v>
      </c>
      <c r="F118" s="24" t="str">
        <f>F12</f>
        <v xml:space="preserve"> </v>
      </c>
      <c r="I118" s="26" t="s">
        <v>21</v>
      </c>
      <c r="J118" s="54" t="str">
        <f>IF(J12="","",J12)</f>
        <v>24. 7. 2026</v>
      </c>
      <c r="L118" s="31"/>
    </row>
    <row r="119" spans="2:65" s="1" customFormat="1" ht="7" customHeight="1">
      <c r="B119" s="31"/>
      <c r="L119" s="31"/>
    </row>
    <row r="120" spans="2:65" s="1" customFormat="1" ht="25.75" customHeight="1">
      <c r="B120" s="31"/>
      <c r="C120" s="26" t="s">
        <v>23</v>
      </c>
      <c r="F120" s="24" t="str">
        <f>E15</f>
        <v xml:space="preserve">Múzeum vo Sv.Antone, Svätý Anton č. 291, 969 72 </v>
      </c>
      <c r="I120" s="26" t="s">
        <v>29</v>
      </c>
      <c r="J120" s="29" t="str">
        <f>E21</f>
        <v xml:space="preserve">Ing.arch.Adriana Zorvanová </v>
      </c>
      <c r="L120" s="31"/>
    </row>
    <row r="121" spans="2:65" s="1" customFormat="1" ht="15.25" customHeight="1">
      <c r="B121" s="31"/>
      <c r="C121" s="26" t="s">
        <v>27</v>
      </c>
      <c r="F121" s="24" t="str">
        <f>IF(E18="","",E18)</f>
        <v>Vyplň údaj</v>
      </c>
      <c r="I121" s="26" t="s">
        <v>32</v>
      </c>
      <c r="J121" s="29" t="str">
        <f>E24</f>
        <v xml:space="preserve"> </v>
      </c>
      <c r="L121" s="31"/>
    </row>
    <row r="122" spans="2:65" s="1" customFormat="1" ht="10.25" customHeight="1">
      <c r="B122" s="31"/>
      <c r="L122" s="31"/>
    </row>
    <row r="123" spans="2:65" s="10" customFormat="1" ht="29.25" customHeight="1">
      <c r="B123" s="117"/>
      <c r="C123" s="118" t="s">
        <v>150</v>
      </c>
      <c r="D123" s="119" t="s">
        <v>59</v>
      </c>
      <c r="E123" s="119" t="s">
        <v>55</v>
      </c>
      <c r="F123" s="119" t="s">
        <v>56</v>
      </c>
      <c r="G123" s="119" t="s">
        <v>151</v>
      </c>
      <c r="H123" s="119" t="s">
        <v>152</v>
      </c>
      <c r="I123" s="119" t="s">
        <v>153</v>
      </c>
      <c r="J123" s="120" t="s">
        <v>134</v>
      </c>
      <c r="K123" s="121" t="s">
        <v>154</v>
      </c>
      <c r="L123" s="117"/>
      <c r="M123" s="61" t="s">
        <v>1</v>
      </c>
      <c r="N123" s="62" t="s">
        <v>38</v>
      </c>
      <c r="O123" s="62" t="s">
        <v>155</v>
      </c>
      <c r="P123" s="62" t="s">
        <v>156</v>
      </c>
      <c r="Q123" s="62" t="s">
        <v>157</v>
      </c>
      <c r="R123" s="62" t="s">
        <v>158</v>
      </c>
      <c r="S123" s="62" t="s">
        <v>159</v>
      </c>
      <c r="T123" s="63" t="s">
        <v>160</v>
      </c>
    </row>
    <row r="124" spans="2:65" s="1" customFormat="1" ht="22.75" customHeight="1">
      <c r="B124" s="31"/>
      <c r="C124" s="66" t="s">
        <v>135</v>
      </c>
      <c r="J124" s="122">
        <f>BK124</f>
        <v>0</v>
      </c>
      <c r="L124" s="31"/>
      <c r="M124" s="64"/>
      <c r="N124" s="55"/>
      <c r="O124" s="55"/>
      <c r="P124" s="123">
        <f>P125+P133</f>
        <v>0</v>
      </c>
      <c r="Q124" s="55"/>
      <c r="R124" s="123">
        <f>R125+R133</f>
        <v>0</v>
      </c>
      <c r="S124" s="55"/>
      <c r="T124" s="124">
        <f>T125+T133</f>
        <v>0</v>
      </c>
      <c r="AT124" s="16" t="s">
        <v>73</v>
      </c>
      <c r="AU124" s="16" t="s">
        <v>136</v>
      </c>
      <c r="BK124" s="125">
        <f>BK125+BK133</f>
        <v>0</v>
      </c>
    </row>
    <row r="125" spans="2:65" s="11" customFormat="1" ht="26" customHeight="1">
      <c r="B125" s="126"/>
      <c r="D125" s="127" t="s">
        <v>73</v>
      </c>
      <c r="E125" s="128" t="s">
        <v>161</v>
      </c>
      <c r="F125" s="128" t="s">
        <v>162</v>
      </c>
      <c r="I125" s="129"/>
      <c r="J125" s="130">
        <f>BK125</f>
        <v>0</v>
      </c>
      <c r="L125" s="126"/>
      <c r="M125" s="131"/>
      <c r="P125" s="132">
        <f>P126</f>
        <v>0</v>
      </c>
      <c r="R125" s="132">
        <f>R126</f>
        <v>0</v>
      </c>
      <c r="T125" s="133">
        <f>T126</f>
        <v>0</v>
      </c>
      <c r="AR125" s="127" t="s">
        <v>82</v>
      </c>
      <c r="AT125" s="134" t="s">
        <v>73</v>
      </c>
      <c r="AU125" s="134" t="s">
        <v>74</v>
      </c>
      <c r="AY125" s="127" t="s">
        <v>163</v>
      </c>
      <c r="BK125" s="135">
        <f>BK126</f>
        <v>0</v>
      </c>
    </row>
    <row r="126" spans="2:65" s="11" customFormat="1" ht="22.75" customHeight="1">
      <c r="B126" s="126"/>
      <c r="D126" s="127" t="s">
        <v>73</v>
      </c>
      <c r="E126" s="136" t="s">
        <v>179</v>
      </c>
      <c r="F126" s="136" t="s">
        <v>180</v>
      </c>
      <c r="I126" s="129"/>
      <c r="J126" s="137">
        <f>BK126</f>
        <v>0</v>
      </c>
      <c r="L126" s="126"/>
      <c r="M126" s="131"/>
      <c r="P126" s="132">
        <f>SUM(P127:P132)</f>
        <v>0</v>
      </c>
      <c r="R126" s="132">
        <f>SUM(R127:R132)</f>
        <v>0</v>
      </c>
      <c r="T126" s="133">
        <f>SUM(T127:T132)</f>
        <v>0</v>
      </c>
      <c r="AR126" s="127" t="s">
        <v>82</v>
      </c>
      <c r="AT126" s="134" t="s">
        <v>73</v>
      </c>
      <c r="AU126" s="134" t="s">
        <v>82</v>
      </c>
      <c r="AY126" s="127" t="s">
        <v>163</v>
      </c>
      <c r="BK126" s="135">
        <f>SUM(BK127:BK132)</f>
        <v>0</v>
      </c>
    </row>
    <row r="127" spans="2:65" s="1" customFormat="1" ht="33" customHeight="1">
      <c r="B127" s="31"/>
      <c r="C127" s="138" t="s">
        <v>82</v>
      </c>
      <c r="D127" s="138" t="s">
        <v>166</v>
      </c>
      <c r="E127" s="139" t="s">
        <v>2118</v>
      </c>
      <c r="F127" s="140" t="s">
        <v>2119</v>
      </c>
      <c r="G127" s="141" t="s">
        <v>320</v>
      </c>
      <c r="H127" s="142">
        <v>2</v>
      </c>
      <c r="I127" s="143"/>
      <c r="J127" s="144">
        <f t="shared" ref="J127:J132" si="0">ROUND(I127*H127,2)</f>
        <v>0</v>
      </c>
      <c r="K127" s="145"/>
      <c r="L127" s="31"/>
      <c r="M127" s="146" t="s">
        <v>1</v>
      </c>
      <c r="N127" s="147" t="s">
        <v>40</v>
      </c>
      <c r="P127" s="148">
        <f t="shared" ref="P127:P132" si="1">O127*H127</f>
        <v>0</v>
      </c>
      <c r="Q127" s="148">
        <v>0</v>
      </c>
      <c r="R127" s="148">
        <f t="shared" ref="R127:R132" si="2">Q127*H127</f>
        <v>0</v>
      </c>
      <c r="S127" s="148">
        <v>0</v>
      </c>
      <c r="T127" s="149">
        <f t="shared" ref="T127:T132" si="3">S127*H127</f>
        <v>0</v>
      </c>
      <c r="AR127" s="150" t="s">
        <v>170</v>
      </c>
      <c r="AT127" s="150" t="s">
        <v>166</v>
      </c>
      <c r="AU127" s="150" t="s">
        <v>171</v>
      </c>
      <c r="AY127" s="16" t="s">
        <v>163</v>
      </c>
      <c r="BE127" s="151">
        <f t="shared" ref="BE127:BE132" si="4">IF(N127="základná",J127,0)</f>
        <v>0</v>
      </c>
      <c r="BF127" s="151">
        <f t="shared" ref="BF127:BF132" si="5">IF(N127="znížená",J127,0)</f>
        <v>0</v>
      </c>
      <c r="BG127" s="151">
        <f t="shared" ref="BG127:BG132" si="6">IF(N127="zákl. prenesená",J127,0)</f>
        <v>0</v>
      </c>
      <c r="BH127" s="151">
        <f t="shared" ref="BH127:BH132" si="7">IF(N127="zníž. prenesená",J127,0)</f>
        <v>0</v>
      </c>
      <c r="BI127" s="151">
        <f t="shared" ref="BI127:BI132" si="8">IF(N127="nulová",J127,0)</f>
        <v>0</v>
      </c>
      <c r="BJ127" s="16" t="s">
        <v>171</v>
      </c>
      <c r="BK127" s="151">
        <f t="shared" ref="BK127:BK132" si="9">ROUND(I127*H127,2)</f>
        <v>0</v>
      </c>
      <c r="BL127" s="16" t="s">
        <v>170</v>
      </c>
      <c r="BM127" s="150" t="s">
        <v>171</v>
      </c>
    </row>
    <row r="128" spans="2:65" s="1" customFormat="1" ht="24.25" customHeight="1">
      <c r="B128" s="31"/>
      <c r="C128" s="138" t="s">
        <v>171</v>
      </c>
      <c r="D128" s="138" t="s">
        <v>166</v>
      </c>
      <c r="E128" s="139" t="s">
        <v>2120</v>
      </c>
      <c r="F128" s="140" t="s">
        <v>2121</v>
      </c>
      <c r="G128" s="141" t="s">
        <v>2122</v>
      </c>
      <c r="H128" s="142">
        <v>365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170</v>
      </c>
    </row>
    <row r="129" spans="2:65" s="1" customFormat="1" ht="24.25" customHeight="1">
      <c r="B129" s="31"/>
      <c r="C129" s="138" t="s">
        <v>203</v>
      </c>
      <c r="D129" s="138" t="s">
        <v>166</v>
      </c>
      <c r="E129" s="139" t="s">
        <v>2123</v>
      </c>
      <c r="F129" s="140" t="s">
        <v>2124</v>
      </c>
      <c r="G129" s="141" t="s">
        <v>2122</v>
      </c>
      <c r="H129" s="142">
        <v>220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164</v>
      </c>
    </row>
    <row r="130" spans="2:65" s="1" customFormat="1" ht="21.75" customHeight="1">
      <c r="B130" s="31"/>
      <c r="C130" s="138" t="s">
        <v>170</v>
      </c>
      <c r="D130" s="138" t="s">
        <v>166</v>
      </c>
      <c r="E130" s="139" t="s">
        <v>235</v>
      </c>
      <c r="F130" s="140" t="s">
        <v>236</v>
      </c>
      <c r="G130" s="141" t="s">
        <v>237</v>
      </c>
      <c r="H130" s="142">
        <v>0.29399999999999998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230</v>
      </c>
    </row>
    <row r="131" spans="2:65" s="1" customFormat="1" ht="24.25" customHeight="1">
      <c r="B131" s="31"/>
      <c r="C131" s="138" t="s">
        <v>212</v>
      </c>
      <c r="D131" s="138" t="s">
        <v>166</v>
      </c>
      <c r="E131" s="139" t="s">
        <v>244</v>
      </c>
      <c r="F131" s="140" t="s">
        <v>245</v>
      </c>
      <c r="G131" s="141" t="s">
        <v>237</v>
      </c>
      <c r="H131" s="142">
        <v>0.29399999999999998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243</v>
      </c>
    </row>
    <row r="132" spans="2:65" s="1" customFormat="1" ht="24.25" customHeight="1">
      <c r="B132" s="31"/>
      <c r="C132" s="138" t="s">
        <v>164</v>
      </c>
      <c r="D132" s="138" t="s">
        <v>166</v>
      </c>
      <c r="E132" s="139" t="s">
        <v>880</v>
      </c>
      <c r="F132" s="140" t="s">
        <v>2125</v>
      </c>
      <c r="G132" s="141" t="s">
        <v>237</v>
      </c>
      <c r="H132" s="142">
        <v>0.29399999999999998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253</v>
      </c>
    </row>
    <row r="133" spans="2:65" s="11" customFormat="1" ht="26" customHeight="1">
      <c r="B133" s="126"/>
      <c r="D133" s="127" t="s">
        <v>73</v>
      </c>
      <c r="E133" s="128" t="s">
        <v>279</v>
      </c>
      <c r="F133" s="128" t="s">
        <v>280</v>
      </c>
      <c r="I133" s="129"/>
      <c r="J133" s="130">
        <f>BK133</f>
        <v>0</v>
      </c>
      <c r="L133" s="126"/>
      <c r="M133" s="131"/>
      <c r="P133" s="132">
        <f>P134+P143+P147+P155+P193</f>
        <v>0</v>
      </c>
      <c r="R133" s="132">
        <f>R134+R143+R147+R155+R193</f>
        <v>0</v>
      </c>
      <c r="T133" s="133">
        <f>T134+T143+T147+T155+T193</f>
        <v>0</v>
      </c>
      <c r="AR133" s="127" t="s">
        <v>171</v>
      </c>
      <c r="AT133" s="134" t="s">
        <v>73</v>
      </c>
      <c r="AU133" s="134" t="s">
        <v>74</v>
      </c>
      <c r="AY133" s="127" t="s">
        <v>163</v>
      </c>
      <c r="BK133" s="135">
        <f>BK134+BK143+BK147+BK155+BK193</f>
        <v>0</v>
      </c>
    </row>
    <row r="134" spans="2:65" s="11" customFormat="1" ht="22.75" customHeight="1">
      <c r="B134" s="126"/>
      <c r="D134" s="127" t="s">
        <v>73</v>
      </c>
      <c r="E134" s="136" t="s">
        <v>2126</v>
      </c>
      <c r="F134" s="136" t="s">
        <v>2127</v>
      </c>
      <c r="I134" s="129"/>
      <c r="J134" s="137">
        <f>BK134</f>
        <v>0</v>
      </c>
      <c r="L134" s="126"/>
      <c r="M134" s="131"/>
      <c r="P134" s="132">
        <f>SUM(P135:P142)</f>
        <v>0</v>
      </c>
      <c r="R134" s="132">
        <f>SUM(R135:R142)</f>
        <v>0</v>
      </c>
      <c r="T134" s="133">
        <f>SUM(T135:T142)</f>
        <v>0</v>
      </c>
      <c r="AR134" s="127" t="s">
        <v>82</v>
      </c>
      <c r="AT134" s="134" t="s">
        <v>73</v>
      </c>
      <c r="AU134" s="134" t="s">
        <v>82</v>
      </c>
      <c r="AY134" s="127" t="s">
        <v>163</v>
      </c>
      <c r="BK134" s="135">
        <f>SUM(BK135:BK142)</f>
        <v>0</v>
      </c>
    </row>
    <row r="135" spans="2:65" s="1" customFormat="1" ht="24.25" customHeight="1">
      <c r="B135" s="31"/>
      <c r="C135" s="138" t="s">
        <v>225</v>
      </c>
      <c r="D135" s="138" t="s">
        <v>166</v>
      </c>
      <c r="E135" s="139" t="s">
        <v>2128</v>
      </c>
      <c r="F135" s="140" t="s">
        <v>2129</v>
      </c>
      <c r="G135" s="141" t="s">
        <v>320</v>
      </c>
      <c r="H135" s="142">
        <v>1</v>
      </c>
      <c r="I135" s="143"/>
      <c r="J135" s="144">
        <f t="shared" ref="J135:J142" si="10">ROUND(I135*H135,2)</f>
        <v>0</v>
      </c>
      <c r="K135" s="145"/>
      <c r="L135" s="31"/>
      <c r="M135" s="146" t="s">
        <v>1</v>
      </c>
      <c r="N135" s="147" t="s">
        <v>40</v>
      </c>
      <c r="P135" s="148">
        <f t="shared" ref="P135:P142" si="11">O135*H135</f>
        <v>0</v>
      </c>
      <c r="Q135" s="148">
        <v>0</v>
      </c>
      <c r="R135" s="148">
        <f t="shared" ref="R135:R142" si="12">Q135*H135</f>
        <v>0</v>
      </c>
      <c r="S135" s="148">
        <v>0</v>
      </c>
      <c r="T135" s="149">
        <f t="shared" ref="T135:T142" si="13">S135*H135</f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ref="BE135:BE142" si="14">IF(N135="základná",J135,0)</f>
        <v>0</v>
      </c>
      <c r="BF135" s="151">
        <f t="shared" ref="BF135:BF142" si="15">IF(N135="znížená",J135,0)</f>
        <v>0</v>
      </c>
      <c r="BG135" s="151">
        <f t="shared" ref="BG135:BG142" si="16">IF(N135="zákl. prenesená",J135,0)</f>
        <v>0</v>
      </c>
      <c r="BH135" s="151">
        <f t="shared" ref="BH135:BH142" si="17">IF(N135="zníž. prenesená",J135,0)</f>
        <v>0</v>
      </c>
      <c r="BI135" s="151">
        <f t="shared" ref="BI135:BI142" si="18">IF(N135="nulová",J135,0)</f>
        <v>0</v>
      </c>
      <c r="BJ135" s="16" t="s">
        <v>171</v>
      </c>
      <c r="BK135" s="151">
        <f t="shared" ref="BK135:BK142" si="19">ROUND(I135*H135,2)</f>
        <v>0</v>
      </c>
      <c r="BL135" s="16" t="s">
        <v>170</v>
      </c>
      <c r="BM135" s="150" t="s">
        <v>262</v>
      </c>
    </row>
    <row r="136" spans="2:65" s="1" customFormat="1" ht="16.5" customHeight="1">
      <c r="B136" s="31"/>
      <c r="C136" s="176" t="s">
        <v>230</v>
      </c>
      <c r="D136" s="176" t="s">
        <v>297</v>
      </c>
      <c r="E136" s="177" t="s">
        <v>2130</v>
      </c>
      <c r="F136" s="178" t="s">
        <v>2131</v>
      </c>
      <c r="G136" s="179" t="s">
        <v>320</v>
      </c>
      <c r="H136" s="180">
        <v>1</v>
      </c>
      <c r="I136" s="181"/>
      <c r="J136" s="182">
        <f t="shared" si="10"/>
        <v>0</v>
      </c>
      <c r="K136" s="183"/>
      <c r="L136" s="184"/>
      <c r="M136" s="185" t="s">
        <v>1</v>
      </c>
      <c r="N136" s="186" t="s">
        <v>40</v>
      </c>
      <c r="P136" s="148">
        <f t="shared" si="11"/>
        <v>0</v>
      </c>
      <c r="Q136" s="148">
        <v>0</v>
      </c>
      <c r="R136" s="148">
        <f t="shared" si="12"/>
        <v>0</v>
      </c>
      <c r="S136" s="148">
        <v>0</v>
      </c>
      <c r="T136" s="149">
        <f t="shared" si="13"/>
        <v>0</v>
      </c>
      <c r="AR136" s="150" t="s">
        <v>230</v>
      </c>
      <c r="AT136" s="150" t="s">
        <v>297</v>
      </c>
      <c r="AU136" s="150" t="s">
        <v>171</v>
      </c>
      <c r="AY136" s="16" t="s">
        <v>163</v>
      </c>
      <c r="BE136" s="151">
        <f t="shared" si="14"/>
        <v>0</v>
      </c>
      <c r="BF136" s="151">
        <f t="shared" si="15"/>
        <v>0</v>
      </c>
      <c r="BG136" s="151">
        <f t="shared" si="16"/>
        <v>0</v>
      </c>
      <c r="BH136" s="151">
        <f t="shared" si="17"/>
        <v>0</v>
      </c>
      <c r="BI136" s="151">
        <f t="shared" si="18"/>
        <v>0</v>
      </c>
      <c r="BJ136" s="16" t="s">
        <v>171</v>
      </c>
      <c r="BK136" s="151">
        <f t="shared" si="19"/>
        <v>0</v>
      </c>
      <c r="BL136" s="16" t="s">
        <v>170</v>
      </c>
      <c r="BM136" s="150" t="s">
        <v>275</v>
      </c>
    </row>
    <row r="137" spans="2:65" s="1" customFormat="1" ht="24.25" customHeight="1">
      <c r="B137" s="31"/>
      <c r="C137" s="138" t="s">
        <v>179</v>
      </c>
      <c r="D137" s="138" t="s">
        <v>166</v>
      </c>
      <c r="E137" s="139" t="s">
        <v>2132</v>
      </c>
      <c r="F137" s="140" t="s">
        <v>2133</v>
      </c>
      <c r="G137" s="141" t="s">
        <v>320</v>
      </c>
      <c r="H137" s="142">
        <v>1</v>
      </c>
      <c r="I137" s="143"/>
      <c r="J137" s="144">
        <f t="shared" si="10"/>
        <v>0</v>
      </c>
      <c r="K137" s="145"/>
      <c r="L137" s="31"/>
      <c r="M137" s="146" t="s">
        <v>1</v>
      </c>
      <c r="N137" s="147" t="s">
        <v>40</v>
      </c>
      <c r="P137" s="148">
        <f t="shared" si="11"/>
        <v>0</v>
      </c>
      <c r="Q137" s="148">
        <v>0</v>
      </c>
      <c r="R137" s="148">
        <f t="shared" si="12"/>
        <v>0</v>
      </c>
      <c r="S137" s="148">
        <v>0</v>
      </c>
      <c r="T137" s="149">
        <f t="shared" si="1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14"/>
        <v>0</v>
      </c>
      <c r="BF137" s="151">
        <f t="shared" si="15"/>
        <v>0</v>
      </c>
      <c r="BG137" s="151">
        <f t="shared" si="16"/>
        <v>0</v>
      </c>
      <c r="BH137" s="151">
        <f t="shared" si="17"/>
        <v>0</v>
      </c>
      <c r="BI137" s="151">
        <f t="shared" si="18"/>
        <v>0</v>
      </c>
      <c r="BJ137" s="16" t="s">
        <v>171</v>
      </c>
      <c r="BK137" s="151">
        <f t="shared" si="19"/>
        <v>0</v>
      </c>
      <c r="BL137" s="16" t="s">
        <v>170</v>
      </c>
      <c r="BM137" s="150" t="s">
        <v>288</v>
      </c>
    </row>
    <row r="138" spans="2:65" s="1" customFormat="1" ht="16.5" customHeight="1">
      <c r="B138" s="31"/>
      <c r="C138" s="176" t="s">
        <v>243</v>
      </c>
      <c r="D138" s="176" t="s">
        <v>297</v>
      </c>
      <c r="E138" s="177" t="s">
        <v>2134</v>
      </c>
      <c r="F138" s="178" t="s">
        <v>2135</v>
      </c>
      <c r="G138" s="179" t="s">
        <v>320</v>
      </c>
      <c r="H138" s="180">
        <v>1</v>
      </c>
      <c r="I138" s="181"/>
      <c r="J138" s="182">
        <f t="shared" si="10"/>
        <v>0</v>
      </c>
      <c r="K138" s="183"/>
      <c r="L138" s="184"/>
      <c r="M138" s="185" t="s">
        <v>1</v>
      </c>
      <c r="N138" s="186" t="s">
        <v>40</v>
      </c>
      <c r="P138" s="148">
        <f t="shared" si="11"/>
        <v>0</v>
      </c>
      <c r="Q138" s="148">
        <v>0</v>
      </c>
      <c r="R138" s="148">
        <f t="shared" si="12"/>
        <v>0</v>
      </c>
      <c r="S138" s="148">
        <v>0</v>
      </c>
      <c r="T138" s="149">
        <f t="shared" si="13"/>
        <v>0</v>
      </c>
      <c r="AR138" s="150" t="s">
        <v>230</v>
      </c>
      <c r="AT138" s="150" t="s">
        <v>297</v>
      </c>
      <c r="AU138" s="150" t="s">
        <v>171</v>
      </c>
      <c r="AY138" s="16" t="s">
        <v>163</v>
      </c>
      <c r="BE138" s="151">
        <f t="shared" si="14"/>
        <v>0</v>
      </c>
      <c r="BF138" s="151">
        <f t="shared" si="15"/>
        <v>0</v>
      </c>
      <c r="BG138" s="151">
        <f t="shared" si="16"/>
        <v>0</v>
      </c>
      <c r="BH138" s="151">
        <f t="shared" si="17"/>
        <v>0</v>
      </c>
      <c r="BI138" s="151">
        <f t="shared" si="18"/>
        <v>0</v>
      </c>
      <c r="BJ138" s="16" t="s">
        <v>171</v>
      </c>
      <c r="BK138" s="151">
        <f t="shared" si="19"/>
        <v>0</v>
      </c>
      <c r="BL138" s="16" t="s">
        <v>170</v>
      </c>
      <c r="BM138" s="150" t="s">
        <v>305</v>
      </c>
    </row>
    <row r="139" spans="2:65" s="1" customFormat="1" ht="24.25" customHeight="1">
      <c r="B139" s="31"/>
      <c r="C139" s="138" t="s">
        <v>249</v>
      </c>
      <c r="D139" s="138" t="s">
        <v>166</v>
      </c>
      <c r="E139" s="139" t="s">
        <v>2136</v>
      </c>
      <c r="F139" s="140" t="s">
        <v>2137</v>
      </c>
      <c r="G139" s="141" t="s">
        <v>320</v>
      </c>
      <c r="H139" s="142">
        <v>2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317</v>
      </c>
    </row>
    <row r="140" spans="2:65" s="1" customFormat="1" ht="24.25" customHeight="1">
      <c r="B140" s="31"/>
      <c r="C140" s="176" t="s">
        <v>253</v>
      </c>
      <c r="D140" s="176" t="s">
        <v>297</v>
      </c>
      <c r="E140" s="177" t="s">
        <v>2138</v>
      </c>
      <c r="F140" s="178" t="s">
        <v>2139</v>
      </c>
      <c r="G140" s="179" t="s">
        <v>320</v>
      </c>
      <c r="H140" s="180">
        <v>2</v>
      </c>
      <c r="I140" s="181"/>
      <c r="J140" s="182">
        <f t="shared" si="10"/>
        <v>0</v>
      </c>
      <c r="K140" s="183"/>
      <c r="L140" s="184"/>
      <c r="M140" s="185" t="s">
        <v>1</v>
      </c>
      <c r="N140" s="186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230</v>
      </c>
      <c r="AT140" s="150" t="s">
        <v>297</v>
      </c>
      <c r="AU140" s="150" t="s">
        <v>171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328</v>
      </c>
    </row>
    <row r="141" spans="2:65" s="1" customFormat="1" ht="24.25" customHeight="1">
      <c r="B141" s="31"/>
      <c r="C141" s="176" t="s">
        <v>258</v>
      </c>
      <c r="D141" s="176" t="s">
        <v>297</v>
      </c>
      <c r="E141" s="177" t="s">
        <v>2140</v>
      </c>
      <c r="F141" s="178" t="s">
        <v>2141</v>
      </c>
      <c r="G141" s="179" t="s">
        <v>320</v>
      </c>
      <c r="H141" s="180">
        <v>2</v>
      </c>
      <c r="I141" s="181"/>
      <c r="J141" s="182">
        <f t="shared" si="10"/>
        <v>0</v>
      </c>
      <c r="K141" s="183"/>
      <c r="L141" s="184"/>
      <c r="M141" s="185" t="s">
        <v>1</v>
      </c>
      <c r="N141" s="186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230</v>
      </c>
      <c r="AT141" s="150" t="s">
        <v>297</v>
      </c>
      <c r="AU141" s="150" t="s">
        <v>171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340</v>
      </c>
    </row>
    <row r="142" spans="2:65" s="1" customFormat="1" ht="24.25" customHeight="1">
      <c r="B142" s="31"/>
      <c r="C142" s="138" t="s">
        <v>262</v>
      </c>
      <c r="D142" s="138" t="s">
        <v>166</v>
      </c>
      <c r="E142" s="139" t="s">
        <v>2142</v>
      </c>
      <c r="F142" s="140" t="s">
        <v>2143</v>
      </c>
      <c r="G142" s="141" t="s">
        <v>2144</v>
      </c>
      <c r="H142" s="195"/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352</v>
      </c>
    </row>
    <row r="143" spans="2:65" s="11" customFormat="1" ht="22.75" customHeight="1">
      <c r="B143" s="126"/>
      <c r="D143" s="127" t="s">
        <v>73</v>
      </c>
      <c r="E143" s="136" t="s">
        <v>281</v>
      </c>
      <c r="F143" s="136" t="s">
        <v>282</v>
      </c>
      <c r="I143" s="129"/>
      <c r="J143" s="137">
        <f>BK143</f>
        <v>0</v>
      </c>
      <c r="L143" s="126"/>
      <c r="M143" s="131"/>
      <c r="P143" s="132">
        <f>SUM(P144:P146)</f>
        <v>0</v>
      </c>
      <c r="R143" s="132">
        <f>SUM(R144:R146)</f>
        <v>0</v>
      </c>
      <c r="T143" s="133">
        <f>SUM(T144:T146)</f>
        <v>0</v>
      </c>
      <c r="AR143" s="127" t="s">
        <v>171</v>
      </c>
      <c r="AT143" s="134" t="s">
        <v>73</v>
      </c>
      <c r="AU143" s="134" t="s">
        <v>82</v>
      </c>
      <c r="AY143" s="127" t="s">
        <v>163</v>
      </c>
      <c r="BK143" s="135">
        <f>SUM(BK144:BK146)</f>
        <v>0</v>
      </c>
    </row>
    <row r="144" spans="2:65" s="1" customFormat="1" ht="24.25" customHeight="1">
      <c r="B144" s="31"/>
      <c r="C144" s="138" t="s">
        <v>266</v>
      </c>
      <c r="D144" s="138" t="s">
        <v>166</v>
      </c>
      <c r="E144" s="139" t="s">
        <v>2145</v>
      </c>
      <c r="F144" s="140" t="s">
        <v>2146</v>
      </c>
      <c r="G144" s="141" t="s">
        <v>183</v>
      </c>
      <c r="H144" s="142">
        <v>20</v>
      </c>
      <c r="I144" s="143"/>
      <c r="J144" s="144">
        <f>ROUND(I144*H144,2)</f>
        <v>0</v>
      </c>
      <c r="K144" s="145"/>
      <c r="L144" s="31"/>
      <c r="M144" s="146" t="s">
        <v>1</v>
      </c>
      <c r="N144" s="147" t="s">
        <v>40</v>
      </c>
      <c r="P144" s="148">
        <f>O144*H144</f>
        <v>0</v>
      </c>
      <c r="Q144" s="148">
        <v>0</v>
      </c>
      <c r="R144" s="148">
        <f>Q144*H144</f>
        <v>0</v>
      </c>
      <c r="S144" s="148">
        <v>0</v>
      </c>
      <c r="T144" s="149">
        <f>S144*H144</f>
        <v>0</v>
      </c>
      <c r="AR144" s="150" t="s">
        <v>275</v>
      </c>
      <c r="AT144" s="150" t="s">
        <v>166</v>
      </c>
      <c r="AU144" s="150" t="s">
        <v>171</v>
      </c>
      <c r="AY144" s="16" t="s">
        <v>163</v>
      </c>
      <c r="BE144" s="151">
        <f>IF(N144="základná",J144,0)</f>
        <v>0</v>
      </c>
      <c r="BF144" s="151">
        <f>IF(N144="znížená",J144,0)</f>
        <v>0</v>
      </c>
      <c r="BG144" s="151">
        <f>IF(N144="zákl. prenesená",J144,0)</f>
        <v>0</v>
      </c>
      <c r="BH144" s="151">
        <f>IF(N144="zníž. prenesená",J144,0)</f>
        <v>0</v>
      </c>
      <c r="BI144" s="151">
        <f>IF(N144="nulová",J144,0)</f>
        <v>0</v>
      </c>
      <c r="BJ144" s="16" t="s">
        <v>171</v>
      </c>
      <c r="BK144" s="151">
        <f>ROUND(I144*H144,2)</f>
        <v>0</v>
      </c>
      <c r="BL144" s="16" t="s">
        <v>275</v>
      </c>
      <c r="BM144" s="150" t="s">
        <v>361</v>
      </c>
    </row>
    <row r="145" spans="2:65" s="1" customFormat="1" ht="21.75" customHeight="1">
      <c r="B145" s="31"/>
      <c r="C145" s="176" t="s">
        <v>275</v>
      </c>
      <c r="D145" s="176" t="s">
        <v>297</v>
      </c>
      <c r="E145" s="177" t="s">
        <v>2147</v>
      </c>
      <c r="F145" s="178" t="s">
        <v>2148</v>
      </c>
      <c r="G145" s="179" t="s">
        <v>183</v>
      </c>
      <c r="H145" s="180">
        <v>22.4</v>
      </c>
      <c r="I145" s="181"/>
      <c r="J145" s="182">
        <f>ROUND(I145*H145,2)</f>
        <v>0</v>
      </c>
      <c r="K145" s="183"/>
      <c r="L145" s="184"/>
      <c r="M145" s="185" t="s">
        <v>1</v>
      </c>
      <c r="N145" s="186" t="s">
        <v>40</v>
      </c>
      <c r="P145" s="148">
        <f>O145*H145</f>
        <v>0</v>
      </c>
      <c r="Q145" s="148">
        <v>0</v>
      </c>
      <c r="R145" s="148">
        <f>Q145*H145</f>
        <v>0</v>
      </c>
      <c r="S145" s="148">
        <v>0</v>
      </c>
      <c r="T145" s="149">
        <f>S145*H145</f>
        <v>0</v>
      </c>
      <c r="AR145" s="150" t="s">
        <v>300</v>
      </c>
      <c r="AT145" s="150" t="s">
        <v>297</v>
      </c>
      <c r="AU145" s="150" t="s">
        <v>171</v>
      </c>
      <c r="AY145" s="16" t="s">
        <v>163</v>
      </c>
      <c r="BE145" s="151">
        <f>IF(N145="základná",J145,0)</f>
        <v>0</v>
      </c>
      <c r="BF145" s="151">
        <f>IF(N145="znížená",J145,0)</f>
        <v>0</v>
      </c>
      <c r="BG145" s="151">
        <f>IF(N145="zákl. prenesená",J145,0)</f>
        <v>0</v>
      </c>
      <c r="BH145" s="151">
        <f>IF(N145="zníž. prenesená",J145,0)</f>
        <v>0</v>
      </c>
      <c r="BI145" s="151">
        <f>IF(N145="nulová",J145,0)</f>
        <v>0</v>
      </c>
      <c r="BJ145" s="16" t="s">
        <v>171</v>
      </c>
      <c r="BK145" s="151">
        <f>ROUND(I145*H145,2)</f>
        <v>0</v>
      </c>
      <c r="BL145" s="16" t="s">
        <v>275</v>
      </c>
      <c r="BM145" s="150" t="s">
        <v>300</v>
      </c>
    </row>
    <row r="146" spans="2:65" s="1" customFormat="1" ht="24.25" customHeight="1">
      <c r="B146" s="31"/>
      <c r="C146" s="138" t="s">
        <v>283</v>
      </c>
      <c r="D146" s="138" t="s">
        <v>166</v>
      </c>
      <c r="E146" s="139" t="s">
        <v>2149</v>
      </c>
      <c r="F146" s="140" t="s">
        <v>2150</v>
      </c>
      <c r="G146" s="141" t="s">
        <v>237</v>
      </c>
      <c r="H146" s="142">
        <v>2.7E-2</v>
      </c>
      <c r="I146" s="143"/>
      <c r="J146" s="144">
        <f>ROUND(I146*H146,2)</f>
        <v>0</v>
      </c>
      <c r="K146" s="145"/>
      <c r="L146" s="31"/>
      <c r="M146" s="146" t="s">
        <v>1</v>
      </c>
      <c r="N146" s="147" t="s">
        <v>40</v>
      </c>
      <c r="P146" s="148">
        <f>O146*H146</f>
        <v>0</v>
      </c>
      <c r="Q146" s="148">
        <v>0</v>
      </c>
      <c r="R146" s="148">
        <f>Q146*H146</f>
        <v>0</v>
      </c>
      <c r="S146" s="148">
        <v>0</v>
      </c>
      <c r="T146" s="149">
        <f>S146*H146</f>
        <v>0</v>
      </c>
      <c r="AR146" s="150" t="s">
        <v>275</v>
      </c>
      <c r="AT146" s="150" t="s">
        <v>166</v>
      </c>
      <c r="AU146" s="150" t="s">
        <v>171</v>
      </c>
      <c r="AY146" s="16" t="s">
        <v>163</v>
      </c>
      <c r="BE146" s="151">
        <f>IF(N146="základná",J146,0)</f>
        <v>0</v>
      </c>
      <c r="BF146" s="151">
        <f>IF(N146="znížená",J146,0)</f>
        <v>0</v>
      </c>
      <c r="BG146" s="151">
        <f>IF(N146="zákl. prenesená",J146,0)</f>
        <v>0</v>
      </c>
      <c r="BH146" s="151">
        <f>IF(N146="zníž. prenesená",J146,0)</f>
        <v>0</v>
      </c>
      <c r="BI146" s="151">
        <f>IF(N146="nulová",J146,0)</f>
        <v>0</v>
      </c>
      <c r="BJ146" s="16" t="s">
        <v>171</v>
      </c>
      <c r="BK146" s="151">
        <f>ROUND(I146*H146,2)</f>
        <v>0</v>
      </c>
      <c r="BL146" s="16" t="s">
        <v>275</v>
      </c>
      <c r="BM146" s="150" t="s">
        <v>379</v>
      </c>
    </row>
    <row r="147" spans="2:65" s="11" customFormat="1" ht="22.75" customHeight="1">
      <c r="B147" s="126"/>
      <c r="D147" s="127" t="s">
        <v>73</v>
      </c>
      <c r="E147" s="136" t="s">
        <v>2151</v>
      </c>
      <c r="F147" s="136" t="s">
        <v>2152</v>
      </c>
      <c r="I147" s="129"/>
      <c r="J147" s="137">
        <f>BK147</f>
        <v>0</v>
      </c>
      <c r="L147" s="126"/>
      <c r="M147" s="131"/>
      <c r="P147" s="132">
        <f>SUM(P148:P154)</f>
        <v>0</v>
      </c>
      <c r="R147" s="132">
        <f>SUM(R148:R154)</f>
        <v>0</v>
      </c>
      <c r="T147" s="133">
        <f>SUM(T148:T154)</f>
        <v>0</v>
      </c>
      <c r="AR147" s="127" t="s">
        <v>171</v>
      </c>
      <c r="AT147" s="134" t="s">
        <v>73</v>
      </c>
      <c r="AU147" s="134" t="s">
        <v>82</v>
      </c>
      <c r="AY147" s="127" t="s">
        <v>163</v>
      </c>
      <c r="BK147" s="135">
        <f>SUM(BK148:BK154)</f>
        <v>0</v>
      </c>
    </row>
    <row r="148" spans="2:65" s="1" customFormat="1" ht="24.25" customHeight="1">
      <c r="B148" s="31"/>
      <c r="C148" s="138" t="s">
        <v>288</v>
      </c>
      <c r="D148" s="138" t="s">
        <v>166</v>
      </c>
      <c r="E148" s="139" t="s">
        <v>2153</v>
      </c>
      <c r="F148" s="140" t="s">
        <v>2154</v>
      </c>
      <c r="G148" s="141" t="s">
        <v>320</v>
      </c>
      <c r="H148" s="142">
        <v>79</v>
      </c>
      <c r="I148" s="143"/>
      <c r="J148" s="144">
        <f t="shared" ref="J148:J154" si="20">ROUND(I148*H148,2)</f>
        <v>0</v>
      </c>
      <c r="K148" s="145"/>
      <c r="L148" s="31"/>
      <c r="M148" s="146" t="s">
        <v>1</v>
      </c>
      <c r="N148" s="147" t="s">
        <v>40</v>
      </c>
      <c r="P148" s="148">
        <f t="shared" ref="P148:P154" si="21">O148*H148</f>
        <v>0</v>
      </c>
      <c r="Q148" s="148">
        <v>0</v>
      </c>
      <c r="R148" s="148">
        <f t="shared" ref="R148:R154" si="22">Q148*H148</f>
        <v>0</v>
      </c>
      <c r="S148" s="148">
        <v>0</v>
      </c>
      <c r="T148" s="149">
        <f t="shared" ref="T148:T154" si="23">S148*H148</f>
        <v>0</v>
      </c>
      <c r="AR148" s="150" t="s">
        <v>275</v>
      </c>
      <c r="AT148" s="150" t="s">
        <v>166</v>
      </c>
      <c r="AU148" s="150" t="s">
        <v>171</v>
      </c>
      <c r="AY148" s="16" t="s">
        <v>163</v>
      </c>
      <c r="BE148" s="151">
        <f t="shared" ref="BE148:BE154" si="24">IF(N148="základná",J148,0)</f>
        <v>0</v>
      </c>
      <c r="BF148" s="151">
        <f t="shared" ref="BF148:BF154" si="25">IF(N148="znížená",J148,0)</f>
        <v>0</v>
      </c>
      <c r="BG148" s="151">
        <f t="shared" ref="BG148:BG154" si="26">IF(N148="zákl. prenesená",J148,0)</f>
        <v>0</v>
      </c>
      <c r="BH148" s="151">
        <f t="shared" ref="BH148:BH154" si="27">IF(N148="zníž. prenesená",J148,0)</f>
        <v>0</v>
      </c>
      <c r="BI148" s="151">
        <f t="shared" ref="BI148:BI154" si="28">IF(N148="nulová",J148,0)</f>
        <v>0</v>
      </c>
      <c r="BJ148" s="16" t="s">
        <v>171</v>
      </c>
      <c r="BK148" s="151">
        <f t="shared" ref="BK148:BK154" si="29">ROUND(I148*H148,2)</f>
        <v>0</v>
      </c>
      <c r="BL148" s="16" t="s">
        <v>275</v>
      </c>
      <c r="BM148" s="150" t="s">
        <v>388</v>
      </c>
    </row>
    <row r="149" spans="2:65" s="1" customFormat="1" ht="24.25" customHeight="1">
      <c r="B149" s="31"/>
      <c r="C149" s="176" t="s">
        <v>296</v>
      </c>
      <c r="D149" s="176" t="s">
        <v>297</v>
      </c>
      <c r="E149" s="177" t="s">
        <v>2155</v>
      </c>
      <c r="F149" s="178" t="s">
        <v>2156</v>
      </c>
      <c r="G149" s="179" t="s">
        <v>320</v>
      </c>
      <c r="H149" s="180">
        <v>79</v>
      </c>
      <c r="I149" s="181"/>
      <c r="J149" s="182">
        <f t="shared" si="20"/>
        <v>0</v>
      </c>
      <c r="K149" s="183"/>
      <c r="L149" s="184"/>
      <c r="M149" s="185" t="s">
        <v>1</v>
      </c>
      <c r="N149" s="186" t="s">
        <v>40</v>
      </c>
      <c r="P149" s="148">
        <f t="shared" si="21"/>
        <v>0</v>
      </c>
      <c r="Q149" s="148">
        <v>0</v>
      </c>
      <c r="R149" s="148">
        <f t="shared" si="22"/>
        <v>0</v>
      </c>
      <c r="S149" s="148">
        <v>0</v>
      </c>
      <c r="T149" s="149">
        <f t="shared" si="23"/>
        <v>0</v>
      </c>
      <c r="AR149" s="150" t="s">
        <v>300</v>
      </c>
      <c r="AT149" s="150" t="s">
        <v>297</v>
      </c>
      <c r="AU149" s="150" t="s">
        <v>171</v>
      </c>
      <c r="AY149" s="16" t="s">
        <v>163</v>
      </c>
      <c r="BE149" s="151">
        <f t="shared" si="24"/>
        <v>0</v>
      </c>
      <c r="BF149" s="151">
        <f t="shared" si="25"/>
        <v>0</v>
      </c>
      <c r="BG149" s="151">
        <f t="shared" si="26"/>
        <v>0</v>
      </c>
      <c r="BH149" s="151">
        <f t="shared" si="27"/>
        <v>0</v>
      </c>
      <c r="BI149" s="151">
        <f t="shared" si="28"/>
        <v>0</v>
      </c>
      <c r="BJ149" s="16" t="s">
        <v>171</v>
      </c>
      <c r="BK149" s="151">
        <f t="shared" si="29"/>
        <v>0</v>
      </c>
      <c r="BL149" s="16" t="s">
        <v>275</v>
      </c>
      <c r="BM149" s="150" t="s">
        <v>398</v>
      </c>
    </row>
    <row r="150" spans="2:65" s="1" customFormat="1" ht="24.25" customHeight="1">
      <c r="B150" s="31"/>
      <c r="C150" s="138" t="s">
        <v>305</v>
      </c>
      <c r="D150" s="138" t="s">
        <v>166</v>
      </c>
      <c r="E150" s="139" t="s">
        <v>2157</v>
      </c>
      <c r="F150" s="140" t="s">
        <v>2158</v>
      </c>
      <c r="G150" s="141" t="s">
        <v>320</v>
      </c>
      <c r="H150" s="142">
        <v>96</v>
      </c>
      <c r="I150" s="143"/>
      <c r="J150" s="144">
        <f t="shared" si="20"/>
        <v>0</v>
      </c>
      <c r="K150" s="145"/>
      <c r="L150" s="31"/>
      <c r="M150" s="146" t="s">
        <v>1</v>
      </c>
      <c r="N150" s="147" t="s">
        <v>40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AR150" s="150" t="s">
        <v>275</v>
      </c>
      <c r="AT150" s="150" t="s">
        <v>166</v>
      </c>
      <c r="AU150" s="150" t="s">
        <v>171</v>
      </c>
      <c r="AY150" s="16" t="s">
        <v>163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6" t="s">
        <v>171</v>
      </c>
      <c r="BK150" s="151">
        <f t="shared" si="29"/>
        <v>0</v>
      </c>
      <c r="BL150" s="16" t="s">
        <v>275</v>
      </c>
      <c r="BM150" s="150" t="s">
        <v>409</v>
      </c>
    </row>
    <row r="151" spans="2:65" s="1" customFormat="1" ht="24.25" customHeight="1">
      <c r="B151" s="31"/>
      <c r="C151" s="176" t="s">
        <v>311</v>
      </c>
      <c r="D151" s="176" t="s">
        <v>297</v>
      </c>
      <c r="E151" s="177" t="s">
        <v>2159</v>
      </c>
      <c r="F151" s="178" t="s">
        <v>2160</v>
      </c>
      <c r="G151" s="179" t="s">
        <v>320</v>
      </c>
      <c r="H151" s="180">
        <v>96</v>
      </c>
      <c r="I151" s="181"/>
      <c r="J151" s="182">
        <f t="shared" si="20"/>
        <v>0</v>
      </c>
      <c r="K151" s="183"/>
      <c r="L151" s="184"/>
      <c r="M151" s="185" t="s">
        <v>1</v>
      </c>
      <c r="N151" s="186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300</v>
      </c>
      <c r="AT151" s="150" t="s">
        <v>297</v>
      </c>
      <c r="AU151" s="150" t="s">
        <v>171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275</v>
      </c>
      <c r="BM151" s="150" t="s">
        <v>419</v>
      </c>
    </row>
    <row r="152" spans="2:65" s="1" customFormat="1" ht="24.25" customHeight="1">
      <c r="B152" s="31"/>
      <c r="C152" s="138" t="s">
        <v>317</v>
      </c>
      <c r="D152" s="138" t="s">
        <v>166</v>
      </c>
      <c r="E152" s="139" t="s">
        <v>2161</v>
      </c>
      <c r="F152" s="140" t="s">
        <v>2162</v>
      </c>
      <c r="G152" s="141" t="s">
        <v>320</v>
      </c>
      <c r="H152" s="142">
        <v>20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275</v>
      </c>
      <c r="AT152" s="150" t="s">
        <v>166</v>
      </c>
      <c r="AU152" s="150" t="s">
        <v>171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275</v>
      </c>
      <c r="BM152" s="150" t="s">
        <v>433</v>
      </c>
    </row>
    <row r="153" spans="2:65" s="1" customFormat="1" ht="24.25" customHeight="1">
      <c r="B153" s="31"/>
      <c r="C153" s="176" t="s">
        <v>7</v>
      </c>
      <c r="D153" s="176" t="s">
        <v>297</v>
      </c>
      <c r="E153" s="177" t="s">
        <v>2163</v>
      </c>
      <c r="F153" s="178" t="s">
        <v>2164</v>
      </c>
      <c r="G153" s="179" t="s">
        <v>320</v>
      </c>
      <c r="H153" s="180">
        <v>20</v>
      </c>
      <c r="I153" s="181"/>
      <c r="J153" s="182">
        <f t="shared" si="20"/>
        <v>0</v>
      </c>
      <c r="K153" s="183"/>
      <c r="L153" s="184"/>
      <c r="M153" s="185" t="s">
        <v>1</v>
      </c>
      <c r="N153" s="186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300</v>
      </c>
      <c r="AT153" s="150" t="s">
        <v>297</v>
      </c>
      <c r="AU153" s="150" t="s">
        <v>171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275</v>
      </c>
      <c r="BM153" s="150" t="s">
        <v>450</v>
      </c>
    </row>
    <row r="154" spans="2:65" s="1" customFormat="1" ht="24.25" customHeight="1">
      <c r="B154" s="31"/>
      <c r="C154" s="138" t="s">
        <v>328</v>
      </c>
      <c r="D154" s="138" t="s">
        <v>166</v>
      </c>
      <c r="E154" s="139" t="s">
        <v>2165</v>
      </c>
      <c r="F154" s="140" t="s">
        <v>2166</v>
      </c>
      <c r="G154" s="141" t="s">
        <v>237</v>
      </c>
      <c r="H154" s="142">
        <v>8.5000000000000006E-2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275</v>
      </c>
      <c r="AT154" s="150" t="s">
        <v>166</v>
      </c>
      <c r="AU154" s="150" t="s">
        <v>171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275</v>
      </c>
      <c r="BM154" s="150" t="s">
        <v>466</v>
      </c>
    </row>
    <row r="155" spans="2:65" s="11" customFormat="1" ht="22.75" customHeight="1">
      <c r="B155" s="126"/>
      <c r="D155" s="127" t="s">
        <v>73</v>
      </c>
      <c r="E155" s="136" t="s">
        <v>2167</v>
      </c>
      <c r="F155" s="136" t="s">
        <v>2168</v>
      </c>
      <c r="I155" s="129"/>
      <c r="J155" s="137">
        <f>BK155</f>
        <v>0</v>
      </c>
      <c r="L155" s="126"/>
      <c r="M155" s="131"/>
      <c r="P155" s="132">
        <f>SUM(P156:P192)</f>
        <v>0</v>
      </c>
      <c r="R155" s="132">
        <f>SUM(R156:R192)</f>
        <v>0</v>
      </c>
      <c r="T155" s="133">
        <f>SUM(T156:T192)</f>
        <v>0</v>
      </c>
      <c r="AR155" s="127" t="s">
        <v>171</v>
      </c>
      <c r="AT155" s="134" t="s">
        <v>73</v>
      </c>
      <c r="AU155" s="134" t="s">
        <v>82</v>
      </c>
      <c r="AY155" s="127" t="s">
        <v>163</v>
      </c>
      <c r="BK155" s="135">
        <f>SUM(BK156:BK192)</f>
        <v>0</v>
      </c>
    </row>
    <row r="156" spans="2:65" s="1" customFormat="1" ht="21.75" customHeight="1">
      <c r="B156" s="31"/>
      <c r="C156" s="138" t="s">
        <v>334</v>
      </c>
      <c r="D156" s="138" t="s">
        <v>166</v>
      </c>
      <c r="E156" s="139" t="s">
        <v>2169</v>
      </c>
      <c r="F156" s="140" t="s">
        <v>2170</v>
      </c>
      <c r="G156" s="141" t="s">
        <v>222</v>
      </c>
      <c r="H156" s="142">
        <v>79</v>
      </c>
      <c r="I156" s="143"/>
      <c r="J156" s="144">
        <f t="shared" ref="J156:J192" si="30">ROUND(I156*H156,2)</f>
        <v>0</v>
      </c>
      <c r="K156" s="145"/>
      <c r="L156" s="31"/>
      <c r="M156" s="146" t="s">
        <v>1</v>
      </c>
      <c r="N156" s="147" t="s">
        <v>40</v>
      </c>
      <c r="P156" s="148">
        <f t="shared" ref="P156:P192" si="31">O156*H156</f>
        <v>0</v>
      </c>
      <c r="Q156" s="148">
        <v>0</v>
      </c>
      <c r="R156" s="148">
        <f t="shared" ref="R156:R192" si="32">Q156*H156</f>
        <v>0</v>
      </c>
      <c r="S156" s="148">
        <v>0</v>
      </c>
      <c r="T156" s="149">
        <f t="shared" ref="T156:T192" si="33">S156*H156</f>
        <v>0</v>
      </c>
      <c r="AR156" s="150" t="s">
        <v>275</v>
      </c>
      <c r="AT156" s="150" t="s">
        <v>166</v>
      </c>
      <c r="AU156" s="150" t="s">
        <v>171</v>
      </c>
      <c r="AY156" s="16" t="s">
        <v>163</v>
      </c>
      <c r="BE156" s="151">
        <f t="shared" ref="BE156:BE192" si="34">IF(N156="základná",J156,0)</f>
        <v>0</v>
      </c>
      <c r="BF156" s="151">
        <f t="shared" ref="BF156:BF192" si="35">IF(N156="znížená",J156,0)</f>
        <v>0</v>
      </c>
      <c r="BG156" s="151">
        <f t="shared" ref="BG156:BG192" si="36">IF(N156="zákl. prenesená",J156,0)</f>
        <v>0</v>
      </c>
      <c r="BH156" s="151">
        <f t="shared" ref="BH156:BH192" si="37">IF(N156="zníž. prenesená",J156,0)</f>
        <v>0</v>
      </c>
      <c r="BI156" s="151">
        <f t="shared" ref="BI156:BI192" si="38">IF(N156="nulová",J156,0)</f>
        <v>0</v>
      </c>
      <c r="BJ156" s="16" t="s">
        <v>171</v>
      </c>
      <c r="BK156" s="151">
        <f t="shared" ref="BK156:BK192" si="39">ROUND(I156*H156,2)</f>
        <v>0</v>
      </c>
      <c r="BL156" s="16" t="s">
        <v>275</v>
      </c>
      <c r="BM156" s="150" t="s">
        <v>476</v>
      </c>
    </row>
    <row r="157" spans="2:65" s="1" customFormat="1" ht="16.5" customHeight="1">
      <c r="B157" s="31"/>
      <c r="C157" s="176" t="s">
        <v>340</v>
      </c>
      <c r="D157" s="176" t="s">
        <v>297</v>
      </c>
      <c r="E157" s="177" t="s">
        <v>2171</v>
      </c>
      <c r="F157" s="178" t="s">
        <v>2172</v>
      </c>
      <c r="G157" s="179" t="s">
        <v>222</v>
      </c>
      <c r="H157" s="180">
        <v>79</v>
      </c>
      <c r="I157" s="181"/>
      <c r="J157" s="182">
        <f t="shared" si="30"/>
        <v>0</v>
      </c>
      <c r="K157" s="183"/>
      <c r="L157" s="184"/>
      <c r="M157" s="185" t="s">
        <v>1</v>
      </c>
      <c r="N157" s="186" t="s">
        <v>40</v>
      </c>
      <c r="P157" s="148">
        <f t="shared" si="31"/>
        <v>0</v>
      </c>
      <c r="Q157" s="148">
        <v>0</v>
      </c>
      <c r="R157" s="148">
        <f t="shared" si="32"/>
        <v>0</v>
      </c>
      <c r="S157" s="148">
        <v>0</v>
      </c>
      <c r="T157" s="149">
        <f t="shared" si="33"/>
        <v>0</v>
      </c>
      <c r="AR157" s="150" t="s">
        <v>300</v>
      </c>
      <c r="AT157" s="150" t="s">
        <v>297</v>
      </c>
      <c r="AU157" s="150" t="s">
        <v>171</v>
      </c>
      <c r="AY157" s="16" t="s">
        <v>163</v>
      </c>
      <c r="BE157" s="151">
        <f t="shared" si="34"/>
        <v>0</v>
      </c>
      <c r="BF157" s="151">
        <f t="shared" si="35"/>
        <v>0</v>
      </c>
      <c r="BG157" s="151">
        <f t="shared" si="36"/>
        <v>0</v>
      </c>
      <c r="BH157" s="151">
        <f t="shared" si="37"/>
        <v>0</v>
      </c>
      <c r="BI157" s="151">
        <f t="shared" si="38"/>
        <v>0</v>
      </c>
      <c r="BJ157" s="16" t="s">
        <v>171</v>
      </c>
      <c r="BK157" s="151">
        <f t="shared" si="39"/>
        <v>0</v>
      </c>
      <c r="BL157" s="16" t="s">
        <v>275</v>
      </c>
      <c r="BM157" s="150" t="s">
        <v>484</v>
      </c>
    </row>
    <row r="158" spans="2:65" s="1" customFormat="1" ht="21.75" customHeight="1">
      <c r="B158" s="31"/>
      <c r="C158" s="138" t="s">
        <v>346</v>
      </c>
      <c r="D158" s="138" t="s">
        <v>166</v>
      </c>
      <c r="E158" s="139" t="s">
        <v>2173</v>
      </c>
      <c r="F158" s="140" t="s">
        <v>2174</v>
      </c>
      <c r="G158" s="141" t="s">
        <v>222</v>
      </c>
      <c r="H158" s="142">
        <v>90</v>
      </c>
      <c r="I158" s="143"/>
      <c r="J158" s="144">
        <f t="shared" si="30"/>
        <v>0</v>
      </c>
      <c r="K158" s="145"/>
      <c r="L158" s="31"/>
      <c r="M158" s="146" t="s">
        <v>1</v>
      </c>
      <c r="N158" s="147" t="s">
        <v>40</v>
      </c>
      <c r="P158" s="148">
        <f t="shared" si="31"/>
        <v>0</v>
      </c>
      <c r="Q158" s="148">
        <v>0</v>
      </c>
      <c r="R158" s="148">
        <f t="shared" si="32"/>
        <v>0</v>
      </c>
      <c r="S158" s="148">
        <v>0</v>
      </c>
      <c r="T158" s="149">
        <f t="shared" si="33"/>
        <v>0</v>
      </c>
      <c r="AR158" s="150" t="s">
        <v>275</v>
      </c>
      <c r="AT158" s="150" t="s">
        <v>166</v>
      </c>
      <c r="AU158" s="150" t="s">
        <v>171</v>
      </c>
      <c r="AY158" s="16" t="s">
        <v>163</v>
      </c>
      <c r="BE158" s="151">
        <f t="shared" si="34"/>
        <v>0</v>
      </c>
      <c r="BF158" s="151">
        <f t="shared" si="35"/>
        <v>0</v>
      </c>
      <c r="BG158" s="151">
        <f t="shared" si="36"/>
        <v>0</v>
      </c>
      <c r="BH158" s="151">
        <f t="shared" si="37"/>
        <v>0</v>
      </c>
      <c r="BI158" s="151">
        <f t="shared" si="38"/>
        <v>0</v>
      </c>
      <c r="BJ158" s="16" t="s">
        <v>171</v>
      </c>
      <c r="BK158" s="151">
        <f t="shared" si="39"/>
        <v>0</v>
      </c>
      <c r="BL158" s="16" t="s">
        <v>275</v>
      </c>
      <c r="BM158" s="150" t="s">
        <v>496</v>
      </c>
    </row>
    <row r="159" spans="2:65" s="1" customFormat="1" ht="16.5" customHeight="1">
      <c r="B159" s="31"/>
      <c r="C159" s="176" t="s">
        <v>352</v>
      </c>
      <c r="D159" s="176" t="s">
        <v>297</v>
      </c>
      <c r="E159" s="177" t="s">
        <v>2175</v>
      </c>
      <c r="F159" s="178" t="s">
        <v>2176</v>
      </c>
      <c r="G159" s="179" t="s">
        <v>222</v>
      </c>
      <c r="H159" s="180">
        <v>90</v>
      </c>
      <c r="I159" s="181"/>
      <c r="J159" s="182">
        <f t="shared" si="30"/>
        <v>0</v>
      </c>
      <c r="K159" s="183"/>
      <c r="L159" s="184"/>
      <c r="M159" s="185" t="s">
        <v>1</v>
      </c>
      <c r="N159" s="186" t="s">
        <v>40</v>
      </c>
      <c r="P159" s="148">
        <f t="shared" si="31"/>
        <v>0</v>
      </c>
      <c r="Q159" s="148">
        <v>0</v>
      </c>
      <c r="R159" s="148">
        <f t="shared" si="32"/>
        <v>0</v>
      </c>
      <c r="S159" s="148">
        <v>0</v>
      </c>
      <c r="T159" s="149">
        <f t="shared" si="33"/>
        <v>0</v>
      </c>
      <c r="AR159" s="150" t="s">
        <v>300</v>
      </c>
      <c r="AT159" s="150" t="s">
        <v>297</v>
      </c>
      <c r="AU159" s="150" t="s">
        <v>171</v>
      </c>
      <c r="AY159" s="16" t="s">
        <v>163</v>
      </c>
      <c r="BE159" s="151">
        <f t="shared" si="34"/>
        <v>0</v>
      </c>
      <c r="BF159" s="151">
        <f t="shared" si="35"/>
        <v>0</v>
      </c>
      <c r="BG159" s="151">
        <f t="shared" si="36"/>
        <v>0</v>
      </c>
      <c r="BH159" s="151">
        <f t="shared" si="37"/>
        <v>0</v>
      </c>
      <c r="BI159" s="151">
        <f t="shared" si="38"/>
        <v>0</v>
      </c>
      <c r="BJ159" s="16" t="s">
        <v>171</v>
      </c>
      <c r="BK159" s="151">
        <f t="shared" si="39"/>
        <v>0</v>
      </c>
      <c r="BL159" s="16" t="s">
        <v>275</v>
      </c>
      <c r="BM159" s="150" t="s">
        <v>509</v>
      </c>
    </row>
    <row r="160" spans="2:65" s="1" customFormat="1" ht="21.75" customHeight="1">
      <c r="B160" s="31"/>
      <c r="C160" s="138" t="s">
        <v>357</v>
      </c>
      <c r="D160" s="138" t="s">
        <v>166</v>
      </c>
      <c r="E160" s="139" t="s">
        <v>2177</v>
      </c>
      <c r="F160" s="140" t="s">
        <v>2178</v>
      </c>
      <c r="G160" s="141" t="s">
        <v>222</v>
      </c>
      <c r="H160" s="142">
        <v>13.6</v>
      </c>
      <c r="I160" s="143"/>
      <c r="J160" s="144">
        <f t="shared" si="30"/>
        <v>0</v>
      </c>
      <c r="K160" s="145"/>
      <c r="L160" s="31"/>
      <c r="M160" s="146" t="s">
        <v>1</v>
      </c>
      <c r="N160" s="147" t="s">
        <v>40</v>
      </c>
      <c r="P160" s="148">
        <f t="shared" si="31"/>
        <v>0</v>
      </c>
      <c r="Q160" s="148">
        <v>0</v>
      </c>
      <c r="R160" s="148">
        <f t="shared" si="32"/>
        <v>0</v>
      </c>
      <c r="S160" s="148">
        <v>0</v>
      </c>
      <c r="T160" s="149">
        <f t="shared" si="33"/>
        <v>0</v>
      </c>
      <c r="AR160" s="150" t="s">
        <v>275</v>
      </c>
      <c r="AT160" s="150" t="s">
        <v>166</v>
      </c>
      <c r="AU160" s="150" t="s">
        <v>171</v>
      </c>
      <c r="AY160" s="16" t="s">
        <v>163</v>
      </c>
      <c r="BE160" s="151">
        <f t="shared" si="34"/>
        <v>0</v>
      </c>
      <c r="BF160" s="151">
        <f t="shared" si="35"/>
        <v>0</v>
      </c>
      <c r="BG160" s="151">
        <f t="shared" si="36"/>
        <v>0</v>
      </c>
      <c r="BH160" s="151">
        <f t="shared" si="37"/>
        <v>0</v>
      </c>
      <c r="BI160" s="151">
        <f t="shared" si="38"/>
        <v>0</v>
      </c>
      <c r="BJ160" s="16" t="s">
        <v>171</v>
      </c>
      <c r="BK160" s="151">
        <f t="shared" si="39"/>
        <v>0</v>
      </c>
      <c r="BL160" s="16" t="s">
        <v>275</v>
      </c>
      <c r="BM160" s="150" t="s">
        <v>883</v>
      </c>
    </row>
    <row r="161" spans="2:65" s="1" customFormat="1" ht="16.5" customHeight="1">
      <c r="B161" s="31"/>
      <c r="C161" s="176" t="s">
        <v>361</v>
      </c>
      <c r="D161" s="176" t="s">
        <v>297</v>
      </c>
      <c r="E161" s="177" t="s">
        <v>2179</v>
      </c>
      <c r="F161" s="178" t="s">
        <v>2180</v>
      </c>
      <c r="G161" s="179" t="s">
        <v>222</v>
      </c>
      <c r="H161" s="180">
        <v>13.6</v>
      </c>
      <c r="I161" s="181"/>
      <c r="J161" s="182">
        <f t="shared" si="30"/>
        <v>0</v>
      </c>
      <c r="K161" s="183"/>
      <c r="L161" s="184"/>
      <c r="M161" s="185" t="s">
        <v>1</v>
      </c>
      <c r="N161" s="186" t="s">
        <v>40</v>
      </c>
      <c r="P161" s="148">
        <f t="shared" si="31"/>
        <v>0</v>
      </c>
      <c r="Q161" s="148">
        <v>0</v>
      </c>
      <c r="R161" s="148">
        <f t="shared" si="32"/>
        <v>0</v>
      </c>
      <c r="S161" s="148">
        <v>0</v>
      </c>
      <c r="T161" s="149">
        <f t="shared" si="33"/>
        <v>0</v>
      </c>
      <c r="AR161" s="150" t="s">
        <v>300</v>
      </c>
      <c r="AT161" s="150" t="s">
        <v>297</v>
      </c>
      <c r="AU161" s="150" t="s">
        <v>171</v>
      </c>
      <c r="AY161" s="16" t="s">
        <v>163</v>
      </c>
      <c r="BE161" s="151">
        <f t="shared" si="34"/>
        <v>0</v>
      </c>
      <c r="BF161" s="151">
        <f t="shared" si="35"/>
        <v>0</v>
      </c>
      <c r="BG161" s="151">
        <f t="shared" si="36"/>
        <v>0</v>
      </c>
      <c r="BH161" s="151">
        <f t="shared" si="37"/>
        <v>0</v>
      </c>
      <c r="BI161" s="151">
        <f t="shared" si="38"/>
        <v>0</v>
      </c>
      <c r="BJ161" s="16" t="s">
        <v>171</v>
      </c>
      <c r="BK161" s="151">
        <f t="shared" si="39"/>
        <v>0</v>
      </c>
      <c r="BL161" s="16" t="s">
        <v>275</v>
      </c>
      <c r="BM161" s="150" t="s">
        <v>891</v>
      </c>
    </row>
    <row r="162" spans="2:65" s="1" customFormat="1" ht="16.5" customHeight="1">
      <c r="B162" s="31"/>
      <c r="C162" s="138" t="s">
        <v>366</v>
      </c>
      <c r="D162" s="138" t="s">
        <v>166</v>
      </c>
      <c r="E162" s="139" t="s">
        <v>2181</v>
      </c>
      <c r="F162" s="140" t="s">
        <v>2182</v>
      </c>
      <c r="G162" s="141" t="s">
        <v>222</v>
      </c>
      <c r="H162" s="142">
        <v>19.2</v>
      </c>
      <c r="I162" s="143"/>
      <c r="J162" s="144">
        <f t="shared" si="30"/>
        <v>0</v>
      </c>
      <c r="K162" s="145"/>
      <c r="L162" s="31"/>
      <c r="M162" s="146" t="s">
        <v>1</v>
      </c>
      <c r="N162" s="147" t="s">
        <v>40</v>
      </c>
      <c r="P162" s="148">
        <f t="shared" si="31"/>
        <v>0</v>
      </c>
      <c r="Q162" s="148">
        <v>0</v>
      </c>
      <c r="R162" s="148">
        <f t="shared" si="32"/>
        <v>0</v>
      </c>
      <c r="S162" s="148">
        <v>0</v>
      </c>
      <c r="T162" s="149">
        <f t="shared" si="33"/>
        <v>0</v>
      </c>
      <c r="AR162" s="150" t="s">
        <v>275</v>
      </c>
      <c r="AT162" s="150" t="s">
        <v>166</v>
      </c>
      <c r="AU162" s="150" t="s">
        <v>171</v>
      </c>
      <c r="AY162" s="16" t="s">
        <v>163</v>
      </c>
      <c r="BE162" s="151">
        <f t="shared" si="34"/>
        <v>0</v>
      </c>
      <c r="BF162" s="151">
        <f t="shared" si="35"/>
        <v>0</v>
      </c>
      <c r="BG162" s="151">
        <f t="shared" si="36"/>
        <v>0</v>
      </c>
      <c r="BH162" s="151">
        <f t="shared" si="37"/>
        <v>0</v>
      </c>
      <c r="BI162" s="151">
        <f t="shared" si="38"/>
        <v>0</v>
      </c>
      <c r="BJ162" s="16" t="s">
        <v>171</v>
      </c>
      <c r="BK162" s="151">
        <f t="shared" si="39"/>
        <v>0</v>
      </c>
      <c r="BL162" s="16" t="s">
        <v>275</v>
      </c>
      <c r="BM162" s="150" t="s">
        <v>901</v>
      </c>
    </row>
    <row r="163" spans="2:65" s="1" customFormat="1" ht="16.5" customHeight="1">
      <c r="B163" s="31"/>
      <c r="C163" s="176" t="s">
        <v>300</v>
      </c>
      <c r="D163" s="176" t="s">
        <v>297</v>
      </c>
      <c r="E163" s="177" t="s">
        <v>2183</v>
      </c>
      <c r="F163" s="178" t="s">
        <v>2184</v>
      </c>
      <c r="G163" s="179" t="s">
        <v>222</v>
      </c>
      <c r="H163" s="180">
        <v>19.2</v>
      </c>
      <c r="I163" s="181"/>
      <c r="J163" s="182">
        <f t="shared" si="30"/>
        <v>0</v>
      </c>
      <c r="K163" s="183"/>
      <c r="L163" s="184"/>
      <c r="M163" s="185" t="s">
        <v>1</v>
      </c>
      <c r="N163" s="186" t="s">
        <v>40</v>
      </c>
      <c r="P163" s="148">
        <f t="shared" si="31"/>
        <v>0</v>
      </c>
      <c r="Q163" s="148">
        <v>0</v>
      </c>
      <c r="R163" s="148">
        <f t="shared" si="32"/>
        <v>0</v>
      </c>
      <c r="S163" s="148">
        <v>0</v>
      </c>
      <c r="T163" s="149">
        <f t="shared" si="33"/>
        <v>0</v>
      </c>
      <c r="AR163" s="150" t="s">
        <v>300</v>
      </c>
      <c r="AT163" s="150" t="s">
        <v>297</v>
      </c>
      <c r="AU163" s="150" t="s">
        <v>171</v>
      </c>
      <c r="AY163" s="16" t="s">
        <v>163</v>
      </c>
      <c r="BE163" s="151">
        <f t="shared" si="34"/>
        <v>0</v>
      </c>
      <c r="BF163" s="151">
        <f t="shared" si="35"/>
        <v>0</v>
      </c>
      <c r="BG163" s="151">
        <f t="shared" si="36"/>
        <v>0</v>
      </c>
      <c r="BH163" s="151">
        <f t="shared" si="37"/>
        <v>0</v>
      </c>
      <c r="BI163" s="151">
        <f t="shared" si="38"/>
        <v>0</v>
      </c>
      <c r="BJ163" s="16" t="s">
        <v>171</v>
      </c>
      <c r="BK163" s="151">
        <f t="shared" si="39"/>
        <v>0</v>
      </c>
      <c r="BL163" s="16" t="s">
        <v>275</v>
      </c>
      <c r="BM163" s="150" t="s">
        <v>911</v>
      </c>
    </row>
    <row r="164" spans="2:65" s="1" customFormat="1" ht="16.5" customHeight="1">
      <c r="B164" s="31"/>
      <c r="C164" s="138" t="s">
        <v>374</v>
      </c>
      <c r="D164" s="138" t="s">
        <v>166</v>
      </c>
      <c r="E164" s="139" t="s">
        <v>2185</v>
      </c>
      <c r="F164" s="140" t="s">
        <v>2186</v>
      </c>
      <c r="G164" s="141" t="s">
        <v>222</v>
      </c>
      <c r="H164" s="142">
        <v>12.5</v>
      </c>
      <c r="I164" s="143"/>
      <c r="J164" s="144">
        <f t="shared" si="30"/>
        <v>0</v>
      </c>
      <c r="K164" s="145"/>
      <c r="L164" s="31"/>
      <c r="M164" s="146" t="s">
        <v>1</v>
      </c>
      <c r="N164" s="147" t="s">
        <v>40</v>
      </c>
      <c r="P164" s="148">
        <f t="shared" si="31"/>
        <v>0</v>
      </c>
      <c r="Q164" s="148">
        <v>0</v>
      </c>
      <c r="R164" s="148">
        <f t="shared" si="32"/>
        <v>0</v>
      </c>
      <c r="S164" s="148">
        <v>0</v>
      </c>
      <c r="T164" s="149">
        <f t="shared" si="33"/>
        <v>0</v>
      </c>
      <c r="AR164" s="150" t="s">
        <v>275</v>
      </c>
      <c r="AT164" s="150" t="s">
        <v>166</v>
      </c>
      <c r="AU164" s="150" t="s">
        <v>171</v>
      </c>
      <c r="AY164" s="16" t="s">
        <v>163</v>
      </c>
      <c r="BE164" s="151">
        <f t="shared" si="34"/>
        <v>0</v>
      </c>
      <c r="BF164" s="151">
        <f t="shared" si="35"/>
        <v>0</v>
      </c>
      <c r="BG164" s="151">
        <f t="shared" si="36"/>
        <v>0</v>
      </c>
      <c r="BH164" s="151">
        <f t="shared" si="37"/>
        <v>0</v>
      </c>
      <c r="BI164" s="151">
        <f t="shared" si="38"/>
        <v>0</v>
      </c>
      <c r="BJ164" s="16" t="s">
        <v>171</v>
      </c>
      <c r="BK164" s="151">
        <f t="shared" si="39"/>
        <v>0</v>
      </c>
      <c r="BL164" s="16" t="s">
        <v>275</v>
      </c>
      <c r="BM164" s="150" t="s">
        <v>922</v>
      </c>
    </row>
    <row r="165" spans="2:65" s="1" customFormat="1" ht="16.5" customHeight="1">
      <c r="B165" s="31"/>
      <c r="C165" s="176" t="s">
        <v>379</v>
      </c>
      <c r="D165" s="176" t="s">
        <v>297</v>
      </c>
      <c r="E165" s="177" t="s">
        <v>2187</v>
      </c>
      <c r="F165" s="178" t="s">
        <v>2188</v>
      </c>
      <c r="G165" s="179" t="s">
        <v>222</v>
      </c>
      <c r="H165" s="180">
        <v>12.5</v>
      </c>
      <c r="I165" s="181"/>
      <c r="J165" s="182">
        <f t="shared" si="30"/>
        <v>0</v>
      </c>
      <c r="K165" s="183"/>
      <c r="L165" s="184"/>
      <c r="M165" s="185" t="s">
        <v>1</v>
      </c>
      <c r="N165" s="186" t="s">
        <v>40</v>
      </c>
      <c r="P165" s="148">
        <f t="shared" si="31"/>
        <v>0</v>
      </c>
      <c r="Q165" s="148">
        <v>0</v>
      </c>
      <c r="R165" s="148">
        <f t="shared" si="32"/>
        <v>0</v>
      </c>
      <c r="S165" s="148">
        <v>0</v>
      </c>
      <c r="T165" s="149">
        <f t="shared" si="33"/>
        <v>0</v>
      </c>
      <c r="AR165" s="150" t="s">
        <v>300</v>
      </c>
      <c r="AT165" s="150" t="s">
        <v>297</v>
      </c>
      <c r="AU165" s="150" t="s">
        <v>171</v>
      </c>
      <c r="AY165" s="16" t="s">
        <v>163</v>
      </c>
      <c r="BE165" s="151">
        <f t="shared" si="34"/>
        <v>0</v>
      </c>
      <c r="BF165" s="151">
        <f t="shared" si="35"/>
        <v>0</v>
      </c>
      <c r="BG165" s="151">
        <f t="shared" si="36"/>
        <v>0</v>
      </c>
      <c r="BH165" s="151">
        <f t="shared" si="37"/>
        <v>0</v>
      </c>
      <c r="BI165" s="151">
        <f t="shared" si="38"/>
        <v>0</v>
      </c>
      <c r="BJ165" s="16" t="s">
        <v>171</v>
      </c>
      <c r="BK165" s="151">
        <f t="shared" si="39"/>
        <v>0</v>
      </c>
      <c r="BL165" s="16" t="s">
        <v>275</v>
      </c>
      <c r="BM165" s="150" t="s">
        <v>928</v>
      </c>
    </row>
    <row r="166" spans="2:65" s="1" customFormat="1" ht="21.75" customHeight="1">
      <c r="B166" s="31"/>
      <c r="C166" s="138" t="s">
        <v>383</v>
      </c>
      <c r="D166" s="138" t="s">
        <v>166</v>
      </c>
      <c r="E166" s="139" t="s">
        <v>2189</v>
      </c>
      <c r="F166" s="140" t="s">
        <v>2190</v>
      </c>
      <c r="G166" s="141" t="s">
        <v>320</v>
      </c>
      <c r="H166" s="142">
        <v>31</v>
      </c>
      <c r="I166" s="143"/>
      <c r="J166" s="144">
        <f t="shared" si="30"/>
        <v>0</v>
      </c>
      <c r="K166" s="145"/>
      <c r="L166" s="31"/>
      <c r="M166" s="146" t="s">
        <v>1</v>
      </c>
      <c r="N166" s="147" t="s">
        <v>40</v>
      </c>
      <c r="P166" s="148">
        <f t="shared" si="31"/>
        <v>0</v>
      </c>
      <c r="Q166" s="148">
        <v>0</v>
      </c>
      <c r="R166" s="148">
        <f t="shared" si="32"/>
        <v>0</v>
      </c>
      <c r="S166" s="148">
        <v>0</v>
      </c>
      <c r="T166" s="149">
        <f t="shared" si="33"/>
        <v>0</v>
      </c>
      <c r="AR166" s="150" t="s">
        <v>275</v>
      </c>
      <c r="AT166" s="150" t="s">
        <v>166</v>
      </c>
      <c r="AU166" s="150" t="s">
        <v>171</v>
      </c>
      <c r="AY166" s="16" t="s">
        <v>163</v>
      </c>
      <c r="BE166" s="151">
        <f t="shared" si="34"/>
        <v>0</v>
      </c>
      <c r="BF166" s="151">
        <f t="shared" si="35"/>
        <v>0</v>
      </c>
      <c r="BG166" s="151">
        <f t="shared" si="36"/>
        <v>0</v>
      </c>
      <c r="BH166" s="151">
        <f t="shared" si="37"/>
        <v>0</v>
      </c>
      <c r="BI166" s="151">
        <f t="shared" si="38"/>
        <v>0</v>
      </c>
      <c r="BJ166" s="16" t="s">
        <v>171</v>
      </c>
      <c r="BK166" s="151">
        <f t="shared" si="39"/>
        <v>0</v>
      </c>
      <c r="BL166" s="16" t="s">
        <v>275</v>
      </c>
      <c r="BM166" s="150" t="s">
        <v>940</v>
      </c>
    </row>
    <row r="167" spans="2:65" s="1" customFormat="1" ht="16.5" customHeight="1">
      <c r="B167" s="31"/>
      <c r="C167" s="176" t="s">
        <v>388</v>
      </c>
      <c r="D167" s="176" t="s">
        <v>297</v>
      </c>
      <c r="E167" s="177" t="s">
        <v>2191</v>
      </c>
      <c r="F167" s="178" t="s">
        <v>2192</v>
      </c>
      <c r="G167" s="179" t="s">
        <v>320</v>
      </c>
      <c r="H167" s="180">
        <v>13</v>
      </c>
      <c r="I167" s="181"/>
      <c r="J167" s="182">
        <f t="shared" si="30"/>
        <v>0</v>
      </c>
      <c r="K167" s="183"/>
      <c r="L167" s="184"/>
      <c r="M167" s="185" t="s">
        <v>1</v>
      </c>
      <c r="N167" s="186" t="s">
        <v>40</v>
      </c>
      <c r="P167" s="148">
        <f t="shared" si="31"/>
        <v>0</v>
      </c>
      <c r="Q167" s="148">
        <v>0</v>
      </c>
      <c r="R167" s="148">
        <f t="shared" si="32"/>
        <v>0</v>
      </c>
      <c r="S167" s="148">
        <v>0</v>
      </c>
      <c r="T167" s="149">
        <f t="shared" si="33"/>
        <v>0</v>
      </c>
      <c r="AR167" s="150" t="s">
        <v>300</v>
      </c>
      <c r="AT167" s="150" t="s">
        <v>297</v>
      </c>
      <c r="AU167" s="150" t="s">
        <v>171</v>
      </c>
      <c r="AY167" s="16" t="s">
        <v>163</v>
      </c>
      <c r="BE167" s="151">
        <f t="shared" si="34"/>
        <v>0</v>
      </c>
      <c r="BF167" s="151">
        <f t="shared" si="35"/>
        <v>0</v>
      </c>
      <c r="BG167" s="151">
        <f t="shared" si="36"/>
        <v>0</v>
      </c>
      <c r="BH167" s="151">
        <f t="shared" si="37"/>
        <v>0</v>
      </c>
      <c r="BI167" s="151">
        <f t="shared" si="38"/>
        <v>0</v>
      </c>
      <c r="BJ167" s="16" t="s">
        <v>171</v>
      </c>
      <c r="BK167" s="151">
        <f t="shared" si="39"/>
        <v>0</v>
      </c>
      <c r="BL167" s="16" t="s">
        <v>275</v>
      </c>
      <c r="BM167" s="150" t="s">
        <v>951</v>
      </c>
    </row>
    <row r="168" spans="2:65" s="1" customFormat="1" ht="16.5" customHeight="1">
      <c r="B168" s="31"/>
      <c r="C168" s="176" t="s">
        <v>393</v>
      </c>
      <c r="D168" s="176" t="s">
        <v>297</v>
      </c>
      <c r="E168" s="177" t="s">
        <v>2193</v>
      </c>
      <c r="F168" s="178" t="s">
        <v>2194</v>
      </c>
      <c r="G168" s="179" t="s">
        <v>222</v>
      </c>
      <c r="H168" s="180">
        <v>18</v>
      </c>
      <c r="I168" s="181"/>
      <c r="J168" s="182">
        <f t="shared" si="30"/>
        <v>0</v>
      </c>
      <c r="K168" s="183"/>
      <c r="L168" s="184"/>
      <c r="M168" s="185" t="s">
        <v>1</v>
      </c>
      <c r="N168" s="186" t="s">
        <v>40</v>
      </c>
      <c r="P168" s="148">
        <f t="shared" si="31"/>
        <v>0</v>
      </c>
      <c r="Q168" s="148">
        <v>0</v>
      </c>
      <c r="R168" s="148">
        <f t="shared" si="32"/>
        <v>0</v>
      </c>
      <c r="S168" s="148">
        <v>0</v>
      </c>
      <c r="T168" s="149">
        <f t="shared" si="33"/>
        <v>0</v>
      </c>
      <c r="AR168" s="150" t="s">
        <v>300</v>
      </c>
      <c r="AT168" s="150" t="s">
        <v>297</v>
      </c>
      <c r="AU168" s="150" t="s">
        <v>171</v>
      </c>
      <c r="AY168" s="16" t="s">
        <v>163</v>
      </c>
      <c r="BE168" s="151">
        <f t="shared" si="34"/>
        <v>0</v>
      </c>
      <c r="BF168" s="151">
        <f t="shared" si="35"/>
        <v>0</v>
      </c>
      <c r="BG168" s="151">
        <f t="shared" si="36"/>
        <v>0</v>
      </c>
      <c r="BH168" s="151">
        <f t="shared" si="37"/>
        <v>0</v>
      </c>
      <c r="BI168" s="151">
        <f t="shared" si="38"/>
        <v>0</v>
      </c>
      <c r="BJ168" s="16" t="s">
        <v>171</v>
      </c>
      <c r="BK168" s="151">
        <f t="shared" si="39"/>
        <v>0</v>
      </c>
      <c r="BL168" s="16" t="s">
        <v>275</v>
      </c>
      <c r="BM168" s="150" t="s">
        <v>959</v>
      </c>
    </row>
    <row r="169" spans="2:65" s="1" customFormat="1" ht="21.75" customHeight="1">
      <c r="B169" s="31"/>
      <c r="C169" s="138" t="s">
        <v>398</v>
      </c>
      <c r="D169" s="138" t="s">
        <v>166</v>
      </c>
      <c r="E169" s="139" t="s">
        <v>2195</v>
      </c>
      <c r="F169" s="140" t="s">
        <v>2196</v>
      </c>
      <c r="G169" s="141" t="s">
        <v>320</v>
      </c>
      <c r="H169" s="142">
        <v>5</v>
      </c>
      <c r="I169" s="143"/>
      <c r="J169" s="144">
        <f t="shared" si="30"/>
        <v>0</v>
      </c>
      <c r="K169" s="145"/>
      <c r="L169" s="31"/>
      <c r="M169" s="146" t="s">
        <v>1</v>
      </c>
      <c r="N169" s="147" t="s">
        <v>40</v>
      </c>
      <c r="P169" s="148">
        <f t="shared" si="31"/>
        <v>0</v>
      </c>
      <c r="Q169" s="148">
        <v>0</v>
      </c>
      <c r="R169" s="148">
        <f t="shared" si="32"/>
        <v>0</v>
      </c>
      <c r="S169" s="148">
        <v>0</v>
      </c>
      <c r="T169" s="149">
        <f t="shared" si="33"/>
        <v>0</v>
      </c>
      <c r="AR169" s="150" t="s">
        <v>275</v>
      </c>
      <c r="AT169" s="150" t="s">
        <v>166</v>
      </c>
      <c r="AU169" s="150" t="s">
        <v>171</v>
      </c>
      <c r="AY169" s="16" t="s">
        <v>163</v>
      </c>
      <c r="BE169" s="151">
        <f t="shared" si="34"/>
        <v>0</v>
      </c>
      <c r="BF169" s="151">
        <f t="shared" si="35"/>
        <v>0</v>
      </c>
      <c r="BG169" s="151">
        <f t="shared" si="36"/>
        <v>0</v>
      </c>
      <c r="BH169" s="151">
        <f t="shared" si="37"/>
        <v>0</v>
      </c>
      <c r="BI169" s="151">
        <f t="shared" si="38"/>
        <v>0</v>
      </c>
      <c r="BJ169" s="16" t="s">
        <v>171</v>
      </c>
      <c r="BK169" s="151">
        <f t="shared" si="39"/>
        <v>0</v>
      </c>
      <c r="BL169" s="16" t="s">
        <v>275</v>
      </c>
      <c r="BM169" s="150" t="s">
        <v>967</v>
      </c>
    </row>
    <row r="170" spans="2:65" s="1" customFormat="1" ht="16.5" customHeight="1">
      <c r="B170" s="31"/>
      <c r="C170" s="176" t="s">
        <v>403</v>
      </c>
      <c r="D170" s="176" t="s">
        <v>297</v>
      </c>
      <c r="E170" s="177" t="s">
        <v>2197</v>
      </c>
      <c r="F170" s="178" t="s">
        <v>2198</v>
      </c>
      <c r="G170" s="179" t="s">
        <v>320</v>
      </c>
      <c r="H170" s="180">
        <v>5</v>
      </c>
      <c r="I170" s="181"/>
      <c r="J170" s="182">
        <f t="shared" si="30"/>
        <v>0</v>
      </c>
      <c r="K170" s="183"/>
      <c r="L170" s="184"/>
      <c r="M170" s="185" t="s">
        <v>1</v>
      </c>
      <c r="N170" s="186" t="s">
        <v>40</v>
      </c>
      <c r="P170" s="148">
        <f t="shared" si="31"/>
        <v>0</v>
      </c>
      <c r="Q170" s="148">
        <v>0</v>
      </c>
      <c r="R170" s="148">
        <f t="shared" si="32"/>
        <v>0</v>
      </c>
      <c r="S170" s="148">
        <v>0</v>
      </c>
      <c r="T170" s="149">
        <f t="shared" si="33"/>
        <v>0</v>
      </c>
      <c r="AR170" s="150" t="s">
        <v>300</v>
      </c>
      <c r="AT170" s="150" t="s">
        <v>297</v>
      </c>
      <c r="AU170" s="150" t="s">
        <v>171</v>
      </c>
      <c r="AY170" s="16" t="s">
        <v>163</v>
      </c>
      <c r="BE170" s="151">
        <f t="shared" si="34"/>
        <v>0</v>
      </c>
      <c r="BF170" s="151">
        <f t="shared" si="35"/>
        <v>0</v>
      </c>
      <c r="BG170" s="151">
        <f t="shared" si="36"/>
        <v>0</v>
      </c>
      <c r="BH170" s="151">
        <f t="shared" si="37"/>
        <v>0</v>
      </c>
      <c r="BI170" s="151">
        <f t="shared" si="38"/>
        <v>0</v>
      </c>
      <c r="BJ170" s="16" t="s">
        <v>171</v>
      </c>
      <c r="BK170" s="151">
        <f t="shared" si="39"/>
        <v>0</v>
      </c>
      <c r="BL170" s="16" t="s">
        <v>275</v>
      </c>
      <c r="BM170" s="150" t="s">
        <v>975</v>
      </c>
    </row>
    <row r="171" spans="2:65" s="1" customFormat="1" ht="21.75" customHeight="1">
      <c r="B171" s="31"/>
      <c r="C171" s="138" t="s">
        <v>409</v>
      </c>
      <c r="D171" s="138" t="s">
        <v>166</v>
      </c>
      <c r="E171" s="139" t="s">
        <v>2199</v>
      </c>
      <c r="F171" s="140" t="s">
        <v>2200</v>
      </c>
      <c r="G171" s="141" t="s">
        <v>320</v>
      </c>
      <c r="H171" s="142">
        <v>20</v>
      </c>
      <c r="I171" s="143"/>
      <c r="J171" s="144">
        <f t="shared" si="30"/>
        <v>0</v>
      </c>
      <c r="K171" s="145"/>
      <c r="L171" s="31"/>
      <c r="M171" s="146" t="s">
        <v>1</v>
      </c>
      <c r="N171" s="147" t="s">
        <v>40</v>
      </c>
      <c r="P171" s="148">
        <f t="shared" si="31"/>
        <v>0</v>
      </c>
      <c r="Q171" s="148">
        <v>0</v>
      </c>
      <c r="R171" s="148">
        <f t="shared" si="32"/>
        <v>0</v>
      </c>
      <c r="S171" s="148">
        <v>0</v>
      </c>
      <c r="T171" s="149">
        <f t="shared" si="33"/>
        <v>0</v>
      </c>
      <c r="AR171" s="150" t="s">
        <v>275</v>
      </c>
      <c r="AT171" s="150" t="s">
        <v>166</v>
      </c>
      <c r="AU171" s="150" t="s">
        <v>171</v>
      </c>
      <c r="AY171" s="16" t="s">
        <v>163</v>
      </c>
      <c r="BE171" s="151">
        <f t="shared" si="34"/>
        <v>0</v>
      </c>
      <c r="BF171" s="151">
        <f t="shared" si="35"/>
        <v>0</v>
      </c>
      <c r="BG171" s="151">
        <f t="shared" si="36"/>
        <v>0</v>
      </c>
      <c r="BH171" s="151">
        <f t="shared" si="37"/>
        <v>0</v>
      </c>
      <c r="BI171" s="151">
        <f t="shared" si="38"/>
        <v>0</v>
      </c>
      <c r="BJ171" s="16" t="s">
        <v>171</v>
      </c>
      <c r="BK171" s="151">
        <f t="shared" si="39"/>
        <v>0</v>
      </c>
      <c r="BL171" s="16" t="s">
        <v>275</v>
      </c>
      <c r="BM171" s="150" t="s">
        <v>983</v>
      </c>
    </row>
    <row r="172" spans="2:65" s="1" customFormat="1" ht="16.5" customHeight="1">
      <c r="B172" s="31"/>
      <c r="C172" s="176" t="s">
        <v>415</v>
      </c>
      <c r="D172" s="176" t="s">
        <v>297</v>
      </c>
      <c r="E172" s="177" t="s">
        <v>2201</v>
      </c>
      <c r="F172" s="178" t="s">
        <v>2202</v>
      </c>
      <c r="G172" s="179" t="s">
        <v>320</v>
      </c>
      <c r="H172" s="180">
        <v>10</v>
      </c>
      <c r="I172" s="181"/>
      <c r="J172" s="182">
        <f t="shared" si="30"/>
        <v>0</v>
      </c>
      <c r="K172" s="183"/>
      <c r="L172" s="184"/>
      <c r="M172" s="185" t="s">
        <v>1</v>
      </c>
      <c r="N172" s="186" t="s">
        <v>40</v>
      </c>
      <c r="P172" s="148">
        <f t="shared" si="31"/>
        <v>0</v>
      </c>
      <c r="Q172" s="148">
        <v>0</v>
      </c>
      <c r="R172" s="148">
        <f t="shared" si="32"/>
        <v>0</v>
      </c>
      <c r="S172" s="148">
        <v>0</v>
      </c>
      <c r="T172" s="149">
        <f t="shared" si="33"/>
        <v>0</v>
      </c>
      <c r="AR172" s="150" t="s">
        <v>300</v>
      </c>
      <c r="AT172" s="150" t="s">
        <v>297</v>
      </c>
      <c r="AU172" s="150" t="s">
        <v>171</v>
      </c>
      <c r="AY172" s="16" t="s">
        <v>163</v>
      </c>
      <c r="BE172" s="151">
        <f t="shared" si="34"/>
        <v>0</v>
      </c>
      <c r="BF172" s="151">
        <f t="shared" si="35"/>
        <v>0</v>
      </c>
      <c r="BG172" s="151">
        <f t="shared" si="36"/>
        <v>0</v>
      </c>
      <c r="BH172" s="151">
        <f t="shared" si="37"/>
        <v>0</v>
      </c>
      <c r="BI172" s="151">
        <f t="shared" si="38"/>
        <v>0</v>
      </c>
      <c r="BJ172" s="16" t="s">
        <v>171</v>
      </c>
      <c r="BK172" s="151">
        <f t="shared" si="39"/>
        <v>0</v>
      </c>
      <c r="BL172" s="16" t="s">
        <v>275</v>
      </c>
      <c r="BM172" s="150" t="s">
        <v>991</v>
      </c>
    </row>
    <row r="173" spans="2:65" s="1" customFormat="1" ht="16.5" customHeight="1">
      <c r="B173" s="31"/>
      <c r="C173" s="176" t="s">
        <v>419</v>
      </c>
      <c r="D173" s="176" t="s">
        <v>297</v>
      </c>
      <c r="E173" s="177" t="s">
        <v>2203</v>
      </c>
      <c r="F173" s="178" t="s">
        <v>2204</v>
      </c>
      <c r="G173" s="179" t="s">
        <v>320</v>
      </c>
      <c r="H173" s="180">
        <v>10</v>
      </c>
      <c r="I173" s="181"/>
      <c r="J173" s="182">
        <f t="shared" si="30"/>
        <v>0</v>
      </c>
      <c r="K173" s="183"/>
      <c r="L173" s="184"/>
      <c r="M173" s="185" t="s">
        <v>1</v>
      </c>
      <c r="N173" s="186" t="s">
        <v>40</v>
      </c>
      <c r="P173" s="148">
        <f t="shared" si="31"/>
        <v>0</v>
      </c>
      <c r="Q173" s="148">
        <v>0</v>
      </c>
      <c r="R173" s="148">
        <f t="shared" si="32"/>
        <v>0</v>
      </c>
      <c r="S173" s="148">
        <v>0</v>
      </c>
      <c r="T173" s="149">
        <f t="shared" si="33"/>
        <v>0</v>
      </c>
      <c r="AR173" s="150" t="s">
        <v>300</v>
      </c>
      <c r="AT173" s="150" t="s">
        <v>297</v>
      </c>
      <c r="AU173" s="150" t="s">
        <v>171</v>
      </c>
      <c r="AY173" s="16" t="s">
        <v>163</v>
      </c>
      <c r="BE173" s="151">
        <f t="shared" si="34"/>
        <v>0</v>
      </c>
      <c r="BF173" s="151">
        <f t="shared" si="35"/>
        <v>0</v>
      </c>
      <c r="BG173" s="151">
        <f t="shared" si="36"/>
        <v>0</v>
      </c>
      <c r="BH173" s="151">
        <f t="shared" si="37"/>
        <v>0</v>
      </c>
      <c r="BI173" s="151">
        <f t="shared" si="38"/>
        <v>0</v>
      </c>
      <c r="BJ173" s="16" t="s">
        <v>171</v>
      </c>
      <c r="BK173" s="151">
        <f t="shared" si="39"/>
        <v>0</v>
      </c>
      <c r="BL173" s="16" t="s">
        <v>275</v>
      </c>
      <c r="BM173" s="150" t="s">
        <v>999</v>
      </c>
    </row>
    <row r="174" spans="2:65" s="1" customFormat="1" ht="16.5" customHeight="1">
      <c r="B174" s="31"/>
      <c r="C174" s="138" t="s">
        <v>425</v>
      </c>
      <c r="D174" s="138" t="s">
        <v>166</v>
      </c>
      <c r="E174" s="139" t="s">
        <v>2205</v>
      </c>
      <c r="F174" s="140" t="s">
        <v>2206</v>
      </c>
      <c r="G174" s="141" t="s">
        <v>320</v>
      </c>
      <c r="H174" s="142">
        <v>30</v>
      </c>
      <c r="I174" s="143"/>
      <c r="J174" s="144">
        <f t="shared" si="30"/>
        <v>0</v>
      </c>
      <c r="K174" s="145"/>
      <c r="L174" s="31"/>
      <c r="M174" s="146" t="s">
        <v>1</v>
      </c>
      <c r="N174" s="147" t="s">
        <v>40</v>
      </c>
      <c r="P174" s="148">
        <f t="shared" si="31"/>
        <v>0</v>
      </c>
      <c r="Q174" s="148">
        <v>0</v>
      </c>
      <c r="R174" s="148">
        <f t="shared" si="32"/>
        <v>0</v>
      </c>
      <c r="S174" s="148">
        <v>0</v>
      </c>
      <c r="T174" s="149">
        <f t="shared" si="33"/>
        <v>0</v>
      </c>
      <c r="AR174" s="150" t="s">
        <v>275</v>
      </c>
      <c r="AT174" s="150" t="s">
        <v>166</v>
      </c>
      <c r="AU174" s="150" t="s">
        <v>171</v>
      </c>
      <c r="AY174" s="16" t="s">
        <v>163</v>
      </c>
      <c r="BE174" s="151">
        <f t="shared" si="34"/>
        <v>0</v>
      </c>
      <c r="BF174" s="151">
        <f t="shared" si="35"/>
        <v>0</v>
      </c>
      <c r="BG174" s="151">
        <f t="shared" si="36"/>
        <v>0</v>
      </c>
      <c r="BH174" s="151">
        <f t="shared" si="37"/>
        <v>0</v>
      </c>
      <c r="BI174" s="151">
        <f t="shared" si="38"/>
        <v>0</v>
      </c>
      <c r="BJ174" s="16" t="s">
        <v>171</v>
      </c>
      <c r="BK174" s="151">
        <f t="shared" si="39"/>
        <v>0</v>
      </c>
      <c r="BL174" s="16" t="s">
        <v>275</v>
      </c>
      <c r="BM174" s="150" t="s">
        <v>1007</v>
      </c>
    </row>
    <row r="175" spans="2:65" s="1" customFormat="1" ht="16.5" customHeight="1">
      <c r="B175" s="31"/>
      <c r="C175" s="176" t="s">
        <v>433</v>
      </c>
      <c r="D175" s="176" t="s">
        <v>297</v>
      </c>
      <c r="E175" s="177" t="s">
        <v>2207</v>
      </c>
      <c r="F175" s="178" t="s">
        <v>2208</v>
      </c>
      <c r="G175" s="179" t="s">
        <v>320</v>
      </c>
      <c r="H175" s="180">
        <v>40</v>
      </c>
      <c r="I175" s="181"/>
      <c r="J175" s="182">
        <f t="shared" si="30"/>
        <v>0</v>
      </c>
      <c r="K175" s="183"/>
      <c r="L175" s="184"/>
      <c r="M175" s="185" t="s">
        <v>1</v>
      </c>
      <c r="N175" s="186" t="s">
        <v>40</v>
      </c>
      <c r="P175" s="148">
        <f t="shared" si="31"/>
        <v>0</v>
      </c>
      <c r="Q175" s="148">
        <v>0</v>
      </c>
      <c r="R175" s="148">
        <f t="shared" si="32"/>
        <v>0</v>
      </c>
      <c r="S175" s="148">
        <v>0</v>
      </c>
      <c r="T175" s="149">
        <f t="shared" si="33"/>
        <v>0</v>
      </c>
      <c r="AR175" s="150" t="s">
        <v>300</v>
      </c>
      <c r="AT175" s="150" t="s">
        <v>297</v>
      </c>
      <c r="AU175" s="150" t="s">
        <v>171</v>
      </c>
      <c r="AY175" s="16" t="s">
        <v>163</v>
      </c>
      <c r="BE175" s="151">
        <f t="shared" si="34"/>
        <v>0</v>
      </c>
      <c r="BF175" s="151">
        <f t="shared" si="35"/>
        <v>0</v>
      </c>
      <c r="BG175" s="151">
        <f t="shared" si="36"/>
        <v>0</v>
      </c>
      <c r="BH175" s="151">
        <f t="shared" si="37"/>
        <v>0</v>
      </c>
      <c r="BI175" s="151">
        <f t="shared" si="38"/>
        <v>0</v>
      </c>
      <c r="BJ175" s="16" t="s">
        <v>171</v>
      </c>
      <c r="BK175" s="151">
        <f t="shared" si="39"/>
        <v>0</v>
      </c>
      <c r="BL175" s="16" t="s">
        <v>275</v>
      </c>
      <c r="BM175" s="150" t="s">
        <v>1015</v>
      </c>
    </row>
    <row r="176" spans="2:65" s="1" customFormat="1" ht="16.5" customHeight="1">
      <c r="B176" s="31"/>
      <c r="C176" s="176" t="s">
        <v>446</v>
      </c>
      <c r="D176" s="176" t="s">
        <v>297</v>
      </c>
      <c r="E176" s="177" t="s">
        <v>2209</v>
      </c>
      <c r="F176" s="178" t="s">
        <v>2210</v>
      </c>
      <c r="G176" s="179" t="s">
        <v>320</v>
      </c>
      <c r="H176" s="180">
        <v>45</v>
      </c>
      <c r="I176" s="181"/>
      <c r="J176" s="182">
        <f t="shared" si="30"/>
        <v>0</v>
      </c>
      <c r="K176" s="183"/>
      <c r="L176" s="184"/>
      <c r="M176" s="185" t="s">
        <v>1</v>
      </c>
      <c r="N176" s="186" t="s">
        <v>40</v>
      </c>
      <c r="P176" s="148">
        <f t="shared" si="31"/>
        <v>0</v>
      </c>
      <c r="Q176" s="148">
        <v>0</v>
      </c>
      <c r="R176" s="148">
        <f t="shared" si="32"/>
        <v>0</v>
      </c>
      <c r="S176" s="148">
        <v>0</v>
      </c>
      <c r="T176" s="149">
        <f t="shared" si="33"/>
        <v>0</v>
      </c>
      <c r="AR176" s="150" t="s">
        <v>300</v>
      </c>
      <c r="AT176" s="150" t="s">
        <v>297</v>
      </c>
      <c r="AU176" s="150" t="s">
        <v>171</v>
      </c>
      <c r="AY176" s="16" t="s">
        <v>163</v>
      </c>
      <c r="BE176" s="151">
        <f t="shared" si="34"/>
        <v>0</v>
      </c>
      <c r="BF176" s="151">
        <f t="shared" si="35"/>
        <v>0</v>
      </c>
      <c r="BG176" s="151">
        <f t="shared" si="36"/>
        <v>0</v>
      </c>
      <c r="BH176" s="151">
        <f t="shared" si="37"/>
        <v>0</v>
      </c>
      <c r="BI176" s="151">
        <f t="shared" si="38"/>
        <v>0</v>
      </c>
      <c r="BJ176" s="16" t="s">
        <v>171</v>
      </c>
      <c r="BK176" s="151">
        <f t="shared" si="39"/>
        <v>0</v>
      </c>
      <c r="BL176" s="16" t="s">
        <v>275</v>
      </c>
      <c r="BM176" s="150" t="s">
        <v>1023</v>
      </c>
    </row>
    <row r="177" spans="2:65" s="1" customFormat="1" ht="16.5" customHeight="1">
      <c r="B177" s="31"/>
      <c r="C177" s="138" t="s">
        <v>450</v>
      </c>
      <c r="D177" s="138" t="s">
        <v>166</v>
      </c>
      <c r="E177" s="139" t="s">
        <v>2211</v>
      </c>
      <c r="F177" s="140" t="s">
        <v>2212</v>
      </c>
      <c r="G177" s="141" t="s">
        <v>320</v>
      </c>
      <c r="H177" s="142">
        <v>30</v>
      </c>
      <c r="I177" s="143"/>
      <c r="J177" s="144">
        <f t="shared" si="30"/>
        <v>0</v>
      </c>
      <c r="K177" s="145"/>
      <c r="L177" s="31"/>
      <c r="M177" s="146" t="s">
        <v>1</v>
      </c>
      <c r="N177" s="147" t="s">
        <v>40</v>
      </c>
      <c r="P177" s="148">
        <f t="shared" si="31"/>
        <v>0</v>
      </c>
      <c r="Q177" s="148">
        <v>0</v>
      </c>
      <c r="R177" s="148">
        <f t="shared" si="32"/>
        <v>0</v>
      </c>
      <c r="S177" s="148">
        <v>0</v>
      </c>
      <c r="T177" s="149">
        <f t="shared" si="33"/>
        <v>0</v>
      </c>
      <c r="AR177" s="150" t="s">
        <v>275</v>
      </c>
      <c r="AT177" s="150" t="s">
        <v>166</v>
      </c>
      <c r="AU177" s="150" t="s">
        <v>171</v>
      </c>
      <c r="AY177" s="16" t="s">
        <v>163</v>
      </c>
      <c r="BE177" s="151">
        <f t="shared" si="34"/>
        <v>0</v>
      </c>
      <c r="BF177" s="151">
        <f t="shared" si="35"/>
        <v>0</v>
      </c>
      <c r="BG177" s="151">
        <f t="shared" si="36"/>
        <v>0</v>
      </c>
      <c r="BH177" s="151">
        <f t="shared" si="37"/>
        <v>0</v>
      </c>
      <c r="BI177" s="151">
        <f t="shared" si="38"/>
        <v>0</v>
      </c>
      <c r="BJ177" s="16" t="s">
        <v>171</v>
      </c>
      <c r="BK177" s="151">
        <f t="shared" si="39"/>
        <v>0</v>
      </c>
      <c r="BL177" s="16" t="s">
        <v>275</v>
      </c>
      <c r="BM177" s="150" t="s">
        <v>1031</v>
      </c>
    </row>
    <row r="178" spans="2:65" s="1" customFormat="1" ht="16.5" customHeight="1">
      <c r="B178" s="31"/>
      <c r="C178" s="176" t="s">
        <v>454</v>
      </c>
      <c r="D178" s="176" t="s">
        <v>297</v>
      </c>
      <c r="E178" s="177" t="s">
        <v>2213</v>
      </c>
      <c r="F178" s="178" t="s">
        <v>2214</v>
      </c>
      <c r="G178" s="179" t="s">
        <v>320</v>
      </c>
      <c r="H178" s="180">
        <v>7</v>
      </c>
      <c r="I178" s="181"/>
      <c r="J178" s="182">
        <f t="shared" si="30"/>
        <v>0</v>
      </c>
      <c r="K178" s="183"/>
      <c r="L178" s="184"/>
      <c r="M178" s="185" t="s">
        <v>1</v>
      </c>
      <c r="N178" s="186" t="s">
        <v>40</v>
      </c>
      <c r="P178" s="148">
        <f t="shared" si="31"/>
        <v>0</v>
      </c>
      <c r="Q178" s="148">
        <v>0</v>
      </c>
      <c r="R178" s="148">
        <f t="shared" si="32"/>
        <v>0</v>
      </c>
      <c r="S178" s="148">
        <v>0</v>
      </c>
      <c r="T178" s="149">
        <f t="shared" si="33"/>
        <v>0</v>
      </c>
      <c r="AR178" s="150" t="s">
        <v>300</v>
      </c>
      <c r="AT178" s="150" t="s">
        <v>297</v>
      </c>
      <c r="AU178" s="150" t="s">
        <v>171</v>
      </c>
      <c r="AY178" s="16" t="s">
        <v>163</v>
      </c>
      <c r="BE178" s="151">
        <f t="shared" si="34"/>
        <v>0</v>
      </c>
      <c r="BF178" s="151">
        <f t="shared" si="35"/>
        <v>0</v>
      </c>
      <c r="BG178" s="151">
        <f t="shared" si="36"/>
        <v>0</v>
      </c>
      <c r="BH178" s="151">
        <f t="shared" si="37"/>
        <v>0</v>
      </c>
      <c r="BI178" s="151">
        <f t="shared" si="38"/>
        <v>0</v>
      </c>
      <c r="BJ178" s="16" t="s">
        <v>171</v>
      </c>
      <c r="BK178" s="151">
        <f t="shared" si="39"/>
        <v>0</v>
      </c>
      <c r="BL178" s="16" t="s">
        <v>275</v>
      </c>
      <c r="BM178" s="150" t="s">
        <v>1039</v>
      </c>
    </row>
    <row r="179" spans="2:65" s="1" customFormat="1" ht="16.5" customHeight="1">
      <c r="B179" s="31"/>
      <c r="C179" s="138" t="s">
        <v>466</v>
      </c>
      <c r="D179" s="138" t="s">
        <v>166</v>
      </c>
      <c r="E179" s="139" t="s">
        <v>2215</v>
      </c>
      <c r="F179" s="140" t="s">
        <v>2216</v>
      </c>
      <c r="G179" s="141" t="s">
        <v>320</v>
      </c>
      <c r="H179" s="142">
        <v>4</v>
      </c>
      <c r="I179" s="143"/>
      <c r="J179" s="144">
        <f t="shared" si="30"/>
        <v>0</v>
      </c>
      <c r="K179" s="145"/>
      <c r="L179" s="31"/>
      <c r="M179" s="146" t="s">
        <v>1</v>
      </c>
      <c r="N179" s="147" t="s">
        <v>40</v>
      </c>
      <c r="P179" s="148">
        <f t="shared" si="31"/>
        <v>0</v>
      </c>
      <c r="Q179" s="148">
        <v>0</v>
      </c>
      <c r="R179" s="148">
        <f t="shared" si="32"/>
        <v>0</v>
      </c>
      <c r="S179" s="148">
        <v>0</v>
      </c>
      <c r="T179" s="149">
        <f t="shared" si="33"/>
        <v>0</v>
      </c>
      <c r="AR179" s="150" t="s">
        <v>275</v>
      </c>
      <c r="AT179" s="150" t="s">
        <v>166</v>
      </c>
      <c r="AU179" s="150" t="s">
        <v>171</v>
      </c>
      <c r="AY179" s="16" t="s">
        <v>163</v>
      </c>
      <c r="BE179" s="151">
        <f t="shared" si="34"/>
        <v>0</v>
      </c>
      <c r="BF179" s="151">
        <f t="shared" si="35"/>
        <v>0</v>
      </c>
      <c r="BG179" s="151">
        <f t="shared" si="36"/>
        <v>0</v>
      </c>
      <c r="BH179" s="151">
        <f t="shared" si="37"/>
        <v>0</v>
      </c>
      <c r="BI179" s="151">
        <f t="shared" si="38"/>
        <v>0</v>
      </c>
      <c r="BJ179" s="16" t="s">
        <v>171</v>
      </c>
      <c r="BK179" s="151">
        <f t="shared" si="39"/>
        <v>0</v>
      </c>
      <c r="BL179" s="16" t="s">
        <v>275</v>
      </c>
      <c r="BM179" s="150" t="s">
        <v>1047</v>
      </c>
    </row>
    <row r="180" spans="2:65" s="1" customFormat="1" ht="24.25" customHeight="1">
      <c r="B180" s="31"/>
      <c r="C180" s="176" t="s">
        <v>470</v>
      </c>
      <c r="D180" s="176" t="s">
        <v>297</v>
      </c>
      <c r="E180" s="177" t="s">
        <v>2217</v>
      </c>
      <c r="F180" s="178" t="s">
        <v>2218</v>
      </c>
      <c r="G180" s="179" t="s">
        <v>320</v>
      </c>
      <c r="H180" s="180">
        <v>4</v>
      </c>
      <c r="I180" s="181"/>
      <c r="J180" s="182">
        <f t="shared" si="30"/>
        <v>0</v>
      </c>
      <c r="K180" s="183"/>
      <c r="L180" s="184"/>
      <c r="M180" s="185" t="s">
        <v>1</v>
      </c>
      <c r="N180" s="186" t="s">
        <v>40</v>
      </c>
      <c r="P180" s="148">
        <f t="shared" si="31"/>
        <v>0</v>
      </c>
      <c r="Q180" s="148">
        <v>0</v>
      </c>
      <c r="R180" s="148">
        <f t="shared" si="32"/>
        <v>0</v>
      </c>
      <c r="S180" s="148">
        <v>0</v>
      </c>
      <c r="T180" s="149">
        <f t="shared" si="33"/>
        <v>0</v>
      </c>
      <c r="AR180" s="150" t="s">
        <v>300</v>
      </c>
      <c r="AT180" s="150" t="s">
        <v>297</v>
      </c>
      <c r="AU180" s="150" t="s">
        <v>171</v>
      </c>
      <c r="AY180" s="16" t="s">
        <v>163</v>
      </c>
      <c r="BE180" s="151">
        <f t="shared" si="34"/>
        <v>0</v>
      </c>
      <c r="BF180" s="151">
        <f t="shared" si="35"/>
        <v>0</v>
      </c>
      <c r="BG180" s="151">
        <f t="shared" si="36"/>
        <v>0</v>
      </c>
      <c r="BH180" s="151">
        <f t="shared" si="37"/>
        <v>0</v>
      </c>
      <c r="BI180" s="151">
        <f t="shared" si="38"/>
        <v>0</v>
      </c>
      <c r="BJ180" s="16" t="s">
        <v>171</v>
      </c>
      <c r="BK180" s="151">
        <f t="shared" si="39"/>
        <v>0</v>
      </c>
      <c r="BL180" s="16" t="s">
        <v>275</v>
      </c>
      <c r="BM180" s="150" t="s">
        <v>1073</v>
      </c>
    </row>
    <row r="181" spans="2:65" s="1" customFormat="1" ht="21.75" customHeight="1">
      <c r="B181" s="31"/>
      <c r="C181" s="138" t="s">
        <v>476</v>
      </c>
      <c r="D181" s="138" t="s">
        <v>166</v>
      </c>
      <c r="E181" s="139" t="s">
        <v>2219</v>
      </c>
      <c r="F181" s="140" t="s">
        <v>2220</v>
      </c>
      <c r="G181" s="141" t="s">
        <v>320</v>
      </c>
      <c r="H181" s="142">
        <v>2</v>
      </c>
      <c r="I181" s="143"/>
      <c r="J181" s="144">
        <f t="shared" si="30"/>
        <v>0</v>
      </c>
      <c r="K181" s="145"/>
      <c r="L181" s="31"/>
      <c r="M181" s="146" t="s">
        <v>1</v>
      </c>
      <c r="N181" s="147" t="s">
        <v>40</v>
      </c>
      <c r="P181" s="148">
        <f t="shared" si="31"/>
        <v>0</v>
      </c>
      <c r="Q181" s="148">
        <v>0</v>
      </c>
      <c r="R181" s="148">
        <f t="shared" si="32"/>
        <v>0</v>
      </c>
      <c r="S181" s="148">
        <v>0</v>
      </c>
      <c r="T181" s="149">
        <f t="shared" si="33"/>
        <v>0</v>
      </c>
      <c r="AR181" s="150" t="s">
        <v>275</v>
      </c>
      <c r="AT181" s="150" t="s">
        <v>166</v>
      </c>
      <c r="AU181" s="150" t="s">
        <v>171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275</v>
      </c>
      <c r="BM181" s="150" t="s">
        <v>1082</v>
      </c>
    </row>
    <row r="182" spans="2:65" s="1" customFormat="1" ht="16.5" customHeight="1">
      <c r="B182" s="31"/>
      <c r="C182" s="176" t="s">
        <v>480</v>
      </c>
      <c r="D182" s="176" t="s">
        <v>297</v>
      </c>
      <c r="E182" s="177" t="s">
        <v>2221</v>
      </c>
      <c r="F182" s="178" t="s">
        <v>2222</v>
      </c>
      <c r="G182" s="179" t="s">
        <v>320</v>
      </c>
      <c r="H182" s="180">
        <v>1</v>
      </c>
      <c r="I182" s="181"/>
      <c r="J182" s="182">
        <f t="shared" si="30"/>
        <v>0</v>
      </c>
      <c r="K182" s="183"/>
      <c r="L182" s="184"/>
      <c r="M182" s="185" t="s">
        <v>1</v>
      </c>
      <c r="N182" s="186" t="s">
        <v>40</v>
      </c>
      <c r="P182" s="148">
        <f t="shared" si="31"/>
        <v>0</v>
      </c>
      <c r="Q182" s="148">
        <v>0</v>
      </c>
      <c r="R182" s="148">
        <f t="shared" si="32"/>
        <v>0</v>
      </c>
      <c r="S182" s="148">
        <v>0</v>
      </c>
      <c r="T182" s="149">
        <f t="shared" si="33"/>
        <v>0</v>
      </c>
      <c r="AR182" s="150" t="s">
        <v>300</v>
      </c>
      <c r="AT182" s="150" t="s">
        <v>297</v>
      </c>
      <c r="AU182" s="150" t="s">
        <v>171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275</v>
      </c>
      <c r="BM182" s="150" t="s">
        <v>1094</v>
      </c>
    </row>
    <row r="183" spans="2:65" s="1" customFormat="1" ht="16.5" customHeight="1">
      <c r="B183" s="31"/>
      <c r="C183" s="176" t="s">
        <v>484</v>
      </c>
      <c r="D183" s="176" t="s">
        <v>297</v>
      </c>
      <c r="E183" s="177" t="s">
        <v>2223</v>
      </c>
      <c r="F183" s="178" t="s">
        <v>2224</v>
      </c>
      <c r="G183" s="179" t="s">
        <v>320</v>
      </c>
      <c r="H183" s="180">
        <v>1</v>
      </c>
      <c r="I183" s="181"/>
      <c r="J183" s="182">
        <f t="shared" si="30"/>
        <v>0</v>
      </c>
      <c r="K183" s="183"/>
      <c r="L183" s="184"/>
      <c r="M183" s="185" t="s">
        <v>1</v>
      </c>
      <c r="N183" s="186" t="s">
        <v>40</v>
      </c>
      <c r="P183" s="148">
        <f t="shared" si="31"/>
        <v>0</v>
      </c>
      <c r="Q183" s="148">
        <v>0</v>
      </c>
      <c r="R183" s="148">
        <f t="shared" si="32"/>
        <v>0</v>
      </c>
      <c r="S183" s="148">
        <v>0</v>
      </c>
      <c r="T183" s="149">
        <f t="shared" si="33"/>
        <v>0</v>
      </c>
      <c r="AR183" s="150" t="s">
        <v>300</v>
      </c>
      <c r="AT183" s="150" t="s">
        <v>297</v>
      </c>
      <c r="AU183" s="150" t="s">
        <v>171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275</v>
      </c>
      <c r="BM183" s="150" t="s">
        <v>1104</v>
      </c>
    </row>
    <row r="184" spans="2:65" s="1" customFormat="1" ht="24.25" customHeight="1">
      <c r="B184" s="31"/>
      <c r="C184" s="138" t="s">
        <v>488</v>
      </c>
      <c r="D184" s="138" t="s">
        <v>166</v>
      </c>
      <c r="E184" s="139" t="s">
        <v>2225</v>
      </c>
      <c r="F184" s="140" t="s">
        <v>2226</v>
      </c>
      <c r="G184" s="141" t="s">
        <v>320</v>
      </c>
      <c r="H184" s="142">
        <v>2</v>
      </c>
      <c r="I184" s="143"/>
      <c r="J184" s="144">
        <f t="shared" si="30"/>
        <v>0</v>
      </c>
      <c r="K184" s="145"/>
      <c r="L184" s="31"/>
      <c r="M184" s="146" t="s">
        <v>1</v>
      </c>
      <c r="N184" s="147" t="s">
        <v>40</v>
      </c>
      <c r="P184" s="148">
        <f t="shared" si="31"/>
        <v>0</v>
      </c>
      <c r="Q184" s="148">
        <v>0</v>
      </c>
      <c r="R184" s="148">
        <f t="shared" si="32"/>
        <v>0</v>
      </c>
      <c r="S184" s="148">
        <v>0</v>
      </c>
      <c r="T184" s="149">
        <f t="shared" si="33"/>
        <v>0</v>
      </c>
      <c r="AR184" s="150" t="s">
        <v>275</v>
      </c>
      <c r="AT184" s="150" t="s">
        <v>166</v>
      </c>
      <c r="AU184" s="150" t="s">
        <v>171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275</v>
      </c>
      <c r="BM184" s="150" t="s">
        <v>1124</v>
      </c>
    </row>
    <row r="185" spans="2:65" s="1" customFormat="1" ht="16.5" customHeight="1">
      <c r="B185" s="31"/>
      <c r="C185" s="176" t="s">
        <v>496</v>
      </c>
      <c r="D185" s="176" t="s">
        <v>297</v>
      </c>
      <c r="E185" s="177" t="s">
        <v>2227</v>
      </c>
      <c r="F185" s="178" t="s">
        <v>2228</v>
      </c>
      <c r="G185" s="179" t="s">
        <v>320</v>
      </c>
      <c r="H185" s="180">
        <v>1</v>
      </c>
      <c r="I185" s="181"/>
      <c r="J185" s="182">
        <f t="shared" si="30"/>
        <v>0</v>
      </c>
      <c r="K185" s="183"/>
      <c r="L185" s="184"/>
      <c r="M185" s="185" t="s">
        <v>1</v>
      </c>
      <c r="N185" s="186" t="s">
        <v>40</v>
      </c>
      <c r="P185" s="148">
        <f t="shared" si="31"/>
        <v>0</v>
      </c>
      <c r="Q185" s="148">
        <v>0</v>
      </c>
      <c r="R185" s="148">
        <f t="shared" si="32"/>
        <v>0</v>
      </c>
      <c r="S185" s="148">
        <v>0</v>
      </c>
      <c r="T185" s="149">
        <f t="shared" si="33"/>
        <v>0</v>
      </c>
      <c r="AR185" s="150" t="s">
        <v>300</v>
      </c>
      <c r="AT185" s="150" t="s">
        <v>297</v>
      </c>
      <c r="AU185" s="150" t="s">
        <v>171</v>
      </c>
      <c r="AY185" s="16" t="s">
        <v>163</v>
      </c>
      <c r="BE185" s="151">
        <f t="shared" si="34"/>
        <v>0</v>
      </c>
      <c r="BF185" s="151">
        <f t="shared" si="35"/>
        <v>0</v>
      </c>
      <c r="BG185" s="151">
        <f t="shared" si="36"/>
        <v>0</v>
      </c>
      <c r="BH185" s="151">
        <f t="shared" si="37"/>
        <v>0</v>
      </c>
      <c r="BI185" s="151">
        <f t="shared" si="38"/>
        <v>0</v>
      </c>
      <c r="BJ185" s="16" t="s">
        <v>171</v>
      </c>
      <c r="BK185" s="151">
        <f t="shared" si="39"/>
        <v>0</v>
      </c>
      <c r="BL185" s="16" t="s">
        <v>275</v>
      </c>
      <c r="BM185" s="150" t="s">
        <v>1134</v>
      </c>
    </row>
    <row r="186" spans="2:65" s="1" customFormat="1" ht="16.5" customHeight="1">
      <c r="B186" s="31"/>
      <c r="C186" s="176" t="s">
        <v>502</v>
      </c>
      <c r="D186" s="176" t="s">
        <v>297</v>
      </c>
      <c r="E186" s="177" t="s">
        <v>2229</v>
      </c>
      <c r="F186" s="178" t="s">
        <v>2230</v>
      </c>
      <c r="G186" s="179" t="s">
        <v>320</v>
      </c>
      <c r="H186" s="180">
        <v>1</v>
      </c>
      <c r="I186" s="181"/>
      <c r="J186" s="182">
        <f t="shared" si="30"/>
        <v>0</v>
      </c>
      <c r="K186" s="183"/>
      <c r="L186" s="184"/>
      <c r="M186" s="185" t="s">
        <v>1</v>
      </c>
      <c r="N186" s="186" t="s">
        <v>40</v>
      </c>
      <c r="P186" s="148">
        <f t="shared" si="31"/>
        <v>0</v>
      </c>
      <c r="Q186" s="148">
        <v>0</v>
      </c>
      <c r="R186" s="148">
        <f t="shared" si="32"/>
        <v>0</v>
      </c>
      <c r="S186" s="148">
        <v>0</v>
      </c>
      <c r="T186" s="149">
        <f t="shared" si="33"/>
        <v>0</v>
      </c>
      <c r="AR186" s="150" t="s">
        <v>300</v>
      </c>
      <c r="AT186" s="150" t="s">
        <v>297</v>
      </c>
      <c r="AU186" s="150" t="s">
        <v>171</v>
      </c>
      <c r="AY186" s="16" t="s">
        <v>163</v>
      </c>
      <c r="BE186" s="151">
        <f t="shared" si="34"/>
        <v>0</v>
      </c>
      <c r="BF186" s="151">
        <f t="shared" si="35"/>
        <v>0</v>
      </c>
      <c r="BG186" s="151">
        <f t="shared" si="36"/>
        <v>0</v>
      </c>
      <c r="BH186" s="151">
        <f t="shared" si="37"/>
        <v>0</v>
      </c>
      <c r="BI186" s="151">
        <f t="shared" si="38"/>
        <v>0</v>
      </c>
      <c r="BJ186" s="16" t="s">
        <v>171</v>
      </c>
      <c r="BK186" s="151">
        <f t="shared" si="39"/>
        <v>0</v>
      </c>
      <c r="BL186" s="16" t="s">
        <v>275</v>
      </c>
      <c r="BM186" s="150" t="s">
        <v>1144</v>
      </c>
    </row>
    <row r="187" spans="2:65" s="1" customFormat="1" ht="24.25" customHeight="1">
      <c r="B187" s="31"/>
      <c r="C187" s="138" t="s">
        <v>509</v>
      </c>
      <c r="D187" s="138" t="s">
        <v>166</v>
      </c>
      <c r="E187" s="139" t="s">
        <v>2231</v>
      </c>
      <c r="F187" s="140" t="s">
        <v>2232</v>
      </c>
      <c r="G187" s="141" t="s">
        <v>320</v>
      </c>
      <c r="H187" s="142">
        <v>12</v>
      </c>
      <c r="I187" s="143"/>
      <c r="J187" s="144">
        <f t="shared" si="30"/>
        <v>0</v>
      </c>
      <c r="K187" s="145"/>
      <c r="L187" s="31"/>
      <c r="M187" s="146" t="s">
        <v>1</v>
      </c>
      <c r="N187" s="147" t="s">
        <v>40</v>
      </c>
      <c r="P187" s="148">
        <f t="shared" si="31"/>
        <v>0</v>
      </c>
      <c r="Q187" s="148">
        <v>0</v>
      </c>
      <c r="R187" s="148">
        <f t="shared" si="32"/>
        <v>0</v>
      </c>
      <c r="S187" s="148">
        <v>0</v>
      </c>
      <c r="T187" s="149">
        <f t="shared" si="33"/>
        <v>0</v>
      </c>
      <c r="AR187" s="150" t="s">
        <v>275</v>
      </c>
      <c r="AT187" s="150" t="s">
        <v>166</v>
      </c>
      <c r="AU187" s="150" t="s">
        <v>171</v>
      </c>
      <c r="AY187" s="16" t="s">
        <v>163</v>
      </c>
      <c r="BE187" s="151">
        <f t="shared" si="34"/>
        <v>0</v>
      </c>
      <c r="BF187" s="151">
        <f t="shared" si="35"/>
        <v>0</v>
      </c>
      <c r="BG187" s="151">
        <f t="shared" si="36"/>
        <v>0</v>
      </c>
      <c r="BH187" s="151">
        <f t="shared" si="37"/>
        <v>0</v>
      </c>
      <c r="BI187" s="151">
        <f t="shared" si="38"/>
        <v>0</v>
      </c>
      <c r="BJ187" s="16" t="s">
        <v>171</v>
      </c>
      <c r="BK187" s="151">
        <f t="shared" si="39"/>
        <v>0</v>
      </c>
      <c r="BL187" s="16" t="s">
        <v>275</v>
      </c>
      <c r="BM187" s="150" t="s">
        <v>1157</v>
      </c>
    </row>
    <row r="188" spans="2:65" s="1" customFormat="1" ht="24.25" customHeight="1">
      <c r="B188" s="31"/>
      <c r="C188" s="138" t="s">
        <v>515</v>
      </c>
      <c r="D188" s="138" t="s">
        <v>166</v>
      </c>
      <c r="E188" s="139" t="s">
        <v>2233</v>
      </c>
      <c r="F188" s="140" t="s">
        <v>2234</v>
      </c>
      <c r="G188" s="141" t="s">
        <v>320</v>
      </c>
      <c r="H188" s="142">
        <v>19</v>
      </c>
      <c r="I188" s="143"/>
      <c r="J188" s="144">
        <f t="shared" si="30"/>
        <v>0</v>
      </c>
      <c r="K188" s="145"/>
      <c r="L188" s="31"/>
      <c r="M188" s="146" t="s">
        <v>1</v>
      </c>
      <c r="N188" s="147" t="s">
        <v>40</v>
      </c>
      <c r="P188" s="148">
        <f t="shared" si="31"/>
        <v>0</v>
      </c>
      <c r="Q188" s="148">
        <v>0</v>
      </c>
      <c r="R188" s="148">
        <f t="shared" si="32"/>
        <v>0</v>
      </c>
      <c r="S188" s="148">
        <v>0</v>
      </c>
      <c r="T188" s="149">
        <f t="shared" si="33"/>
        <v>0</v>
      </c>
      <c r="AR188" s="150" t="s">
        <v>275</v>
      </c>
      <c r="AT188" s="150" t="s">
        <v>166</v>
      </c>
      <c r="AU188" s="150" t="s">
        <v>171</v>
      </c>
      <c r="AY188" s="16" t="s">
        <v>163</v>
      </c>
      <c r="BE188" s="151">
        <f t="shared" si="34"/>
        <v>0</v>
      </c>
      <c r="BF188" s="151">
        <f t="shared" si="35"/>
        <v>0</v>
      </c>
      <c r="BG188" s="151">
        <f t="shared" si="36"/>
        <v>0</v>
      </c>
      <c r="BH188" s="151">
        <f t="shared" si="37"/>
        <v>0</v>
      </c>
      <c r="BI188" s="151">
        <f t="shared" si="38"/>
        <v>0</v>
      </c>
      <c r="BJ188" s="16" t="s">
        <v>171</v>
      </c>
      <c r="BK188" s="151">
        <f t="shared" si="39"/>
        <v>0</v>
      </c>
      <c r="BL188" s="16" t="s">
        <v>275</v>
      </c>
      <c r="BM188" s="150" t="s">
        <v>1170</v>
      </c>
    </row>
    <row r="189" spans="2:65" s="1" customFormat="1" ht="24.25" customHeight="1">
      <c r="B189" s="31"/>
      <c r="C189" s="138" t="s">
        <v>883</v>
      </c>
      <c r="D189" s="138" t="s">
        <v>166</v>
      </c>
      <c r="E189" s="139" t="s">
        <v>2235</v>
      </c>
      <c r="F189" s="140" t="s">
        <v>2236</v>
      </c>
      <c r="G189" s="141" t="s">
        <v>320</v>
      </c>
      <c r="H189" s="142">
        <v>2</v>
      </c>
      <c r="I189" s="143"/>
      <c r="J189" s="144">
        <f t="shared" si="30"/>
        <v>0</v>
      </c>
      <c r="K189" s="145"/>
      <c r="L189" s="31"/>
      <c r="M189" s="146" t="s">
        <v>1</v>
      </c>
      <c r="N189" s="147" t="s">
        <v>40</v>
      </c>
      <c r="P189" s="148">
        <f t="shared" si="31"/>
        <v>0</v>
      </c>
      <c r="Q189" s="148">
        <v>0</v>
      </c>
      <c r="R189" s="148">
        <f t="shared" si="32"/>
        <v>0</v>
      </c>
      <c r="S189" s="148">
        <v>0</v>
      </c>
      <c r="T189" s="149">
        <f t="shared" si="33"/>
        <v>0</v>
      </c>
      <c r="AR189" s="150" t="s">
        <v>275</v>
      </c>
      <c r="AT189" s="150" t="s">
        <v>166</v>
      </c>
      <c r="AU189" s="150" t="s">
        <v>171</v>
      </c>
      <c r="AY189" s="16" t="s">
        <v>163</v>
      </c>
      <c r="BE189" s="151">
        <f t="shared" si="34"/>
        <v>0</v>
      </c>
      <c r="BF189" s="151">
        <f t="shared" si="35"/>
        <v>0</v>
      </c>
      <c r="BG189" s="151">
        <f t="shared" si="36"/>
        <v>0</v>
      </c>
      <c r="BH189" s="151">
        <f t="shared" si="37"/>
        <v>0</v>
      </c>
      <c r="BI189" s="151">
        <f t="shared" si="38"/>
        <v>0</v>
      </c>
      <c r="BJ189" s="16" t="s">
        <v>171</v>
      </c>
      <c r="BK189" s="151">
        <f t="shared" si="39"/>
        <v>0</v>
      </c>
      <c r="BL189" s="16" t="s">
        <v>275</v>
      </c>
      <c r="BM189" s="150" t="s">
        <v>1176</v>
      </c>
    </row>
    <row r="190" spans="2:65" s="1" customFormat="1" ht="24.25" customHeight="1">
      <c r="B190" s="31"/>
      <c r="C190" s="138" t="s">
        <v>887</v>
      </c>
      <c r="D190" s="138" t="s">
        <v>166</v>
      </c>
      <c r="E190" s="139" t="s">
        <v>2237</v>
      </c>
      <c r="F190" s="140" t="s">
        <v>2238</v>
      </c>
      <c r="G190" s="141" t="s">
        <v>320</v>
      </c>
      <c r="H190" s="142">
        <v>5</v>
      </c>
      <c r="I190" s="143"/>
      <c r="J190" s="144">
        <f t="shared" si="30"/>
        <v>0</v>
      </c>
      <c r="K190" s="145"/>
      <c r="L190" s="31"/>
      <c r="M190" s="146" t="s">
        <v>1</v>
      </c>
      <c r="N190" s="147" t="s">
        <v>40</v>
      </c>
      <c r="P190" s="148">
        <f t="shared" si="31"/>
        <v>0</v>
      </c>
      <c r="Q190" s="148">
        <v>0</v>
      </c>
      <c r="R190" s="148">
        <f t="shared" si="32"/>
        <v>0</v>
      </c>
      <c r="S190" s="148">
        <v>0</v>
      </c>
      <c r="T190" s="149">
        <f t="shared" si="33"/>
        <v>0</v>
      </c>
      <c r="AR190" s="150" t="s">
        <v>275</v>
      </c>
      <c r="AT190" s="150" t="s">
        <v>166</v>
      </c>
      <c r="AU190" s="150" t="s">
        <v>171</v>
      </c>
      <c r="AY190" s="16" t="s">
        <v>163</v>
      </c>
      <c r="BE190" s="151">
        <f t="shared" si="34"/>
        <v>0</v>
      </c>
      <c r="BF190" s="151">
        <f t="shared" si="35"/>
        <v>0</v>
      </c>
      <c r="BG190" s="151">
        <f t="shared" si="36"/>
        <v>0</v>
      </c>
      <c r="BH190" s="151">
        <f t="shared" si="37"/>
        <v>0</v>
      </c>
      <c r="BI190" s="151">
        <f t="shared" si="38"/>
        <v>0</v>
      </c>
      <c r="BJ190" s="16" t="s">
        <v>171</v>
      </c>
      <c r="BK190" s="151">
        <f t="shared" si="39"/>
        <v>0</v>
      </c>
      <c r="BL190" s="16" t="s">
        <v>275</v>
      </c>
      <c r="BM190" s="150" t="s">
        <v>1560</v>
      </c>
    </row>
    <row r="191" spans="2:65" s="1" customFormat="1" ht="24.25" customHeight="1">
      <c r="B191" s="31"/>
      <c r="C191" s="138" t="s">
        <v>891</v>
      </c>
      <c r="D191" s="138" t="s">
        <v>166</v>
      </c>
      <c r="E191" s="139" t="s">
        <v>2239</v>
      </c>
      <c r="F191" s="140" t="s">
        <v>2240</v>
      </c>
      <c r="G191" s="141" t="s">
        <v>320</v>
      </c>
      <c r="H191" s="142">
        <v>3</v>
      </c>
      <c r="I191" s="143"/>
      <c r="J191" s="144">
        <f t="shared" si="30"/>
        <v>0</v>
      </c>
      <c r="K191" s="145"/>
      <c r="L191" s="31"/>
      <c r="M191" s="146" t="s">
        <v>1</v>
      </c>
      <c r="N191" s="147" t="s">
        <v>40</v>
      </c>
      <c r="P191" s="148">
        <f t="shared" si="31"/>
        <v>0</v>
      </c>
      <c r="Q191" s="148">
        <v>0</v>
      </c>
      <c r="R191" s="148">
        <f t="shared" si="32"/>
        <v>0</v>
      </c>
      <c r="S191" s="148">
        <v>0</v>
      </c>
      <c r="T191" s="149">
        <f t="shared" si="33"/>
        <v>0</v>
      </c>
      <c r="AR191" s="150" t="s">
        <v>275</v>
      </c>
      <c r="AT191" s="150" t="s">
        <v>166</v>
      </c>
      <c r="AU191" s="150" t="s">
        <v>171</v>
      </c>
      <c r="AY191" s="16" t="s">
        <v>163</v>
      </c>
      <c r="BE191" s="151">
        <f t="shared" si="34"/>
        <v>0</v>
      </c>
      <c r="BF191" s="151">
        <f t="shared" si="35"/>
        <v>0</v>
      </c>
      <c r="BG191" s="151">
        <f t="shared" si="36"/>
        <v>0</v>
      </c>
      <c r="BH191" s="151">
        <f t="shared" si="37"/>
        <v>0</v>
      </c>
      <c r="BI191" s="151">
        <f t="shared" si="38"/>
        <v>0</v>
      </c>
      <c r="BJ191" s="16" t="s">
        <v>171</v>
      </c>
      <c r="BK191" s="151">
        <f t="shared" si="39"/>
        <v>0</v>
      </c>
      <c r="BL191" s="16" t="s">
        <v>275</v>
      </c>
      <c r="BM191" s="150" t="s">
        <v>1563</v>
      </c>
    </row>
    <row r="192" spans="2:65" s="1" customFormat="1" ht="24.25" customHeight="1">
      <c r="B192" s="31"/>
      <c r="C192" s="138" t="s">
        <v>895</v>
      </c>
      <c r="D192" s="138" t="s">
        <v>166</v>
      </c>
      <c r="E192" s="139" t="s">
        <v>2241</v>
      </c>
      <c r="F192" s="140" t="s">
        <v>2242</v>
      </c>
      <c r="G192" s="141" t="s">
        <v>2144</v>
      </c>
      <c r="H192" s="195"/>
      <c r="I192" s="143"/>
      <c r="J192" s="144">
        <f t="shared" si="30"/>
        <v>0</v>
      </c>
      <c r="K192" s="145"/>
      <c r="L192" s="31"/>
      <c r="M192" s="146" t="s">
        <v>1</v>
      </c>
      <c r="N192" s="147" t="s">
        <v>40</v>
      </c>
      <c r="P192" s="148">
        <f t="shared" si="31"/>
        <v>0</v>
      </c>
      <c r="Q192" s="148">
        <v>0</v>
      </c>
      <c r="R192" s="148">
        <f t="shared" si="32"/>
        <v>0</v>
      </c>
      <c r="S192" s="148">
        <v>0</v>
      </c>
      <c r="T192" s="149">
        <f t="shared" si="33"/>
        <v>0</v>
      </c>
      <c r="AR192" s="150" t="s">
        <v>275</v>
      </c>
      <c r="AT192" s="150" t="s">
        <v>166</v>
      </c>
      <c r="AU192" s="150" t="s">
        <v>171</v>
      </c>
      <c r="AY192" s="16" t="s">
        <v>163</v>
      </c>
      <c r="BE192" s="151">
        <f t="shared" si="34"/>
        <v>0</v>
      </c>
      <c r="BF192" s="151">
        <f t="shared" si="35"/>
        <v>0</v>
      </c>
      <c r="BG192" s="151">
        <f t="shared" si="36"/>
        <v>0</v>
      </c>
      <c r="BH192" s="151">
        <f t="shared" si="37"/>
        <v>0</v>
      </c>
      <c r="BI192" s="151">
        <f t="shared" si="38"/>
        <v>0</v>
      </c>
      <c r="BJ192" s="16" t="s">
        <v>171</v>
      </c>
      <c r="BK192" s="151">
        <f t="shared" si="39"/>
        <v>0</v>
      </c>
      <c r="BL192" s="16" t="s">
        <v>275</v>
      </c>
      <c r="BM192" s="150" t="s">
        <v>1566</v>
      </c>
    </row>
    <row r="193" spans="2:65" s="11" customFormat="1" ht="22.75" customHeight="1">
      <c r="B193" s="126"/>
      <c r="D193" s="127" t="s">
        <v>73</v>
      </c>
      <c r="E193" s="136" t="s">
        <v>2243</v>
      </c>
      <c r="F193" s="136" t="s">
        <v>2244</v>
      </c>
      <c r="I193" s="129"/>
      <c r="J193" s="137">
        <f>BK193</f>
        <v>0</v>
      </c>
      <c r="L193" s="126"/>
      <c r="M193" s="131"/>
      <c r="P193" s="132">
        <f>SUM(P194:P196)</f>
        <v>0</v>
      </c>
      <c r="R193" s="132">
        <f>SUM(R194:R196)</f>
        <v>0</v>
      </c>
      <c r="T193" s="133">
        <f>SUM(T194:T196)</f>
        <v>0</v>
      </c>
      <c r="AR193" s="127" t="s">
        <v>170</v>
      </c>
      <c r="AT193" s="134" t="s">
        <v>73</v>
      </c>
      <c r="AU193" s="134" t="s">
        <v>82</v>
      </c>
      <c r="AY193" s="127" t="s">
        <v>163</v>
      </c>
      <c r="BK193" s="135">
        <f>SUM(BK194:BK196)</f>
        <v>0</v>
      </c>
    </row>
    <row r="194" spans="2:65" s="1" customFormat="1" ht="16.5" customHeight="1">
      <c r="B194" s="31"/>
      <c r="C194" s="138" t="s">
        <v>901</v>
      </c>
      <c r="D194" s="138" t="s">
        <v>166</v>
      </c>
      <c r="E194" s="139" t="s">
        <v>2245</v>
      </c>
      <c r="F194" s="140" t="s">
        <v>2246</v>
      </c>
      <c r="G194" s="141" t="s">
        <v>1529</v>
      </c>
      <c r="H194" s="142">
        <v>1</v>
      </c>
      <c r="I194" s="143"/>
      <c r="J194" s="144">
        <f>ROUND(I194*H194,2)</f>
        <v>0</v>
      </c>
      <c r="K194" s="145"/>
      <c r="L194" s="31"/>
      <c r="M194" s="146" t="s">
        <v>1</v>
      </c>
      <c r="N194" s="147" t="s">
        <v>40</v>
      </c>
      <c r="P194" s="148">
        <f>O194*H194</f>
        <v>0</v>
      </c>
      <c r="Q194" s="148">
        <v>0</v>
      </c>
      <c r="R194" s="148">
        <f>Q194*H194</f>
        <v>0</v>
      </c>
      <c r="S194" s="148">
        <v>0</v>
      </c>
      <c r="T194" s="149">
        <f>S194*H194</f>
        <v>0</v>
      </c>
      <c r="AR194" s="150" t="s">
        <v>2247</v>
      </c>
      <c r="AT194" s="150" t="s">
        <v>166</v>
      </c>
      <c r="AU194" s="150" t="s">
        <v>171</v>
      </c>
      <c r="AY194" s="16" t="s">
        <v>163</v>
      </c>
      <c r="BE194" s="151">
        <f>IF(N194="základná",J194,0)</f>
        <v>0</v>
      </c>
      <c r="BF194" s="151">
        <f>IF(N194="znížená",J194,0)</f>
        <v>0</v>
      </c>
      <c r="BG194" s="151">
        <f>IF(N194="zákl. prenesená",J194,0)</f>
        <v>0</v>
      </c>
      <c r="BH194" s="151">
        <f>IF(N194="zníž. prenesená",J194,0)</f>
        <v>0</v>
      </c>
      <c r="BI194" s="151">
        <f>IF(N194="nulová",J194,0)</f>
        <v>0</v>
      </c>
      <c r="BJ194" s="16" t="s">
        <v>171</v>
      </c>
      <c r="BK194" s="151">
        <f>ROUND(I194*H194,2)</f>
        <v>0</v>
      </c>
      <c r="BL194" s="16" t="s">
        <v>2247</v>
      </c>
      <c r="BM194" s="150" t="s">
        <v>1569</v>
      </c>
    </row>
    <row r="195" spans="2:65" s="1" customFormat="1" ht="16.5" customHeight="1">
      <c r="B195" s="31"/>
      <c r="C195" s="138" t="s">
        <v>907</v>
      </c>
      <c r="D195" s="138" t="s">
        <v>166</v>
      </c>
      <c r="E195" s="139" t="s">
        <v>2248</v>
      </c>
      <c r="F195" s="140" t="s">
        <v>2249</v>
      </c>
      <c r="G195" s="141" t="s">
        <v>1529</v>
      </c>
      <c r="H195" s="142">
        <v>1</v>
      </c>
      <c r="I195" s="143"/>
      <c r="J195" s="144">
        <f>ROUND(I195*H195,2)</f>
        <v>0</v>
      </c>
      <c r="K195" s="145"/>
      <c r="L195" s="31"/>
      <c r="M195" s="146" t="s">
        <v>1</v>
      </c>
      <c r="N195" s="147" t="s">
        <v>40</v>
      </c>
      <c r="P195" s="148">
        <f>O195*H195</f>
        <v>0</v>
      </c>
      <c r="Q195" s="148">
        <v>0</v>
      </c>
      <c r="R195" s="148">
        <f>Q195*H195</f>
        <v>0</v>
      </c>
      <c r="S195" s="148">
        <v>0</v>
      </c>
      <c r="T195" s="149">
        <f>S195*H195</f>
        <v>0</v>
      </c>
      <c r="AR195" s="150" t="s">
        <v>2247</v>
      </c>
      <c r="AT195" s="150" t="s">
        <v>166</v>
      </c>
      <c r="AU195" s="150" t="s">
        <v>171</v>
      </c>
      <c r="AY195" s="16" t="s">
        <v>163</v>
      </c>
      <c r="BE195" s="151">
        <f>IF(N195="základná",J195,0)</f>
        <v>0</v>
      </c>
      <c r="BF195" s="151">
        <f>IF(N195="znížená",J195,0)</f>
        <v>0</v>
      </c>
      <c r="BG195" s="151">
        <f>IF(N195="zákl. prenesená",J195,0)</f>
        <v>0</v>
      </c>
      <c r="BH195" s="151">
        <f>IF(N195="zníž. prenesená",J195,0)</f>
        <v>0</v>
      </c>
      <c r="BI195" s="151">
        <f>IF(N195="nulová",J195,0)</f>
        <v>0</v>
      </c>
      <c r="BJ195" s="16" t="s">
        <v>171</v>
      </c>
      <c r="BK195" s="151">
        <f>ROUND(I195*H195,2)</f>
        <v>0</v>
      </c>
      <c r="BL195" s="16" t="s">
        <v>2247</v>
      </c>
      <c r="BM195" s="150" t="s">
        <v>1572</v>
      </c>
    </row>
    <row r="196" spans="2:65" s="1" customFormat="1" ht="16.5" customHeight="1">
      <c r="B196" s="31"/>
      <c r="C196" s="138" t="s">
        <v>911</v>
      </c>
      <c r="D196" s="138" t="s">
        <v>166</v>
      </c>
      <c r="E196" s="139" t="s">
        <v>2250</v>
      </c>
      <c r="F196" s="140" t="s">
        <v>2251</v>
      </c>
      <c r="G196" s="141" t="s">
        <v>320</v>
      </c>
      <c r="H196" s="142">
        <v>1</v>
      </c>
      <c r="I196" s="143"/>
      <c r="J196" s="144">
        <f>ROUND(I196*H196,2)</f>
        <v>0</v>
      </c>
      <c r="K196" s="145"/>
      <c r="L196" s="31"/>
      <c r="M196" s="190" t="s">
        <v>1</v>
      </c>
      <c r="N196" s="191" t="s">
        <v>40</v>
      </c>
      <c r="O196" s="192"/>
      <c r="P196" s="193">
        <f>O196*H196</f>
        <v>0</v>
      </c>
      <c r="Q196" s="193">
        <v>0</v>
      </c>
      <c r="R196" s="193">
        <f>Q196*H196</f>
        <v>0</v>
      </c>
      <c r="S196" s="193">
        <v>0</v>
      </c>
      <c r="T196" s="194">
        <f>S196*H196</f>
        <v>0</v>
      </c>
      <c r="AR196" s="150" t="s">
        <v>2247</v>
      </c>
      <c r="AT196" s="150" t="s">
        <v>166</v>
      </c>
      <c r="AU196" s="150" t="s">
        <v>171</v>
      </c>
      <c r="AY196" s="16" t="s">
        <v>163</v>
      </c>
      <c r="BE196" s="151">
        <f>IF(N196="základná",J196,0)</f>
        <v>0</v>
      </c>
      <c r="BF196" s="151">
        <f>IF(N196="znížená",J196,0)</f>
        <v>0</v>
      </c>
      <c r="BG196" s="151">
        <f>IF(N196="zákl. prenesená",J196,0)</f>
        <v>0</v>
      </c>
      <c r="BH196" s="151">
        <f>IF(N196="zníž. prenesená",J196,0)</f>
        <v>0</v>
      </c>
      <c r="BI196" s="151">
        <f>IF(N196="nulová",J196,0)</f>
        <v>0</v>
      </c>
      <c r="BJ196" s="16" t="s">
        <v>171</v>
      </c>
      <c r="BK196" s="151">
        <f>ROUND(I196*H196,2)</f>
        <v>0</v>
      </c>
      <c r="BL196" s="16" t="s">
        <v>2247</v>
      </c>
      <c r="BM196" s="150" t="s">
        <v>1575</v>
      </c>
    </row>
    <row r="197" spans="2:65" s="1" customFormat="1" ht="7" customHeight="1">
      <c r="B197" s="46"/>
      <c r="C197" s="47"/>
      <c r="D197" s="47"/>
      <c r="E197" s="47"/>
      <c r="F197" s="47"/>
      <c r="G197" s="47"/>
      <c r="H197" s="47"/>
      <c r="I197" s="47"/>
      <c r="J197" s="47"/>
      <c r="K197" s="47"/>
      <c r="L197" s="31"/>
    </row>
  </sheetData>
  <sheetProtection algorithmName="SHA-512" hashValue="BZQzqHWzb/bKNRY3GW23w94FiLaQEDv79/SnTt/BJvGE7nUamkYKiNhceFlUpT9IhevUmXRVH1FlBOHZ727Oeg==" saltValue="o71UJRcgzPsbXhFBj1yjcH4y+rzGriiylyrj1sf2c+5YXwg5AweBD8KosOFZZaX7tpS64qnQ3+T6Rw9IJZHtig==" spinCount="100000" sheet="1" objects="1" scenarios="1" formatColumns="0" formatRows="0" autoFilter="0"/>
  <autoFilter ref="C123:K196" xr:uid="{00000000-0009-0000-0000-000009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13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110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2252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ROUND(J129,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ROUND((SUM(BE129:BE212)),  2)</f>
        <v>0</v>
      </c>
      <c r="G33" s="94"/>
      <c r="H33" s="94"/>
      <c r="I33" s="95">
        <v>0.23</v>
      </c>
      <c r="J33" s="93">
        <f>ROUND(((SUM(BE129:BE212))*I33),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ROUND((SUM(BF129:BF212)),  2)</f>
        <v>0</v>
      </c>
      <c r="I34" s="97">
        <v>0.23</v>
      </c>
      <c r="J34" s="96">
        <f>ROUND(((SUM(BF129:BF212))*I34),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ROUND((SUM(BG129:BG212)),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ROUND((SUM(BH129:BH212)),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ROUND((SUM(BI129:BI212)),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2025/05 - SO-01 - zdravotechnika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J129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J130</f>
        <v>0</v>
      </c>
      <c r="L97" s="109"/>
    </row>
    <row r="98" spans="2:12" s="9" customFormat="1" ht="20" customHeight="1">
      <c r="B98" s="113"/>
      <c r="D98" s="114" t="s">
        <v>520</v>
      </c>
      <c r="E98" s="115"/>
      <c r="F98" s="115"/>
      <c r="G98" s="115"/>
      <c r="H98" s="115"/>
      <c r="I98" s="115"/>
      <c r="J98" s="116">
        <f>J131</f>
        <v>0</v>
      </c>
      <c r="L98" s="113"/>
    </row>
    <row r="99" spans="2:12" s="9" customFormat="1" ht="20" customHeight="1">
      <c r="B99" s="113"/>
      <c r="D99" s="114" t="s">
        <v>1182</v>
      </c>
      <c r="E99" s="115"/>
      <c r="F99" s="115"/>
      <c r="G99" s="115"/>
      <c r="H99" s="115"/>
      <c r="I99" s="115"/>
      <c r="J99" s="116">
        <f>J142</f>
        <v>0</v>
      </c>
      <c r="L99" s="113"/>
    </row>
    <row r="100" spans="2:12" s="9" customFormat="1" ht="20" customHeight="1">
      <c r="B100" s="113"/>
      <c r="D100" s="114" t="s">
        <v>139</v>
      </c>
      <c r="E100" s="115"/>
      <c r="F100" s="115"/>
      <c r="G100" s="115"/>
      <c r="H100" s="115"/>
      <c r="I100" s="115"/>
      <c r="J100" s="116">
        <f>J154</f>
        <v>0</v>
      </c>
      <c r="L100" s="113"/>
    </row>
    <row r="101" spans="2:12" s="9" customFormat="1" ht="20" customHeight="1">
      <c r="B101" s="113"/>
      <c r="D101" s="114" t="s">
        <v>140</v>
      </c>
      <c r="E101" s="115"/>
      <c r="F101" s="115"/>
      <c r="G101" s="115"/>
      <c r="H101" s="115"/>
      <c r="I101" s="115"/>
      <c r="J101" s="116">
        <f>J161</f>
        <v>0</v>
      </c>
      <c r="L101" s="113"/>
    </row>
    <row r="102" spans="2:12" s="8" customFormat="1" ht="25" customHeight="1">
      <c r="B102" s="109"/>
      <c r="D102" s="110" t="s">
        <v>141</v>
      </c>
      <c r="E102" s="111"/>
      <c r="F102" s="111"/>
      <c r="G102" s="111"/>
      <c r="H102" s="111"/>
      <c r="I102" s="111"/>
      <c r="J102" s="112">
        <f>J163</f>
        <v>0</v>
      </c>
      <c r="L102" s="109"/>
    </row>
    <row r="103" spans="2:12" s="9" customFormat="1" ht="20" customHeight="1">
      <c r="B103" s="113"/>
      <c r="D103" s="114" t="s">
        <v>142</v>
      </c>
      <c r="E103" s="115"/>
      <c r="F103" s="115"/>
      <c r="G103" s="115"/>
      <c r="H103" s="115"/>
      <c r="I103" s="115"/>
      <c r="J103" s="116">
        <f>J164</f>
        <v>0</v>
      </c>
      <c r="L103" s="113"/>
    </row>
    <row r="104" spans="2:12" s="9" customFormat="1" ht="20" customHeight="1">
      <c r="B104" s="113"/>
      <c r="D104" s="114" t="s">
        <v>143</v>
      </c>
      <c r="E104" s="115"/>
      <c r="F104" s="115"/>
      <c r="G104" s="115"/>
      <c r="H104" s="115"/>
      <c r="I104" s="115"/>
      <c r="J104" s="116">
        <f>J169</f>
        <v>0</v>
      </c>
      <c r="L104" s="113"/>
    </row>
    <row r="105" spans="2:12" s="9" customFormat="1" ht="20" customHeight="1">
      <c r="B105" s="113"/>
      <c r="D105" s="114" t="s">
        <v>2253</v>
      </c>
      <c r="E105" s="115"/>
      <c r="F105" s="115"/>
      <c r="G105" s="115"/>
      <c r="H105" s="115"/>
      <c r="I105" s="115"/>
      <c r="J105" s="116">
        <f>J173</f>
        <v>0</v>
      </c>
      <c r="L105" s="113"/>
    </row>
    <row r="106" spans="2:12" s="9" customFormat="1" ht="20" customHeight="1">
      <c r="B106" s="113"/>
      <c r="D106" s="114" t="s">
        <v>2254</v>
      </c>
      <c r="E106" s="115"/>
      <c r="F106" s="115"/>
      <c r="G106" s="115"/>
      <c r="H106" s="115"/>
      <c r="I106" s="115"/>
      <c r="J106" s="116">
        <f>J179</f>
        <v>0</v>
      </c>
      <c r="L106" s="113"/>
    </row>
    <row r="107" spans="2:12" s="9" customFormat="1" ht="20" customHeight="1">
      <c r="B107" s="113"/>
      <c r="D107" s="114" t="s">
        <v>2255</v>
      </c>
      <c r="E107" s="115"/>
      <c r="F107" s="115"/>
      <c r="G107" s="115"/>
      <c r="H107" s="115"/>
      <c r="I107" s="115"/>
      <c r="J107" s="116">
        <f>J191</f>
        <v>0</v>
      </c>
      <c r="L107" s="113"/>
    </row>
    <row r="108" spans="2:12" s="8" customFormat="1" ht="25" customHeight="1">
      <c r="B108" s="109"/>
      <c r="D108" s="110" t="s">
        <v>2256</v>
      </c>
      <c r="E108" s="111"/>
      <c r="F108" s="111"/>
      <c r="G108" s="111"/>
      <c r="H108" s="111"/>
      <c r="I108" s="111"/>
      <c r="J108" s="112">
        <f>J208</f>
        <v>0</v>
      </c>
      <c r="L108" s="109"/>
    </row>
    <row r="109" spans="2:12" s="9" customFormat="1" ht="20" customHeight="1">
      <c r="B109" s="113"/>
      <c r="D109" s="114" t="s">
        <v>2117</v>
      </c>
      <c r="E109" s="115"/>
      <c r="F109" s="115"/>
      <c r="G109" s="115"/>
      <c r="H109" s="115"/>
      <c r="I109" s="115"/>
      <c r="J109" s="116">
        <f>J209</f>
        <v>0</v>
      </c>
      <c r="L109" s="113"/>
    </row>
    <row r="110" spans="2:12" s="1" customFormat="1" ht="21.75" customHeight="1">
      <c r="B110" s="31"/>
      <c r="L110" s="31"/>
    </row>
    <row r="111" spans="2:12" s="1" customFormat="1" ht="7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1"/>
    </row>
    <row r="115" spans="2:20" s="1" customFormat="1" ht="7" customHeight="1"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31"/>
    </row>
    <row r="116" spans="2:20" s="1" customFormat="1" ht="25" customHeight="1">
      <c r="B116" s="31"/>
      <c r="C116" s="20" t="s">
        <v>149</v>
      </c>
      <c r="L116" s="31"/>
    </row>
    <row r="117" spans="2:20" s="1" customFormat="1" ht="7" customHeight="1">
      <c r="B117" s="31"/>
      <c r="L117" s="31"/>
    </row>
    <row r="118" spans="2:20" s="1" customFormat="1" ht="12" customHeight="1">
      <c r="B118" s="31"/>
      <c r="C118" s="26" t="s">
        <v>15</v>
      </c>
      <c r="L118" s="31"/>
    </row>
    <row r="119" spans="2:20" s="1" customFormat="1" ht="16.5" customHeight="1">
      <c r="B119" s="31"/>
      <c r="E119" s="237" t="str">
        <f>E7</f>
        <v>Obnova vybraných častí  NKP Kaštieľ,Múzeum vo Svätom Antone</v>
      </c>
      <c r="F119" s="238"/>
      <c r="G119" s="238"/>
      <c r="H119" s="238"/>
      <c r="L119" s="31"/>
    </row>
    <row r="120" spans="2:20" s="1" customFormat="1" ht="12" customHeight="1">
      <c r="B120" s="31"/>
      <c r="C120" s="26" t="s">
        <v>130</v>
      </c>
      <c r="L120" s="31"/>
    </row>
    <row r="121" spans="2:20" s="1" customFormat="1" ht="16.5" customHeight="1">
      <c r="B121" s="31"/>
      <c r="E121" s="200" t="str">
        <f>E9</f>
        <v>2025/05 - SO-01 - zdravotechnika</v>
      </c>
      <c r="F121" s="239"/>
      <c r="G121" s="239"/>
      <c r="H121" s="239"/>
      <c r="L121" s="31"/>
    </row>
    <row r="122" spans="2:20" s="1" customFormat="1" ht="7" customHeight="1">
      <c r="B122" s="31"/>
      <c r="L122" s="31"/>
    </row>
    <row r="123" spans="2:20" s="1" customFormat="1" ht="12" customHeight="1">
      <c r="B123" s="31"/>
      <c r="C123" s="26" t="s">
        <v>19</v>
      </c>
      <c r="F123" s="24" t="str">
        <f>F12</f>
        <v xml:space="preserve"> </v>
      </c>
      <c r="I123" s="26" t="s">
        <v>21</v>
      </c>
      <c r="J123" s="54" t="str">
        <f>IF(J12="","",J12)</f>
        <v>24. 7. 2026</v>
      </c>
      <c r="L123" s="31"/>
    </row>
    <row r="124" spans="2:20" s="1" customFormat="1" ht="7" customHeight="1">
      <c r="B124" s="31"/>
      <c r="L124" s="31"/>
    </row>
    <row r="125" spans="2:20" s="1" customFormat="1" ht="25.75" customHeight="1">
      <c r="B125" s="31"/>
      <c r="C125" s="26" t="s">
        <v>23</v>
      </c>
      <c r="F125" s="24" t="str">
        <f>E15</f>
        <v xml:space="preserve">Múzeum vo Sv.Antone, Svätý Anton č. 291, 969 72 </v>
      </c>
      <c r="I125" s="26" t="s">
        <v>29</v>
      </c>
      <c r="J125" s="29" t="str">
        <f>E21</f>
        <v xml:space="preserve">Ing.arch.Adriana Zorvanová </v>
      </c>
      <c r="L125" s="31"/>
    </row>
    <row r="126" spans="2:20" s="1" customFormat="1" ht="15.25" customHeight="1">
      <c r="B126" s="31"/>
      <c r="C126" s="26" t="s">
        <v>27</v>
      </c>
      <c r="F126" s="24" t="str">
        <f>IF(E18="","",E18)</f>
        <v>Vyplň údaj</v>
      </c>
      <c r="I126" s="26" t="s">
        <v>32</v>
      </c>
      <c r="J126" s="29" t="str">
        <f>E24</f>
        <v xml:space="preserve"> </v>
      </c>
      <c r="L126" s="31"/>
    </row>
    <row r="127" spans="2:20" s="1" customFormat="1" ht="10.25" customHeight="1">
      <c r="B127" s="31"/>
      <c r="L127" s="31"/>
    </row>
    <row r="128" spans="2:20" s="10" customFormat="1" ht="29.25" customHeight="1">
      <c r="B128" s="117"/>
      <c r="C128" s="118" t="s">
        <v>150</v>
      </c>
      <c r="D128" s="119" t="s">
        <v>59</v>
      </c>
      <c r="E128" s="119" t="s">
        <v>55</v>
      </c>
      <c r="F128" s="119" t="s">
        <v>56</v>
      </c>
      <c r="G128" s="119" t="s">
        <v>151</v>
      </c>
      <c r="H128" s="119" t="s">
        <v>152</v>
      </c>
      <c r="I128" s="119" t="s">
        <v>153</v>
      </c>
      <c r="J128" s="120" t="s">
        <v>134</v>
      </c>
      <c r="K128" s="121" t="s">
        <v>154</v>
      </c>
      <c r="L128" s="117"/>
      <c r="M128" s="61" t="s">
        <v>1</v>
      </c>
      <c r="N128" s="62" t="s">
        <v>38</v>
      </c>
      <c r="O128" s="62" t="s">
        <v>155</v>
      </c>
      <c r="P128" s="62" t="s">
        <v>156</v>
      </c>
      <c r="Q128" s="62" t="s">
        <v>157</v>
      </c>
      <c r="R128" s="62" t="s">
        <v>158</v>
      </c>
      <c r="S128" s="62" t="s">
        <v>159</v>
      </c>
      <c r="T128" s="63" t="s">
        <v>160</v>
      </c>
    </row>
    <row r="129" spans="2:65" s="1" customFormat="1" ht="22.75" customHeight="1">
      <c r="B129" s="31"/>
      <c r="C129" s="66" t="s">
        <v>135</v>
      </c>
      <c r="J129" s="122">
        <f>BK129</f>
        <v>0</v>
      </c>
      <c r="L129" s="31"/>
      <c r="M129" s="64"/>
      <c r="N129" s="55"/>
      <c r="O129" s="55"/>
      <c r="P129" s="123">
        <f>P130+P163+P208</f>
        <v>0</v>
      </c>
      <c r="Q129" s="55"/>
      <c r="R129" s="123">
        <f>R130+R163+R208</f>
        <v>60.481700571200008</v>
      </c>
      <c r="S129" s="55"/>
      <c r="T129" s="124">
        <f>T130+T163+T208</f>
        <v>0.21059999999999998</v>
      </c>
      <c r="AT129" s="16" t="s">
        <v>73</v>
      </c>
      <c r="AU129" s="16" t="s">
        <v>136</v>
      </c>
      <c r="BK129" s="125">
        <f>BK130+BK163+BK208</f>
        <v>0</v>
      </c>
    </row>
    <row r="130" spans="2:65" s="11" customFormat="1" ht="26" customHeight="1">
      <c r="B130" s="126"/>
      <c r="D130" s="127" t="s">
        <v>73</v>
      </c>
      <c r="E130" s="128" t="s">
        <v>161</v>
      </c>
      <c r="F130" s="128" t="s">
        <v>162</v>
      </c>
      <c r="I130" s="129"/>
      <c r="J130" s="130">
        <f>BK130</f>
        <v>0</v>
      </c>
      <c r="L130" s="126"/>
      <c r="M130" s="131"/>
      <c r="P130" s="132">
        <f>P131+P142+P154+P161</f>
        <v>0</v>
      </c>
      <c r="R130" s="132">
        <f>R131+R142+R154+R161</f>
        <v>60.444379214000008</v>
      </c>
      <c r="T130" s="133">
        <f>T131+T142+T154+T161</f>
        <v>0.21059999999999998</v>
      </c>
      <c r="AR130" s="127" t="s">
        <v>82</v>
      </c>
      <c r="AT130" s="134" t="s">
        <v>73</v>
      </c>
      <c r="AU130" s="134" t="s">
        <v>74</v>
      </c>
      <c r="AY130" s="127" t="s">
        <v>163</v>
      </c>
      <c r="BK130" s="135">
        <f>BK131+BK142+BK154+BK161</f>
        <v>0</v>
      </c>
    </row>
    <row r="131" spans="2:65" s="11" customFormat="1" ht="22.75" customHeight="1">
      <c r="B131" s="126"/>
      <c r="D131" s="127" t="s">
        <v>73</v>
      </c>
      <c r="E131" s="136" t="s">
        <v>82</v>
      </c>
      <c r="F131" s="136" t="s">
        <v>531</v>
      </c>
      <c r="I131" s="129"/>
      <c r="J131" s="137">
        <f>BK131</f>
        <v>0</v>
      </c>
      <c r="L131" s="126"/>
      <c r="M131" s="131"/>
      <c r="P131" s="132">
        <f>SUM(P132:P141)</f>
        <v>0</v>
      </c>
      <c r="R131" s="132">
        <f>SUM(R132:R141)</f>
        <v>59.954778000000005</v>
      </c>
      <c r="T131" s="133">
        <f>SUM(T132:T141)</f>
        <v>0</v>
      </c>
      <c r="AR131" s="127" t="s">
        <v>82</v>
      </c>
      <c r="AT131" s="134" t="s">
        <v>73</v>
      </c>
      <c r="AU131" s="134" t="s">
        <v>82</v>
      </c>
      <c r="AY131" s="127" t="s">
        <v>163</v>
      </c>
      <c r="BK131" s="135">
        <f>SUM(BK132:BK141)</f>
        <v>0</v>
      </c>
    </row>
    <row r="132" spans="2:65" s="1" customFormat="1" ht="21.75" customHeight="1">
      <c r="B132" s="31"/>
      <c r="C132" s="138" t="s">
        <v>82</v>
      </c>
      <c r="D132" s="138" t="s">
        <v>166</v>
      </c>
      <c r="E132" s="139" t="s">
        <v>1196</v>
      </c>
      <c r="F132" s="140" t="s">
        <v>1197</v>
      </c>
      <c r="G132" s="141" t="s">
        <v>169</v>
      </c>
      <c r="H132" s="142">
        <v>66.3</v>
      </c>
      <c r="I132" s="143"/>
      <c r="J132" s="144">
        <f t="shared" ref="J132:J141" si="0">ROUND(I132*H132,2)</f>
        <v>0</v>
      </c>
      <c r="K132" s="145"/>
      <c r="L132" s="31"/>
      <c r="M132" s="146" t="s">
        <v>1</v>
      </c>
      <c r="N132" s="147" t="s">
        <v>40</v>
      </c>
      <c r="P132" s="148">
        <f t="shared" ref="P132:P141" si="1">O132*H132</f>
        <v>0</v>
      </c>
      <c r="Q132" s="148">
        <v>0</v>
      </c>
      <c r="R132" s="148">
        <f t="shared" ref="R132:R141" si="2">Q132*H132</f>
        <v>0</v>
      </c>
      <c r="S132" s="148">
        <v>0</v>
      </c>
      <c r="T132" s="149">
        <f t="shared" ref="T132:T141" si="3">S132*H132</f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ref="BE132:BE141" si="4">IF(N132="základná",J132,0)</f>
        <v>0</v>
      </c>
      <c r="BF132" s="151">
        <f t="shared" ref="BF132:BF141" si="5">IF(N132="znížená",J132,0)</f>
        <v>0</v>
      </c>
      <c r="BG132" s="151">
        <f t="shared" ref="BG132:BG141" si="6">IF(N132="zákl. prenesená",J132,0)</f>
        <v>0</v>
      </c>
      <c r="BH132" s="151">
        <f t="shared" ref="BH132:BH141" si="7">IF(N132="zníž. prenesená",J132,0)</f>
        <v>0</v>
      </c>
      <c r="BI132" s="151">
        <f t="shared" ref="BI132:BI141" si="8">IF(N132="nulová",J132,0)</f>
        <v>0</v>
      </c>
      <c r="BJ132" s="16" t="s">
        <v>171</v>
      </c>
      <c r="BK132" s="151">
        <f t="shared" ref="BK132:BK141" si="9">ROUND(I132*H132,2)</f>
        <v>0</v>
      </c>
      <c r="BL132" s="16" t="s">
        <v>170</v>
      </c>
      <c r="BM132" s="150" t="s">
        <v>171</v>
      </c>
    </row>
    <row r="133" spans="2:65" s="1" customFormat="1" ht="37.75" customHeight="1">
      <c r="B133" s="31"/>
      <c r="C133" s="138" t="s">
        <v>171</v>
      </c>
      <c r="D133" s="138" t="s">
        <v>166</v>
      </c>
      <c r="E133" s="139" t="s">
        <v>1205</v>
      </c>
      <c r="F133" s="140" t="s">
        <v>1206</v>
      </c>
      <c r="G133" s="141" t="s">
        <v>169</v>
      </c>
      <c r="H133" s="142">
        <v>66.3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170</v>
      </c>
    </row>
    <row r="134" spans="2:65" s="1" customFormat="1" ht="33" customHeight="1">
      <c r="B134" s="31"/>
      <c r="C134" s="138" t="s">
        <v>203</v>
      </c>
      <c r="D134" s="138" t="s">
        <v>166</v>
      </c>
      <c r="E134" s="139" t="s">
        <v>532</v>
      </c>
      <c r="F134" s="140" t="s">
        <v>533</v>
      </c>
      <c r="G134" s="141" t="s">
        <v>169</v>
      </c>
      <c r="H134" s="142">
        <v>5.4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164</v>
      </c>
    </row>
    <row r="135" spans="2:65" s="1" customFormat="1" ht="37.75" customHeight="1">
      <c r="B135" s="31"/>
      <c r="C135" s="138" t="s">
        <v>170</v>
      </c>
      <c r="D135" s="138" t="s">
        <v>166</v>
      </c>
      <c r="E135" s="139" t="s">
        <v>2257</v>
      </c>
      <c r="F135" s="140" t="s">
        <v>2258</v>
      </c>
      <c r="G135" s="141" t="s">
        <v>169</v>
      </c>
      <c r="H135" s="142">
        <v>28.5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230</v>
      </c>
    </row>
    <row r="136" spans="2:65" s="1" customFormat="1" ht="21.75" customHeight="1">
      <c r="B136" s="31"/>
      <c r="C136" s="138" t="s">
        <v>212</v>
      </c>
      <c r="D136" s="138" t="s">
        <v>166</v>
      </c>
      <c r="E136" s="139" t="s">
        <v>568</v>
      </c>
      <c r="F136" s="140" t="s">
        <v>569</v>
      </c>
      <c r="G136" s="141" t="s">
        <v>169</v>
      </c>
      <c r="H136" s="142">
        <v>28.5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243</v>
      </c>
    </row>
    <row r="137" spans="2:65" s="1" customFormat="1" ht="24.25" customHeight="1">
      <c r="B137" s="31"/>
      <c r="C137" s="138" t="s">
        <v>164</v>
      </c>
      <c r="D137" s="138" t="s">
        <v>166</v>
      </c>
      <c r="E137" s="139" t="s">
        <v>571</v>
      </c>
      <c r="F137" s="140" t="s">
        <v>2259</v>
      </c>
      <c r="G137" s="141" t="s">
        <v>237</v>
      </c>
      <c r="H137" s="142">
        <v>42.75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253</v>
      </c>
    </row>
    <row r="138" spans="2:65" s="1" customFormat="1" ht="33" customHeight="1">
      <c r="B138" s="31"/>
      <c r="C138" s="138" t="s">
        <v>225</v>
      </c>
      <c r="D138" s="138" t="s">
        <v>166</v>
      </c>
      <c r="E138" s="139" t="s">
        <v>2260</v>
      </c>
      <c r="F138" s="140" t="s">
        <v>2261</v>
      </c>
      <c r="G138" s="141" t="s">
        <v>169</v>
      </c>
      <c r="H138" s="142">
        <v>37.799999999999997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262</v>
      </c>
    </row>
    <row r="139" spans="2:65" s="1" customFormat="1" ht="24.25" customHeight="1">
      <c r="B139" s="31"/>
      <c r="C139" s="138" t="s">
        <v>230</v>
      </c>
      <c r="D139" s="138" t="s">
        <v>166</v>
      </c>
      <c r="E139" s="139" t="s">
        <v>2262</v>
      </c>
      <c r="F139" s="140" t="s">
        <v>2263</v>
      </c>
      <c r="G139" s="141" t="s">
        <v>169</v>
      </c>
      <c r="H139" s="142">
        <v>14.2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170</v>
      </c>
      <c r="BM139" s="150" t="s">
        <v>275</v>
      </c>
    </row>
    <row r="140" spans="2:65" s="1" customFormat="1" ht="37.75" customHeight="1">
      <c r="B140" s="31"/>
      <c r="C140" s="138" t="s">
        <v>179</v>
      </c>
      <c r="D140" s="138" t="s">
        <v>166</v>
      </c>
      <c r="E140" s="139" t="s">
        <v>2264</v>
      </c>
      <c r="F140" s="140" t="s">
        <v>2265</v>
      </c>
      <c r="G140" s="141" t="s">
        <v>169</v>
      </c>
      <c r="H140" s="142">
        <v>11.4</v>
      </c>
      <c r="I140" s="143"/>
      <c r="J140" s="144">
        <f t="shared" si="0"/>
        <v>0</v>
      </c>
      <c r="K140" s="145"/>
      <c r="L140" s="31"/>
      <c r="M140" s="146" t="s">
        <v>1</v>
      </c>
      <c r="N140" s="147" t="s">
        <v>40</v>
      </c>
      <c r="P140" s="148">
        <f t="shared" si="1"/>
        <v>0</v>
      </c>
      <c r="Q140" s="148">
        <v>1.8907700000000001</v>
      </c>
      <c r="R140" s="148">
        <f t="shared" si="2"/>
        <v>21.554778000000002</v>
      </c>
      <c r="S140" s="148">
        <v>0</v>
      </c>
      <c r="T140" s="149">
        <f t="shared" si="3"/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170</v>
      </c>
      <c r="BM140" s="150" t="s">
        <v>288</v>
      </c>
    </row>
    <row r="141" spans="2:65" s="1" customFormat="1" ht="16.5" customHeight="1">
      <c r="B141" s="31"/>
      <c r="C141" s="176" t="s">
        <v>243</v>
      </c>
      <c r="D141" s="176" t="s">
        <v>297</v>
      </c>
      <c r="E141" s="177" t="s">
        <v>2266</v>
      </c>
      <c r="F141" s="178" t="s">
        <v>2267</v>
      </c>
      <c r="G141" s="179" t="s">
        <v>237</v>
      </c>
      <c r="H141" s="180">
        <v>38.4</v>
      </c>
      <c r="I141" s="181"/>
      <c r="J141" s="182">
        <f t="shared" si="0"/>
        <v>0</v>
      </c>
      <c r="K141" s="183"/>
      <c r="L141" s="184"/>
      <c r="M141" s="185" t="s">
        <v>1</v>
      </c>
      <c r="N141" s="186" t="s">
        <v>40</v>
      </c>
      <c r="P141" s="148">
        <f t="shared" si="1"/>
        <v>0</v>
      </c>
      <c r="Q141" s="148">
        <v>1</v>
      </c>
      <c r="R141" s="148">
        <f t="shared" si="2"/>
        <v>38.4</v>
      </c>
      <c r="S141" s="148">
        <v>0</v>
      </c>
      <c r="T141" s="149">
        <f t="shared" si="3"/>
        <v>0</v>
      </c>
      <c r="AR141" s="150" t="s">
        <v>230</v>
      </c>
      <c r="AT141" s="150" t="s">
        <v>297</v>
      </c>
      <c r="AU141" s="150" t="s">
        <v>171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170</v>
      </c>
      <c r="BM141" s="150" t="s">
        <v>305</v>
      </c>
    </row>
    <row r="142" spans="2:65" s="11" customFormat="1" ht="22.75" customHeight="1">
      <c r="B142" s="126"/>
      <c r="D142" s="127" t="s">
        <v>73</v>
      </c>
      <c r="E142" s="136" t="s">
        <v>230</v>
      </c>
      <c r="F142" s="136" t="s">
        <v>1329</v>
      </c>
      <c r="I142" s="129"/>
      <c r="J142" s="137">
        <f>BK142</f>
        <v>0</v>
      </c>
      <c r="L142" s="126"/>
      <c r="M142" s="131"/>
      <c r="P142" s="132">
        <f>SUM(P143:P153)</f>
        <v>0</v>
      </c>
      <c r="R142" s="132">
        <f>SUM(R143:R153)</f>
        <v>0.48549336460000003</v>
      </c>
      <c r="T142" s="133">
        <f>SUM(T143:T153)</f>
        <v>0</v>
      </c>
      <c r="AR142" s="127" t="s">
        <v>82</v>
      </c>
      <c r="AT142" s="134" t="s">
        <v>73</v>
      </c>
      <c r="AU142" s="134" t="s">
        <v>82</v>
      </c>
      <c r="AY142" s="127" t="s">
        <v>163</v>
      </c>
      <c r="BK142" s="135">
        <f>SUM(BK143:BK153)</f>
        <v>0</v>
      </c>
    </row>
    <row r="143" spans="2:65" s="1" customFormat="1" ht="24.25" customHeight="1">
      <c r="B143" s="31"/>
      <c r="C143" s="138" t="s">
        <v>249</v>
      </c>
      <c r="D143" s="138" t="s">
        <v>166</v>
      </c>
      <c r="E143" s="139" t="s">
        <v>2268</v>
      </c>
      <c r="F143" s="140" t="s">
        <v>2269</v>
      </c>
      <c r="G143" s="141" t="s">
        <v>222</v>
      </c>
      <c r="H143" s="142">
        <v>13.6</v>
      </c>
      <c r="I143" s="143"/>
      <c r="J143" s="144">
        <f t="shared" ref="J143:J153" si="10">ROUND(I143*H143,2)</f>
        <v>0</v>
      </c>
      <c r="K143" s="145"/>
      <c r="L143" s="31"/>
      <c r="M143" s="146" t="s">
        <v>1</v>
      </c>
      <c r="N143" s="147" t="s">
        <v>40</v>
      </c>
      <c r="P143" s="148">
        <f t="shared" ref="P143:P153" si="11">O143*H143</f>
        <v>0</v>
      </c>
      <c r="Q143" s="148">
        <v>1.9399599999999999E-4</v>
      </c>
      <c r="R143" s="148">
        <f t="shared" ref="R143:R153" si="12">Q143*H143</f>
        <v>2.6383455999999996E-3</v>
      </c>
      <c r="S143" s="148">
        <v>0</v>
      </c>
      <c r="T143" s="149">
        <f t="shared" ref="T143:T153" si="13">S143*H143</f>
        <v>0</v>
      </c>
      <c r="AR143" s="150" t="s">
        <v>170</v>
      </c>
      <c r="AT143" s="150" t="s">
        <v>166</v>
      </c>
      <c r="AU143" s="150" t="s">
        <v>171</v>
      </c>
      <c r="AY143" s="16" t="s">
        <v>163</v>
      </c>
      <c r="BE143" s="151">
        <f t="shared" ref="BE143:BE153" si="14">IF(N143="základná",J143,0)</f>
        <v>0</v>
      </c>
      <c r="BF143" s="151">
        <f t="shared" ref="BF143:BF153" si="15">IF(N143="znížená",J143,0)</f>
        <v>0</v>
      </c>
      <c r="BG143" s="151">
        <f t="shared" ref="BG143:BG153" si="16">IF(N143="zákl. prenesená",J143,0)</f>
        <v>0</v>
      </c>
      <c r="BH143" s="151">
        <f t="shared" ref="BH143:BH153" si="17">IF(N143="zníž. prenesená",J143,0)</f>
        <v>0</v>
      </c>
      <c r="BI143" s="151">
        <f t="shared" ref="BI143:BI153" si="18">IF(N143="nulová",J143,0)</f>
        <v>0</v>
      </c>
      <c r="BJ143" s="16" t="s">
        <v>171</v>
      </c>
      <c r="BK143" s="151">
        <f t="shared" ref="BK143:BK153" si="19">ROUND(I143*H143,2)</f>
        <v>0</v>
      </c>
      <c r="BL143" s="16" t="s">
        <v>170</v>
      </c>
      <c r="BM143" s="150" t="s">
        <v>317</v>
      </c>
    </row>
    <row r="144" spans="2:65" s="1" customFormat="1" ht="24.25" customHeight="1">
      <c r="B144" s="31"/>
      <c r="C144" s="138" t="s">
        <v>253</v>
      </c>
      <c r="D144" s="138" t="s">
        <v>166</v>
      </c>
      <c r="E144" s="139" t="s">
        <v>2270</v>
      </c>
      <c r="F144" s="140" t="s">
        <v>2271</v>
      </c>
      <c r="G144" s="141" t="s">
        <v>320</v>
      </c>
      <c r="H144" s="142">
        <v>2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5.0779999999999998E-5</v>
      </c>
      <c r="R144" s="148">
        <f t="shared" si="12"/>
        <v>1.0156E-4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328</v>
      </c>
    </row>
    <row r="145" spans="2:65" s="1" customFormat="1" ht="21.75" customHeight="1">
      <c r="B145" s="31"/>
      <c r="C145" s="176" t="s">
        <v>258</v>
      </c>
      <c r="D145" s="176" t="s">
        <v>297</v>
      </c>
      <c r="E145" s="177" t="s">
        <v>2272</v>
      </c>
      <c r="F145" s="178" t="s">
        <v>2273</v>
      </c>
      <c r="G145" s="179" t="s">
        <v>320</v>
      </c>
      <c r="H145" s="180">
        <v>2</v>
      </c>
      <c r="I145" s="181"/>
      <c r="J145" s="182">
        <f t="shared" si="10"/>
        <v>0</v>
      </c>
      <c r="K145" s="183"/>
      <c r="L145" s="184"/>
      <c r="M145" s="185" t="s">
        <v>1</v>
      </c>
      <c r="N145" s="186" t="s">
        <v>40</v>
      </c>
      <c r="P145" s="148">
        <f t="shared" si="11"/>
        <v>0</v>
      </c>
      <c r="Q145" s="148">
        <v>1.1199999999999999E-3</v>
      </c>
      <c r="R145" s="148">
        <f t="shared" si="12"/>
        <v>2.2399999999999998E-3</v>
      </c>
      <c r="S145" s="148">
        <v>0</v>
      </c>
      <c r="T145" s="149">
        <f t="shared" si="13"/>
        <v>0</v>
      </c>
      <c r="AR145" s="150" t="s">
        <v>230</v>
      </c>
      <c r="AT145" s="150" t="s">
        <v>297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340</v>
      </c>
    </row>
    <row r="146" spans="2:65" s="1" customFormat="1" ht="24.25" customHeight="1">
      <c r="B146" s="31"/>
      <c r="C146" s="138" t="s">
        <v>262</v>
      </c>
      <c r="D146" s="138" t="s">
        <v>166</v>
      </c>
      <c r="E146" s="139" t="s">
        <v>2274</v>
      </c>
      <c r="F146" s="140" t="s">
        <v>2275</v>
      </c>
      <c r="G146" s="141" t="s">
        <v>222</v>
      </c>
      <c r="H146" s="142">
        <v>20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1.3434300000000001E-3</v>
      </c>
      <c r="R146" s="148">
        <f t="shared" si="12"/>
        <v>2.6868599999999999E-2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352</v>
      </c>
    </row>
    <row r="147" spans="2:65" s="1" customFormat="1" ht="24.25" customHeight="1">
      <c r="B147" s="31"/>
      <c r="C147" s="138" t="s">
        <v>266</v>
      </c>
      <c r="D147" s="138" t="s">
        <v>166</v>
      </c>
      <c r="E147" s="139" t="s">
        <v>2276</v>
      </c>
      <c r="F147" s="140" t="s">
        <v>2277</v>
      </c>
      <c r="G147" s="141" t="s">
        <v>222</v>
      </c>
      <c r="H147" s="142">
        <v>20.5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2.1994549999999999E-3</v>
      </c>
      <c r="R147" s="148">
        <f t="shared" si="12"/>
        <v>4.5088827499999998E-2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171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361</v>
      </c>
    </row>
    <row r="148" spans="2:65" s="1" customFormat="1" ht="24.25" customHeight="1">
      <c r="B148" s="31"/>
      <c r="C148" s="138" t="s">
        <v>275</v>
      </c>
      <c r="D148" s="138" t="s">
        <v>166</v>
      </c>
      <c r="E148" s="139" t="s">
        <v>2278</v>
      </c>
      <c r="F148" s="140" t="s">
        <v>2279</v>
      </c>
      <c r="G148" s="141" t="s">
        <v>222</v>
      </c>
      <c r="H148" s="142">
        <v>71.900000000000006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3.3968850000000001E-3</v>
      </c>
      <c r="R148" s="148">
        <f t="shared" si="12"/>
        <v>0.24423603150000003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300</v>
      </c>
    </row>
    <row r="149" spans="2:65" s="1" customFormat="1" ht="33" customHeight="1">
      <c r="B149" s="31"/>
      <c r="C149" s="138" t="s">
        <v>283</v>
      </c>
      <c r="D149" s="138" t="s">
        <v>166</v>
      </c>
      <c r="E149" s="139" t="s">
        <v>1348</v>
      </c>
      <c r="F149" s="140" t="s">
        <v>1349</v>
      </c>
      <c r="G149" s="141" t="s">
        <v>320</v>
      </c>
      <c r="H149" s="142">
        <v>2</v>
      </c>
      <c r="I149" s="143"/>
      <c r="J149" s="144">
        <f t="shared" si="10"/>
        <v>0</v>
      </c>
      <c r="K149" s="145"/>
      <c r="L149" s="31"/>
      <c r="M149" s="146" t="s">
        <v>1</v>
      </c>
      <c r="N149" s="147" t="s">
        <v>40</v>
      </c>
      <c r="P149" s="148">
        <f t="shared" si="11"/>
        <v>0</v>
      </c>
      <c r="Q149" s="148">
        <v>0</v>
      </c>
      <c r="R149" s="148">
        <f t="shared" si="12"/>
        <v>0</v>
      </c>
      <c r="S149" s="148">
        <v>0</v>
      </c>
      <c r="T149" s="149">
        <f t="shared" si="13"/>
        <v>0</v>
      </c>
      <c r="AR149" s="150" t="s">
        <v>170</v>
      </c>
      <c r="AT149" s="150" t="s">
        <v>166</v>
      </c>
      <c r="AU149" s="150" t="s">
        <v>171</v>
      </c>
      <c r="AY149" s="16" t="s">
        <v>163</v>
      </c>
      <c r="BE149" s="151">
        <f t="shared" si="14"/>
        <v>0</v>
      </c>
      <c r="BF149" s="151">
        <f t="shared" si="15"/>
        <v>0</v>
      </c>
      <c r="BG149" s="151">
        <f t="shared" si="16"/>
        <v>0</v>
      </c>
      <c r="BH149" s="151">
        <f t="shared" si="17"/>
        <v>0</v>
      </c>
      <c r="BI149" s="151">
        <f t="shared" si="18"/>
        <v>0</v>
      </c>
      <c r="BJ149" s="16" t="s">
        <v>171</v>
      </c>
      <c r="BK149" s="151">
        <f t="shared" si="19"/>
        <v>0</v>
      </c>
      <c r="BL149" s="16" t="s">
        <v>170</v>
      </c>
      <c r="BM149" s="150" t="s">
        <v>379</v>
      </c>
    </row>
    <row r="150" spans="2:65" s="1" customFormat="1" ht="24.25" customHeight="1">
      <c r="B150" s="31"/>
      <c r="C150" s="176" t="s">
        <v>288</v>
      </c>
      <c r="D150" s="176" t="s">
        <v>297</v>
      </c>
      <c r="E150" s="177" t="s">
        <v>2280</v>
      </c>
      <c r="F150" s="178" t="s">
        <v>2281</v>
      </c>
      <c r="G150" s="179" t="s">
        <v>320</v>
      </c>
      <c r="H150" s="180">
        <v>2</v>
      </c>
      <c r="I150" s="181"/>
      <c r="J150" s="182">
        <f t="shared" si="10"/>
        <v>0</v>
      </c>
      <c r="K150" s="183"/>
      <c r="L150" s="184"/>
      <c r="M150" s="185" t="s">
        <v>1</v>
      </c>
      <c r="N150" s="186" t="s">
        <v>40</v>
      </c>
      <c r="P150" s="148">
        <f t="shared" si="11"/>
        <v>0</v>
      </c>
      <c r="Q150" s="148">
        <v>2.172E-2</v>
      </c>
      <c r="R150" s="148">
        <f t="shared" si="12"/>
        <v>4.3439999999999999E-2</v>
      </c>
      <c r="S150" s="148">
        <v>0</v>
      </c>
      <c r="T150" s="149">
        <f t="shared" si="13"/>
        <v>0</v>
      </c>
      <c r="AR150" s="150" t="s">
        <v>230</v>
      </c>
      <c r="AT150" s="150" t="s">
        <v>297</v>
      </c>
      <c r="AU150" s="150" t="s">
        <v>171</v>
      </c>
      <c r="AY150" s="16" t="s">
        <v>163</v>
      </c>
      <c r="BE150" s="151">
        <f t="shared" si="14"/>
        <v>0</v>
      </c>
      <c r="BF150" s="151">
        <f t="shared" si="15"/>
        <v>0</v>
      </c>
      <c r="BG150" s="151">
        <f t="shared" si="16"/>
        <v>0</v>
      </c>
      <c r="BH150" s="151">
        <f t="shared" si="17"/>
        <v>0</v>
      </c>
      <c r="BI150" s="151">
        <f t="shared" si="18"/>
        <v>0</v>
      </c>
      <c r="BJ150" s="16" t="s">
        <v>171</v>
      </c>
      <c r="BK150" s="151">
        <f t="shared" si="19"/>
        <v>0</v>
      </c>
      <c r="BL150" s="16" t="s">
        <v>170</v>
      </c>
      <c r="BM150" s="150" t="s">
        <v>388</v>
      </c>
    </row>
    <row r="151" spans="2:65" s="1" customFormat="1" ht="24.25" customHeight="1">
      <c r="B151" s="31"/>
      <c r="C151" s="176" t="s">
        <v>296</v>
      </c>
      <c r="D151" s="176" t="s">
        <v>297</v>
      </c>
      <c r="E151" s="177" t="s">
        <v>1354</v>
      </c>
      <c r="F151" s="178" t="s">
        <v>1355</v>
      </c>
      <c r="G151" s="179" t="s">
        <v>320</v>
      </c>
      <c r="H151" s="180">
        <v>2</v>
      </c>
      <c r="I151" s="181"/>
      <c r="J151" s="182">
        <f t="shared" si="10"/>
        <v>0</v>
      </c>
      <c r="K151" s="183"/>
      <c r="L151" s="184"/>
      <c r="M151" s="185" t="s">
        <v>1</v>
      </c>
      <c r="N151" s="186" t="s">
        <v>40</v>
      </c>
      <c r="P151" s="148">
        <f t="shared" si="11"/>
        <v>0</v>
      </c>
      <c r="Q151" s="148">
        <v>4.8439999999999997E-2</v>
      </c>
      <c r="R151" s="148">
        <f t="shared" si="12"/>
        <v>9.6879999999999994E-2</v>
      </c>
      <c r="S151" s="148">
        <v>0</v>
      </c>
      <c r="T151" s="149">
        <f t="shared" si="13"/>
        <v>0</v>
      </c>
      <c r="AR151" s="150" t="s">
        <v>230</v>
      </c>
      <c r="AT151" s="150" t="s">
        <v>297</v>
      </c>
      <c r="AU151" s="150" t="s">
        <v>171</v>
      </c>
      <c r="AY151" s="16" t="s">
        <v>163</v>
      </c>
      <c r="BE151" s="151">
        <f t="shared" si="14"/>
        <v>0</v>
      </c>
      <c r="BF151" s="151">
        <f t="shared" si="15"/>
        <v>0</v>
      </c>
      <c r="BG151" s="151">
        <f t="shared" si="16"/>
        <v>0</v>
      </c>
      <c r="BH151" s="151">
        <f t="shared" si="17"/>
        <v>0</v>
      </c>
      <c r="BI151" s="151">
        <f t="shared" si="18"/>
        <v>0</v>
      </c>
      <c r="BJ151" s="16" t="s">
        <v>171</v>
      </c>
      <c r="BK151" s="151">
        <f t="shared" si="19"/>
        <v>0</v>
      </c>
      <c r="BL151" s="16" t="s">
        <v>170</v>
      </c>
      <c r="BM151" s="150" t="s">
        <v>398</v>
      </c>
    </row>
    <row r="152" spans="2:65" s="1" customFormat="1" ht="24.25" customHeight="1">
      <c r="B152" s="31"/>
      <c r="C152" s="176" t="s">
        <v>305</v>
      </c>
      <c r="D152" s="176" t="s">
        <v>297</v>
      </c>
      <c r="E152" s="177" t="s">
        <v>1357</v>
      </c>
      <c r="F152" s="178" t="s">
        <v>1358</v>
      </c>
      <c r="G152" s="179" t="s">
        <v>320</v>
      </c>
      <c r="H152" s="180">
        <v>2</v>
      </c>
      <c r="I152" s="181"/>
      <c r="J152" s="182">
        <f t="shared" si="10"/>
        <v>0</v>
      </c>
      <c r="K152" s="183"/>
      <c r="L152" s="184"/>
      <c r="M152" s="185" t="s">
        <v>1</v>
      </c>
      <c r="N152" s="186" t="s">
        <v>40</v>
      </c>
      <c r="P152" s="148">
        <f t="shared" si="11"/>
        <v>0</v>
      </c>
      <c r="Q152" s="148">
        <v>8.5000000000000006E-3</v>
      </c>
      <c r="R152" s="148">
        <f t="shared" si="12"/>
        <v>1.7000000000000001E-2</v>
      </c>
      <c r="S152" s="148">
        <v>0</v>
      </c>
      <c r="T152" s="149">
        <f t="shared" si="13"/>
        <v>0</v>
      </c>
      <c r="AR152" s="150" t="s">
        <v>230</v>
      </c>
      <c r="AT152" s="150" t="s">
        <v>297</v>
      </c>
      <c r="AU152" s="150" t="s">
        <v>171</v>
      </c>
      <c r="AY152" s="16" t="s">
        <v>163</v>
      </c>
      <c r="BE152" s="151">
        <f t="shared" si="14"/>
        <v>0</v>
      </c>
      <c r="BF152" s="151">
        <f t="shared" si="15"/>
        <v>0</v>
      </c>
      <c r="BG152" s="151">
        <f t="shared" si="16"/>
        <v>0</v>
      </c>
      <c r="BH152" s="151">
        <f t="shared" si="17"/>
        <v>0</v>
      </c>
      <c r="BI152" s="151">
        <f t="shared" si="18"/>
        <v>0</v>
      </c>
      <c r="BJ152" s="16" t="s">
        <v>171</v>
      </c>
      <c r="BK152" s="151">
        <f t="shared" si="19"/>
        <v>0</v>
      </c>
      <c r="BL152" s="16" t="s">
        <v>170</v>
      </c>
      <c r="BM152" s="150" t="s">
        <v>409</v>
      </c>
    </row>
    <row r="153" spans="2:65" s="1" customFormat="1" ht="24.25" customHeight="1">
      <c r="B153" s="31"/>
      <c r="C153" s="176" t="s">
        <v>311</v>
      </c>
      <c r="D153" s="176" t="s">
        <v>297</v>
      </c>
      <c r="E153" s="177" t="s">
        <v>1363</v>
      </c>
      <c r="F153" s="178" t="s">
        <v>1364</v>
      </c>
      <c r="G153" s="179" t="s">
        <v>320</v>
      </c>
      <c r="H153" s="180">
        <v>4</v>
      </c>
      <c r="I153" s="181"/>
      <c r="J153" s="182">
        <f t="shared" si="10"/>
        <v>0</v>
      </c>
      <c r="K153" s="183"/>
      <c r="L153" s="184"/>
      <c r="M153" s="185" t="s">
        <v>1</v>
      </c>
      <c r="N153" s="186" t="s">
        <v>40</v>
      </c>
      <c r="P153" s="148">
        <f t="shared" si="11"/>
        <v>0</v>
      </c>
      <c r="Q153" s="148">
        <v>1.75E-3</v>
      </c>
      <c r="R153" s="148">
        <f t="shared" si="12"/>
        <v>7.0000000000000001E-3</v>
      </c>
      <c r="S153" s="148">
        <v>0</v>
      </c>
      <c r="T153" s="149">
        <f t="shared" si="13"/>
        <v>0</v>
      </c>
      <c r="AR153" s="150" t="s">
        <v>230</v>
      </c>
      <c r="AT153" s="150" t="s">
        <v>297</v>
      </c>
      <c r="AU153" s="150" t="s">
        <v>171</v>
      </c>
      <c r="AY153" s="16" t="s">
        <v>163</v>
      </c>
      <c r="BE153" s="151">
        <f t="shared" si="14"/>
        <v>0</v>
      </c>
      <c r="BF153" s="151">
        <f t="shared" si="15"/>
        <v>0</v>
      </c>
      <c r="BG153" s="151">
        <f t="shared" si="16"/>
        <v>0</v>
      </c>
      <c r="BH153" s="151">
        <f t="shared" si="17"/>
        <v>0</v>
      </c>
      <c r="BI153" s="151">
        <f t="shared" si="18"/>
        <v>0</v>
      </c>
      <c r="BJ153" s="16" t="s">
        <v>171</v>
      </c>
      <c r="BK153" s="151">
        <f t="shared" si="19"/>
        <v>0</v>
      </c>
      <c r="BL153" s="16" t="s">
        <v>170</v>
      </c>
      <c r="BM153" s="150" t="s">
        <v>419</v>
      </c>
    </row>
    <row r="154" spans="2:65" s="11" customFormat="1" ht="22.75" customHeight="1">
      <c r="B154" s="126"/>
      <c r="D154" s="127" t="s">
        <v>73</v>
      </c>
      <c r="E154" s="136" t="s">
        <v>179</v>
      </c>
      <c r="F154" s="136" t="s">
        <v>180</v>
      </c>
      <c r="I154" s="129"/>
      <c r="J154" s="137">
        <f>BK154</f>
        <v>0</v>
      </c>
      <c r="L154" s="126"/>
      <c r="M154" s="131"/>
      <c r="P154" s="132">
        <f>SUM(P155:P160)</f>
        <v>0</v>
      </c>
      <c r="R154" s="132">
        <f>SUM(R155:R160)</f>
        <v>4.1078494000000004E-3</v>
      </c>
      <c r="T154" s="133">
        <f>SUM(T155:T160)</f>
        <v>0.21059999999999998</v>
      </c>
      <c r="AR154" s="127" t="s">
        <v>82</v>
      </c>
      <c r="AT154" s="134" t="s">
        <v>73</v>
      </c>
      <c r="AU154" s="134" t="s">
        <v>82</v>
      </c>
      <c r="AY154" s="127" t="s">
        <v>163</v>
      </c>
      <c r="BK154" s="135">
        <f>SUM(BK155:BK160)</f>
        <v>0</v>
      </c>
    </row>
    <row r="155" spans="2:65" s="1" customFormat="1" ht="24.25" customHeight="1">
      <c r="B155" s="31"/>
      <c r="C155" s="138" t="s">
        <v>317</v>
      </c>
      <c r="D155" s="138" t="s">
        <v>166</v>
      </c>
      <c r="E155" s="139" t="s">
        <v>2282</v>
      </c>
      <c r="F155" s="140" t="s">
        <v>2283</v>
      </c>
      <c r="G155" s="141" t="s">
        <v>2122</v>
      </c>
      <c r="H155" s="142">
        <v>143</v>
      </c>
      <c r="I155" s="143"/>
      <c r="J155" s="144">
        <f t="shared" ref="J155:J160" si="20">ROUND(I155*H155,2)</f>
        <v>0</v>
      </c>
      <c r="K155" s="145"/>
      <c r="L155" s="31"/>
      <c r="M155" s="146" t="s">
        <v>1</v>
      </c>
      <c r="N155" s="147" t="s">
        <v>40</v>
      </c>
      <c r="P155" s="148">
        <f t="shared" ref="P155:P160" si="21">O155*H155</f>
        <v>0</v>
      </c>
      <c r="Q155" s="148">
        <v>1.332E-5</v>
      </c>
      <c r="R155" s="148">
        <f t="shared" ref="R155:R160" si="22">Q155*H155</f>
        <v>1.9047599999999999E-3</v>
      </c>
      <c r="S155" s="148">
        <v>6.0000000000000002E-5</v>
      </c>
      <c r="T155" s="149">
        <f t="shared" ref="T155:T160" si="23">S155*H155</f>
        <v>8.5800000000000008E-3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 t="shared" ref="BE155:BE160" si="24">IF(N155="základná",J155,0)</f>
        <v>0</v>
      </c>
      <c r="BF155" s="151">
        <f t="shared" ref="BF155:BF160" si="25">IF(N155="znížená",J155,0)</f>
        <v>0</v>
      </c>
      <c r="BG155" s="151">
        <f t="shared" ref="BG155:BG160" si="26">IF(N155="zákl. prenesená",J155,0)</f>
        <v>0</v>
      </c>
      <c r="BH155" s="151">
        <f t="shared" ref="BH155:BH160" si="27">IF(N155="zníž. prenesená",J155,0)</f>
        <v>0</v>
      </c>
      <c r="BI155" s="151">
        <f t="shared" ref="BI155:BI160" si="28">IF(N155="nulová",J155,0)</f>
        <v>0</v>
      </c>
      <c r="BJ155" s="16" t="s">
        <v>171</v>
      </c>
      <c r="BK155" s="151">
        <f t="shared" ref="BK155:BK160" si="29">ROUND(I155*H155,2)</f>
        <v>0</v>
      </c>
      <c r="BL155" s="16" t="s">
        <v>170</v>
      </c>
      <c r="BM155" s="150" t="s">
        <v>433</v>
      </c>
    </row>
    <row r="156" spans="2:65" s="1" customFormat="1" ht="24.25" customHeight="1">
      <c r="B156" s="31"/>
      <c r="C156" s="138" t="s">
        <v>7</v>
      </c>
      <c r="D156" s="138" t="s">
        <v>166</v>
      </c>
      <c r="E156" s="139" t="s">
        <v>2284</v>
      </c>
      <c r="F156" s="140" t="s">
        <v>2285</v>
      </c>
      <c r="G156" s="141" t="s">
        <v>2122</v>
      </c>
      <c r="H156" s="142">
        <v>58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3.7984300000000002E-5</v>
      </c>
      <c r="R156" s="148">
        <f t="shared" si="22"/>
        <v>2.2030894000000002E-3</v>
      </c>
      <c r="S156" s="148">
        <v>6.8999999999999997E-4</v>
      </c>
      <c r="T156" s="149">
        <f t="shared" si="23"/>
        <v>4.002E-2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450</v>
      </c>
    </row>
    <row r="157" spans="2:65" s="1" customFormat="1" ht="37.75" customHeight="1">
      <c r="B157" s="31"/>
      <c r="C157" s="138" t="s">
        <v>328</v>
      </c>
      <c r="D157" s="138" t="s">
        <v>166</v>
      </c>
      <c r="E157" s="139" t="s">
        <v>2286</v>
      </c>
      <c r="F157" s="140" t="s">
        <v>2287</v>
      </c>
      <c r="G157" s="141" t="s">
        <v>222</v>
      </c>
      <c r="H157" s="142">
        <v>18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8.9999999999999993E-3</v>
      </c>
      <c r="T157" s="149">
        <f t="shared" si="23"/>
        <v>0.16199999999999998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466</v>
      </c>
    </row>
    <row r="158" spans="2:65" s="1" customFormat="1" ht="21.75" customHeight="1">
      <c r="B158" s="31"/>
      <c r="C158" s="138" t="s">
        <v>334</v>
      </c>
      <c r="D158" s="138" t="s">
        <v>166</v>
      </c>
      <c r="E158" s="139" t="s">
        <v>235</v>
      </c>
      <c r="F158" s="140" t="s">
        <v>236</v>
      </c>
      <c r="G158" s="141" t="s">
        <v>237</v>
      </c>
      <c r="H158" s="142">
        <v>0.21099999999999999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476</v>
      </c>
    </row>
    <row r="159" spans="2:65" s="1" customFormat="1" ht="24.25" customHeight="1">
      <c r="B159" s="31"/>
      <c r="C159" s="138" t="s">
        <v>340</v>
      </c>
      <c r="D159" s="138" t="s">
        <v>166</v>
      </c>
      <c r="E159" s="139" t="s">
        <v>244</v>
      </c>
      <c r="F159" s="140" t="s">
        <v>245</v>
      </c>
      <c r="G159" s="141" t="s">
        <v>237</v>
      </c>
      <c r="H159" s="142">
        <v>0.21099999999999999</v>
      </c>
      <c r="I159" s="143"/>
      <c r="J159" s="144">
        <f t="shared" si="20"/>
        <v>0</v>
      </c>
      <c r="K159" s="145"/>
      <c r="L159" s="31"/>
      <c r="M159" s="146" t="s">
        <v>1</v>
      </c>
      <c r="N159" s="147" t="s">
        <v>40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AR159" s="150" t="s">
        <v>170</v>
      </c>
      <c r="AT159" s="150" t="s">
        <v>166</v>
      </c>
      <c r="AU159" s="150" t="s">
        <v>171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484</v>
      </c>
    </row>
    <row r="160" spans="2:65" s="1" customFormat="1" ht="24.25" customHeight="1">
      <c r="B160" s="31"/>
      <c r="C160" s="138" t="s">
        <v>346</v>
      </c>
      <c r="D160" s="138" t="s">
        <v>166</v>
      </c>
      <c r="E160" s="139" t="s">
        <v>880</v>
      </c>
      <c r="F160" s="140" t="s">
        <v>2125</v>
      </c>
      <c r="G160" s="141" t="s">
        <v>237</v>
      </c>
      <c r="H160" s="142">
        <v>0.21099999999999999</v>
      </c>
      <c r="I160" s="143"/>
      <c r="J160" s="144">
        <f t="shared" si="20"/>
        <v>0</v>
      </c>
      <c r="K160" s="145"/>
      <c r="L160" s="31"/>
      <c r="M160" s="146" t="s">
        <v>1</v>
      </c>
      <c r="N160" s="147" t="s">
        <v>40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6" t="s">
        <v>171</v>
      </c>
      <c r="BK160" s="151">
        <f t="shared" si="29"/>
        <v>0</v>
      </c>
      <c r="BL160" s="16" t="s">
        <v>170</v>
      </c>
      <c r="BM160" s="150" t="s">
        <v>496</v>
      </c>
    </row>
    <row r="161" spans="2:65" s="11" customFormat="1" ht="22.75" customHeight="1">
      <c r="B161" s="126"/>
      <c r="D161" s="127" t="s">
        <v>73</v>
      </c>
      <c r="E161" s="136" t="s">
        <v>273</v>
      </c>
      <c r="F161" s="136" t="s">
        <v>274</v>
      </c>
      <c r="I161" s="129"/>
      <c r="J161" s="137">
        <f>BK161</f>
        <v>0</v>
      </c>
      <c r="L161" s="126"/>
      <c r="M161" s="131"/>
      <c r="P161" s="132">
        <f>P162</f>
        <v>0</v>
      </c>
      <c r="R161" s="132">
        <f>R162</f>
        <v>0</v>
      </c>
      <c r="T161" s="133">
        <f>T162</f>
        <v>0</v>
      </c>
      <c r="AR161" s="127" t="s">
        <v>82</v>
      </c>
      <c r="AT161" s="134" t="s">
        <v>73</v>
      </c>
      <c r="AU161" s="134" t="s">
        <v>82</v>
      </c>
      <c r="AY161" s="127" t="s">
        <v>163</v>
      </c>
      <c r="BK161" s="135">
        <f>BK162</f>
        <v>0</v>
      </c>
    </row>
    <row r="162" spans="2:65" s="1" customFormat="1" ht="24.25" customHeight="1">
      <c r="B162" s="31"/>
      <c r="C162" s="138" t="s">
        <v>352</v>
      </c>
      <c r="D162" s="138" t="s">
        <v>166</v>
      </c>
      <c r="E162" s="139" t="s">
        <v>2288</v>
      </c>
      <c r="F162" s="140" t="s">
        <v>2289</v>
      </c>
      <c r="G162" s="141" t="s">
        <v>237</v>
      </c>
      <c r="H162" s="142">
        <v>60.442</v>
      </c>
      <c r="I162" s="143"/>
      <c r="J162" s="144">
        <f>ROUND(I162*H162,2)</f>
        <v>0</v>
      </c>
      <c r="K162" s="145"/>
      <c r="L162" s="31"/>
      <c r="M162" s="146" t="s">
        <v>1</v>
      </c>
      <c r="N162" s="147" t="s">
        <v>40</v>
      </c>
      <c r="P162" s="148">
        <f>O162*H162</f>
        <v>0</v>
      </c>
      <c r="Q162" s="148">
        <v>0</v>
      </c>
      <c r="R162" s="148">
        <f>Q162*H162</f>
        <v>0</v>
      </c>
      <c r="S162" s="148">
        <v>0</v>
      </c>
      <c r="T162" s="149">
        <f>S162*H162</f>
        <v>0</v>
      </c>
      <c r="AR162" s="150" t="s">
        <v>170</v>
      </c>
      <c r="AT162" s="150" t="s">
        <v>166</v>
      </c>
      <c r="AU162" s="150" t="s">
        <v>171</v>
      </c>
      <c r="AY162" s="16" t="s">
        <v>163</v>
      </c>
      <c r="BE162" s="151">
        <f>IF(N162="základná",J162,0)</f>
        <v>0</v>
      </c>
      <c r="BF162" s="151">
        <f>IF(N162="znížená",J162,0)</f>
        <v>0</v>
      </c>
      <c r="BG162" s="151">
        <f>IF(N162="zákl. prenesená",J162,0)</f>
        <v>0</v>
      </c>
      <c r="BH162" s="151">
        <f>IF(N162="zníž. prenesená",J162,0)</f>
        <v>0</v>
      </c>
      <c r="BI162" s="151">
        <f>IF(N162="nulová",J162,0)</f>
        <v>0</v>
      </c>
      <c r="BJ162" s="16" t="s">
        <v>171</v>
      </c>
      <c r="BK162" s="151">
        <f>ROUND(I162*H162,2)</f>
        <v>0</v>
      </c>
      <c r="BL162" s="16" t="s">
        <v>170</v>
      </c>
      <c r="BM162" s="150" t="s">
        <v>509</v>
      </c>
    </row>
    <row r="163" spans="2:65" s="11" customFormat="1" ht="26" customHeight="1">
      <c r="B163" s="126"/>
      <c r="D163" s="127" t="s">
        <v>73</v>
      </c>
      <c r="E163" s="128" t="s">
        <v>279</v>
      </c>
      <c r="F163" s="128" t="s">
        <v>280</v>
      </c>
      <c r="I163" s="129"/>
      <c r="J163" s="130">
        <f>BK163</f>
        <v>0</v>
      </c>
      <c r="L163" s="126"/>
      <c r="M163" s="131"/>
      <c r="P163" s="132">
        <f>P164+P169+P173+P179+P191</f>
        <v>0</v>
      </c>
      <c r="R163" s="132">
        <f>R164+R169+R173+R179+R191</f>
        <v>3.7321357199999995E-2</v>
      </c>
      <c r="T163" s="133">
        <f>T164+T169+T173+T179+T191</f>
        <v>0</v>
      </c>
      <c r="AR163" s="127" t="s">
        <v>171</v>
      </c>
      <c r="AT163" s="134" t="s">
        <v>73</v>
      </c>
      <c r="AU163" s="134" t="s">
        <v>74</v>
      </c>
      <c r="AY163" s="127" t="s">
        <v>163</v>
      </c>
      <c r="BK163" s="135">
        <f>BK164+BK169+BK173+BK179+BK191</f>
        <v>0</v>
      </c>
    </row>
    <row r="164" spans="2:65" s="11" customFormat="1" ht="22.75" customHeight="1">
      <c r="B164" s="126"/>
      <c r="D164" s="127" t="s">
        <v>73</v>
      </c>
      <c r="E164" s="136" t="s">
        <v>281</v>
      </c>
      <c r="F164" s="136" t="s">
        <v>282</v>
      </c>
      <c r="I164" s="129"/>
      <c r="J164" s="137">
        <f>BK164</f>
        <v>0</v>
      </c>
      <c r="L164" s="126"/>
      <c r="M164" s="131"/>
      <c r="P164" s="132">
        <f>SUM(P165:P168)</f>
        <v>0</v>
      </c>
      <c r="R164" s="132">
        <f>SUM(R165:R168)</f>
        <v>9.4150000000000006E-4</v>
      </c>
      <c r="T164" s="133">
        <f>SUM(T165:T168)</f>
        <v>0</v>
      </c>
      <c r="AR164" s="127" t="s">
        <v>171</v>
      </c>
      <c r="AT164" s="134" t="s">
        <v>73</v>
      </c>
      <c r="AU164" s="134" t="s">
        <v>82</v>
      </c>
      <c r="AY164" s="127" t="s">
        <v>163</v>
      </c>
      <c r="BK164" s="135">
        <f>SUM(BK165:BK168)</f>
        <v>0</v>
      </c>
    </row>
    <row r="165" spans="2:65" s="1" customFormat="1" ht="24.25" customHeight="1">
      <c r="B165" s="31"/>
      <c r="C165" s="138" t="s">
        <v>357</v>
      </c>
      <c r="D165" s="138" t="s">
        <v>166</v>
      </c>
      <c r="E165" s="139" t="s">
        <v>2290</v>
      </c>
      <c r="F165" s="140" t="s">
        <v>2291</v>
      </c>
      <c r="G165" s="141" t="s">
        <v>222</v>
      </c>
      <c r="H165" s="142">
        <v>28.5</v>
      </c>
      <c r="I165" s="143"/>
      <c r="J165" s="144">
        <f>ROUND(I165*H165,2)</f>
        <v>0</v>
      </c>
      <c r="K165" s="145"/>
      <c r="L165" s="31"/>
      <c r="M165" s="146" t="s">
        <v>1</v>
      </c>
      <c r="N165" s="147" t="s">
        <v>40</v>
      </c>
      <c r="P165" s="148">
        <f>O165*H165</f>
        <v>0</v>
      </c>
      <c r="Q165" s="148">
        <v>9.0000000000000002E-6</v>
      </c>
      <c r="R165" s="148">
        <f>Q165*H165</f>
        <v>2.565E-4</v>
      </c>
      <c r="S165" s="148">
        <v>0</v>
      </c>
      <c r="T165" s="149">
        <f>S165*H165</f>
        <v>0</v>
      </c>
      <c r="AR165" s="150" t="s">
        <v>275</v>
      </c>
      <c r="AT165" s="150" t="s">
        <v>166</v>
      </c>
      <c r="AU165" s="150" t="s">
        <v>171</v>
      </c>
      <c r="AY165" s="16" t="s">
        <v>163</v>
      </c>
      <c r="BE165" s="151">
        <f>IF(N165="základná",J165,0)</f>
        <v>0</v>
      </c>
      <c r="BF165" s="151">
        <f>IF(N165="znížená",J165,0)</f>
        <v>0</v>
      </c>
      <c r="BG165" s="151">
        <f>IF(N165="zákl. prenesená",J165,0)</f>
        <v>0</v>
      </c>
      <c r="BH165" s="151">
        <f>IF(N165="zníž. prenesená",J165,0)</f>
        <v>0</v>
      </c>
      <c r="BI165" s="151">
        <f>IF(N165="nulová",J165,0)</f>
        <v>0</v>
      </c>
      <c r="BJ165" s="16" t="s">
        <v>171</v>
      </c>
      <c r="BK165" s="151">
        <f>ROUND(I165*H165,2)</f>
        <v>0</v>
      </c>
      <c r="BL165" s="16" t="s">
        <v>275</v>
      </c>
      <c r="BM165" s="150" t="s">
        <v>883</v>
      </c>
    </row>
    <row r="166" spans="2:65" s="1" customFormat="1" ht="33" customHeight="1">
      <c r="B166" s="31"/>
      <c r="C166" s="176" t="s">
        <v>361</v>
      </c>
      <c r="D166" s="176" t="s">
        <v>297</v>
      </c>
      <c r="E166" s="177" t="s">
        <v>2292</v>
      </c>
      <c r="F166" s="178" t="s">
        <v>2293</v>
      </c>
      <c r="G166" s="179" t="s">
        <v>222</v>
      </c>
      <c r="H166" s="180">
        <v>23.5</v>
      </c>
      <c r="I166" s="181"/>
      <c r="J166" s="182">
        <f>ROUND(I166*H166,2)</f>
        <v>0</v>
      </c>
      <c r="K166" s="183"/>
      <c r="L166" s="184"/>
      <c r="M166" s="185" t="s">
        <v>1</v>
      </c>
      <c r="N166" s="186" t="s">
        <v>40</v>
      </c>
      <c r="P166" s="148">
        <f>O166*H166</f>
        <v>0</v>
      </c>
      <c r="Q166" s="148">
        <v>1.0000000000000001E-5</v>
      </c>
      <c r="R166" s="148">
        <f>Q166*H166</f>
        <v>2.3500000000000002E-4</v>
      </c>
      <c r="S166" s="148">
        <v>0</v>
      </c>
      <c r="T166" s="149">
        <f>S166*H166</f>
        <v>0</v>
      </c>
      <c r="AR166" s="150" t="s">
        <v>300</v>
      </c>
      <c r="AT166" s="150" t="s">
        <v>297</v>
      </c>
      <c r="AU166" s="150" t="s">
        <v>171</v>
      </c>
      <c r="AY166" s="16" t="s">
        <v>163</v>
      </c>
      <c r="BE166" s="151">
        <f>IF(N166="základná",J166,0)</f>
        <v>0</v>
      </c>
      <c r="BF166" s="151">
        <f>IF(N166="znížená",J166,0)</f>
        <v>0</v>
      </c>
      <c r="BG166" s="151">
        <f>IF(N166="zákl. prenesená",J166,0)</f>
        <v>0</v>
      </c>
      <c r="BH166" s="151">
        <f>IF(N166="zníž. prenesená",J166,0)</f>
        <v>0</v>
      </c>
      <c r="BI166" s="151">
        <f>IF(N166="nulová",J166,0)</f>
        <v>0</v>
      </c>
      <c r="BJ166" s="16" t="s">
        <v>171</v>
      </c>
      <c r="BK166" s="151">
        <f>ROUND(I166*H166,2)</f>
        <v>0</v>
      </c>
      <c r="BL166" s="16" t="s">
        <v>275</v>
      </c>
      <c r="BM166" s="150" t="s">
        <v>891</v>
      </c>
    </row>
    <row r="167" spans="2:65" s="1" customFormat="1" ht="33" customHeight="1">
      <c r="B167" s="31"/>
      <c r="C167" s="176" t="s">
        <v>366</v>
      </c>
      <c r="D167" s="176" t="s">
        <v>297</v>
      </c>
      <c r="E167" s="177" t="s">
        <v>2294</v>
      </c>
      <c r="F167" s="178" t="s">
        <v>2295</v>
      </c>
      <c r="G167" s="179" t="s">
        <v>222</v>
      </c>
      <c r="H167" s="180">
        <v>5</v>
      </c>
      <c r="I167" s="181"/>
      <c r="J167" s="182">
        <f>ROUND(I167*H167,2)</f>
        <v>0</v>
      </c>
      <c r="K167" s="183"/>
      <c r="L167" s="184"/>
      <c r="M167" s="185" t="s">
        <v>1</v>
      </c>
      <c r="N167" s="186" t="s">
        <v>40</v>
      </c>
      <c r="P167" s="148">
        <f>O167*H167</f>
        <v>0</v>
      </c>
      <c r="Q167" s="148">
        <v>9.0000000000000006E-5</v>
      </c>
      <c r="R167" s="148">
        <f>Q167*H167</f>
        <v>4.5000000000000004E-4</v>
      </c>
      <c r="S167" s="148">
        <v>0</v>
      </c>
      <c r="T167" s="149">
        <f>S167*H167</f>
        <v>0</v>
      </c>
      <c r="AR167" s="150" t="s">
        <v>300</v>
      </c>
      <c r="AT167" s="150" t="s">
        <v>297</v>
      </c>
      <c r="AU167" s="150" t="s">
        <v>171</v>
      </c>
      <c r="AY167" s="16" t="s">
        <v>163</v>
      </c>
      <c r="BE167" s="151">
        <f>IF(N167="základná",J167,0)</f>
        <v>0</v>
      </c>
      <c r="BF167" s="151">
        <f>IF(N167="znížená",J167,0)</f>
        <v>0</v>
      </c>
      <c r="BG167" s="151">
        <f>IF(N167="zákl. prenesená",J167,0)</f>
        <v>0</v>
      </c>
      <c r="BH167" s="151">
        <f>IF(N167="zníž. prenesená",J167,0)</f>
        <v>0</v>
      </c>
      <c r="BI167" s="151">
        <f>IF(N167="nulová",J167,0)</f>
        <v>0</v>
      </c>
      <c r="BJ167" s="16" t="s">
        <v>171</v>
      </c>
      <c r="BK167" s="151">
        <f>ROUND(I167*H167,2)</f>
        <v>0</v>
      </c>
      <c r="BL167" s="16" t="s">
        <v>275</v>
      </c>
      <c r="BM167" s="150" t="s">
        <v>901</v>
      </c>
    </row>
    <row r="168" spans="2:65" s="1" customFormat="1" ht="24.25" customHeight="1">
      <c r="B168" s="31"/>
      <c r="C168" s="138" t="s">
        <v>300</v>
      </c>
      <c r="D168" s="138" t="s">
        <v>166</v>
      </c>
      <c r="E168" s="139" t="s">
        <v>2296</v>
      </c>
      <c r="F168" s="140" t="s">
        <v>2297</v>
      </c>
      <c r="G168" s="141" t="s">
        <v>237</v>
      </c>
      <c r="H168" s="142">
        <v>1E-3</v>
      </c>
      <c r="I168" s="143"/>
      <c r="J168" s="144">
        <f>ROUND(I168*H168,2)</f>
        <v>0</v>
      </c>
      <c r="K168" s="145"/>
      <c r="L168" s="31"/>
      <c r="M168" s="146" t="s">
        <v>1</v>
      </c>
      <c r="N168" s="147" t="s">
        <v>40</v>
      </c>
      <c r="P168" s="148">
        <f>O168*H168</f>
        <v>0</v>
      </c>
      <c r="Q168" s="148">
        <v>0</v>
      </c>
      <c r="R168" s="148">
        <f>Q168*H168</f>
        <v>0</v>
      </c>
      <c r="S168" s="148">
        <v>0</v>
      </c>
      <c r="T168" s="149">
        <f>S168*H168</f>
        <v>0</v>
      </c>
      <c r="AR168" s="150" t="s">
        <v>275</v>
      </c>
      <c r="AT168" s="150" t="s">
        <v>166</v>
      </c>
      <c r="AU168" s="150" t="s">
        <v>171</v>
      </c>
      <c r="AY168" s="16" t="s">
        <v>163</v>
      </c>
      <c r="BE168" s="151">
        <f>IF(N168="základná",J168,0)</f>
        <v>0</v>
      </c>
      <c r="BF168" s="151">
        <f>IF(N168="znížená",J168,0)</f>
        <v>0</v>
      </c>
      <c r="BG168" s="151">
        <f>IF(N168="zákl. prenesená",J168,0)</f>
        <v>0</v>
      </c>
      <c r="BH168" s="151">
        <f>IF(N168="zníž. prenesená",J168,0)</f>
        <v>0</v>
      </c>
      <c r="BI168" s="151">
        <f>IF(N168="nulová",J168,0)</f>
        <v>0</v>
      </c>
      <c r="BJ168" s="16" t="s">
        <v>171</v>
      </c>
      <c r="BK168" s="151">
        <f>ROUND(I168*H168,2)</f>
        <v>0</v>
      </c>
      <c r="BL168" s="16" t="s">
        <v>275</v>
      </c>
      <c r="BM168" s="150" t="s">
        <v>911</v>
      </c>
    </row>
    <row r="169" spans="2:65" s="11" customFormat="1" ht="22.75" customHeight="1">
      <c r="B169" s="126"/>
      <c r="D169" s="127" t="s">
        <v>73</v>
      </c>
      <c r="E169" s="136" t="s">
        <v>315</v>
      </c>
      <c r="F169" s="136" t="s">
        <v>316</v>
      </c>
      <c r="I169" s="129"/>
      <c r="J169" s="137">
        <f>BK169</f>
        <v>0</v>
      </c>
      <c r="L169" s="126"/>
      <c r="M169" s="131"/>
      <c r="P169" s="132">
        <f>SUM(P170:P172)</f>
        <v>0</v>
      </c>
      <c r="R169" s="132">
        <f>SUM(R170:R172)</f>
        <v>4.3304281999999999E-3</v>
      </c>
      <c r="T169" s="133">
        <f>SUM(T170:T172)</f>
        <v>0</v>
      </c>
      <c r="AR169" s="127" t="s">
        <v>171</v>
      </c>
      <c r="AT169" s="134" t="s">
        <v>73</v>
      </c>
      <c r="AU169" s="134" t="s">
        <v>82</v>
      </c>
      <c r="AY169" s="127" t="s">
        <v>163</v>
      </c>
      <c r="BK169" s="135">
        <f>SUM(BK170:BK172)</f>
        <v>0</v>
      </c>
    </row>
    <row r="170" spans="2:65" s="1" customFormat="1" ht="24.25" customHeight="1">
      <c r="B170" s="31"/>
      <c r="C170" s="138" t="s">
        <v>374</v>
      </c>
      <c r="D170" s="138" t="s">
        <v>166</v>
      </c>
      <c r="E170" s="139" t="s">
        <v>2298</v>
      </c>
      <c r="F170" s="140" t="s">
        <v>2299</v>
      </c>
      <c r="G170" s="141" t="s">
        <v>222</v>
      </c>
      <c r="H170" s="142">
        <v>1</v>
      </c>
      <c r="I170" s="143"/>
      <c r="J170" s="144">
        <f>ROUND(I170*H170,2)</f>
        <v>0</v>
      </c>
      <c r="K170" s="145"/>
      <c r="L170" s="31"/>
      <c r="M170" s="146" t="s">
        <v>1</v>
      </c>
      <c r="N170" s="147" t="s">
        <v>40</v>
      </c>
      <c r="P170" s="148">
        <f>O170*H170</f>
        <v>0</v>
      </c>
      <c r="Q170" s="148">
        <v>3.2081999999999998E-4</v>
      </c>
      <c r="R170" s="148">
        <f>Q170*H170</f>
        <v>3.2081999999999998E-4</v>
      </c>
      <c r="S170" s="148">
        <v>0</v>
      </c>
      <c r="T170" s="149">
        <f>S170*H170</f>
        <v>0</v>
      </c>
      <c r="AR170" s="150" t="s">
        <v>275</v>
      </c>
      <c r="AT170" s="150" t="s">
        <v>166</v>
      </c>
      <c r="AU170" s="150" t="s">
        <v>171</v>
      </c>
      <c r="AY170" s="16" t="s">
        <v>163</v>
      </c>
      <c r="BE170" s="151">
        <f>IF(N170="základná",J170,0)</f>
        <v>0</v>
      </c>
      <c r="BF170" s="151">
        <f>IF(N170="znížená",J170,0)</f>
        <v>0</v>
      </c>
      <c r="BG170" s="151">
        <f>IF(N170="zákl. prenesená",J170,0)</f>
        <v>0</v>
      </c>
      <c r="BH170" s="151">
        <f>IF(N170="zníž. prenesená",J170,0)</f>
        <v>0</v>
      </c>
      <c r="BI170" s="151">
        <f>IF(N170="nulová",J170,0)</f>
        <v>0</v>
      </c>
      <c r="BJ170" s="16" t="s">
        <v>171</v>
      </c>
      <c r="BK170" s="151">
        <f>ROUND(I170*H170,2)</f>
        <v>0</v>
      </c>
      <c r="BL170" s="16" t="s">
        <v>275</v>
      </c>
      <c r="BM170" s="150" t="s">
        <v>922</v>
      </c>
    </row>
    <row r="171" spans="2:65" s="1" customFormat="1" ht="21.75" customHeight="1">
      <c r="B171" s="31"/>
      <c r="C171" s="138" t="s">
        <v>379</v>
      </c>
      <c r="D171" s="138" t="s">
        <v>166</v>
      </c>
      <c r="E171" s="139" t="s">
        <v>2300</v>
      </c>
      <c r="F171" s="140" t="s">
        <v>2301</v>
      </c>
      <c r="G171" s="141" t="s">
        <v>222</v>
      </c>
      <c r="H171" s="142">
        <v>13</v>
      </c>
      <c r="I171" s="143"/>
      <c r="J171" s="144">
        <f>ROUND(I171*H171,2)</f>
        <v>0</v>
      </c>
      <c r="K171" s="145"/>
      <c r="L171" s="31"/>
      <c r="M171" s="146" t="s">
        <v>1</v>
      </c>
      <c r="N171" s="147" t="s">
        <v>40</v>
      </c>
      <c r="P171" s="148">
        <f>O171*H171</f>
        <v>0</v>
      </c>
      <c r="Q171" s="148">
        <v>3.0843139999999999E-4</v>
      </c>
      <c r="R171" s="148">
        <f>Q171*H171</f>
        <v>4.0096081999999996E-3</v>
      </c>
      <c r="S171" s="148">
        <v>0</v>
      </c>
      <c r="T171" s="149">
        <f>S171*H171</f>
        <v>0</v>
      </c>
      <c r="AR171" s="150" t="s">
        <v>275</v>
      </c>
      <c r="AT171" s="150" t="s">
        <v>166</v>
      </c>
      <c r="AU171" s="150" t="s">
        <v>171</v>
      </c>
      <c r="AY171" s="16" t="s">
        <v>163</v>
      </c>
      <c r="BE171" s="151">
        <f>IF(N171="základná",J171,0)</f>
        <v>0</v>
      </c>
      <c r="BF171" s="151">
        <f>IF(N171="znížená",J171,0)</f>
        <v>0</v>
      </c>
      <c r="BG171" s="151">
        <f>IF(N171="zákl. prenesená",J171,0)</f>
        <v>0</v>
      </c>
      <c r="BH171" s="151">
        <f>IF(N171="zníž. prenesená",J171,0)</f>
        <v>0</v>
      </c>
      <c r="BI171" s="151">
        <f>IF(N171="nulová",J171,0)</f>
        <v>0</v>
      </c>
      <c r="BJ171" s="16" t="s">
        <v>171</v>
      </c>
      <c r="BK171" s="151">
        <f>ROUND(I171*H171,2)</f>
        <v>0</v>
      </c>
      <c r="BL171" s="16" t="s">
        <v>275</v>
      </c>
      <c r="BM171" s="150" t="s">
        <v>928</v>
      </c>
    </row>
    <row r="172" spans="2:65" s="1" customFormat="1" ht="24.25" customHeight="1">
      <c r="B172" s="31"/>
      <c r="C172" s="138" t="s">
        <v>383</v>
      </c>
      <c r="D172" s="138" t="s">
        <v>166</v>
      </c>
      <c r="E172" s="139" t="s">
        <v>2302</v>
      </c>
      <c r="F172" s="140" t="s">
        <v>2303</v>
      </c>
      <c r="G172" s="141" t="s">
        <v>237</v>
      </c>
      <c r="H172" s="142">
        <v>4.0000000000000001E-3</v>
      </c>
      <c r="I172" s="143"/>
      <c r="J172" s="144">
        <f>ROUND(I172*H172,2)</f>
        <v>0</v>
      </c>
      <c r="K172" s="145"/>
      <c r="L172" s="31"/>
      <c r="M172" s="146" t="s">
        <v>1</v>
      </c>
      <c r="N172" s="147" t="s">
        <v>40</v>
      </c>
      <c r="P172" s="148">
        <f>O172*H172</f>
        <v>0</v>
      </c>
      <c r="Q172" s="148">
        <v>0</v>
      </c>
      <c r="R172" s="148">
        <f>Q172*H172</f>
        <v>0</v>
      </c>
      <c r="S172" s="148">
        <v>0</v>
      </c>
      <c r="T172" s="149">
        <f>S172*H172</f>
        <v>0</v>
      </c>
      <c r="AR172" s="150" t="s">
        <v>275</v>
      </c>
      <c r="AT172" s="150" t="s">
        <v>166</v>
      </c>
      <c r="AU172" s="150" t="s">
        <v>171</v>
      </c>
      <c r="AY172" s="16" t="s">
        <v>163</v>
      </c>
      <c r="BE172" s="151">
        <f>IF(N172="základná",J172,0)</f>
        <v>0</v>
      </c>
      <c r="BF172" s="151">
        <f>IF(N172="znížená",J172,0)</f>
        <v>0</v>
      </c>
      <c r="BG172" s="151">
        <f>IF(N172="zákl. prenesená",J172,0)</f>
        <v>0</v>
      </c>
      <c r="BH172" s="151">
        <f>IF(N172="zníž. prenesená",J172,0)</f>
        <v>0</v>
      </c>
      <c r="BI172" s="151">
        <f>IF(N172="nulová",J172,0)</f>
        <v>0</v>
      </c>
      <c r="BJ172" s="16" t="s">
        <v>171</v>
      </c>
      <c r="BK172" s="151">
        <f>ROUND(I172*H172,2)</f>
        <v>0</v>
      </c>
      <c r="BL172" s="16" t="s">
        <v>275</v>
      </c>
      <c r="BM172" s="150" t="s">
        <v>940</v>
      </c>
    </row>
    <row r="173" spans="2:65" s="11" customFormat="1" ht="22.75" customHeight="1">
      <c r="B173" s="126"/>
      <c r="D173" s="127" t="s">
        <v>73</v>
      </c>
      <c r="E173" s="136" t="s">
        <v>2304</v>
      </c>
      <c r="F173" s="136" t="s">
        <v>2305</v>
      </c>
      <c r="I173" s="129"/>
      <c r="J173" s="137">
        <f>BK173</f>
        <v>0</v>
      </c>
      <c r="L173" s="126"/>
      <c r="M173" s="131"/>
      <c r="P173" s="132">
        <f>SUM(P174:P178)</f>
        <v>0</v>
      </c>
      <c r="R173" s="132">
        <f>SUM(R174:R178)</f>
        <v>1.6642192E-2</v>
      </c>
      <c r="T173" s="133">
        <f>SUM(T174:T178)</f>
        <v>0</v>
      </c>
      <c r="AR173" s="127" t="s">
        <v>171</v>
      </c>
      <c r="AT173" s="134" t="s">
        <v>73</v>
      </c>
      <c r="AU173" s="134" t="s">
        <v>82</v>
      </c>
      <c r="AY173" s="127" t="s">
        <v>163</v>
      </c>
      <c r="BK173" s="135">
        <f>SUM(BK174:BK178)</f>
        <v>0</v>
      </c>
    </row>
    <row r="174" spans="2:65" s="1" customFormat="1" ht="33" customHeight="1">
      <c r="B174" s="31"/>
      <c r="C174" s="138" t="s">
        <v>388</v>
      </c>
      <c r="D174" s="138" t="s">
        <v>166</v>
      </c>
      <c r="E174" s="139" t="s">
        <v>2306</v>
      </c>
      <c r="F174" s="140" t="s">
        <v>2307</v>
      </c>
      <c r="G174" s="141" t="s">
        <v>222</v>
      </c>
      <c r="H174" s="142">
        <v>23.5</v>
      </c>
      <c r="I174" s="143"/>
      <c r="J174" s="144">
        <f>ROUND(I174*H174,2)</f>
        <v>0</v>
      </c>
      <c r="K174" s="145"/>
      <c r="L174" s="31"/>
      <c r="M174" s="146" t="s">
        <v>1</v>
      </c>
      <c r="N174" s="147" t="s">
        <v>40</v>
      </c>
      <c r="P174" s="148">
        <f>O174*H174</f>
        <v>0</v>
      </c>
      <c r="Q174" s="148">
        <v>4.0180000000000001E-4</v>
      </c>
      <c r="R174" s="148">
        <f>Q174*H174</f>
        <v>9.4423000000000007E-3</v>
      </c>
      <c r="S174" s="148">
        <v>0</v>
      </c>
      <c r="T174" s="149">
        <f>S174*H174</f>
        <v>0</v>
      </c>
      <c r="AR174" s="150" t="s">
        <v>275</v>
      </c>
      <c r="AT174" s="150" t="s">
        <v>166</v>
      </c>
      <c r="AU174" s="150" t="s">
        <v>171</v>
      </c>
      <c r="AY174" s="16" t="s">
        <v>163</v>
      </c>
      <c r="BE174" s="151">
        <f>IF(N174="základná",J174,0)</f>
        <v>0</v>
      </c>
      <c r="BF174" s="151">
        <f>IF(N174="znížená",J174,0)</f>
        <v>0</v>
      </c>
      <c r="BG174" s="151">
        <f>IF(N174="zákl. prenesená",J174,0)</f>
        <v>0</v>
      </c>
      <c r="BH174" s="151">
        <f>IF(N174="zníž. prenesená",J174,0)</f>
        <v>0</v>
      </c>
      <c r="BI174" s="151">
        <f>IF(N174="nulová",J174,0)</f>
        <v>0</v>
      </c>
      <c r="BJ174" s="16" t="s">
        <v>171</v>
      </c>
      <c r="BK174" s="151">
        <f>ROUND(I174*H174,2)</f>
        <v>0</v>
      </c>
      <c r="BL174" s="16" t="s">
        <v>275</v>
      </c>
      <c r="BM174" s="150" t="s">
        <v>951</v>
      </c>
    </row>
    <row r="175" spans="2:65" s="1" customFormat="1" ht="24.25" customHeight="1">
      <c r="B175" s="31"/>
      <c r="C175" s="138" t="s">
        <v>393</v>
      </c>
      <c r="D175" s="138" t="s">
        <v>166</v>
      </c>
      <c r="E175" s="139" t="s">
        <v>2308</v>
      </c>
      <c r="F175" s="140" t="s">
        <v>2309</v>
      </c>
      <c r="G175" s="141" t="s">
        <v>320</v>
      </c>
      <c r="H175" s="142">
        <v>2</v>
      </c>
      <c r="I175" s="143"/>
      <c r="J175" s="144">
        <f>ROUND(I175*H175,2)</f>
        <v>0</v>
      </c>
      <c r="K175" s="145"/>
      <c r="L175" s="31"/>
      <c r="M175" s="146" t="s">
        <v>1</v>
      </c>
      <c r="N175" s="147" t="s">
        <v>40</v>
      </c>
      <c r="P175" s="148">
        <f>O175*H175</f>
        <v>0</v>
      </c>
      <c r="Q175" s="148">
        <v>0</v>
      </c>
      <c r="R175" s="148">
        <f>Q175*H175</f>
        <v>0</v>
      </c>
      <c r="S175" s="148">
        <v>0</v>
      </c>
      <c r="T175" s="149">
        <f>S175*H175</f>
        <v>0</v>
      </c>
      <c r="AR175" s="150" t="s">
        <v>275</v>
      </c>
      <c r="AT175" s="150" t="s">
        <v>166</v>
      </c>
      <c r="AU175" s="150" t="s">
        <v>171</v>
      </c>
      <c r="AY175" s="16" t="s">
        <v>163</v>
      </c>
      <c r="BE175" s="151">
        <f>IF(N175="základná",J175,0)</f>
        <v>0</v>
      </c>
      <c r="BF175" s="151">
        <f>IF(N175="znížená",J175,0)</f>
        <v>0</v>
      </c>
      <c r="BG175" s="151">
        <f>IF(N175="zákl. prenesená",J175,0)</f>
        <v>0</v>
      </c>
      <c r="BH175" s="151">
        <f>IF(N175="zníž. prenesená",J175,0)</f>
        <v>0</v>
      </c>
      <c r="BI175" s="151">
        <f>IF(N175="nulová",J175,0)</f>
        <v>0</v>
      </c>
      <c r="BJ175" s="16" t="s">
        <v>171</v>
      </c>
      <c r="BK175" s="151">
        <f>ROUND(I175*H175,2)</f>
        <v>0</v>
      </c>
      <c r="BL175" s="16" t="s">
        <v>275</v>
      </c>
      <c r="BM175" s="150" t="s">
        <v>959</v>
      </c>
    </row>
    <row r="176" spans="2:65" s="1" customFormat="1" ht="21.75" customHeight="1">
      <c r="B176" s="31"/>
      <c r="C176" s="176" t="s">
        <v>398</v>
      </c>
      <c r="D176" s="176" t="s">
        <v>297</v>
      </c>
      <c r="E176" s="177" t="s">
        <v>2310</v>
      </c>
      <c r="F176" s="178" t="s">
        <v>2311</v>
      </c>
      <c r="G176" s="179" t="s">
        <v>320</v>
      </c>
      <c r="H176" s="180">
        <v>2</v>
      </c>
      <c r="I176" s="181"/>
      <c r="J176" s="182">
        <f>ROUND(I176*H176,2)</f>
        <v>0</v>
      </c>
      <c r="K176" s="183"/>
      <c r="L176" s="184"/>
      <c r="M176" s="185" t="s">
        <v>1</v>
      </c>
      <c r="N176" s="186" t="s">
        <v>40</v>
      </c>
      <c r="P176" s="148">
        <f>O176*H176</f>
        <v>0</v>
      </c>
      <c r="Q176" s="148">
        <v>1.3999999999999999E-4</v>
      </c>
      <c r="R176" s="148">
        <f>Q176*H176</f>
        <v>2.7999999999999998E-4</v>
      </c>
      <c r="S176" s="148">
        <v>0</v>
      </c>
      <c r="T176" s="149">
        <f>S176*H176</f>
        <v>0</v>
      </c>
      <c r="AR176" s="150" t="s">
        <v>300</v>
      </c>
      <c r="AT176" s="150" t="s">
        <v>297</v>
      </c>
      <c r="AU176" s="150" t="s">
        <v>171</v>
      </c>
      <c r="AY176" s="16" t="s">
        <v>163</v>
      </c>
      <c r="BE176" s="151">
        <f>IF(N176="základná",J176,0)</f>
        <v>0</v>
      </c>
      <c r="BF176" s="151">
        <f>IF(N176="znížená",J176,0)</f>
        <v>0</v>
      </c>
      <c r="BG176" s="151">
        <f>IF(N176="zákl. prenesená",J176,0)</f>
        <v>0</v>
      </c>
      <c r="BH176" s="151">
        <f>IF(N176="zníž. prenesená",J176,0)</f>
        <v>0</v>
      </c>
      <c r="BI176" s="151">
        <f>IF(N176="nulová",J176,0)</f>
        <v>0</v>
      </c>
      <c r="BJ176" s="16" t="s">
        <v>171</v>
      </c>
      <c r="BK176" s="151">
        <f>ROUND(I176*H176,2)</f>
        <v>0</v>
      </c>
      <c r="BL176" s="16" t="s">
        <v>275</v>
      </c>
      <c r="BM176" s="150" t="s">
        <v>967</v>
      </c>
    </row>
    <row r="177" spans="2:65" s="1" customFormat="1" ht="24.25" customHeight="1">
      <c r="B177" s="31"/>
      <c r="C177" s="138" t="s">
        <v>403</v>
      </c>
      <c r="D177" s="138" t="s">
        <v>166</v>
      </c>
      <c r="E177" s="139" t="s">
        <v>2312</v>
      </c>
      <c r="F177" s="140" t="s">
        <v>2313</v>
      </c>
      <c r="G177" s="141" t="s">
        <v>222</v>
      </c>
      <c r="H177" s="142">
        <v>37.1</v>
      </c>
      <c r="I177" s="143"/>
      <c r="J177" s="144">
        <f>ROUND(I177*H177,2)</f>
        <v>0</v>
      </c>
      <c r="K177" s="145"/>
      <c r="L177" s="31"/>
      <c r="M177" s="146" t="s">
        <v>1</v>
      </c>
      <c r="N177" s="147" t="s">
        <v>40</v>
      </c>
      <c r="P177" s="148">
        <f>O177*H177</f>
        <v>0</v>
      </c>
      <c r="Q177" s="148">
        <v>1.8652E-4</v>
      </c>
      <c r="R177" s="148">
        <f>Q177*H177</f>
        <v>6.9198920000000004E-3</v>
      </c>
      <c r="S177" s="148">
        <v>0</v>
      </c>
      <c r="T177" s="149">
        <f>S177*H177</f>
        <v>0</v>
      </c>
      <c r="AR177" s="150" t="s">
        <v>275</v>
      </c>
      <c r="AT177" s="150" t="s">
        <v>166</v>
      </c>
      <c r="AU177" s="150" t="s">
        <v>171</v>
      </c>
      <c r="AY177" s="16" t="s">
        <v>163</v>
      </c>
      <c r="BE177" s="151">
        <f>IF(N177="základná",J177,0)</f>
        <v>0</v>
      </c>
      <c r="BF177" s="151">
        <f>IF(N177="znížená",J177,0)</f>
        <v>0</v>
      </c>
      <c r="BG177" s="151">
        <f>IF(N177="zákl. prenesená",J177,0)</f>
        <v>0</v>
      </c>
      <c r="BH177" s="151">
        <f>IF(N177="zníž. prenesená",J177,0)</f>
        <v>0</v>
      </c>
      <c r="BI177" s="151">
        <f>IF(N177="nulová",J177,0)</f>
        <v>0</v>
      </c>
      <c r="BJ177" s="16" t="s">
        <v>171</v>
      </c>
      <c r="BK177" s="151">
        <f>ROUND(I177*H177,2)</f>
        <v>0</v>
      </c>
      <c r="BL177" s="16" t="s">
        <v>275</v>
      </c>
      <c r="BM177" s="150" t="s">
        <v>975</v>
      </c>
    </row>
    <row r="178" spans="2:65" s="1" customFormat="1" ht="24.25" customHeight="1">
      <c r="B178" s="31"/>
      <c r="C178" s="138" t="s">
        <v>409</v>
      </c>
      <c r="D178" s="138" t="s">
        <v>166</v>
      </c>
      <c r="E178" s="139" t="s">
        <v>2314</v>
      </c>
      <c r="F178" s="140" t="s">
        <v>2315</v>
      </c>
      <c r="G178" s="141" t="s">
        <v>237</v>
      </c>
      <c r="H178" s="142">
        <v>1.7000000000000001E-2</v>
      </c>
      <c r="I178" s="143"/>
      <c r="J178" s="144">
        <f>ROUND(I178*H178,2)</f>
        <v>0</v>
      </c>
      <c r="K178" s="145"/>
      <c r="L178" s="31"/>
      <c r="M178" s="146" t="s">
        <v>1</v>
      </c>
      <c r="N178" s="147" t="s">
        <v>40</v>
      </c>
      <c r="P178" s="148">
        <f>O178*H178</f>
        <v>0</v>
      </c>
      <c r="Q178" s="148">
        <v>0</v>
      </c>
      <c r="R178" s="148">
        <f>Q178*H178</f>
        <v>0</v>
      </c>
      <c r="S178" s="148">
        <v>0</v>
      </c>
      <c r="T178" s="149">
        <f>S178*H178</f>
        <v>0</v>
      </c>
      <c r="AR178" s="150" t="s">
        <v>275</v>
      </c>
      <c r="AT178" s="150" t="s">
        <v>166</v>
      </c>
      <c r="AU178" s="150" t="s">
        <v>171</v>
      </c>
      <c r="AY178" s="16" t="s">
        <v>163</v>
      </c>
      <c r="BE178" s="151">
        <f>IF(N178="základná",J178,0)</f>
        <v>0</v>
      </c>
      <c r="BF178" s="151">
        <f>IF(N178="znížená",J178,0)</f>
        <v>0</v>
      </c>
      <c r="BG178" s="151">
        <f>IF(N178="zákl. prenesená",J178,0)</f>
        <v>0</v>
      </c>
      <c r="BH178" s="151">
        <f>IF(N178="zníž. prenesená",J178,0)</f>
        <v>0</v>
      </c>
      <c r="BI178" s="151">
        <f>IF(N178="nulová",J178,0)</f>
        <v>0</v>
      </c>
      <c r="BJ178" s="16" t="s">
        <v>171</v>
      </c>
      <c r="BK178" s="151">
        <f>ROUND(I178*H178,2)</f>
        <v>0</v>
      </c>
      <c r="BL178" s="16" t="s">
        <v>275</v>
      </c>
      <c r="BM178" s="150" t="s">
        <v>983</v>
      </c>
    </row>
    <row r="179" spans="2:65" s="11" customFormat="1" ht="22.75" customHeight="1">
      <c r="B179" s="126"/>
      <c r="D179" s="127" t="s">
        <v>73</v>
      </c>
      <c r="E179" s="136" t="s">
        <v>2316</v>
      </c>
      <c r="F179" s="136" t="s">
        <v>2317</v>
      </c>
      <c r="I179" s="129"/>
      <c r="J179" s="137">
        <f>BK179</f>
        <v>0</v>
      </c>
      <c r="L179" s="126"/>
      <c r="M179" s="131"/>
      <c r="P179" s="132">
        <f>SUM(P180:P190)</f>
        <v>0</v>
      </c>
      <c r="R179" s="132">
        <f>SUM(R180:R190)</f>
        <v>6.3599209999999993E-3</v>
      </c>
      <c r="T179" s="133">
        <f>SUM(T180:T190)</f>
        <v>0</v>
      </c>
      <c r="AR179" s="127" t="s">
        <v>171</v>
      </c>
      <c r="AT179" s="134" t="s">
        <v>73</v>
      </c>
      <c r="AU179" s="134" t="s">
        <v>82</v>
      </c>
      <c r="AY179" s="127" t="s">
        <v>163</v>
      </c>
      <c r="BK179" s="135">
        <f>SUM(BK180:BK190)</f>
        <v>0</v>
      </c>
    </row>
    <row r="180" spans="2:65" s="1" customFormat="1" ht="24.25" customHeight="1">
      <c r="B180" s="31"/>
      <c r="C180" s="138" t="s">
        <v>415</v>
      </c>
      <c r="D180" s="138" t="s">
        <v>166</v>
      </c>
      <c r="E180" s="139" t="s">
        <v>2318</v>
      </c>
      <c r="F180" s="140" t="s">
        <v>2319</v>
      </c>
      <c r="G180" s="141" t="s">
        <v>320</v>
      </c>
      <c r="H180" s="142">
        <v>1</v>
      </c>
      <c r="I180" s="143"/>
      <c r="J180" s="144">
        <f t="shared" ref="J180:J190" si="30">ROUND(I180*H180,2)</f>
        <v>0</v>
      </c>
      <c r="K180" s="145"/>
      <c r="L180" s="31"/>
      <c r="M180" s="146" t="s">
        <v>1</v>
      </c>
      <c r="N180" s="147" t="s">
        <v>40</v>
      </c>
      <c r="P180" s="148">
        <f t="shared" ref="P180:P190" si="31">O180*H180</f>
        <v>0</v>
      </c>
      <c r="Q180" s="148">
        <v>7.9992099999999999E-4</v>
      </c>
      <c r="R180" s="148">
        <f t="shared" ref="R180:R190" si="32">Q180*H180</f>
        <v>7.9992099999999999E-4</v>
      </c>
      <c r="S180" s="148">
        <v>0</v>
      </c>
      <c r="T180" s="149">
        <f t="shared" ref="T180:T190" si="33">S180*H180</f>
        <v>0</v>
      </c>
      <c r="AR180" s="150" t="s">
        <v>275</v>
      </c>
      <c r="AT180" s="150" t="s">
        <v>166</v>
      </c>
      <c r="AU180" s="150" t="s">
        <v>171</v>
      </c>
      <c r="AY180" s="16" t="s">
        <v>163</v>
      </c>
      <c r="BE180" s="151">
        <f t="shared" ref="BE180:BE190" si="34">IF(N180="základná",J180,0)</f>
        <v>0</v>
      </c>
      <c r="BF180" s="151">
        <f t="shared" ref="BF180:BF190" si="35">IF(N180="znížená",J180,0)</f>
        <v>0</v>
      </c>
      <c r="BG180" s="151">
        <f t="shared" ref="BG180:BG190" si="36">IF(N180="zákl. prenesená",J180,0)</f>
        <v>0</v>
      </c>
      <c r="BH180" s="151">
        <f t="shared" ref="BH180:BH190" si="37">IF(N180="zníž. prenesená",J180,0)</f>
        <v>0</v>
      </c>
      <c r="BI180" s="151">
        <f t="shared" ref="BI180:BI190" si="38">IF(N180="nulová",J180,0)</f>
        <v>0</v>
      </c>
      <c r="BJ180" s="16" t="s">
        <v>171</v>
      </c>
      <c r="BK180" s="151">
        <f t="shared" ref="BK180:BK190" si="39">ROUND(I180*H180,2)</f>
        <v>0</v>
      </c>
      <c r="BL180" s="16" t="s">
        <v>275</v>
      </c>
      <c r="BM180" s="150" t="s">
        <v>991</v>
      </c>
    </row>
    <row r="181" spans="2:65" s="1" customFormat="1" ht="24.25" customHeight="1">
      <c r="B181" s="31"/>
      <c r="C181" s="176" t="s">
        <v>419</v>
      </c>
      <c r="D181" s="176" t="s">
        <v>297</v>
      </c>
      <c r="E181" s="177" t="s">
        <v>2320</v>
      </c>
      <c r="F181" s="178" t="s">
        <v>2321</v>
      </c>
      <c r="G181" s="179" t="s">
        <v>320</v>
      </c>
      <c r="H181" s="180">
        <v>1</v>
      </c>
      <c r="I181" s="181"/>
      <c r="J181" s="182">
        <f t="shared" si="30"/>
        <v>0</v>
      </c>
      <c r="K181" s="183"/>
      <c r="L181" s="184"/>
      <c r="M181" s="185" t="s">
        <v>1</v>
      </c>
      <c r="N181" s="186" t="s">
        <v>40</v>
      </c>
      <c r="P181" s="148">
        <f t="shared" si="31"/>
        <v>0</v>
      </c>
      <c r="Q181" s="148">
        <v>1.2999999999999999E-3</v>
      </c>
      <c r="R181" s="148">
        <f t="shared" si="32"/>
        <v>1.2999999999999999E-3</v>
      </c>
      <c r="S181" s="148">
        <v>0</v>
      </c>
      <c r="T181" s="149">
        <f t="shared" si="33"/>
        <v>0</v>
      </c>
      <c r="AR181" s="150" t="s">
        <v>300</v>
      </c>
      <c r="AT181" s="150" t="s">
        <v>297</v>
      </c>
      <c r="AU181" s="150" t="s">
        <v>171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275</v>
      </c>
      <c r="BM181" s="150" t="s">
        <v>999</v>
      </c>
    </row>
    <row r="182" spans="2:65" s="1" customFormat="1" ht="21.75" customHeight="1">
      <c r="B182" s="31"/>
      <c r="C182" s="138" t="s">
        <v>425</v>
      </c>
      <c r="D182" s="138" t="s">
        <v>166</v>
      </c>
      <c r="E182" s="139" t="s">
        <v>2322</v>
      </c>
      <c r="F182" s="140" t="s">
        <v>2323</v>
      </c>
      <c r="G182" s="141" t="s">
        <v>320</v>
      </c>
      <c r="H182" s="142">
        <v>1</v>
      </c>
      <c r="I182" s="143"/>
      <c r="J182" s="144">
        <f t="shared" si="30"/>
        <v>0</v>
      </c>
      <c r="K182" s="145"/>
      <c r="L182" s="31"/>
      <c r="M182" s="146" t="s">
        <v>1</v>
      </c>
      <c r="N182" s="147" t="s">
        <v>40</v>
      </c>
      <c r="P182" s="148">
        <f t="shared" si="31"/>
        <v>0</v>
      </c>
      <c r="Q182" s="148">
        <v>8.0000000000000007E-5</v>
      </c>
      <c r="R182" s="148">
        <f t="shared" si="32"/>
        <v>8.0000000000000007E-5</v>
      </c>
      <c r="S182" s="148">
        <v>0</v>
      </c>
      <c r="T182" s="149">
        <f t="shared" si="33"/>
        <v>0</v>
      </c>
      <c r="AR182" s="150" t="s">
        <v>275</v>
      </c>
      <c r="AT182" s="150" t="s">
        <v>166</v>
      </c>
      <c r="AU182" s="150" t="s">
        <v>171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275</v>
      </c>
      <c r="BM182" s="150" t="s">
        <v>1007</v>
      </c>
    </row>
    <row r="183" spans="2:65" s="1" customFormat="1" ht="24.25" customHeight="1">
      <c r="B183" s="31"/>
      <c r="C183" s="176" t="s">
        <v>433</v>
      </c>
      <c r="D183" s="176" t="s">
        <v>297</v>
      </c>
      <c r="E183" s="177" t="s">
        <v>2324</v>
      </c>
      <c r="F183" s="178" t="s">
        <v>2325</v>
      </c>
      <c r="G183" s="179" t="s">
        <v>320</v>
      </c>
      <c r="H183" s="180">
        <v>1</v>
      </c>
      <c r="I183" s="181"/>
      <c r="J183" s="182">
        <f t="shared" si="30"/>
        <v>0</v>
      </c>
      <c r="K183" s="183"/>
      <c r="L183" s="184"/>
      <c r="M183" s="185" t="s">
        <v>1</v>
      </c>
      <c r="N183" s="186" t="s">
        <v>40</v>
      </c>
      <c r="P183" s="148">
        <f t="shared" si="31"/>
        <v>0</v>
      </c>
      <c r="Q183" s="148">
        <v>2.4000000000000001E-4</v>
      </c>
      <c r="R183" s="148">
        <f t="shared" si="32"/>
        <v>2.4000000000000001E-4</v>
      </c>
      <c r="S183" s="148">
        <v>0</v>
      </c>
      <c r="T183" s="149">
        <f t="shared" si="33"/>
        <v>0</v>
      </c>
      <c r="AR183" s="150" t="s">
        <v>300</v>
      </c>
      <c r="AT183" s="150" t="s">
        <v>297</v>
      </c>
      <c r="AU183" s="150" t="s">
        <v>171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275</v>
      </c>
      <c r="BM183" s="150" t="s">
        <v>1015</v>
      </c>
    </row>
    <row r="184" spans="2:65" s="1" customFormat="1" ht="33" customHeight="1">
      <c r="B184" s="31"/>
      <c r="C184" s="138" t="s">
        <v>446</v>
      </c>
      <c r="D184" s="138" t="s">
        <v>166</v>
      </c>
      <c r="E184" s="139" t="s">
        <v>2326</v>
      </c>
      <c r="F184" s="140" t="s">
        <v>2327</v>
      </c>
      <c r="G184" s="141" t="s">
        <v>320</v>
      </c>
      <c r="H184" s="142">
        <v>1</v>
      </c>
      <c r="I184" s="143"/>
      <c r="J184" s="144">
        <f t="shared" si="30"/>
        <v>0</v>
      </c>
      <c r="K184" s="145"/>
      <c r="L184" s="31"/>
      <c r="M184" s="146" t="s">
        <v>1</v>
      </c>
      <c r="N184" s="147" t="s">
        <v>40</v>
      </c>
      <c r="P184" s="148">
        <f t="shared" si="31"/>
        <v>0</v>
      </c>
      <c r="Q184" s="148">
        <v>1E-4</v>
      </c>
      <c r="R184" s="148">
        <f t="shared" si="32"/>
        <v>1E-4</v>
      </c>
      <c r="S184" s="148">
        <v>0</v>
      </c>
      <c r="T184" s="149">
        <f t="shared" si="33"/>
        <v>0</v>
      </c>
      <c r="AR184" s="150" t="s">
        <v>275</v>
      </c>
      <c r="AT184" s="150" t="s">
        <v>166</v>
      </c>
      <c r="AU184" s="150" t="s">
        <v>171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275</v>
      </c>
      <c r="BM184" s="150" t="s">
        <v>1023</v>
      </c>
    </row>
    <row r="185" spans="2:65" s="1" customFormat="1" ht="16.5" customHeight="1">
      <c r="B185" s="31"/>
      <c r="C185" s="176" t="s">
        <v>450</v>
      </c>
      <c r="D185" s="176" t="s">
        <v>297</v>
      </c>
      <c r="E185" s="177" t="s">
        <v>2328</v>
      </c>
      <c r="F185" s="178" t="s">
        <v>2329</v>
      </c>
      <c r="G185" s="179" t="s">
        <v>320</v>
      </c>
      <c r="H185" s="180">
        <v>1</v>
      </c>
      <c r="I185" s="181"/>
      <c r="J185" s="182">
        <f t="shared" si="30"/>
        <v>0</v>
      </c>
      <c r="K185" s="183"/>
      <c r="L185" s="184"/>
      <c r="M185" s="185" t="s">
        <v>1</v>
      </c>
      <c r="N185" s="186" t="s">
        <v>40</v>
      </c>
      <c r="P185" s="148">
        <f t="shared" si="31"/>
        <v>0</v>
      </c>
      <c r="Q185" s="148">
        <v>1.2999999999999999E-3</v>
      </c>
      <c r="R185" s="148">
        <f t="shared" si="32"/>
        <v>1.2999999999999999E-3</v>
      </c>
      <c r="S185" s="148">
        <v>0</v>
      </c>
      <c r="T185" s="149">
        <f t="shared" si="33"/>
        <v>0</v>
      </c>
      <c r="AR185" s="150" t="s">
        <v>300</v>
      </c>
      <c r="AT185" s="150" t="s">
        <v>297</v>
      </c>
      <c r="AU185" s="150" t="s">
        <v>171</v>
      </c>
      <c r="AY185" s="16" t="s">
        <v>163</v>
      </c>
      <c r="BE185" s="151">
        <f t="shared" si="34"/>
        <v>0</v>
      </c>
      <c r="BF185" s="151">
        <f t="shared" si="35"/>
        <v>0</v>
      </c>
      <c r="BG185" s="151">
        <f t="shared" si="36"/>
        <v>0</v>
      </c>
      <c r="BH185" s="151">
        <f t="shared" si="37"/>
        <v>0</v>
      </c>
      <c r="BI185" s="151">
        <f t="shared" si="38"/>
        <v>0</v>
      </c>
      <c r="BJ185" s="16" t="s">
        <v>171</v>
      </c>
      <c r="BK185" s="151">
        <f t="shared" si="39"/>
        <v>0</v>
      </c>
      <c r="BL185" s="16" t="s">
        <v>275</v>
      </c>
      <c r="BM185" s="150" t="s">
        <v>1031</v>
      </c>
    </row>
    <row r="186" spans="2:65" s="1" customFormat="1" ht="21.75" customHeight="1">
      <c r="B186" s="31"/>
      <c r="C186" s="176" t="s">
        <v>454</v>
      </c>
      <c r="D186" s="176" t="s">
        <v>297</v>
      </c>
      <c r="E186" s="177" t="s">
        <v>2330</v>
      </c>
      <c r="F186" s="178" t="s">
        <v>2331</v>
      </c>
      <c r="G186" s="179" t="s">
        <v>320</v>
      </c>
      <c r="H186" s="180">
        <v>1</v>
      </c>
      <c r="I186" s="181"/>
      <c r="J186" s="182">
        <f t="shared" si="30"/>
        <v>0</v>
      </c>
      <c r="K186" s="183"/>
      <c r="L186" s="184"/>
      <c r="M186" s="185" t="s">
        <v>1</v>
      </c>
      <c r="N186" s="186" t="s">
        <v>40</v>
      </c>
      <c r="P186" s="148">
        <f t="shared" si="31"/>
        <v>0</v>
      </c>
      <c r="Q186" s="148">
        <v>7.3999999999999999E-4</v>
      </c>
      <c r="R186" s="148">
        <f t="shared" si="32"/>
        <v>7.3999999999999999E-4</v>
      </c>
      <c r="S186" s="148">
        <v>0</v>
      </c>
      <c r="T186" s="149">
        <f t="shared" si="33"/>
        <v>0</v>
      </c>
      <c r="AR186" s="150" t="s">
        <v>300</v>
      </c>
      <c r="AT186" s="150" t="s">
        <v>297</v>
      </c>
      <c r="AU186" s="150" t="s">
        <v>171</v>
      </c>
      <c r="AY186" s="16" t="s">
        <v>163</v>
      </c>
      <c r="BE186" s="151">
        <f t="shared" si="34"/>
        <v>0</v>
      </c>
      <c r="BF186" s="151">
        <f t="shared" si="35"/>
        <v>0</v>
      </c>
      <c r="BG186" s="151">
        <f t="shared" si="36"/>
        <v>0</v>
      </c>
      <c r="BH186" s="151">
        <f t="shared" si="37"/>
        <v>0</v>
      </c>
      <c r="BI186" s="151">
        <f t="shared" si="38"/>
        <v>0</v>
      </c>
      <c r="BJ186" s="16" t="s">
        <v>171</v>
      </c>
      <c r="BK186" s="151">
        <f t="shared" si="39"/>
        <v>0</v>
      </c>
      <c r="BL186" s="16" t="s">
        <v>275</v>
      </c>
      <c r="BM186" s="150" t="s">
        <v>1039</v>
      </c>
    </row>
    <row r="187" spans="2:65" s="1" customFormat="1" ht="24.25" customHeight="1">
      <c r="B187" s="31"/>
      <c r="C187" s="138" t="s">
        <v>466</v>
      </c>
      <c r="D187" s="138" t="s">
        <v>166</v>
      </c>
      <c r="E187" s="139" t="s">
        <v>2332</v>
      </c>
      <c r="F187" s="140" t="s">
        <v>2333</v>
      </c>
      <c r="G187" s="141" t="s">
        <v>320</v>
      </c>
      <c r="H187" s="142">
        <v>2</v>
      </c>
      <c r="I187" s="143"/>
      <c r="J187" s="144">
        <f t="shared" si="30"/>
        <v>0</v>
      </c>
      <c r="K187" s="145"/>
      <c r="L187" s="31"/>
      <c r="M187" s="146" t="s">
        <v>1</v>
      </c>
      <c r="N187" s="147" t="s">
        <v>40</v>
      </c>
      <c r="P187" s="148">
        <f t="shared" si="31"/>
        <v>0</v>
      </c>
      <c r="Q187" s="148">
        <v>0</v>
      </c>
      <c r="R187" s="148">
        <f t="shared" si="32"/>
        <v>0</v>
      </c>
      <c r="S187" s="148">
        <v>0</v>
      </c>
      <c r="T187" s="149">
        <f t="shared" si="33"/>
        <v>0</v>
      </c>
      <c r="AR187" s="150" t="s">
        <v>275</v>
      </c>
      <c r="AT187" s="150" t="s">
        <v>166</v>
      </c>
      <c r="AU187" s="150" t="s">
        <v>171</v>
      </c>
      <c r="AY187" s="16" t="s">
        <v>163</v>
      </c>
      <c r="BE187" s="151">
        <f t="shared" si="34"/>
        <v>0</v>
      </c>
      <c r="BF187" s="151">
        <f t="shared" si="35"/>
        <v>0</v>
      </c>
      <c r="BG187" s="151">
        <f t="shared" si="36"/>
        <v>0</v>
      </c>
      <c r="BH187" s="151">
        <f t="shared" si="37"/>
        <v>0</v>
      </c>
      <c r="BI187" s="151">
        <f t="shared" si="38"/>
        <v>0</v>
      </c>
      <c r="BJ187" s="16" t="s">
        <v>171</v>
      </c>
      <c r="BK187" s="151">
        <f t="shared" si="39"/>
        <v>0</v>
      </c>
      <c r="BL187" s="16" t="s">
        <v>275</v>
      </c>
      <c r="BM187" s="150" t="s">
        <v>1047</v>
      </c>
    </row>
    <row r="188" spans="2:65" s="1" customFormat="1" ht="33" customHeight="1">
      <c r="B188" s="31"/>
      <c r="C188" s="176" t="s">
        <v>470</v>
      </c>
      <c r="D188" s="176" t="s">
        <v>297</v>
      </c>
      <c r="E188" s="177" t="s">
        <v>2334</v>
      </c>
      <c r="F188" s="178" t="s">
        <v>2335</v>
      </c>
      <c r="G188" s="179" t="s">
        <v>320</v>
      </c>
      <c r="H188" s="180">
        <v>2</v>
      </c>
      <c r="I188" s="181"/>
      <c r="J188" s="182">
        <f t="shared" si="30"/>
        <v>0</v>
      </c>
      <c r="K188" s="183"/>
      <c r="L188" s="184"/>
      <c r="M188" s="185" t="s">
        <v>1</v>
      </c>
      <c r="N188" s="186" t="s">
        <v>40</v>
      </c>
      <c r="P188" s="148">
        <f t="shared" si="31"/>
        <v>0</v>
      </c>
      <c r="Q188" s="148">
        <v>8.9999999999999998E-4</v>
      </c>
      <c r="R188" s="148">
        <f t="shared" si="32"/>
        <v>1.8E-3</v>
      </c>
      <c r="S188" s="148">
        <v>0</v>
      </c>
      <c r="T188" s="149">
        <f t="shared" si="33"/>
        <v>0</v>
      </c>
      <c r="AR188" s="150" t="s">
        <v>300</v>
      </c>
      <c r="AT188" s="150" t="s">
        <v>297</v>
      </c>
      <c r="AU188" s="150" t="s">
        <v>171</v>
      </c>
      <c r="AY188" s="16" t="s">
        <v>163</v>
      </c>
      <c r="BE188" s="151">
        <f t="shared" si="34"/>
        <v>0</v>
      </c>
      <c r="BF188" s="151">
        <f t="shared" si="35"/>
        <v>0</v>
      </c>
      <c r="BG188" s="151">
        <f t="shared" si="36"/>
        <v>0</v>
      </c>
      <c r="BH188" s="151">
        <f t="shared" si="37"/>
        <v>0</v>
      </c>
      <c r="BI188" s="151">
        <f t="shared" si="38"/>
        <v>0</v>
      </c>
      <c r="BJ188" s="16" t="s">
        <v>171</v>
      </c>
      <c r="BK188" s="151">
        <f t="shared" si="39"/>
        <v>0</v>
      </c>
      <c r="BL188" s="16" t="s">
        <v>275</v>
      </c>
      <c r="BM188" s="150" t="s">
        <v>1073</v>
      </c>
    </row>
    <row r="189" spans="2:65" s="1" customFormat="1" ht="16.5" customHeight="1">
      <c r="B189" s="31"/>
      <c r="C189" s="138" t="s">
        <v>476</v>
      </c>
      <c r="D189" s="138" t="s">
        <v>166</v>
      </c>
      <c r="E189" s="139" t="s">
        <v>2336</v>
      </c>
      <c r="F189" s="140" t="s">
        <v>2337</v>
      </c>
      <c r="G189" s="141" t="s">
        <v>320</v>
      </c>
      <c r="H189" s="142">
        <v>1</v>
      </c>
      <c r="I189" s="143"/>
      <c r="J189" s="144">
        <f t="shared" si="30"/>
        <v>0</v>
      </c>
      <c r="K189" s="145"/>
      <c r="L189" s="31"/>
      <c r="M189" s="146" t="s">
        <v>1</v>
      </c>
      <c r="N189" s="147" t="s">
        <v>40</v>
      </c>
      <c r="P189" s="148">
        <f t="shared" si="31"/>
        <v>0</v>
      </c>
      <c r="Q189" s="148">
        <v>0</v>
      </c>
      <c r="R189" s="148">
        <f t="shared" si="32"/>
        <v>0</v>
      </c>
      <c r="S189" s="148">
        <v>0</v>
      </c>
      <c r="T189" s="149">
        <f t="shared" si="33"/>
        <v>0</v>
      </c>
      <c r="AR189" s="150" t="s">
        <v>275</v>
      </c>
      <c r="AT189" s="150" t="s">
        <v>166</v>
      </c>
      <c r="AU189" s="150" t="s">
        <v>171</v>
      </c>
      <c r="AY189" s="16" t="s">
        <v>163</v>
      </c>
      <c r="BE189" s="151">
        <f t="shared" si="34"/>
        <v>0</v>
      </c>
      <c r="BF189" s="151">
        <f t="shared" si="35"/>
        <v>0</v>
      </c>
      <c r="BG189" s="151">
        <f t="shared" si="36"/>
        <v>0</v>
      </c>
      <c r="BH189" s="151">
        <f t="shared" si="37"/>
        <v>0</v>
      </c>
      <c r="BI189" s="151">
        <f t="shared" si="38"/>
        <v>0</v>
      </c>
      <c r="BJ189" s="16" t="s">
        <v>171</v>
      </c>
      <c r="BK189" s="151">
        <f t="shared" si="39"/>
        <v>0</v>
      </c>
      <c r="BL189" s="16" t="s">
        <v>275</v>
      </c>
      <c r="BM189" s="150" t="s">
        <v>1082</v>
      </c>
    </row>
    <row r="190" spans="2:65" s="1" customFormat="1" ht="24.25" customHeight="1">
      <c r="B190" s="31"/>
      <c r="C190" s="138" t="s">
        <v>480</v>
      </c>
      <c r="D190" s="138" t="s">
        <v>166</v>
      </c>
      <c r="E190" s="139" t="s">
        <v>2338</v>
      </c>
      <c r="F190" s="140" t="s">
        <v>2339</v>
      </c>
      <c r="G190" s="141" t="s">
        <v>237</v>
      </c>
      <c r="H190" s="142">
        <v>6.0000000000000001E-3</v>
      </c>
      <c r="I190" s="143"/>
      <c r="J190" s="144">
        <f t="shared" si="30"/>
        <v>0</v>
      </c>
      <c r="K190" s="145"/>
      <c r="L190" s="31"/>
      <c r="M190" s="146" t="s">
        <v>1</v>
      </c>
      <c r="N190" s="147" t="s">
        <v>40</v>
      </c>
      <c r="P190" s="148">
        <f t="shared" si="31"/>
        <v>0</v>
      </c>
      <c r="Q190" s="148">
        <v>0</v>
      </c>
      <c r="R190" s="148">
        <f t="shared" si="32"/>
        <v>0</v>
      </c>
      <c r="S190" s="148">
        <v>0</v>
      </c>
      <c r="T190" s="149">
        <f t="shared" si="33"/>
        <v>0</v>
      </c>
      <c r="AR190" s="150" t="s">
        <v>275</v>
      </c>
      <c r="AT190" s="150" t="s">
        <v>166</v>
      </c>
      <c r="AU190" s="150" t="s">
        <v>171</v>
      </c>
      <c r="AY190" s="16" t="s">
        <v>163</v>
      </c>
      <c r="BE190" s="151">
        <f t="shared" si="34"/>
        <v>0</v>
      </c>
      <c r="BF190" s="151">
        <f t="shared" si="35"/>
        <v>0</v>
      </c>
      <c r="BG190" s="151">
        <f t="shared" si="36"/>
        <v>0</v>
      </c>
      <c r="BH190" s="151">
        <f t="shared" si="37"/>
        <v>0</v>
      </c>
      <c r="BI190" s="151">
        <f t="shared" si="38"/>
        <v>0</v>
      </c>
      <c r="BJ190" s="16" t="s">
        <v>171</v>
      </c>
      <c r="BK190" s="151">
        <f t="shared" si="39"/>
        <v>0</v>
      </c>
      <c r="BL190" s="16" t="s">
        <v>275</v>
      </c>
      <c r="BM190" s="150" t="s">
        <v>1094</v>
      </c>
    </row>
    <row r="191" spans="2:65" s="11" customFormat="1" ht="22.75" customHeight="1">
      <c r="B191" s="126"/>
      <c r="D191" s="127" t="s">
        <v>73</v>
      </c>
      <c r="E191" s="136" t="s">
        <v>2340</v>
      </c>
      <c r="F191" s="136" t="s">
        <v>2341</v>
      </c>
      <c r="I191" s="129"/>
      <c r="J191" s="137">
        <f>BK191</f>
        <v>0</v>
      </c>
      <c r="L191" s="126"/>
      <c r="M191" s="131"/>
      <c r="P191" s="132">
        <f>SUM(P192:P207)</f>
        <v>0</v>
      </c>
      <c r="R191" s="132">
        <f>SUM(R192:R207)</f>
        <v>9.0473160000000014E-3</v>
      </c>
      <c r="T191" s="133">
        <f>SUM(T192:T207)</f>
        <v>0</v>
      </c>
      <c r="AR191" s="127" t="s">
        <v>171</v>
      </c>
      <c r="AT191" s="134" t="s">
        <v>73</v>
      </c>
      <c r="AU191" s="134" t="s">
        <v>82</v>
      </c>
      <c r="AY191" s="127" t="s">
        <v>163</v>
      </c>
      <c r="BK191" s="135">
        <f>SUM(BK192:BK207)</f>
        <v>0</v>
      </c>
    </row>
    <row r="192" spans="2:65" s="1" customFormat="1" ht="16.5" customHeight="1">
      <c r="B192" s="31"/>
      <c r="C192" s="138" t="s">
        <v>484</v>
      </c>
      <c r="D192" s="138" t="s">
        <v>166</v>
      </c>
      <c r="E192" s="139" t="s">
        <v>2342</v>
      </c>
      <c r="F192" s="140" t="s">
        <v>2343</v>
      </c>
      <c r="G192" s="141" t="s">
        <v>320</v>
      </c>
      <c r="H192" s="142">
        <v>1</v>
      </c>
      <c r="I192" s="143"/>
      <c r="J192" s="144">
        <f t="shared" ref="J192:J207" si="40">ROUND(I192*H192,2)</f>
        <v>0</v>
      </c>
      <c r="K192" s="145"/>
      <c r="L192" s="31"/>
      <c r="M192" s="146" t="s">
        <v>1</v>
      </c>
      <c r="N192" s="147" t="s">
        <v>40</v>
      </c>
      <c r="P192" s="148">
        <f t="shared" ref="P192:P207" si="41">O192*H192</f>
        <v>0</v>
      </c>
      <c r="Q192" s="148">
        <v>2.2671999999999999E-5</v>
      </c>
      <c r="R192" s="148">
        <f t="shared" ref="R192:R207" si="42">Q192*H192</f>
        <v>2.2671999999999999E-5</v>
      </c>
      <c r="S192" s="148">
        <v>0</v>
      </c>
      <c r="T192" s="149">
        <f t="shared" ref="T192:T207" si="43">S192*H192</f>
        <v>0</v>
      </c>
      <c r="AR192" s="150" t="s">
        <v>275</v>
      </c>
      <c r="AT192" s="150" t="s">
        <v>166</v>
      </c>
      <c r="AU192" s="150" t="s">
        <v>171</v>
      </c>
      <c r="AY192" s="16" t="s">
        <v>163</v>
      </c>
      <c r="BE192" s="151">
        <f t="shared" ref="BE192:BE207" si="44">IF(N192="základná",J192,0)</f>
        <v>0</v>
      </c>
      <c r="BF192" s="151">
        <f t="shared" ref="BF192:BF207" si="45">IF(N192="znížená",J192,0)</f>
        <v>0</v>
      </c>
      <c r="BG192" s="151">
        <f t="shared" ref="BG192:BG207" si="46">IF(N192="zákl. prenesená",J192,0)</f>
        <v>0</v>
      </c>
      <c r="BH192" s="151">
        <f t="shared" ref="BH192:BH207" si="47">IF(N192="zníž. prenesená",J192,0)</f>
        <v>0</v>
      </c>
      <c r="BI192" s="151">
        <f t="shared" ref="BI192:BI207" si="48">IF(N192="nulová",J192,0)</f>
        <v>0</v>
      </c>
      <c r="BJ192" s="16" t="s">
        <v>171</v>
      </c>
      <c r="BK192" s="151">
        <f t="shared" ref="BK192:BK207" si="49">ROUND(I192*H192,2)</f>
        <v>0</v>
      </c>
      <c r="BL192" s="16" t="s">
        <v>275</v>
      </c>
      <c r="BM192" s="150" t="s">
        <v>1104</v>
      </c>
    </row>
    <row r="193" spans="2:65" s="1" customFormat="1" ht="24.25" customHeight="1">
      <c r="B193" s="31"/>
      <c r="C193" s="176" t="s">
        <v>488</v>
      </c>
      <c r="D193" s="176" t="s">
        <v>297</v>
      </c>
      <c r="E193" s="177" t="s">
        <v>2344</v>
      </c>
      <c r="F193" s="178" t="s">
        <v>2345</v>
      </c>
      <c r="G193" s="179" t="s">
        <v>320</v>
      </c>
      <c r="H193" s="180">
        <v>1</v>
      </c>
      <c r="I193" s="181"/>
      <c r="J193" s="182">
        <f t="shared" si="40"/>
        <v>0</v>
      </c>
      <c r="K193" s="183"/>
      <c r="L193" s="184"/>
      <c r="M193" s="185" t="s">
        <v>1</v>
      </c>
      <c r="N193" s="186" t="s">
        <v>40</v>
      </c>
      <c r="P193" s="148">
        <f t="shared" si="41"/>
        <v>0</v>
      </c>
      <c r="Q193" s="148">
        <v>6.4000000000000005E-4</v>
      </c>
      <c r="R193" s="148">
        <f t="shared" si="42"/>
        <v>6.4000000000000005E-4</v>
      </c>
      <c r="S193" s="148">
        <v>0</v>
      </c>
      <c r="T193" s="149">
        <f t="shared" si="43"/>
        <v>0</v>
      </c>
      <c r="AR193" s="150" t="s">
        <v>300</v>
      </c>
      <c r="AT193" s="150" t="s">
        <v>297</v>
      </c>
      <c r="AU193" s="150" t="s">
        <v>171</v>
      </c>
      <c r="AY193" s="16" t="s">
        <v>163</v>
      </c>
      <c r="BE193" s="151">
        <f t="shared" si="44"/>
        <v>0</v>
      </c>
      <c r="BF193" s="151">
        <f t="shared" si="45"/>
        <v>0</v>
      </c>
      <c r="BG193" s="151">
        <f t="shared" si="46"/>
        <v>0</v>
      </c>
      <c r="BH193" s="151">
        <f t="shared" si="47"/>
        <v>0</v>
      </c>
      <c r="BI193" s="151">
        <f t="shared" si="48"/>
        <v>0</v>
      </c>
      <c r="BJ193" s="16" t="s">
        <v>171</v>
      </c>
      <c r="BK193" s="151">
        <f t="shared" si="49"/>
        <v>0</v>
      </c>
      <c r="BL193" s="16" t="s">
        <v>275</v>
      </c>
      <c r="BM193" s="150" t="s">
        <v>1124</v>
      </c>
    </row>
    <row r="194" spans="2:65" s="1" customFormat="1" ht="24.25" customHeight="1">
      <c r="B194" s="31"/>
      <c r="C194" s="138" t="s">
        <v>496</v>
      </c>
      <c r="D194" s="138" t="s">
        <v>166</v>
      </c>
      <c r="E194" s="139" t="s">
        <v>2346</v>
      </c>
      <c r="F194" s="140" t="s">
        <v>2347</v>
      </c>
      <c r="G194" s="141" t="s">
        <v>320</v>
      </c>
      <c r="H194" s="142">
        <v>6</v>
      </c>
      <c r="I194" s="143"/>
      <c r="J194" s="144">
        <f t="shared" si="40"/>
        <v>0</v>
      </c>
      <c r="K194" s="145"/>
      <c r="L194" s="31"/>
      <c r="M194" s="146" t="s">
        <v>1</v>
      </c>
      <c r="N194" s="147" t="s">
        <v>40</v>
      </c>
      <c r="P194" s="148">
        <f t="shared" si="41"/>
        <v>0</v>
      </c>
      <c r="Q194" s="148">
        <v>3.9428000000000003E-5</v>
      </c>
      <c r="R194" s="148">
        <f t="shared" si="42"/>
        <v>2.3656800000000002E-4</v>
      </c>
      <c r="S194" s="148">
        <v>0</v>
      </c>
      <c r="T194" s="149">
        <f t="shared" si="43"/>
        <v>0</v>
      </c>
      <c r="AR194" s="150" t="s">
        <v>275</v>
      </c>
      <c r="AT194" s="150" t="s">
        <v>166</v>
      </c>
      <c r="AU194" s="150" t="s">
        <v>171</v>
      </c>
      <c r="AY194" s="16" t="s">
        <v>163</v>
      </c>
      <c r="BE194" s="151">
        <f t="shared" si="44"/>
        <v>0</v>
      </c>
      <c r="BF194" s="151">
        <f t="shared" si="45"/>
        <v>0</v>
      </c>
      <c r="BG194" s="151">
        <f t="shared" si="46"/>
        <v>0</v>
      </c>
      <c r="BH194" s="151">
        <f t="shared" si="47"/>
        <v>0</v>
      </c>
      <c r="BI194" s="151">
        <f t="shared" si="48"/>
        <v>0</v>
      </c>
      <c r="BJ194" s="16" t="s">
        <v>171</v>
      </c>
      <c r="BK194" s="151">
        <f t="shared" si="49"/>
        <v>0</v>
      </c>
      <c r="BL194" s="16" t="s">
        <v>275</v>
      </c>
      <c r="BM194" s="150" t="s">
        <v>1134</v>
      </c>
    </row>
    <row r="195" spans="2:65" s="1" customFormat="1" ht="16.5" customHeight="1">
      <c r="B195" s="31"/>
      <c r="C195" s="176" t="s">
        <v>502</v>
      </c>
      <c r="D195" s="176" t="s">
        <v>297</v>
      </c>
      <c r="E195" s="177" t="s">
        <v>2348</v>
      </c>
      <c r="F195" s="178" t="s">
        <v>2349</v>
      </c>
      <c r="G195" s="179" t="s">
        <v>320</v>
      </c>
      <c r="H195" s="180">
        <v>6</v>
      </c>
      <c r="I195" s="181"/>
      <c r="J195" s="182">
        <f t="shared" si="40"/>
        <v>0</v>
      </c>
      <c r="K195" s="183"/>
      <c r="L195" s="184"/>
      <c r="M195" s="185" t="s">
        <v>1</v>
      </c>
      <c r="N195" s="186" t="s">
        <v>40</v>
      </c>
      <c r="P195" s="148">
        <f t="shared" si="41"/>
        <v>0</v>
      </c>
      <c r="Q195" s="148">
        <v>1.8000000000000001E-4</v>
      </c>
      <c r="R195" s="148">
        <f t="shared" si="42"/>
        <v>1.08E-3</v>
      </c>
      <c r="S195" s="148">
        <v>0</v>
      </c>
      <c r="T195" s="149">
        <f t="shared" si="43"/>
        <v>0</v>
      </c>
      <c r="AR195" s="150" t="s">
        <v>300</v>
      </c>
      <c r="AT195" s="150" t="s">
        <v>297</v>
      </c>
      <c r="AU195" s="150" t="s">
        <v>171</v>
      </c>
      <c r="AY195" s="16" t="s">
        <v>163</v>
      </c>
      <c r="BE195" s="151">
        <f t="shared" si="44"/>
        <v>0</v>
      </c>
      <c r="BF195" s="151">
        <f t="shared" si="45"/>
        <v>0</v>
      </c>
      <c r="BG195" s="151">
        <f t="shared" si="46"/>
        <v>0</v>
      </c>
      <c r="BH195" s="151">
        <f t="shared" si="47"/>
        <v>0</v>
      </c>
      <c r="BI195" s="151">
        <f t="shared" si="48"/>
        <v>0</v>
      </c>
      <c r="BJ195" s="16" t="s">
        <v>171</v>
      </c>
      <c r="BK195" s="151">
        <f t="shared" si="49"/>
        <v>0</v>
      </c>
      <c r="BL195" s="16" t="s">
        <v>275</v>
      </c>
      <c r="BM195" s="150" t="s">
        <v>1144</v>
      </c>
    </row>
    <row r="196" spans="2:65" s="1" customFormat="1" ht="24.25" customHeight="1">
      <c r="B196" s="31"/>
      <c r="C196" s="138" t="s">
        <v>509</v>
      </c>
      <c r="D196" s="138" t="s">
        <v>166</v>
      </c>
      <c r="E196" s="139" t="s">
        <v>2350</v>
      </c>
      <c r="F196" s="140" t="s">
        <v>2351</v>
      </c>
      <c r="G196" s="141" t="s">
        <v>320</v>
      </c>
      <c r="H196" s="142">
        <v>1</v>
      </c>
      <c r="I196" s="143"/>
      <c r="J196" s="144">
        <f t="shared" si="40"/>
        <v>0</v>
      </c>
      <c r="K196" s="145"/>
      <c r="L196" s="31"/>
      <c r="M196" s="146" t="s">
        <v>1</v>
      </c>
      <c r="N196" s="147" t="s">
        <v>40</v>
      </c>
      <c r="P196" s="148">
        <f t="shared" si="41"/>
        <v>0</v>
      </c>
      <c r="Q196" s="148">
        <v>4.5484E-5</v>
      </c>
      <c r="R196" s="148">
        <f t="shared" si="42"/>
        <v>4.5484E-5</v>
      </c>
      <c r="S196" s="148">
        <v>0</v>
      </c>
      <c r="T196" s="149">
        <f t="shared" si="43"/>
        <v>0</v>
      </c>
      <c r="AR196" s="150" t="s">
        <v>275</v>
      </c>
      <c r="AT196" s="150" t="s">
        <v>166</v>
      </c>
      <c r="AU196" s="150" t="s">
        <v>171</v>
      </c>
      <c r="AY196" s="16" t="s">
        <v>163</v>
      </c>
      <c r="BE196" s="151">
        <f t="shared" si="44"/>
        <v>0</v>
      </c>
      <c r="BF196" s="151">
        <f t="shared" si="45"/>
        <v>0</v>
      </c>
      <c r="BG196" s="151">
        <f t="shared" si="46"/>
        <v>0</v>
      </c>
      <c r="BH196" s="151">
        <f t="shared" si="47"/>
        <v>0</v>
      </c>
      <c r="BI196" s="151">
        <f t="shared" si="48"/>
        <v>0</v>
      </c>
      <c r="BJ196" s="16" t="s">
        <v>171</v>
      </c>
      <c r="BK196" s="151">
        <f t="shared" si="49"/>
        <v>0</v>
      </c>
      <c r="BL196" s="16" t="s">
        <v>275</v>
      </c>
      <c r="BM196" s="150" t="s">
        <v>1157</v>
      </c>
    </row>
    <row r="197" spans="2:65" s="1" customFormat="1" ht="24.25" customHeight="1">
      <c r="B197" s="31"/>
      <c r="C197" s="176" t="s">
        <v>515</v>
      </c>
      <c r="D197" s="176" t="s">
        <v>297</v>
      </c>
      <c r="E197" s="177" t="s">
        <v>2352</v>
      </c>
      <c r="F197" s="178" t="s">
        <v>2353</v>
      </c>
      <c r="G197" s="179" t="s">
        <v>320</v>
      </c>
      <c r="H197" s="180">
        <v>1</v>
      </c>
      <c r="I197" s="181"/>
      <c r="J197" s="182">
        <f t="shared" si="40"/>
        <v>0</v>
      </c>
      <c r="K197" s="183"/>
      <c r="L197" s="184"/>
      <c r="M197" s="185" t="s">
        <v>1</v>
      </c>
      <c r="N197" s="186" t="s">
        <v>40</v>
      </c>
      <c r="P197" s="148">
        <f t="shared" si="41"/>
        <v>0</v>
      </c>
      <c r="Q197" s="148">
        <v>6.9999999999999999E-4</v>
      </c>
      <c r="R197" s="148">
        <f t="shared" si="42"/>
        <v>6.9999999999999999E-4</v>
      </c>
      <c r="S197" s="148">
        <v>0</v>
      </c>
      <c r="T197" s="149">
        <f t="shared" si="43"/>
        <v>0</v>
      </c>
      <c r="AR197" s="150" t="s">
        <v>300</v>
      </c>
      <c r="AT197" s="150" t="s">
        <v>297</v>
      </c>
      <c r="AU197" s="150" t="s">
        <v>171</v>
      </c>
      <c r="AY197" s="16" t="s">
        <v>163</v>
      </c>
      <c r="BE197" s="151">
        <f t="shared" si="44"/>
        <v>0</v>
      </c>
      <c r="BF197" s="151">
        <f t="shared" si="45"/>
        <v>0</v>
      </c>
      <c r="BG197" s="151">
        <f t="shared" si="46"/>
        <v>0</v>
      </c>
      <c r="BH197" s="151">
        <f t="shared" si="47"/>
        <v>0</v>
      </c>
      <c r="BI197" s="151">
        <f t="shared" si="48"/>
        <v>0</v>
      </c>
      <c r="BJ197" s="16" t="s">
        <v>171</v>
      </c>
      <c r="BK197" s="151">
        <f t="shared" si="49"/>
        <v>0</v>
      </c>
      <c r="BL197" s="16" t="s">
        <v>275</v>
      </c>
      <c r="BM197" s="150" t="s">
        <v>1170</v>
      </c>
    </row>
    <row r="198" spans="2:65" s="1" customFormat="1" ht="21.75" customHeight="1">
      <c r="B198" s="31"/>
      <c r="C198" s="138" t="s">
        <v>883</v>
      </c>
      <c r="D198" s="138" t="s">
        <v>166</v>
      </c>
      <c r="E198" s="139" t="s">
        <v>2354</v>
      </c>
      <c r="F198" s="140" t="s">
        <v>2355</v>
      </c>
      <c r="G198" s="141" t="s">
        <v>320</v>
      </c>
      <c r="H198" s="142">
        <v>1</v>
      </c>
      <c r="I198" s="143"/>
      <c r="J198" s="144">
        <f t="shared" si="40"/>
        <v>0</v>
      </c>
      <c r="K198" s="145"/>
      <c r="L198" s="31"/>
      <c r="M198" s="146" t="s">
        <v>1</v>
      </c>
      <c r="N198" s="147" t="s">
        <v>40</v>
      </c>
      <c r="P198" s="148">
        <f t="shared" si="41"/>
        <v>0</v>
      </c>
      <c r="Q198" s="148">
        <v>2.2671999999999999E-5</v>
      </c>
      <c r="R198" s="148">
        <f t="shared" si="42"/>
        <v>2.2671999999999999E-5</v>
      </c>
      <c r="S198" s="148">
        <v>0</v>
      </c>
      <c r="T198" s="149">
        <f t="shared" si="43"/>
        <v>0</v>
      </c>
      <c r="AR198" s="150" t="s">
        <v>275</v>
      </c>
      <c r="AT198" s="150" t="s">
        <v>166</v>
      </c>
      <c r="AU198" s="150" t="s">
        <v>171</v>
      </c>
      <c r="AY198" s="16" t="s">
        <v>163</v>
      </c>
      <c r="BE198" s="151">
        <f t="shared" si="44"/>
        <v>0</v>
      </c>
      <c r="BF198" s="151">
        <f t="shared" si="45"/>
        <v>0</v>
      </c>
      <c r="BG198" s="151">
        <f t="shared" si="46"/>
        <v>0</v>
      </c>
      <c r="BH198" s="151">
        <f t="shared" si="47"/>
        <v>0</v>
      </c>
      <c r="BI198" s="151">
        <f t="shared" si="48"/>
        <v>0</v>
      </c>
      <c r="BJ198" s="16" t="s">
        <v>171</v>
      </c>
      <c r="BK198" s="151">
        <f t="shared" si="49"/>
        <v>0</v>
      </c>
      <c r="BL198" s="16" t="s">
        <v>275</v>
      </c>
      <c r="BM198" s="150" t="s">
        <v>1176</v>
      </c>
    </row>
    <row r="199" spans="2:65" s="1" customFormat="1" ht="16.5" customHeight="1">
      <c r="B199" s="31"/>
      <c r="C199" s="176" t="s">
        <v>887</v>
      </c>
      <c r="D199" s="176" t="s">
        <v>297</v>
      </c>
      <c r="E199" s="177" t="s">
        <v>2356</v>
      </c>
      <c r="F199" s="178" t="s">
        <v>2357</v>
      </c>
      <c r="G199" s="179" t="s">
        <v>320</v>
      </c>
      <c r="H199" s="180">
        <v>1</v>
      </c>
      <c r="I199" s="181"/>
      <c r="J199" s="182">
        <f t="shared" si="40"/>
        <v>0</v>
      </c>
      <c r="K199" s="183"/>
      <c r="L199" s="184"/>
      <c r="M199" s="185" t="s">
        <v>1</v>
      </c>
      <c r="N199" s="186" t="s">
        <v>40</v>
      </c>
      <c r="P199" s="148">
        <f t="shared" si="41"/>
        <v>0</v>
      </c>
      <c r="Q199" s="148">
        <v>4.0999999999999999E-4</v>
      </c>
      <c r="R199" s="148">
        <f t="shared" si="42"/>
        <v>4.0999999999999999E-4</v>
      </c>
      <c r="S199" s="148">
        <v>0</v>
      </c>
      <c r="T199" s="149">
        <f t="shared" si="43"/>
        <v>0</v>
      </c>
      <c r="AR199" s="150" t="s">
        <v>300</v>
      </c>
      <c r="AT199" s="150" t="s">
        <v>297</v>
      </c>
      <c r="AU199" s="150" t="s">
        <v>171</v>
      </c>
      <c r="AY199" s="16" t="s">
        <v>163</v>
      </c>
      <c r="BE199" s="151">
        <f t="shared" si="44"/>
        <v>0</v>
      </c>
      <c r="BF199" s="151">
        <f t="shared" si="45"/>
        <v>0</v>
      </c>
      <c r="BG199" s="151">
        <f t="shared" si="46"/>
        <v>0</v>
      </c>
      <c r="BH199" s="151">
        <f t="shared" si="47"/>
        <v>0</v>
      </c>
      <c r="BI199" s="151">
        <f t="shared" si="48"/>
        <v>0</v>
      </c>
      <c r="BJ199" s="16" t="s">
        <v>171</v>
      </c>
      <c r="BK199" s="151">
        <f t="shared" si="49"/>
        <v>0</v>
      </c>
      <c r="BL199" s="16" t="s">
        <v>275</v>
      </c>
      <c r="BM199" s="150" t="s">
        <v>1560</v>
      </c>
    </row>
    <row r="200" spans="2:65" s="1" customFormat="1" ht="16.5" customHeight="1">
      <c r="B200" s="31"/>
      <c r="C200" s="138" t="s">
        <v>891</v>
      </c>
      <c r="D200" s="138" t="s">
        <v>166</v>
      </c>
      <c r="E200" s="139" t="s">
        <v>2358</v>
      </c>
      <c r="F200" s="140" t="s">
        <v>2359</v>
      </c>
      <c r="G200" s="141" t="s">
        <v>320</v>
      </c>
      <c r="H200" s="142">
        <v>2</v>
      </c>
      <c r="I200" s="143"/>
      <c r="J200" s="144">
        <f t="shared" si="40"/>
        <v>0</v>
      </c>
      <c r="K200" s="145"/>
      <c r="L200" s="31"/>
      <c r="M200" s="146" t="s">
        <v>1</v>
      </c>
      <c r="N200" s="147" t="s">
        <v>40</v>
      </c>
      <c r="P200" s="148">
        <f t="shared" si="41"/>
        <v>0</v>
      </c>
      <c r="Q200" s="148">
        <v>1.9959999999999999E-5</v>
      </c>
      <c r="R200" s="148">
        <f t="shared" si="42"/>
        <v>3.9919999999999997E-5</v>
      </c>
      <c r="S200" s="148">
        <v>0</v>
      </c>
      <c r="T200" s="149">
        <f t="shared" si="43"/>
        <v>0</v>
      </c>
      <c r="AR200" s="150" t="s">
        <v>275</v>
      </c>
      <c r="AT200" s="150" t="s">
        <v>166</v>
      </c>
      <c r="AU200" s="150" t="s">
        <v>171</v>
      </c>
      <c r="AY200" s="16" t="s">
        <v>163</v>
      </c>
      <c r="BE200" s="151">
        <f t="shared" si="44"/>
        <v>0</v>
      </c>
      <c r="BF200" s="151">
        <f t="shared" si="45"/>
        <v>0</v>
      </c>
      <c r="BG200" s="151">
        <f t="shared" si="46"/>
        <v>0</v>
      </c>
      <c r="BH200" s="151">
        <f t="shared" si="47"/>
        <v>0</v>
      </c>
      <c r="BI200" s="151">
        <f t="shared" si="48"/>
        <v>0</v>
      </c>
      <c r="BJ200" s="16" t="s">
        <v>171</v>
      </c>
      <c r="BK200" s="151">
        <f t="shared" si="49"/>
        <v>0</v>
      </c>
      <c r="BL200" s="16" t="s">
        <v>275</v>
      </c>
      <c r="BM200" s="150" t="s">
        <v>1563</v>
      </c>
    </row>
    <row r="201" spans="2:65" s="1" customFormat="1" ht="16.5" customHeight="1">
      <c r="B201" s="31"/>
      <c r="C201" s="176" t="s">
        <v>895</v>
      </c>
      <c r="D201" s="176" t="s">
        <v>297</v>
      </c>
      <c r="E201" s="177" t="s">
        <v>2360</v>
      </c>
      <c r="F201" s="178" t="s">
        <v>2361</v>
      </c>
      <c r="G201" s="179" t="s">
        <v>320</v>
      </c>
      <c r="H201" s="180">
        <v>1</v>
      </c>
      <c r="I201" s="181"/>
      <c r="J201" s="182">
        <f t="shared" si="40"/>
        <v>0</v>
      </c>
      <c r="K201" s="183"/>
      <c r="L201" s="184"/>
      <c r="M201" s="185" t="s">
        <v>1</v>
      </c>
      <c r="N201" s="186" t="s">
        <v>40</v>
      </c>
      <c r="P201" s="148">
        <f t="shared" si="41"/>
        <v>0</v>
      </c>
      <c r="Q201" s="148">
        <v>0</v>
      </c>
      <c r="R201" s="148">
        <f t="shared" si="42"/>
        <v>0</v>
      </c>
      <c r="S201" s="148">
        <v>0</v>
      </c>
      <c r="T201" s="149">
        <f t="shared" si="43"/>
        <v>0</v>
      </c>
      <c r="AR201" s="150" t="s">
        <v>300</v>
      </c>
      <c r="AT201" s="150" t="s">
        <v>297</v>
      </c>
      <c r="AU201" s="150" t="s">
        <v>171</v>
      </c>
      <c r="AY201" s="16" t="s">
        <v>163</v>
      </c>
      <c r="BE201" s="151">
        <f t="shared" si="44"/>
        <v>0</v>
      </c>
      <c r="BF201" s="151">
        <f t="shared" si="45"/>
        <v>0</v>
      </c>
      <c r="BG201" s="151">
        <f t="shared" si="46"/>
        <v>0</v>
      </c>
      <c r="BH201" s="151">
        <f t="shared" si="47"/>
        <v>0</v>
      </c>
      <c r="BI201" s="151">
        <f t="shared" si="48"/>
        <v>0</v>
      </c>
      <c r="BJ201" s="16" t="s">
        <v>171</v>
      </c>
      <c r="BK201" s="151">
        <f t="shared" si="49"/>
        <v>0</v>
      </c>
      <c r="BL201" s="16" t="s">
        <v>275</v>
      </c>
      <c r="BM201" s="150" t="s">
        <v>1566</v>
      </c>
    </row>
    <row r="202" spans="2:65" s="1" customFormat="1" ht="37.75" customHeight="1">
      <c r="B202" s="31"/>
      <c r="C202" s="176" t="s">
        <v>901</v>
      </c>
      <c r="D202" s="176" t="s">
        <v>297</v>
      </c>
      <c r="E202" s="177" t="s">
        <v>2362</v>
      </c>
      <c r="F202" s="178" t="s">
        <v>2363</v>
      </c>
      <c r="G202" s="179" t="s">
        <v>320</v>
      </c>
      <c r="H202" s="180">
        <v>1</v>
      </c>
      <c r="I202" s="181"/>
      <c r="J202" s="182">
        <f t="shared" si="40"/>
        <v>0</v>
      </c>
      <c r="K202" s="183"/>
      <c r="L202" s="184"/>
      <c r="M202" s="185" t="s">
        <v>1</v>
      </c>
      <c r="N202" s="186" t="s">
        <v>40</v>
      </c>
      <c r="P202" s="148">
        <f t="shared" si="41"/>
        <v>0</v>
      </c>
      <c r="Q202" s="148">
        <v>1.25E-3</v>
      </c>
      <c r="R202" s="148">
        <f t="shared" si="42"/>
        <v>1.25E-3</v>
      </c>
      <c r="S202" s="148">
        <v>0</v>
      </c>
      <c r="T202" s="149">
        <f t="shared" si="43"/>
        <v>0</v>
      </c>
      <c r="AR202" s="150" t="s">
        <v>300</v>
      </c>
      <c r="AT202" s="150" t="s">
        <v>297</v>
      </c>
      <c r="AU202" s="150" t="s">
        <v>171</v>
      </c>
      <c r="AY202" s="16" t="s">
        <v>163</v>
      </c>
      <c r="BE202" s="151">
        <f t="shared" si="44"/>
        <v>0</v>
      </c>
      <c r="BF202" s="151">
        <f t="shared" si="45"/>
        <v>0</v>
      </c>
      <c r="BG202" s="151">
        <f t="shared" si="46"/>
        <v>0</v>
      </c>
      <c r="BH202" s="151">
        <f t="shared" si="47"/>
        <v>0</v>
      </c>
      <c r="BI202" s="151">
        <f t="shared" si="48"/>
        <v>0</v>
      </c>
      <c r="BJ202" s="16" t="s">
        <v>171</v>
      </c>
      <c r="BK202" s="151">
        <f t="shared" si="49"/>
        <v>0</v>
      </c>
      <c r="BL202" s="16" t="s">
        <v>275</v>
      </c>
      <c r="BM202" s="150" t="s">
        <v>1569</v>
      </c>
    </row>
    <row r="203" spans="2:65" s="1" customFormat="1" ht="24.25" customHeight="1">
      <c r="B203" s="31"/>
      <c r="C203" s="138" t="s">
        <v>907</v>
      </c>
      <c r="D203" s="138" t="s">
        <v>166</v>
      </c>
      <c r="E203" s="139" t="s">
        <v>2364</v>
      </c>
      <c r="F203" s="140" t="s">
        <v>2365</v>
      </c>
      <c r="G203" s="141" t="s">
        <v>320</v>
      </c>
      <c r="H203" s="142">
        <v>1</v>
      </c>
      <c r="I203" s="143"/>
      <c r="J203" s="144">
        <f t="shared" si="40"/>
        <v>0</v>
      </c>
      <c r="K203" s="145"/>
      <c r="L203" s="31"/>
      <c r="M203" s="146" t="s">
        <v>1</v>
      </c>
      <c r="N203" s="147" t="s">
        <v>40</v>
      </c>
      <c r="P203" s="148">
        <f t="shared" si="41"/>
        <v>0</v>
      </c>
      <c r="Q203" s="148">
        <v>0</v>
      </c>
      <c r="R203" s="148">
        <f t="shared" si="42"/>
        <v>0</v>
      </c>
      <c r="S203" s="148">
        <v>0</v>
      </c>
      <c r="T203" s="149">
        <f t="shared" si="43"/>
        <v>0</v>
      </c>
      <c r="AR203" s="150" t="s">
        <v>275</v>
      </c>
      <c r="AT203" s="150" t="s">
        <v>166</v>
      </c>
      <c r="AU203" s="150" t="s">
        <v>171</v>
      </c>
      <c r="AY203" s="16" t="s">
        <v>163</v>
      </c>
      <c r="BE203" s="151">
        <f t="shared" si="44"/>
        <v>0</v>
      </c>
      <c r="BF203" s="151">
        <f t="shared" si="45"/>
        <v>0</v>
      </c>
      <c r="BG203" s="151">
        <f t="shared" si="46"/>
        <v>0</v>
      </c>
      <c r="BH203" s="151">
        <f t="shared" si="47"/>
        <v>0</v>
      </c>
      <c r="BI203" s="151">
        <f t="shared" si="48"/>
        <v>0</v>
      </c>
      <c r="BJ203" s="16" t="s">
        <v>171</v>
      </c>
      <c r="BK203" s="151">
        <f t="shared" si="49"/>
        <v>0</v>
      </c>
      <c r="BL203" s="16" t="s">
        <v>275</v>
      </c>
      <c r="BM203" s="150" t="s">
        <v>1572</v>
      </c>
    </row>
    <row r="204" spans="2:65" s="1" customFormat="1" ht="24.25" customHeight="1">
      <c r="B204" s="31"/>
      <c r="C204" s="176" t="s">
        <v>911</v>
      </c>
      <c r="D204" s="176" t="s">
        <v>297</v>
      </c>
      <c r="E204" s="177" t="s">
        <v>2366</v>
      </c>
      <c r="F204" s="178" t="s">
        <v>2367</v>
      </c>
      <c r="G204" s="179" t="s">
        <v>320</v>
      </c>
      <c r="H204" s="180">
        <v>1</v>
      </c>
      <c r="I204" s="181"/>
      <c r="J204" s="182">
        <f t="shared" si="40"/>
        <v>0</v>
      </c>
      <c r="K204" s="183"/>
      <c r="L204" s="184"/>
      <c r="M204" s="185" t="s">
        <v>1</v>
      </c>
      <c r="N204" s="186" t="s">
        <v>40</v>
      </c>
      <c r="P204" s="148">
        <f t="shared" si="41"/>
        <v>0</v>
      </c>
      <c r="Q204" s="148">
        <v>2.0500000000000002E-3</v>
      </c>
      <c r="R204" s="148">
        <f t="shared" si="42"/>
        <v>2.0500000000000002E-3</v>
      </c>
      <c r="S204" s="148">
        <v>0</v>
      </c>
      <c r="T204" s="149">
        <f t="shared" si="43"/>
        <v>0</v>
      </c>
      <c r="AR204" s="150" t="s">
        <v>300</v>
      </c>
      <c r="AT204" s="150" t="s">
        <v>297</v>
      </c>
      <c r="AU204" s="150" t="s">
        <v>171</v>
      </c>
      <c r="AY204" s="16" t="s">
        <v>163</v>
      </c>
      <c r="BE204" s="151">
        <f t="shared" si="44"/>
        <v>0</v>
      </c>
      <c r="BF204" s="151">
        <f t="shared" si="45"/>
        <v>0</v>
      </c>
      <c r="BG204" s="151">
        <f t="shared" si="46"/>
        <v>0</v>
      </c>
      <c r="BH204" s="151">
        <f t="shared" si="47"/>
        <v>0</v>
      </c>
      <c r="BI204" s="151">
        <f t="shared" si="48"/>
        <v>0</v>
      </c>
      <c r="BJ204" s="16" t="s">
        <v>171</v>
      </c>
      <c r="BK204" s="151">
        <f t="shared" si="49"/>
        <v>0</v>
      </c>
      <c r="BL204" s="16" t="s">
        <v>275</v>
      </c>
      <c r="BM204" s="150" t="s">
        <v>1575</v>
      </c>
    </row>
    <row r="205" spans="2:65" s="1" customFormat="1" ht="24.25" customHeight="1">
      <c r="B205" s="31"/>
      <c r="C205" s="138" t="s">
        <v>918</v>
      </c>
      <c r="D205" s="138" t="s">
        <v>166</v>
      </c>
      <c r="E205" s="139" t="s">
        <v>2368</v>
      </c>
      <c r="F205" s="140" t="s">
        <v>2369</v>
      </c>
      <c r="G205" s="141" t="s">
        <v>320</v>
      </c>
      <c r="H205" s="142">
        <v>2</v>
      </c>
      <c r="I205" s="143"/>
      <c r="J205" s="144">
        <f t="shared" si="40"/>
        <v>0</v>
      </c>
      <c r="K205" s="145"/>
      <c r="L205" s="31"/>
      <c r="M205" s="146" t="s">
        <v>1</v>
      </c>
      <c r="N205" s="147" t="s">
        <v>40</v>
      </c>
      <c r="P205" s="148">
        <f t="shared" si="41"/>
        <v>0</v>
      </c>
      <c r="Q205" s="148">
        <v>1.065E-3</v>
      </c>
      <c r="R205" s="148">
        <f t="shared" si="42"/>
        <v>2.1299999999999999E-3</v>
      </c>
      <c r="S205" s="148">
        <v>0</v>
      </c>
      <c r="T205" s="149">
        <f t="shared" si="43"/>
        <v>0</v>
      </c>
      <c r="AR205" s="150" t="s">
        <v>275</v>
      </c>
      <c r="AT205" s="150" t="s">
        <v>166</v>
      </c>
      <c r="AU205" s="150" t="s">
        <v>171</v>
      </c>
      <c r="AY205" s="16" t="s">
        <v>163</v>
      </c>
      <c r="BE205" s="151">
        <f t="shared" si="44"/>
        <v>0</v>
      </c>
      <c r="BF205" s="151">
        <f t="shared" si="45"/>
        <v>0</v>
      </c>
      <c r="BG205" s="151">
        <f t="shared" si="46"/>
        <v>0</v>
      </c>
      <c r="BH205" s="151">
        <f t="shared" si="47"/>
        <v>0</v>
      </c>
      <c r="BI205" s="151">
        <f t="shared" si="48"/>
        <v>0</v>
      </c>
      <c r="BJ205" s="16" t="s">
        <v>171</v>
      </c>
      <c r="BK205" s="151">
        <f t="shared" si="49"/>
        <v>0</v>
      </c>
      <c r="BL205" s="16" t="s">
        <v>275</v>
      </c>
      <c r="BM205" s="150" t="s">
        <v>1578</v>
      </c>
    </row>
    <row r="206" spans="2:65" s="1" customFormat="1" ht="24.25" customHeight="1">
      <c r="B206" s="31"/>
      <c r="C206" s="176" t="s">
        <v>922</v>
      </c>
      <c r="D206" s="176" t="s">
        <v>297</v>
      </c>
      <c r="E206" s="177" t="s">
        <v>2370</v>
      </c>
      <c r="F206" s="178" t="s">
        <v>2371</v>
      </c>
      <c r="G206" s="179" t="s">
        <v>320</v>
      </c>
      <c r="H206" s="180">
        <v>2</v>
      </c>
      <c r="I206" s="181"/>
      <c r="J206" s="182">
        <f t="shared" si="40"/>
        <v>0</v>
      </c>
      <c r="K206" s="183"/>
      <c r="L206" s="184"/>
      <c r="M206" s="185" t="s">
        <v>1</v>
      </c>
      <c r="N206" s="186" t="s">
        <v>40</v>
      </c>
      <c r="P206" s="148">
        <f t="shared" si="41"/>
        <v>0</v>
      </c>
      <c r="Q206" s="148">
        <v>2.1000000000000001E-4</v>
      </c>
      <c r="R206" s="148">
        <f t="shared" si="42"/>
        <v>4.2000000000000002E-4</v>
      </c>
      <c r="S206" s="148">
        <v>0</v>
      </c>
      <c r="T206" s="149">
        <f t="shared" si="43"/>
        <v>0</v>
      </c>
      <c r="AR206" s="150" t="s">
        <v>300</v>
      </c>
      <c r="AT206" s="150" t="s">
        <v>297</v>
      </c>
      <c r="AU206" s="150" t="s">
        <v>171</v>
      </c>
      <c r="AY206" s="16" t="s">
        <v>163</v>
      </c>
      <c r="BE206" s="151">
        <f t="shared" si="44"/>
        <v>0</v>
      </c>
      <c r="BF206" s="151">
        <f t="shared" si="45"/>
        <v>0</v>
      </c>
      <c r="BG206" s="151">
        <f t="shared" si="46"/>
        <v>0</v>
      </c>
      <c r="BH206" s="151">
        <f t="shared" si="47"/>
        <v>0</v>
      </c>
      <c r="BI206" s="151">
        <f t="shared" si="48"/>
        <v>0</v>
      </c>
      <c r="BJ206" s="16" t="s">
        <v>171</v>
      </c>
      <c r="BK206" s="151">
        <f t="shared" si="49"/>
        <v>0</v>
      </c>
      <c r="BL206" s="16" t="s">
        <v>275</v>
      </c>
      <c r="BM206" s="150" t="s">
        <v>1581</v>
      </c>
    </row>
    <row r="207" spans="2:65" s="1" customFormat="1" ht="21.75" customHeight="1">
      <c r="B207" s="31"/>
      <c r="C207" s="138" t="s">
        <v>924</v>
      </c>
      <c r="D207" s="138" t="s">
        <v>166</v>
      </c>
      <c r="E207" s="139" t="s">
        <v>2372</v>
      </c>
      <c r="F207" s="140" t="s">
        <v>2373</v>
      </c>
      <c r="G207" s="141" t="s">
        <v>237</v>
      </c>
      <c r="H207" s="142">
        <v>8.9999999999999993E-3</v>
      </c>
      <c r="I207" s="143"/>
      <c r="J207" s="144">
        <f t="shared" si="40"/>
        <v>0</v>
      </c>
      <c r="K207" s="145"/>
      <c r="L207" s="31"/>
      <c r="M207" s="146" t="s">
        <v>1</v>
      </c>
      <c r="N207" s="147" t="s">
        <v>40</v>
      </c>
      <c r="P207" s="148">
        <f t="shared" si="41"/>
        <v>0</v>
      </c>
      <c r="Q207" s="148">
        <v>0</v>
      </c>
      <c r="R207" s="148">
        <f t="shared" si="42"/>
        <v>0</v>
      </c>
      <c r="S207" s="148">
        <v>0</v>
      </c>
      <c r="T207" s="149">
        <f t="shared" si="43"/>
        <v>0</v>
      </c>
      <c r="AR207" s="150" t="s">
        <v>275</v>
      </c>
      <c r="AT207" s="150" t="s">
        <v>166</v>
      </c>
      <c r="AU207" s="150" t="s">
        <v>171</v>
      </c>
      <c r="AY207" s="16" t="s">
        <v>163</v>
      </c>
      <c r="BE207" s="151">
        <f t="shared" si="44"/>
        <v>0</v>
      </c>
      <c r="BF207" s="151">
        <f t="shared" si="45"/>
        <v>0</v>
      </c>
      <c r="BG207" s="151">
        <f t="shared" si="46"/>
        <v>0</v>
      </c>
      <c r="BH207" s="151">
        <f t="shared" si="47"/>
        <v>0</v>
      </c>
      <c r="BI207" s="151">
        <f t="shared" si="48"/>
        <v>0</v>
      </c>
      <c r="BJ207" s="16" t="s">
        <v>171</v>
      </c>
      <c r="BK207" s="151">
        <f t="shared" si="49"/>
        <v>0</v>
      </c>
      <c r="BL207" s="16" t="s">
        <v>275</v>
      </c>
      <c r="BM207" s="150" t="s">
        <v>1585</v>
      </c>
    </row>
    <row r="208" spans="2:65" s="11" customFormat="1" ht="26" customHeight="1">
      <c r="B208" s="126"/>
      <c r="D208" s="127" t="s">
        <v>73</v>
      </c>
      <c r="E208" s="128" t="s">
        <v>2374</v>
      </c>
      <c r="F208" s="128" t="s">
        <v>2375</v>
      </c>
      <c r="I208" s="129"/>
      <c r="J208" s="130">
        <f>BK208</f>
        <v>0</v>
      </c>
      <c r="L208" s="126"/>
      <c r="M208" s="131"/>
      <c r="P208" s="132">
        <f>P209</f>
        <v>0</v>
      </c>
      <c r="R208" s="132">
        <f>R209</f>
        <v>0</v>
      </c>
      <c r="T208" s="133">
        <f>T209</f>
        <v>0</v>
      </c>
      <c r="AR208" s="127" t="s">
        <v>170</v>
      </c>
      <c r="AT208" s="134" t="s">
        <v>73</v>
      </c>
      <c r="AU208" s="134" t="s">
        <v>74</v>
      </c>
      <c r="AY208" s="127" t="s">
        <v>163</v>
      </c>
      <c r="BK208" s="135">
        <f>BK209</f>
        <v>0</v>
      </c>
    </row>
    <row r="209" spans="2:65" s="11" customFormat="1" ht="22.75" customHeight="1">
      <c r="B209" s="126"/>
      <c r="D209" s="127" t="s">
        <v>73</v>
      </c>
      <c r="E209" s="136" t="s">
        <v>2243</v>
      </c>
      <c r="F209" s="136" t="s">
        <v>2244</v>
      </c>
      <c r="I209" s="129"/>
      <c r="J209" s="137">
        <f>BK209</f>
        <v>0</v>
      </c>
      <c r="L209" s="126"/>
      <c r="M209" s="131"/>
      <c r="P209" s="132">
        <f>SUM(P210:P212)</f>
        <v>0</v>
      </c>
      <c r="R209" s="132">
        <f>SUM(R210:R212)</f>
        <v>0</v>
      </c>
      <c r="T209" s="133">
        <f>SUM(T210:T212)</f>
        <v>0</v>
      </c>
      <c r="AR209" s="127" t="s">
        <v>170</v>
      </c>
      <c r="AT209" s="134" t="s">
        <v>73</v>
      </c>
      <c r="AU209" s="134" t="s">
        <v>82</v>
      </c>
      <c r="AY209" s="127" t="s">
        <v>163</v>
      </c>
      <c r="BK209" s="135">
        <f>SUM(BK210:BK212)</f>
        <v>0</v>
      </c>
    </row>
    <row r="210" spans="2:65" s="1" customFormat="1" ht="16.5" customHeight="1">
      <c r="B210" s="31"/>
      <c r="C210" s="138" t="s">
        <v>928</v>
      </c>
      <c r="D210" s="138" t="s">
        <v>166</v>
      </c>
      <c r="E210" s="139" t="s">
        <v>2245</v>
      </c>
      <c r="F210" s="140" t="s">
        <v>2246</v>
      </c>
      <c r="G210" s="141" t="s">
        <v>1529</v>
      </c>
      <c r="H210" s="142">
        <v>1</v>
      </c>
      <c r="I210" s="143"/>
      <c r="J210" s="144">
        <f>ROUND(I210*H210,2)</f>
        <v>0</v>
      </c>
      <c r="K210" s="145"/>
      <c r="L210" s="31"/>
      <c r="M210" s="146" t="s">
        <v>1</v>
      </c>
      <c r="N210" s="147" t="s">
        <v>40</v>
      </c>
      <c r="P210" s="148">
        <f>O210*H210</f>
        <v>0</v>
      </c>
      <c r="Q210" s="148">
        <v>0</v>
      </c>
      <c r="R210" s="148">
        <f>Q210*H210</f>
        <v>0</v>
      </c>
      <c r="S210" s="148">
        <v>0</v>
      </c>
      <c r="T210" s="149">
        <f>S210*H210</f>
        <v>0</v>
      </c>
      <c r="AR210" s="150" t="s">
        <v>2247</v>
      </c>
      <c r="AT210" s="150" t="s">
        <v>166</v>
      </c>
      <c r="AU210" s="150" t="s">
        <v>171</v>
      </c>
      <c r="AY210" s="16" t="s">
        <v>163</v>
      </c>
      <c r="BE210" s="151">
        <f>IF(N210="základná",J210,0)</f>
        <v>0</v>
      </c>
      <c r="BF210" s="151">
        <f>IF(N210="znížená",J210,0)</f>
        <v>0</v>
      </c>
      <c r="BG210" s="151">
        <f>IF(N210="zákl. prenesená",J210,0)</f>
        <v>0</v>
      </c>
      <c r="BH210" s="151">
        <f>IF(N210="zníž. prenesená",J210,0)</f>
        <v>0</v>
      </c>
      <c r="BI210" s="151">
        <f>IF(N210="nulová",J210,0)</f>
        <v>0</v>
      </c>
      <c r="BJ210" s="16" t="s">
        <v>171</v>
      </c>
      <c r="BK210" s="151">
        <f>ROUND(I210*H210,2)</f>
        <v>0</v>
      </c>
      <c r="BL210" s="16" t="s">
        <v>2247</v>
      </c>
      <c r="BM210" s="150" t="s">
        <v>1588</v>
      </c>
    </row>
    <row r="211" spans="2:65" s="1" customFormat="1" ht="24.25" customHeight="1">
      <c r="B211" s="31"/>
      <c r="C211" s="138" t="s">
        <v>934</v>
      </c>
      <c r="D211" s="138" t="s">
        <v>166</v>
      </c>
      <c r="E211" s="139" t="s">
        <v>2376</v>
      </c>
      <c r="F211" s="140" t="s">
        <v>2377</v>
      </c>
      <c r="G211" s="141" t="s">
        <v>1529</v>
      </c>
      <c r="H211" s="142">
        <v>1</v>
      </c>
      <c r="I211" s="143"/>
      <c r="J211" s="144">
        <f>ROUND(I211*H211,2)</f>
        <v>0</v>
      </c>
      <c r="K211" s="145"/>
      <c r="L211" s="31"/>
      <c r="M211" s="146" t="s">
        <v>1</v>
      </c>
      <c r="N211" s="147" t="s">
        <v>40</v>
      </c>
      <c r="P211" s="148">
        <f>O211*H211</f>
        <v>0</v>
      </c>
      <c r="Q211" s="148">
        <v>0</v>
      </c>
      <c r="R211" s="148">
        <f>Q211*H211</f>
        <v>0</v>
      </c>
      <c r="S211" s="148">
        <v>0</v>
      </c>
      <c r="T211" s="149">
        <f>S211*H211</f>
        <v>0</v>
      </c>
      <c r="AR211" s="150" t="s">
        <v>2247</v>
      </c>
      <c r="AT211" s="150" t="s">
        <v>166</v>
      </c>
      <c r="AU211" s="150" t="s">
        <v>171</v>
      </c>
      <c r="AY211" s="16" t="s">
        <v>163</v>
      </c>
      <c r="BE211" s="151">
        <f>IF(N211="základná",J211,0)</f>
        <v>0</v>
      </c>
      <c r="BF211" s="151">
        <f>IF(N211="znížená",J211,0)</f>
        <v>0</v>
      </c>
      <c r="BG211" s="151">
        <f>IF(N211="zákl. prenesená",J211,0)</f>
        <v>0</v>
      </c>
      <c r="BH211" s="151">
        <f>IF(N211="zníž. prenesená",J211,0)</f>
        <v>0</v>
      </c>
      <c r="BI211" s="151">
        <f>IF(N211="nulová",J211,0)</f>
        <v>0</v>
      </c>
      <c r="BJ211" s="16" t="s">
        <v>171</v>
      </c>
      <c r="BK211" s="151">
        <f>ROUND(I211*H211,2)</f>
        <v>0</v>
      </c>
      <c r="BL211" s="16" t="s">
        <v>2247</v>
      </c>
      <c r="BM211" s="150" t="s">
        <v>1591</v>
      </c>
    </row>
    <row r="212" spans="2:65" s="1" customFormat="1" ht="16.5" customHeight="1">
      <c r="B212" s="31"/>
      <c r="C212" s="138" t="s">
        <v>940</v>
      </c>
      <c r="D212" s="138" t="s">
        <v>166</v>
      </c>
      <c r="E212" s="139" t="s">
        <v>2378</v>
      </c>
      <c r="F212" s="140" t="s">
        <v>2379</v>
      </c>
      <c r="G212" s="141" t="s">
        <v>1529</v>
      </c>
      <c r="H212" s="142">
        <v>1</v>
      </c>
      <c r="I212" s="143"/>
      <c r="J212" s="144">
        <f>ROUND(I212*H212,2)</f>
        <v>0</v>
      </c>
      <c r="K212" s="145"/>
      <c r="L212" s="31"/>
      <c r="M212" s="190" t="s">
        <v>1</v>
      </c>
      <c r="N212" s="191" t="s">
        <v>40</v>
      </c>
      <c r="O212" s="192"/>
      <c r="P212" s="193">
        <f>O212*H212</f>
        <v>0</v>
      </c>
      <c r="Q212" s="193">
        <v>0</v>
      </c>
      <c r="R212" s="193">
        <f>Q212*H212</f>
        <v>0</v>
      </c>
      <c r="S212" s="193">
        <v>0</v>
      </c>
      <c r="T212" s="194">
        <f>S212*H212</f>
        <v>0</v>
      </c>
      <c r="AR212" s="150" t="s">
        <v>2247</v>
      </c>
      <c r="AT212" s="150" t="s">
        <v>166</v>
      </c>
      <c r="AU212" s="150" t="s">
        <v>171</v>
      </c>
      <c r="AY212" s="16" t="s">
        <v>163</v>
      </c>
      <c r="BE212" s="151">
        <f>IF(N212="základná",J212,0)</f>
        <v>0</v>
      </c>
      <c r="BF212" s="151">
        <f>IF(N212="znížená",J212,0)</f>
        <v>0</v>
      </c>
      <c r="BG212" s="151">
        <f>IF(N212="zákl. prenesená",J212,0)</f>
        <v>0</v>
      </c>
      <c r="BH212" s="151">
        <f>IF(N212="zníž. prenesená",J212,0)</f>
        <v>0</v>
      </c>
      <c r="BI212" s="151">
        <f>IF(N212="nulová",J212,0)</f>
        <v>0</v>
      </c>
      <c r="BJ212" s="16" t="s">
        <v>171</v>
      </c>
      <c r="BK212" s="151">
        <f>ROUND(I212*H212,2)</f>
        <v>0</v>
      </c>
      <c r="BL212" s="16" t="s">
        <v>2247</v>
      </c>
      <c r="BM212" s="150" t="s">
        <v>1594</v>
      </c>
    </row>
    <row r="213" spans="2:65" s="1" customFormat="1" ht="7" customHeight="1">
      <c r="B213" s="46"/>
      <c r="C213" s="47"/>
      <c r="D213" s="47"/>
      <c r="E213" s="47"/>
      <c r="F213" s="47"/>
      <c r="G213" s="47"/>
      <c r="H213" s="47"/>
      <c r="I213" s="47"/>
      <c r="J213" s="47"/>
      <c r="K213" s="47"/>
      <c r="L213" s="31"/>
    </row>
  </sheetData>
  <sheetProtection algorithmName="SHA-512" hashValue="rYgt492yFRpf+qxFtXOtKP9spn09X5T8lY5lf5N/G2SzYyORvv1xI4jvIRApgBQw3FHo2oZb3EIVm7SxqnbOhQ==" saltValue="LJ9aIT6GvbXvLBus6AdJg5UZ/WZmqpGLPfrLCk6kBn6ewvz+MHOfnwduy2/AjPce4wfHKUo1nIx288/IetCPOA==" spinCount="100000" sheet="1" objects="1" scenarios="1" formatColumns="0" formatRows="0" autoFilter="0"/>
  <autoFilter ref="C128:K212" xr:uid="{00000000-0009-0000-0000-00000A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46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113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2380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ROUND((SUM(BE128:BE245)),  2)</f>
        <v>0</v>
      </c>
      <c r="G33" s="94"/>
      <c r="H33" s="94"/>
      <c r="I33" s="95">
        <v>0.23</v>
      </c>
      <c r="J33" s="93">
        <f>ROUND(((SUM(BE128:BE245))*I33),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ROUND((SUM(BF128:BF245)),  2)</f>
        <v>0</v>
      </c>
      <c r="I34" s="97">
        <v>0.23</v>
      </c>
      <c r="J34" s="96">
        <f>ROUND(((SUM(BF128:BF245))*I34),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ROUND((SUM(BG128:BG245)),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ROUND((SUM(BH128:BH245)),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ROUND((SUM(BI128:BI245)),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2025/06 - SO-01 - vykurovanie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139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8" customFormat="1" ht="25" customHeight="1">
      <c r="B99" s="109"/>
      <c r="D99" s="110" t="s">
        <v>2381</v>
      </c>
      <c r="E99" s="111"/>
      <c r="F99" s="111"/>
      <c r="G99" s="111"/>
      <c r="H99" s="111"/>
      <c r="I99" s="111"/>
      <c r="J99" s="112">
        <f>J136</f>
        <v>0</v>
      </c>
      <c r="L99" s="109"/>
    </row>
    <row r="100" spans="2:12" s="8" customFormat="1" ht="25" customHeight="1">
      <c r="B100" s="109"/>
      <c r="D100" s="110" t="s">
        <v>141</v>
      </c>
      <c r="E100" s="111"/>
      <c r="F100" s="111"/>
      <c r="G100" s="111"/>
      <c r="H100" s="111"/>
      <c r="I100" s="111"/>
      <c r="J100" s="112">
        <f>J137</f>
        <v>0</v>
      </c>
      <c r="L100" s="109"/>
    </row>
    <row r="101" spans="2:12" s="9" customFormat="1" ht="20" customHeight="1">
      <c r="B101" s="113"/>
      <c r="D101" s="114" t="s">
        <v>142</v>
      </c>
      <c r="E101" s="115"/>
      <c r="F101" s="115"/>
      <c r="G101" s="115"/>
      <c r="H101" s="115"/>
      <c r="I101" s="115"/>
      <c r="J101" s="116">
        <f>J138</f>
        <v>0</v>
      </c>
      <c r="L101" s="113"/>
    </row>
    <row r="102" spans="2:12" s="9" customFormat="1" ht="20" customHeight="1">
      <c r="B102" s="113"/>
      <c r="D102" s="114" t="s">
        <v>2382</v>
      </c>
      <c r="E102" s="115"/>
      <c r="F102" s="115"/>
      <c r="G102" s="115"/>
      <c r="H102" s="115"/>
      <c r="I102" s="115"/>
      <c r="J102" s="116">
        <f>J149</f>
        <v>0</v>
      </c>
      <c r="L102" s="113"/>
    </row>
    <row r="103" spans="2:12" s="9" customFormat="1" ht="20" customHeight="1">
      <c r="B103" s="113"/>
      <c r="D103" s="114" t="s">
        <v>2383</v>
      </c>
      <c r="E103" s="115"/>
      <c r="F103" s="115"/>
      <c r="G103" s="115"/>
      <c r="H103" s="115"/>
      <c r="I103" s="115"/>
      <c r="J103" s="116">
        <f>J183</f>
        <v>0</v>
      </c>
      <c r="L103" s="113"/>
    </row>
    <row r="104" spans="2:12" s="9" customFormat="1" ht="20" customHeight="1">
      <c r="B104" s="113"/>
      <c r="D104" s="114" t="s">
        <v>2255</v>
      </c>
      <c r="E104" s="115"/>
      <c r="F104" s="115"/>
      <c r="G104" s="115"/>
      <c r="H104" s="115"/>
      <c r="I104" s="115"/>
      <c r="J104" s="116">
        <f>J196</f>
        <v>0</v>
      </c>
      <c r="L104" s="113"/>
    </row>
    <row r="105" spans="2:12" s="9" customFormat="1" ht="20" customHeight="1">
      <c r="B105" s="113"/>
      <c r="D105" s="114" t="s">
        <v>2384</v>
      </c>
      <c r="E105" s="115"/>
      <c r="F105" s="115"/>
      <c r="G105" s="115"/>
      <c r="H105" s="115"/>
      <c r="I105" s="115"/>
      <c r="J105" s="116">
        <f>J214</f>
        <v>0</v>
      </c>
      <c r="L105" s="113"/>
    </row>
    <row r="106" spans="2:12" s="8" customFormat="1" ht="25" customHeight="1">
      <c r="B106" s="109"/>
      <c r="D106" s="110" t="s">
        <v>2385</v>
      </c>
      <c r="E106" s="111"/>
      <c r="F106" s="111"/>
      <c r="G106" s="111"/>
      <c r="H106" s="111"/>
      <c r="I106" s="111"/>
      <c r="J106" s="112">
        <f>J239</f>
        <v>0</v>
      </c>
      <c r="L106" s="109"/>
    </row>
    <row r="107" spans="2:12" s="9" customFormat="1" ht="20" customHeight="1">
      <c r="B107" s="113"/>
      <c r="D107" s="114" t="s">
        <v>2117</v>
      </c>
      <c r="E107" s="115"/>
      <c r="F107" s="115"/>
      <c r="G107" s="115"/>
      <c r="H107" s="115"/>
      <c r="I107" s="115"/>
      <c r="J107" s="116">
        <f>J240</f>
        <v>0</v>
      </c>
      <c r="L107" s="113"/>
    </row>
    <row r="108" spans="2:12" s="9" customFormat="1" ht="20" customHeight="1">
      <c r="B108" s="113"/>
      <c r="D108" s="114" t="s">
        <v>2386</v>
      </c>
      <c r="E108" s="115"/>
      <c r="F108" s="115"/>
      <c r="G108" s="115"/>
      <c r="H108" s="115"/>
      <c r="I108" s="115"/>
      <c r="J108" s="116">
        <f>J244</f>
        <v>0</v>
      </c>
      <c r="L108" s="113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7" t="str">
        <f>E7</f>
        <v>Obnova vybraných častí  NKP Kaštieľ,Múzeum vo Svätom Antone</v>
      </c>
      <c r="F118" s="238"/>
      <c r="G118" s="238"/>
      <c r="H118" s="238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16.5" customHeight="1">
      <c r="B120" s="31"/>
      <c r="E120" s="200" t="str">
        <f>E9</f>
        <v>2025/06 - SO-01 - vykurovanie</v>
      </c>
      <c r="F120" s="239"/>
      <c r="G120" s="239"/>
      <c r="H120" s="239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P129+P136+P137+P239</f>
        <v>0</v>
      </c>
      <c r="Q128" s="55"/>
      <c r="R128" s="123">
        <f>R129+R136+R137+R239</f>
        <v>2.7766219072000005</v>
      </c>
      <c r="S128" s="55"/>
      <c r="T128" s="124">
        <f>T129+T136+T137+T239</f>
        <v>0.17827999999999999</v>
      </c>
      <c r="AT128" s="16" t="s">
        <v>73</v>
      </c>
      <c r="AU128" s="16" t="s">
        <v>136</v>
      </c>
      <c r="BK128" s="125">
        <f>BK129+BK136+BK137+BK239</f>
        <v>0</v>
      </c>
    </row>
    <row r="129" spans="2:65" s="11" customFormat="1" ht="26" customHeight="1">
      <c r="B129" s="126"/>
      <c r="D129" s="127" t="s">
        <v>73</v>
      </c>
      <c r="E129" s="128" t="s">
        <v>161</v>
      </c>
      <c r="F129" s="128" t="s">
        <v>162</v>
      </c>
      <c r="I129" s="129"/>
      <c r="J129" s="130">
        <f>BK129</f>
        <v>0</v>
      </c>
      <c r="L129" s="126"/>
      <c r="M129" s="131"/>
      <c r="P129" s="132">
        <f>P130</f>
        <v>0</v>
      </c>
      <c r="R129" s="132">
        <f>R130</f>
        <v>3.3838151999999997E-3</v>
      </c>
      <c r="T129" s="133">
        <f>T130</f>
        <v>0.17827999999999999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</f>
        <v>0</v>
      </c>
    </row>
    <row r="130" spans="2:65" s="11" customFormat="1" ht="22.75" customHeight="1">
      <c r="B130" s="126"/>
      <c r="D130" s="127" t="s">
        <v>73</v>
      </c>
      <c r="E130" s="136" t="s">
        <v>179</v>
      </c>
      <c r="F130" s="136" t="s">
        <v>180</v>
      </c>
      <c r="I130" s="129"/>
      <c r="J130" s="137">
        <f>BK130</f>
        <v>0</v>
      </c>
      <c r="L130" s="126"/>
      <c r="M130" s="131"/>
      <c r="P130" s="132">
        <f>SUM(P131:P135)</f>
        <v>0</v>
      </c>
      <c r="R130" s="132">
        <f>SUM(R131:R135)</f>
        <v>3.3838151999999997E-3</v>
      </c>
      <c r="T130" s="133">
        <f>SUM(T131:T135)</f>
        <v>0.17827999999999999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SUM(BK131:BK135)</f>
        <v>0</v>
      </c>
    </row>
    <row r="131" spans="2:65" s="1" customFormat="1" ht="24.25" customHeight="1">
      <c r="B131" s="31"/>
      <c r="C131" s="138" t="s">
        <v>82</v>
      </c>
      <c r="D131" s="138" t="s">
        <v>166</v>
      </c>
      <c r="E131" s="139" t="s">
        <v>2387</v>
      </c>
      <c r="F131" s="140" t="s">
        <v>2388</v>
      </c>
      <c r="G131" s="141" t="s">
        <v>2122</v>
      </c>
      <c r="H131" s="142">
        <v>92</v>
      </c>
      <c r="I131" s="143"/>
      <c r="J131" s="144">
        <f>ROUND(I131*H131,2)</f>
        <v>0</v>
      </c>
      <c r="K131" s="145"/>
      <c r="L131" s="31"/>
      <c r="M131" s="146" t="s">
        <v>1</v>
      </c>
      <c r="N131" s="147" t="s">
        <v>40</v>
      </c>
      <c r="P131" s="148">
        <f>O131*H131</f>
        <v>0</v>
      </c>
      <c r="Q131" s="148">
        <v>3.6780599999999998E-5</v>
      </c>
      <c r="R131" s="148">
        <f>Q131*H131</f>
        <v>3.3838151999999997E-3</v>
      </c>
      <c r="S131" s="148">
        <v>7.9000000000000001E-4</v>
      </c>
      <c r="T131" s="149">
        <f>S131*H131</f>
        <v>7.2679999999999995E-2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>IF(N131="základná",J131,0)</f>
        <v>0</v>
      </c>
      <c r="BF131" s="151">
        <f>IF(N131="znížená",J131,0)</f>
        <v>0</v>
      </c>
      <c r="BG131" s="151">
        <f>IF(N131="zákl. prenesená",J131,0)</f>
        <v>0</v>
      </c>
      <c r="BH131" s="151">
        <f>IF(N131="zníž. prenesená",J131,0)</f>
        <v>0</v>
      </c>
      <c r="BI131" s="151">
        <f>IF(N131="nulová",J131,0)</f>
        <v>0</v>
      </c>
      <c r="BJ131" s="16" t="s">
        <v>171</v>
      </c>
      <c r="BK131" s="151">
        <f>ROUND(I131*H131,2)</f>
        <v>0</v>
      </c>
      <c r="BL131" s="16" t="s">
        <v>170</v>
      </c>
      <c r="BM131" s="150" t="s">
        <v>171</v>
      </c>
    </row>
    <row r="132" spans="2:65" s="1" customFormat="1" ht="24.25" customHeight="1">
      <c r="B132" s="31"/>
      <c r="C132" s="138" t="s">
        <v>171</v>
      </c>
      <c r="D132" s="138" t="s">
        <v>166</v>
      </c>
      <c r="E132" s="139" t="s">
        <v>2389</v>
      </c>
      <c r="F132" s="140" t="s">
        <v>2390</v>
      </c>
      <c r="G132" s="141" t="s">
        <v>222</v>
      </c>
      <c r="H132" s="142">
        <v>4.4000000000000004</v>
      </c>
      <c r="I132" s="143"/>
      <c r="J132" s="144">
        <f>ROUND(I132*H132,2)</f>
        <v>0</v>
      </c>
      <c r="K132" s="145"/>
      <c r="L132" s="31"/>
      <c r="M132" s="146" t="s">
        <v>1</v>
      </c>
      <c r="N132" s="147" t="s">
        <v>40</v>
      </c>
      <c r="P132" s="148">
        <f>O132*H132</f>
        <v>0</v>
      </c>
      <c r="Q132" s="148">
        <v>0</v>
      </c>
      <c r="R132" s="148">
        <f>Q132*H132</f>
        <v>0</v>
      </c>
      <c r="S132" s="148">
        <v>2.4E-2</v>
      </c>
      <c r="T132" s="149">
        <f>S132*H132</f>
        <v>0.10560000000000001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>IF(N132="základná",J132,0)</f>
        <v>0</v>
      </c>
      <c r="BF132" s="151">
        <f>IF(N132="znížená",J132,0)</f>
        <v>0</v>
      </c>
      <c r="BG132" s="151">
        <f>IF(N132="zákl. prenesená",J132,0)</f>
        <v>0</v>
      </c>
      <c r="BH132" s="151">
        <f>IF(N132="zníž. prenesená",J132,0)</f>
        <v>0</v>
      </c>
      <c r="BI132" s="151">
        <f>IF(N132="nulová",J132,0)</f>
        <v>0</v>
      </c>
      <c r="BJ132" s="16" t="s">
        <v>171</v>
      </c>
      <c r="BK132" s="151">
        <f>ROUND(I132*H132,2)</f>
        <v>0</v>
      </c>
      <c r="BL132" s="16" t="s">
        <v>170</v>
      </c>
      <c r="BM132" s="150" t="s">
        <v>170</v>
      </c>
    </row>
    <row r="133" spans="2:65" s="1" customFormat="1" ht="21.75" customHeight="1">
      <c r="B133" s="31"/>
      <c r="C133" s="138" t="s">
        <v>203</v>
      </c>
      <c r="D133" s="138" t="s">
        <v>166</v>
      </c>
      <c r="E133" s="139" t="s">
        <v>235</v>
      </c>
      <c r="F133" s="140" t="s">
        <v>236</v>
      </c>
      <c r="G133" s="141" t="s">
        <v>237</v>
      </c>
      <c r="H133" s="142">
        <v>0.17799999999999999</v>
      </c>
      <c r="I133" s="143"/>
      <c r="J133" s="144">
        <f>ROUND(I133*H133,2)</f>
        <v>0</v>
      </c>
      <c r="K133" s="145"/>
      <c r="L133" s="31"/>
      <c r="M133" s="146" t="s">
        <v>1</v>
      </c>
      <c r="N133" s="147" t="s">
        <v>40</v>
      </c>
      <c r="P133" s="148">
        <f>O133*H133</f>
        <v>0</v>
      </c>
      <c r="Q133" s="148">
        <v>0</v>
      </c>
      <c r="R133" s="148">
        <f>Q133*H133</f>
        <v>0</v>
      </c>
      <c r="S133" s="148">
        <v>0</v>
      </c>
      <c r="T133" s="149">
        <f>S133*H133</f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>IF(N133="základná",J133,0)</f>
        <v>0</v>
      </c>
      <c r="BF133" s="151">
        <f>IF(N133="znížená",J133,0)</f>
        <v>0</v>
      </c>
      <c r="BG133" s="151">
        <f>IF(N133="zákl. prenesená",J133,0)</f>
        <v>0</v>
      </c>
      <c r="BH133" s="151">
        <f>IF(N133="zníž. prenesená",J133,0)</f>
        <v>0</v>
      </c>
      <c r="BI133" s="151">
        <f>IF(N133="nulová",J133,0)</f>
        <v>0</v>
      </c>
      <c r="BJ133" s="16" t="s">
        <v>171</v>
      </c>
      <c r="BK133" s="151">
        <f>ROUND(I133*H133,2)</f>
        <v>0</v>
      </c>
      <c r="BL133" s="16" t="s">
        <v>170</v>
      </c>
      <c r="BM133" s="150" t="s">
        <v>164</v>
      </c>
    </row>
    <row r="134" spans="2:65" s="1" customFormat="1" ht="24.25" customHeight="1">
      <c r="B134" s="31"/>
      <c r="C134" s="138" t="s">
        <v>170</v>
      </c>
      <c r="D134" s="138" t="s">
        <v>166</v>
      </c>
      <c r="E134" s="139" t="s">
        <v>244</v>
      </c>
      <c r="F134" s="140" t="s">
        <v>245</v>
      </c>
      <c r="G134" s="141" t="s">
        <v>237</v>
      </c>
      <c r="H134" s="142">
        <v>0.17799999999999999</v>
      </c>
      <c r="I134" s="143"/>
      <c r="J134" s="144">
        <f>ROUND(I134*H134,2)</f>
        <v>0</v>
      </c>
      <c r="K134" s="145"/>
      <c r="L134" s="31"/>
      <c r="M134" s="146" t="s">
        <v>1</v>
      </c>
      <c r="N134" s="147" t="s">
        <v>40</v>
      </c>
      <c r="P134" s="148">
        <f>O134*H134</f>
        <v>0</v>
      </c>
      <c r="Q134" s="148">
        <v>0</v>
      </c>
      <c r="R134" s="148">
        <f>Q134*H134</f>
        <v>0</v>
      </c>
      <c r="S134" s="148">
        <v>0</v>
      </c>
      <c r="T134" s="149">
        <f>S134*H134</f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>IF(N134="základná",J134,0)</f>
        <v>0</v>
      </c>
      <c r="BF134" s="151">
        <f>IF(N134="znížená",J134,0)</f>
        <v>0</v>
      </c>
      <c r="BG134" s="151">
        <f>IF(N134="zákl. prenesená",J134,0)</f>
        <v>0</v>
      </c>
      <c r="BH134" s="151">
        <f>IF(N134="zníž. prenesená",J134,0)</f>
        <v>0</v>
      </c>
      <c r="BI134" s="151">
        <f>IF(N134="nulová",J134,0)</f>
        <v>0</v>
      </c>
      <c r="BJ134" s="16" t="s">
        <v>171</v>
      </c>
      <c r="BK134" s="151">
        <f>ROUND(I134*H134,2)</f>
        <v>0</v>
      </c>
      <c r="BL134" s="16" t="s">
        <v>170</v>
      </c>
      <c r="BM134" s="150" t="s">
        <v>230</v>
      </c>
    </row>
    <row r="135" spans="2:65" s="1" customFormat="1" ht="24.25" customHeight="1">
      <c r="B135" s="31"/>
      <c r="C135" s="138" t="s">
        <v>212</v>
      </c>
      <c r="D135" s="138" t="s">
        <v>166</v>
      </c>
      <c r="E135" s="139" t="s">
        <v>880</v>
      </c>
      <c r="F135" s="140" t="s">
        <v>2125</v>
      </c>
      <c r="G135" s="141" t="s">
        <v>237</v>
      </c>
      <c r="H135" s="142">
        <v>0.17799999999999999</v>
      </c>
      <c r="I135" s="143"/>
      <c r="J135" s="144">
        <f>ROUND(I135*H135,2)</f>
        <v>0</v>
      </c>
      <c r="K135" s="145"/>
      <c r="L135" s="31"/>
      <c r="M135" s="146" t="s">
        <v>1</v>
      </c>
      <c r="N135" s="147" t="s">
        <v>40</v>
      </c>
      <c r="P135" s="148">
        <f>O135*H135</f>
        <v>0</v>
      </c>
      <c r="Q135" s="148">
        <v>0</v>
      </c>
      <c r="R135" s="148">
        <f>Q135*H135</f>
        <v>0</v>
      </c>
      <c r="S135" s="148">
        <v>0</v>
      </c>
      <c r="T135" s="149">
        <f>S135*H135</f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>IF(N135="základná",J135,0)</f>
        <v>0</v>
      </c>
      <c r="BF135" s="151">
        <f>IF(N135="znížená",J135,0)</f>
        <v>0</v>
      </c>
      <c r="BG135" s="151">
        <f>IF(N135="zákl. prenesená",J135,0)</f>
        <v>0</v>
      </c>
      <c r="BH135" s="151">
        <f>IF(N135="zníž. prenesená",J135,0)</f>
        <v>0</v>
      </c>
      <c r="BI135" s="151">
        <f>IF(N135="nulová",J135,0)</f>
        <v>0</v>
      </c>
      <c r="BJ135" s="16" t="s">
        <v>171</v>
      </c>
      <c r="BK135" s="151">
        <f>ROUND(I135*H135,2)</f>
        <v>0</v>
      </c>
      <c r="BL135" s="16" t="s">
        <v>170</v>
      </c>
      <c r="BM135" s="150" t="s">
        <v>243</v>
      </c>
    </row>
    <row r="136" spans="2:65" s="11" customFormat="1" ht="26" customHeight="1">
      <c r="B136" s="126"/>
      <c r="D136" s="127" t="s">
        <v>73</v>
      </c>
      <c r="E136" s="128" t="s">
        <v>2374</v>
      </c>
      <c r="F136" s="128" t="s">
        <v>2391</v>
      </c>
      <c r="I136" s="129"/>
      <c r="J136" s="130">
        <f>BK136</f>
        <v>0</v>
      </c>
      <c r="L136" s="126"/>
      <c r="M136" s="131"/>
      <c r="P136" s="132">
        <v>0</v>
      </c>
      <c r="R136" s="132">
        <v>0</v>
      </c>
      <c r="T136" s="133">
        <v>0</v>
      </c>
      <c r="AR136" s="127" t="s">
        <v>170</v>
      </c>
      <c r="AT136" s="134" t="s">
        <v>73</v>
      </c>
      <c r="AU136" s="134" t="s">
        <v>74</v>
      </c>
      <c r="AY136" s="127" t="s">
        <v>163</v>
      </c>
      <c r="BK136" s="135">
        <v>0</v>
      </c>
    </row>
    <row r="137" spans="2:65" s="11" customFormat="1" ht="26" customHeight="1">
      <c r="B137" s="126"/>
      <c r="D137" s="127" t="s">
        <v>73</v>
      </c>
      <c r="E137" s="128" t="s">
        <v>279</v>
      </c>
      <c r="F137" s="128" t="s">
        <v>280</v>
      </c>
      <c r="I137" s="129"/>
      <c r="J137" s="130">
        <f>BK137</f>
        <v>0</v>
      </c>
      <c r="L137" s="126"/>
      <c r="M137" s="131"/>
      <c r="P137" s="132">
        <f>P138+P149+P183+P196+P214</f>
        <v>0</v>
      </c>
      <c r="R137" s="132">
        <f>R138+R149+R183+R196+R214</f>
        <v>2.7732380920000006</v>
      </c>
      <c r="T137" s="133">
        <f>T138+T149+T183+T196+T214</f>
        <v>0</v>
      </c>
      <c r="AR137" s="127" t="s">
        <v>171</v>
      </c>
      <c r="AT137" s="134" t="s">
        <v>73</v>
      </c>
      <c r="AU137" s="134" t="s">
        <v>74</v>
      </c>
      <c r="AY137" s="127" t="s">
        <v>163</v>
      </c>
      <c r="BK137" s="135">
        <f>BK138+BK149+BK183+BK196+BK214</f>
        <v>0</v>
      </c>
    </row>
    <row r="138" spans="2:65" s="11" customFormat="1" ht="22.75" customHeight="1">
      <c r="B138" s="126"/>
      <c r="D138" s="127" t="s">
        <v>73</v>
      </c>
      <c r="E138" s="136" t="s">
        <v>281</v>
      </c>
      <c r="F138" s="136" t="s">
        <v>282</v>
      </c>
      <c r="I138" s="129"/>
      <c r="J138" s="137">
        <f>BK138</f>
        <v>0</v>
      </c>
      <c r="L138" s="126"/>
      <c r="M138" s="131"/>
      <c r="P138" s="132">
        <f>SUM(P139:P148)</f>
        <v>0</v>
      </c>
      <c r="R138" s="132">
        <f>SUM(R139:R148)</f>
        <v>4.5060500000000003E-2</v>
      </c>
      <c r="T138" s="133">
        <f>SUM(T139:T148)</f>
        <v>0</v>
      </c>
      <c r="AR138" s="127" t="s">
        <v>171</v>
      </c>
      <c r="AT138" s="134" t="s">
        <v>73</v>
      </c>
      <c r="AU138" s="134" t="s">
        <v>82</v>
      </c>
      <c r="AY138" s="127" t="s">
        <v>163</v>
      </c>
      <c r="BK138" s="135">
        <f>SUM(BK139:BK148)</f>
        <v>0</v>
      </c>
    </row>
    <row r="139" spans="2:65" s="1" customFormat="1" ht="24.25" customHeight="1">
      <c r="B139" s="31"/>
      <c r="C139" s="138" t="s">
        <v>164</v>
      </c>
      <c r="D139" s="138" t="s">
        <v>166</v>
      </c>
      <c r="E139" s="139" t="s">
        <v>2392</v>
      </c>
      <c r="F139" s="140" t="s">
        <v>2393</v>
      </c>
      <c r="G139" s="141" t="s">
        <v>222</v>
      </c>
      <c r="H139" s="142">
        <v>124.2</v>
      </c>
      <c r="I139" s="143"/>
      <c r="J139" s="144">
        <f t="shared" ref="J139:J148" si="0">ROUND(I139*H139,2)</f>
        <v>0</v>
      </c>
      <c r="K139" s="145"/>
      <c r="L139" s="31"/>
      <c r="M139" s="146" t="s">
        <v>1</v>
      </c>
      <c r="N139" s="147" t="s">
        <v>40</v>
      </c>
      <c r="P139" s="148">
        <f t="shared" ref="P139:P148" si="1">O139*H139</f>
        <v>0</v>
      </c>
      <c r="Q139" s="148">
        <v>2.0000000000000002E-5</v>
      </c>
      <c r="R139" s="148">
        <f t="shared" ref="R139:R148" si="2">Q139*H139</f>
        <v>2.4840000000000001E-3</v>
      </c>
      <c r="S139" s="148">
        <v>0</v>
      </c>
      <c r="T139" s="149">
        <f t="shared" ref="T139:T148" si="3">S139*H139</f>
        <v>0</v>
      </c>
      <c r="AR139" s="150" t="s">
        <v>275</v>
      </c>
      <c r="AT139" s="150" t="s">
        <v>166</v>
      </c>
      <c r="AU139" s="150" t="s">
        <v>171</v>
      </c>
      <c r="AY139" s="16" t="s">
        <v>163</v>
      </c>
      <c r="BE139" s="151">
        <f t="shared" ref="BE139:BE148" si="4">IF(N139="základná",J139,0)</f>
        <v>0</v>
      </c>
      <c r="BF139" s="151">
        <f t="shared" ref="BF139:BF148" si="5">IF(N139="znížená",J139,0)</f>
        <v>0</v>
      </c>
      <c r="BG139" s="151">
        <f t="shared" ref="BG139:BG148" si="6">IF(N139="zákl. prenesená",J139,0)</f>
        <v>0</v>
      </c>
      <c r="BH139" s="151">
        <f t="shared" ref="BH139:BH148" si="7">IF(N139="zníž. prenesená",J139,0)</f>
        <v>0</v>
      </c>
      <c r="BI139" s="151">
        <f t="shared" ref="BI139:BI148" si="8">IF(N139="nulová",J139,0)</f>
        <v>0</v>
      </c>
      <c r="BJ139" s="16" t="s">
        <v>171</v>
      </c>
      <c r="BK139" s="151">
        <f t="shared" ref="BK139:BK148" si="9">ROUND(I139*H139,2)</f>
        <v>0</v>
      </c>
      <c r="BL139" s="16" t="s">
        <v>275</v>
      </c>
      <c r="BM139" s="150" t="s">
        <v>253</v>
      </c>
    </row>
    <row r="140" spans="2:65" s="1" customFormat="1" ht="33" customHeight="1">
      <c r="B140" s="31"/>
      <c r="C140" s="176" t="s">
        <v>225</v>
      </c>
      <c r="D140" s="176" t="s">
        <v>297</v>
      </c>
      <c r="E140" s="177" t="s">
        <v>2394</v>
      </c>
      <c r="F140" s="178" t="s">
        <v>2395</v>
      </c>
      <c r="G140" s="179" t="s">
        <v>222</v>
      </c>
      <c r="H140" s="180">
        <v>27.6</v>
      </c>
      <c r="I140" s="181"/>
      <c r="J140" s="182">
        <f t="shared" si="0"/>
        <v>0</v>
      </c>
      <c r="K140" s="183"/>
      <c r="L140" s="184"/>
      <c r="M140" s="185" t="s">
        <v>1</v>
      </c>
      <c r="N140" s="186" t="s">
        <v>40</v>
      </c>
      <c r="P140" s="148">
        <f t="shared" si="1"/>
        <v>0</v>
      </c>
      <c r="Q140" s="148">
        <v>1.3999999999999999E-4</v>
      </c>
      <c r="R140" s="148">
        <f t="shared" si="2"/>
        <v>3.8639999999999998E-3</v>
      </c>
      <c r="S140" s="148">
        <v>0</v>
      </c>
      <c r="T140" s="149">
        <f t="shared" si="3"/>
        <v>0</v>
      </c>
      <c r="AR140" s="150" t="s">
        <v>300</v>
      </c>
      <c r="AT140" s="150" t="s">
        <v>297</v>
      </c>
      <c r="AU140" s="150" t="s">
        <v>171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275</v>
      </c>
      <c r="BM140" s="150" t="s">
        <v>262</v>
      </c>
    </row>
    <row r="141" spans="2:65" s="1" customFormat="1" ht="33" customHeight="1">
      <c r="B141" s="31"/>
      <c r="C141" s="176" t="s">
        <v>230</v>
      </c>
      <c r="D141" s="176" t="s">
        <v>297</v>
      </c>
      <c r="E141" s="177" t="s">
        <v>2396</v>
      </c>
      <c r="F141" s="178" t="s">
        <v>2397</v>
      </c>
      <c r="G141" s="179" t="s">
        <v>222</v>
      </c>
      <c r="H141" s="180">
        <v>91.6</v>
      </c>
      <c r="I141" s="181"/>
      <c r="J141" s="182">
        <f t="shared" si="0"/>
        <v>0</v>
      </c>
      <c r="K141" s="183"/>
      <c r="L141" s="184"/>
      <c r="M141" s="185" t="s">
        <v>1</v>
      </c>
      <c r="N141" s="186" t="s">
        <v>40</v>
      </c>
      <c r="P141" s="148">
        <f t="shared" si="1"/>
        <v>0</v>
      </c>
      <c r="Q141" s="148">
        <v>1.0000000000000001E-5</v>
      </c>
      <c r="R141" s="148">
        <f t="shared" si="2"/>
        <v>9.1600000000000004E-4</v>
      </c>
      <c r="S141" s="148">
        <v>0</v>
      </c>
      <c r="T141" s="149">
        <f t="shared" si="3"/>
        <v>0</v>
      </c>
      <c r="AR141" s="150" t="s">
        <v>300</v>
      </c>
      <c r="AT141" s="150" t="s">
        <v>297</v>
      </c>
      <c r="AU141" s="150" t="s">
        <v>171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275</v>
      </c>
      <c r="BM141" s="150" t="s">
        <v>275</v>
      </c>
    </row>
    <row r="142" spans="2:65" s="1" customFormat="1" ht="33" customHeight="1">
      <c r="B142" s="31"/>
      <c r="C142" s="176" t="s">
        <v>179</v>
      </c>
      <c r="D142" s="176" t="s">
        <v>297</v>
      </c>
      <c r="E142" s="177" t="s">
        <v>2398</v>
      </c>
      <c r="F142" s="178" t="s">
        <v>2399</v>
      </c>
      <c r="G142" s="179" t="s">
        <v>222</v>
      </c>
      <c r="H142" s="180">
        <v>5</v>
      </c>
      <c r="I142" s="181"/>
      <c r="J142" s="182">
        <f t="shared" si="0"/>
        <v>0</v>
      </c>
      <c r="K142" s="183"/>
      <c r="L142" s="184"/>
      <c r="M142" s="185" t="s">
        <v>1</v>
      </c>
      <c r="N142" s="186" t="s">
        <v>40</v>
      </c>
      <c r="P142" s="148">
        <f t="shared" si="1"/>
        <v>0</v>
      </c>
      <c r="Q142" s="148">
        <v>2.0000000000000002E-5</v>
      </c>
      <c r="R142" s="148">
        <f t="shared" si="2"/>
        <v>1E-4</v>
      </c>
      <c r="S142" s="148">
        <v>0</v>
      </c>
      <c r="T142" s="149">
        <f t="shared" si="3"/>
        <v>0</v>
      </c>
      <c r="AR142" s="150" t="s">
        <v>300</v>
      </c>
      <c r="AT142" s="150" t="s">
        <v>297</v>
      </c>
      <c r="AU142" s="150" t="s">
        <v>171</v>
      </c>
      <c r="AY142" s="16" t="s">
        <v>163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6" t="s">
        <v>171</v>
      </c>
      <c r="BK142" s="151">
        <f t="shared" si="9"/>
        <v>0</v>
      </c>
      <c r="BL142" s="16" t="s">
        <v>275</v>
      </c>
      <c r="BM142" s="150" t="s">
        <v>288</v>
      </c>
    </row>
    <row r="143" spans="2:65" s="1" customFormat="1" ht="21.75" customHeight="1">
      <c r="B143" s="31"/>
      <c r="C143" s="138" t="s">
        <v>243</v>
      </c>
      <c r="D143" s="138" t="s">
        <v>166</v>
      </c>
      <c r="E143" s="139" t="s">
        <v>2400</v>
      </c>
      <c r="F143" s="140" t="s">
        <v>2401</v>
      </c>
      <c r="G143" s="141" t="s">
        <v>222</v>
      </c>
      <c r="H143" s="142">
        <v>236.4</v>
      </c>
      <c r="I143" s="143"/>
      <c r="J143" s="144">
        <f t="shared" si="0"/>
        <v>0</v>
      </c>
      <c r="K143" s="145"/>
      <c r="L143" s="31"/>
      <c r="M143" s="146" t="s">
        <v>1</v>
      </c>
      <c r="N143" s="147" t="s">
        <v>40</v>
      </c>
      <c r="P143" s="148">
        <f t="shared" si="1"/>
        <v>0</v>
      </c>
      <c r="Q143" s="148">
        <v>3.3000000000000003E-5</v>
      </c>
      <c r="R143" s="148">
        <f t="shared" si="2"/>
        <v>7.8012000000000012E-3</v>
      </c>
      <c r="S143" s="148">
        <v>0</v>
      </c>
      <c r="T143" s="149">
        <f t="shared" si="3"/>
        <v>0</v>
      </c>
      <c r="AR143" s="150" t="s">
        <v>275</v>
      </c>
      <c r="AT143" s="150" t="s">
        <v>166</v>
      </c>
      <c r="AU143" s="150" t="s">
        <v>171</v>
      </c>
      <c r="AY143" s="16" t="s">
        <v>163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6" t="s">
        <v>171</v>
      </c>
      <c r="BK143" s="151">
        <f t="shared" si="9"/>
        <v>0</v>
      </c>
      <c r="BL143" s="16" t="s">
        <v>275</v>
      </c>
      <c r="BM143" s="150" t="s">
        <v>305</v>
      </c>
    </row>
    <row r="144" spans="2:65" s="1" customFormat="1" ht="33" customHeight="1">
      <c r="B144" s="31"/>
      <c r="C144" s="176" t="s">
        <v>249</v>
      </c>
      <c r="D144" s="176" t="s">
        <v>297</v>
      </c>
      <c r="E144" s="177" t="s">
        <v>2402</v>
      </c>
      <c r="F144" s="178" t="s">
        <v>2403</v>
      </c>
      <c r="G144" s="179" t="s">
        <v>222</v>
      </c>
      <c r="H144" s="180">
        <v>236.4</v>
      </c>
      <c r="I144" s="181"/>
      <c r="J144" s="182">
        <f t="shared" si="0"/>
        <v>0</v>
      </c>
      <c r="K144" s="183"/>
      <c r="L144" s="184"/>
      <c r="M144" s="185" t="s">
        <v>1</v>
      </c>
      <c r="N144" s="186" t="s">
        <v>40</v>
      </c>
      <c r="P144" s="148">
        <f t="shared" si="1"/>
        <v>0</v>
      </c>
      <c r="Q144" s="148">
        <v>4.0000000000000003E-5</v>
      </c>
      <c r="R144" s="148">
        <f t="shared" si="2"/>
        <v>9.4560000000000009E-3</v>
      </c>
      <c r="S144" s="148">
        <v>0</v>
      </c>
      <c r="T144" s="149">
        <f t="shared" si="3"/>
        <v>0</v>
      </c>
      <c r="AR144" s="150" t="s">
        <v>300</v>
      </c>
      <c r="AT144" s="150" t="s">
        <v>297</v>
      </c>
      <c r="AU144" s="150" t="s">
        <v>171</v>
      </c>
      <c r="AY144" s="16" t="s">
        <v>163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6" t="s">
        <v>171</v>
      </c>
      <c r="BK144" s="151">
        <f t="shared" si="9"/>
        <v>0</v>
      </c>
      <c r="BL144" s="16" t="s">
        <v>275</v>
      </c>
      <c r="BM144" s="150" t="s">
        <v>317</v>
      </c>
    </row>
    <row r="145" spans="2:65" s="1" customFormat="1" ht="21.75" customHeight="1">
      <c r="B145" s="31"/>
      <c r="C145" s="138" t="s">
        <v>253</v>
      </c>
      <c r="D145" s="138" t="s">
        <v>166</v>
      </c>
      <c r="E145" s="139" t="s">
        <v>2404</v>
      </c>
      <c r="F145" s="140" t="s">
        <v>2405</v>
      </c>
      <c r="G145" s="141" t="s">
        <v>222</v>
      </c>
      <c r="H145" s="142">
        <v>86.1</v>
      </c>
      <c r="I145" s="143"/>
      <c r="J145" s="144">
        <f t="shared" si="0"/>
        <v>0</v>
      </c>
      <c r="K145" s="145"/>
      <c r="L145" s="31"/>
      <c r="M145" s="146" t="s">
        <v>1</v>
      </c>
      <c r="N145" s="147" t="s">
        <v>40</v>
      </c>
      <c r="P145" s="148">
        <f t="shared" si="1"/>
        <v>0</v>
      </c>
      <c r="Q145" s="148">
        <v>3.3000000000000003E-5</v>
      </c>
      <c r="R145" s="148">
        <f t="shared" si="2"/>
        <v>2.8413000000000002E-3</v>
      </c>
      <c r="S145" s="148">
        <v>0</v>
      </c>
      <c r="T145" s="149">
        <f t="shared" si="3"/>
        <v>0</v>
      </c>
      <c r="AR145" s="150" t="s">
        <v>275</v>
      </c>
      <c r="AT145" s="150" t="s">
        <v>166</v>
      </c>
      <c r="AU145" s="150" t="s">
        <v>171</v>
      </c>
      <c r="AY145" s="16" t="s">
        <v>163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6" t="s">
        <v>171</v>
      </c>
      <c r="BK145" s="151">
        <f t="shared" si="9"/>
        <v>0</v>
      </c>
      <c r="BL145" s="16" t="s">
        <v>275</v>
      </c>
      <c r="BM145" s="150" t="s">
        <v>328</v>
      </c>
    </row>
    <row r="146" spans="2:65" s="1" customFormat="1" ht="33" customHeight="1">
      <c r="B146" s="31"/>
      <c r="C146" s="176" t="s">
        <v>258</v>
      </c>
      <c r="D146" s="176" t="s">
        <v>297</v>
      </c>
      <c r="E146" s="177" t="s">
        <v>2406</v>
      </c>
      <c r="F146" s="178" t="s">
        <v>2407</v>
      </c>
      <c r="G146" s="179" t="s">
        <v>222</v>
      </c>
      <c r="H146" s="180">
        <v>56.1</v>
      </c>
      <c r="I146" s="181"/>
      <c r="J146" s="182">
        <f t="shared" si="0"/>
        <v>0</v>
      </c>
      <c r="K146" s="183"/>
      <c r="L146" s="184"/>
      <c r="M146" s="185" t="s">
        <v>1</v>
      </c>
      <c r="N146" s="186" t="s">
        <v>40</v>
      </c>
      <c r="P146" s="148">
        <f t="shared" si="1"/>
        <v>0</v>
      </c>
      <c r="Q146" s="148">
        <v>1.8000000000000001E-4</v>
      </c>
      <c r="R146" s="148">
        <f t="shared" si="2"/>
        <v>1.0098000000000001E-2</v>
      </c>
      <c r="S146" s="148">
        <v>0</v>
      </c>
      <c r="T146" s="149">
        <f t="shared" si="3"/>
        <v>0</v>
      </c>
      <c r="AR146" s="150" t="s">
        <v>300</v>
      </c>
      <c r="AT146" s="150" t="s">
        <v>297</v>
      </c>
      <c r="AU146" s="150" t="s">
        <v>171</v>
      </c>
      <c r="AY146" s="16" t="s">
        <v>163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6" t="s">
        <v>171</v>
      </c>
      <c r="BK146" s="151">
        <f t="shared" si="9"/>
        <v>0</v>
      </c>
      <c r="BL146" s="16" t="s">
        <v>275</v>
      </c>
      <c r="BM146" s="150" t="s">
        <v>340</v>
      </c>
    </row>
    <row r="147" spans="2:65" s="1" customFormat="1" ht="33" customHeight="1">
      <c r="B147" s="31"/>
      <c r="C147" s="176" t="s">
        <v>262</v>
      </c>
      <c r="D147" s="176" t="s">
        <v>297</v>
      </c>
      <c r="E147" s="177" t="s">
        <v>2408</v>
      </c>
      <c r="F147" s="178" t="s">
        <v>2409</v>
      </c>
      <c r="G147" s="179" t="s">
        <v>222</v>
      </c>
      <c r="H147" s="180">
        <v>30</v>
      </c>
      <c r="I147" s="181"/>
      <c r="J147" s="182">
        <f t="shared" si="0"/>
        <v>0</v>
      </c>
      <c r="K147" s="183"/>
      <c r="L147" s="184"/>
      <c r="M147" s="185" t="s">
        <v>1</v>
      </c>
      <c r="N147" s="186" t="s">
        <v>40</v>
      </c>
      <c r="P147" s="148">
        <f t="shared" si="1"/>
        <v>0</v>
      </c>
      <c r="Q147" s="148">
        <v>2.5000000000000001E-4</v>
      </c>
      <c r="R147" s="148">
        <f t="shared" si="2"/>
        <v>7.4999999999999997E-3</v>
      </c>
      <c r="S147" s="148">
        <v>0</v>
      </c>
      <c r="T147" s="149">
        <f t="shared" si="3"/>
        <v>0</v>
      </c>
      <c r="AR147" s="150" t="s">
        <v>300</v>
      </c>
      <c r="AT147" s="150" t="s">
        <v>297</v>
      </c>
      <c r="AU147" s="150" t="s">
        <v>171</v>
      </c>
      <c r="AY147" s="16" t="s">
        <v>163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6" t="s">
        <v>171</v>
      </c>
      <c r="BK147" s="151">
        <f t="shared" si="9"/>
        <v>0</v>
      </c>
      <c r="BL147" s="16" t="s">
        <v>275</v>
      </c>
      <c r="BM147" s="150" t="s">
        <v>352</v>
      </c>
    </row>
    <row r="148" spans="2:65" s="1" customFormat="1" ht="24.25" customHeight="1">
      <c r="B148" s="31"/>
      <c r="C148" s="138" t="s">
        <v>266</v>
      </c>
      <c r="D148" s="138" t="s">
        <v>166</v>
      </c>
      <c r="E148" s="139" t="s">
        <v>2149</v>
      </c>
      <c r="F148" s="140" t="s">
        <v>2150</v>
      </c>
      <c r="G148" s="141" t="s">
        <v>237</v>
      </c>
      <c r="H148" s="142">
        <v>3.4000000000000002E-2</v>
      </c>
      <c r="I148" s="143"/>
      <c r="J148" s="144">
        <f t="shared" si="0"/>
        <v>0</v>
      </c>
      <c r="K148" s="145"/>
      <c r="L148" s="31"/>
      <c r="M148" s="146" t="s">
        <v>1</v>
      </c>
      <c r="N148" s="147" t="s">
        <v>40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AR148" s="150" t="s">
        <v>275</v>
      </c>
      <c r="AT148" s="150" t="s">
        <v>166</v>
      </c>
      <c r="AU148" s="150" t="s">
        <v>171</v>
      </c>
      <c r="AY148" s="16" t="s">
        <v>163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6" t="s">
        <v>171</v>
      </c>
      <c r="BK148" s="151">
        <f t="shared" si="9"/>
        <v>0</v>
      </c>
      <c r="BL148" s="16" t="s">
        <v>275</v>
      </c>
      <c r="BM148" s="150" t="s">
        <v>361</v>
      </c>
    </row>
    <row r="149" spans="2:65" s="11" customFormat="1" ht="22.75" customHeight="1">
      <c r="B149" s="126"/>
      <c r="D149" s="127" t="s">
        <v>73</v>
      </c>
      <c r="E149" s="136" t="s">
        <v>2410</v>
      </c>
      <c r="F149" s="136" t="s">
        <v>2411</v>
      </c>
      <c r="I149" s="129"/>
      <c r="J149" s="137">
        <f>BK149</f>
        <v>0</v>
      </c>
      <c r="L149" s="126"/>
      <c r="M149" s="131"/>
      <c r="P149" s="132">
        <f>SUM(P150:P182)</f>
        <v>0</v>
      </c>
      <c r="R149" s="132">
        <f>SUM(R150:R182)</f>
        <v>0.136761834</v>
      </c>
      <c r="T149" s="133">
        <f>SUM(T150:T182)</f>
        <v>0</v>
      </c>
      <c r="AR149" s="127" t="s">
        <v>171</v>
      </c>
      <c r="AT149" s="134" t="s">
        <v>73</v>
      </c>
      <c r="AU149" s="134" t="s">
        <v>82</v>
      </c>
      <c r="AY149" s="127" t="s">
        <v>163</v>
      </c>
      <c r="BK149" s="135">
        <f>SUM(BK150:BK182)</f>
        <v>0</v>
      </c>
    </row>
    <row r="150" spans="2:65" s="1" customFormat="1" ht="24.25" customHeight="1">
      <c r="B150" s="31"/>
      <c r="C150" s="138" t="s">
        <v>275</v>
      </c>
      <c r="D150" s="138" t="s">
        <v>166</v>
      </c>
      <c r="E150" s="139" t="s">
        <v>2412</v>
      </c>
      <c r="F150" s="140" t="s">
        <v>2413</v>
      </c>
      <c r="G150" s="141" t="s">
        <v>320</v>
      </c>
      <c r="H150" s="142">
        <v>1</v>
      </c>
      <c r="I150" s="143"/>
      <c r="J150" s="144">
        <f t="shared" ref="J150:J182" si="10">ROUND(I150*H150,2)</f>
        <v>0</v>
      </c>
      <c r="K150" s="145"/>
      <c r="L150" s="31"/>
      <c r="M150" s="146" t="s">
        <v>1</v>
      </c>
      <c r="N150" s="147" t="s">
        <v>40</v>
      </c>
      <c r="P150" s="148">
        <f t="shared" ref="P150:P182" si="11">O150*H150</f>
        <v>0</v>
      </c>
      <c r="Q150" s="148">
        <v>0</v>
      </c>
      <c r="R150" s="148">
        <f t="shared" ref="R150:R182" si="12">Q150*H150</f>
        <v>0</v>
      </c>
      <c r="S150" s="148">
        <v>0</v>
      </c>
      <c r="T150" s="149">
        <f t="shared" ref="T150:T182" si="13">S150*H150</f>
        <v>0</v>
      </c>
      <c r="AR150" s="150" t="s">
        <v>275</v>
      </c>
      <c r="AT150" s="150" t="s">
        <v>166</v>
      </c>
      <c r="AU150" s="150" t="s">
        <v>171</v>
      </c>
      <c r="AY150" s="16" t="s">
        <v>163</v>
      </c>
      <c r="BE150" s="151">
        <f t="shared" ref="BE150:BE182" si="14">IF(N150="základná",J150,0)</f>
        <v>0</v>
      </c>
      <c r="BF150" s="151">
        <f t="shared" ref="BF150:BF182" si="15">IF(N150="znížená",J150,0)</f>
        <v>0</v>
      </c>
      <c r="BG150" s="151">
        <f t="shared" ref="BG150:BG182" si="16">IF(N150="zákl. prenesená",J150,0)</f>
        <v>0</v>
      </c>
      <c r="BH150" s="151">
        <f t="shared" ref="BH150:BH182" si="17">IF(N150="zníž. prenesená",J150,0)</f>
        <v>0</v>
      </c>
      <c r="BI150" s="151">
        <f t="shared" ref="BI150:BI182" si="18">IF(N150="nulová",J150,0)</f>
        <v>0</v>
      </c>
      <c r="BJ150" s="16" t="s">
        <v>171</v>
      </c>
      <c r="BK150" s="151">
        <f t="shared" ref="BK150:BK182" si="19">ROUND(I150*H150,2)</f>
        <v>0</v>
      </c>
      <c r="BL150" s="16" t="s">
        <v>275</v>
      </c>
      <c r="BM150" s="150" t="s">
        <v>300</v>
      </c>
    </row>
    <row r="151" spans="2:65" s="1" customFormat="1" ht="16.5" customHeight="1">
      <c r="B151" s="31"/>
      <c r="C151" s="176" t="s">
        <v>283</v>
      </c>
      <c r="D151" s="176" t="s">
        <v>297</v>
      </c>
      <c r="E151" s="177" t="s">
        <v>2414</v>
      </c>
      <c r="F151" s="178" t="s">
        <v>2415</v>
      </c>
      <c r="G151" s="179" t="s">
        <v>320</v>
      </c>
      <c r="H151" s="180">
        <v>1</v>
      </c>
      <c r="I151" s="181"/>
      <c r="J151" s="182">
        <f t="shared" si="10"/>
        <v>0</v>
      </c>
      <c r="K151" s="183"/>
      <c r="L151" s="184"/>
      <c r="M151" s="185" t="s">
        <v>1</v>
      </c>
      <c r="N151" s="186" t="s">
        <v>40</v>
      </c>
      <c r="P151" s="148">
        <f t="shared" si="11"/>
        <v>0</v>
      </c>
      <c r="Q151" s="148">
        <v>0</v>
      </c>
      <c r="R151" s="148">
        <f t="shared" si="12"/>
        <v>0</v>
      </c>
      <c r="S151" s="148">
        <v>0</v>
      </c>
      <c r="T151" s="149">
        <f t="shared" si="13"/>
        <v>0</v>
      </c>
      <c r="AR151" s="150" t="s">
        <v>300</v>
      </c>
      <c r="AT151" s="150" t="s">
        <v>297</v>
      </c>
      <c r="AU151" s="150" t="s">
        <v>171</v>
      </c>
      <c r="AY151" s="16" t="s">
        <v>163</v>
      </c>
      <c r="BE151" s="151">
        <f t="shared" si="14"/>
        <v>0</v>
      </c>
      <c r="BF151" s="151">
        <f t="shared" si="15"/>
        <v>0</v>
      </c>
      <c r="BG151" s="151">
        <f t="shared" si="16"/>
        <v>0</v>
      </c>
      <c r="BH151" s="151">
        <f t="shared" si="17"/>
        <v>0</v>
      </c>
      <c r="BI151" s="151">
        <f t="shared" si="18"/>
        <v>0</v>
      </c>
      <c r="BJ151" s="16" t="s">
        <v>171</v>
      </c>
      <c r="BK151" s="151">
        <f t="shared" si="19"/>
        <v>0</v>
      </c>
      <c r="BL151" s="16" t="s">
        <v>275</v>
      </c>
      <c r="BM151" s="150" t="s">
        <v>379</v>
      </c>
    </row>
    <row r="152" spans="2:65" s="1" customFormat="1" ht="16.5" customHeight="1">
      <c r="B152" s="31"/>
      <c r="C152" s="138" t="s">
        <v>288</v>
      </c>
      <c r="D152" s="138" t="s">
        <v>166</v>
      </c>
      <c r="E152" s="139" t="s">
        <v>2416</v>
      </c>
      <c r="F152" s="140" t="s">
        <v>2417</v>
      </c>
      <c r="G152" s="141" t="s">
        <v>1529</v>
      </c>
      <c r="H152" s="142">
        <v>1</v>
      </c>
      <c r="I152" s="143"/>
      <c r="J152" s="144">
        <f t="shared" si="10"/>
        <v>0</v>
      </c>
      <c r="K152" s="145"/>
      <c r="L152" s="31"/>
      <c r="M152" s="146" t="s">
        <v>1</v>
      </c>
      <c r="N152" s="147" t="s">
        <v>40</v>
      </c>
      <c r="P152" s="148">
        <f t="shared" si="11"/>
        <v>0</v>
      </c>
      <c r="Q152" s="148">
        <v>0</v>
      </c>
      <c r="R152" s="148">
        <f t="shared" si="12"/>
        <v>0</v>
      </c>
      <c r="S152" s="148">
        <v>0</v>
      </c>
      <c r="T152" s="149">
        <f t="shared" si="13"/>
        <v>0</v>
      </c>
      <c r="AR152" s="150" t="s">
        <v>275</v>
      </c>
      <c r="AT152" s="150" t="s">
        <v>166</v>
      </c>
      <c r="AU152" s="150" t="s">
        <v>171</v>
      </c>
      <c r="AY152" s="16" t="s">
        <v>163</v>
      </c>
      <c r="BE152" s="151">
        <f t="shared" si="14"/>
        <v>0</v>
      </c>
      <c r="BF152" s="151">
        <f t="shared" si="15"/>
        <v>0</v>
      </c>
      <c r="BG152" s="151">
        <f t="shared" si="16"/>
        <v>0</v>
      </c>
      <c r="BH152" s="151">
        <f t="shared" si="17"/>
        <v>0</v>
      </c>
      <c r="BI152" s="151">
        <f t="shared" si="18"/>
        <v>0</v>
      </c>
      <c r="BJ152" s="16" t="s">
        <v>171</v>
      </c>
      <c r="BK152" s="151">
        <f t="shared" si="19"/>
        <v>0</v>
      </c>
      <c r="BL152" s="16" t="s">
        <v>275</v>
      </c>
      <c r="BM152" s="150" t="s">
        <v>388</v>
      </c>
    </row>
    <row r="153" spans="2:65" s="1" customFormat="1" ht="24.25" customHeight="1">
      <c r="B153" s="31"/>
      <c r="C153" s="138" t="s">
        <v>296</v>
      </c>
      <c r="D153" s="138" t="s">
        <v>166</v>
      </c>
      <c r="E153" s="139" t="s">
        <v>2418</v>
      </c>
      <c r="F153" s="140" t="s">
        <v>2419</v>
      </c>
      <c r="G153" s="141" t="s">
        <v>2420</v>
      </c>
      <c r="H153" s="142">
        <v>1</v>
      </c>
      <c r="I153" s="143"/>
      <c r="J153" s="144">
        <f t="shared" si="10"/>
        <v>0</v>
      </c>
      <c r="K153" s="145"/>
      <c r="L153" s="31"/>
      <c r="M153" s="146" t="s">
        <v>1</v>
      </c>
      <c r="N153" s="147" t="s">
        <v>40</v>
      </c>
      <c r="P153" s="148">
        <f t="shared" si="11"/>
        <v>0</v>
      </c>
      <c r="Q153" s="148">
        <v>6.2034600000000003E-4</v>
      </c>
      <c r="R153" s="148">
        <f t="shared" si="12"/>
        <v>6.2034600000000003E-4</v>
      </c>
      <c r="S153" s="148">
        <v>0</v>
      </c>
      <c r="T153" s="149">
        <f t="shared" si="13"/>
        <v>0</v>
      </c>
      <c r="AR153" s="150" t="s">
        <v>275</v>
      </c>
      <c r="AT153" s="150" t="s">
        <v>166</v>
      </c>
      <c r="AU153" s="150" t="s">
        <v>171</v>
      </c>
      <c r="AY153" s="16" t="s">
        <v>163</v>
      </c>
      <c r="BE153" s="151">
        <f t="shared" si="14"/>
        <v>0</v>
      </c>
      <c r="BF153" s="151">
        <f t="shared" si="15"/>
        <v>0</v>
      </c>
      <c r="BG153" s="151">
        <f t="shared" si="16"/>
        <v>0</v>
      </c>
      <c r="BH153" s="151">
        <f t="shared" si="17"/>
        <v>0</v>
      </c>
      <c r="BI153" s="151">
        <f t="shared" si="18"/>
        <v>0</v>
      </c>
      <c r="BJ153" s="16" t="s">
        <v>171</v>
      </c>
      <c r="BK153" s="151">
        <f t="shared" si="19"/>
        <v>0</v>
      </c>
      <c r="BL153" s="16" t="s">
        <v>275</v>
      </c>
      <c r="BM153" s="150" t="s">
        <v>398</v>
      </c>
    </row>
    <row r="154" spans="2:65" s="1" customFormat="1" ht="16.5" customHeight="1">
      <c r="B154" s="31"/>
      <c r="C154" s="176" t="s">
        <v>305</v>
      </c>
      <c r="D154" s="176" t="s">
        <v>297</v>
      </c>
      <c r="E154" s="177" t="s">
        <v>2421</v>
      </c>
      <c r="F154" s="178" t="s">
        <v>2422</v>
      </c>
      <c r="G154" s="179" t="s">
        <v>320</v>
      </c>
      <c r="H154" s="180">
        <v>1</v>
      </c>
      <c r="I154" s="181"/>
      <c r="J154" s="182">
        <f t="shared" si="10"/>
        <v>0</v>
      </c>
      <c r="K154" s="183"/>
      <c r="L154" s="184"/>
      <c r="M154" s="185" t="s">
        <v>1</v>
      </c>
      <c r="N154" s="186" t="s">
        <v>40</v>
      </c>
      <c r="P154" s="148">
        <f t="shared" si="11"/>
        <v>0</v>
      </c>
      <c r="Q154" s="148">
        <v>0</v>
      </c>
      <c r="R154" s="148">
        <f t="shared" si="12"/>
        <v>0</v>
      </c>
      <c r="S154" s="148">
        <v>0</v>
      </c>
      <c r="T154" s="149">
        <f t="shared" si="13"/>
        <v>0</v>
      </c>
      <c r="AR154" s="150" t="s">
        <v>300</v>
      </c>
      <c r="AT154" s="150" t="s">
        <v>297</v>
      </c>
      <c r="AU154" s="150" t="s">
        <v>171</v>
      </c>
      <c r="AY154" s="16" t="s">
        <v>163</v>
      </c>
      <c r="BE154" s="151">
        <f t="shared" si="14"/>
        <v>0</v>
      </c>
      <c r="BF154" s="151">
        <f t="shared" si="15"/>
        <v>0</v>
      </c>
      <c r="BG154" s="151">
        <f t="shared" si="16"/>
        <v>0</v>
      </c>
      <c r="BH154" s="151">
        <f t="shared" si="17"/>
        <v>0</v>
      </c>
      <c r="BI154" s="151">
        <f t="shared" si="18"/>
        <v>0</v>
      </c>
      <c r="BJ154" s="16" t="s">
        <v>171</v>
      </c>
      <c r="BK154" s="151">
        <f t="shared" si="19"/>
        <v>0</v>
      </c>
      <c r="BL154" s="16" t="s">
        <v>275</v>
      </c>
      <c r="BM154" s="150" t="s">
        <v>409</v>
      </c>
    </row>
    <row r="155" spans="2:65" s="1" customFormat="1" ht="24.25" customHeight="1">
      <c r="B155" s="31"/>
      <c r="C155" s="138" t="s">
        <v>311</v>
      </c>
      <c r="D155" s="138" t="s">
        <v>166</v>
      </c>
      <c r="E155" s="139" t="s">
        <v>2423</v>
      </c>
      <c r="F155" s="140" t="s">
        <v>2424</v>
      </c>
      <c r="G155" s="141" t="s">
        <v>320</v>
      </c>
      <c r="H155" s="142">
        <v>1</v>
      </c>
      <c r="I155" s="143"/>
      <c r="J155" s="144">
        <f t="shared" si="10"/>
        <v>0</v>
      </c>
      <c r="K155" s="145"/>
      <c r="L155" s="31"/>
      <c r="M155" s="146" t="s">
        <v>1</v>
      </c>
      <c r="N155" s="147" t="s">
        <v>40</v>
      </c>
      <c r="P155" s="148">
        <f t="shared" si="11"/>
        <v>0</v>
      </c>
      <c r="Q155" s="148">
        <v>0</v>
      </c>
      <c r="R155" s="148">
        <f t="shared" si="12"/>
        <v>0</v>
      </c>
      <c r="S155" s="148">
        <v>0</v>
      </c>
      <c r="T155" s="149">
        <f t="shared" si="13"/>
        <v>0</v>
      </c>
      <c r="AR155" s="150" t="s">
        <v>275</v>
      </c>
      <c r="AT155" s="150" t="s">
        <v>166</v>
      </c>
      <c r="AU155" s="150" t="s">
        <v>171</v>
      </c>
      <c r="AY155" s="16" t="s">
        <v>163</v>
      </c>
      <c r="BE155" s="151">
        <f t="shared" si="14"/>
        <v>0</v>
      </c>
      <c r="BF155" s="151">
        <f t="shared" si="15"/>
        <v>0</v>
      </c>
      <c r="BG155" s="151">
        <f t="shared" si="16"/>
        <v>0</v>
      </c>
      <c r="BH155" s="151">
        <f t="shared" si="17"/>
        <v>0</v>
      </c>
      <c r="BI155" s="151">
        <f t="shared" si="18"/>
        <v>0</v>
      </c>
      <c r="BJ155" s="16" t="s">
        <v>171</v>
      </c>
      <c r="BK155" s="151">
        <f t="shared" si="19"/>
        <v>0</v>
      </c>
      <c r="BL155" s="16" t="s">
        <v>275</v>
      </c>
      <c r="BM155" s="150" t="s">
        <v>419</v>
      </c>
    </row>
    <row r="156" spans="2:65" s="1" customFormat="1" ht="21.75" customHeight="1">
      <c r="B156" s="31"/>
      <c r="C156" s="176" t="s">
        <v>317</v>
      </c>
      <c r="D156" s="176" t="s">
        <v>297</v>
      </c>
      <c r="E156" s="177" t="s">
        <v>2425</v>
      </c>
      <c r="F156" s="178" t="s">
        <v>2426</v>
      </c>
      <c r="G156" s="179" t="s">
        <v>320</v>
      </c>
      <c r="H156" s="180">
        <v>1</v>
      </c>
      <c r="I156" s="181"/>
      <c r="J156" s="182">
        <f t="shared" si="10"/>
        <v>0</v>
      </c>
      <c r="K156" s="183"/>
      <c r="L156" s="184"/>
      <c r="M156" s="185" t="s">
        <v>1</v>
      </c>
      <c r="N156" s="186" t="s">
        <v>40</v>
      </c>
      <c r="P156" s="148">
        <f t="shared" si="11"/>
        <v>0</v>
      </c>
      <c r="Q156" s="148">
        <v>2.2030000000000001E-2</v>
      </c>
      <c r="R156" s="148">
        <f t="shared" si="12"/>
        <v>2.2030000000000001E-2</v>
      </c>
      <c r="S156" s="148">
        <v>0</v>
      </c>
      <c r="T156" s="149">
        <f t="shared" si="13"/>
        <v>0</v>
      </c>
      <c r="AR156" s="150" t="s">
        <v>300</v>
      </c>
      <c r="AT156" s="150" t="s">
        <v>297</v>
      </c>
      <c r="AU156" s="150" t="s">
        <v>171</v>
      </c>
      <c r="AY156" s="16" t="s">
        <v>163</v>
      </c>
      <c r="BE156" s="151">
        <f t="shared" si="14"/>
        <v>0</v>
      </c>
      <c r="BF156" s="151">
        <f t="shared" si="15"/>
        <v>0</v>
      </c>
      <c r="BG156" s="151">
        <f t="shared" si="16"/>
        <v>0</v>
      </c>
      <c r="BH156" s="151">
        <f t="shared" si="17"/>
        <v>0</v>
      </c>
      <c r="BI156" s="151">
        <f t="shared" si="18"/>
        <v>0</v>
      </c>
      <c r="BJ156" s="16" t="s">
        <v>171</v>
      </c>
      <c r="BK156" s="151">
        <f t="shared" si="19"/>
        <v>0</v>
      </c>
      <c r="BL156" s="16" t="s">
        <v>275</v>
      </c>
      <c r="BM156" s="150" t="s">
        <v>433</v>
      </c>
    </row>
    <row r="157" spans="2:65" s="1" customFormat="1" ht="21.75" customHeight="1">
      <c r="B157" s="31"/>
      <c r="C157" s="138" t="s">
        <v>7</v>
      </c>
      <c r="D157" s="138" t="s">
        <v>166</v>
      </c>
      <c r="E157" s="139" t="s">
        <v>2427</v>
      </c>
      <c r="F157" s="140" t="s">
        <v>2428</v>
      </c>
      <c r="G157" s="141" t="s">
        <v>320</v>
      </c>
      <c r="H157" s="142">
        <v>1</v>
      </c>
      <c r="I157" s="143"/>
      <c r="J157" s="144">
        <f t="shared" si="10"/>
        <v>0</v>
      </c>
      <c r="K157" s="145"/>
      <c r="L157" s="31"/>
      <c r="M157" s="146" t="s">
        <v>1</v>
      </c>
      <c r="N157" s="147" t="s">
        <v>40</v>
      </c>
      <c r="P157" s="148">
        <f t="shared" si="11"/>
        <v>0</v>
      </c>
      <c r="Q157" s="148">
        <v>0</v>
      </c>
      <c r="R157" s="148">
        <f t="shared" si="12"/>
        <v>0</v>
      </c>
      <c r="S157" s="148">
        <v>0</v>
      </c>
      <c r="T157" s="149">
        <f t="shared" si="13"/>
        <v>0</v>
      </c>
      <c r="AR157" s="150" t="s">
        <v>275</v>
      </c>
      <c r="AT157" s="150" t="s">
        <v>166</v>
      </c>
      <c r="AU157" s="150" t="s">
        <v>171</v>
      </c>
      <c r="AY157" s="16" t="s">
        <v>163</v>
      </c>
      <c r="BE157" s="151">
        <f t="shared" si="14"/>
        <v>0</v>
      </c>
      <c r="BF157" s="151">
        <f t="shared" si="15"/>
        <v>0</v>
      </c>
      <c r="BG157" s="151">
        <f t="shared" si="16"/>
        <v>0</v>
      </c>
      <c r="BH157" s="151">
        <f t="shared" si="17"/>
        <v>0</v>
      </c>
      <c r="BI157" s="151">
        <f t="shared" si="18"/>
        <v>0</v>
      </c>
      <c r="BJ157" s="16" t="s">
        <v>171</v>
      </c>
      <c r="BK157" s="151">
        <f t="shared" si="19"/>
        <v>0</v>
      </c>
      <c r="BL157" s="16" t="s">
        <v>275</v>
      </c>
      <c r="BM157" s="150" t="s">
        <v>450</v>
      </c>
    </row>
    <row r="158" spans="2:65" s="1" customFormat="1" ht="24.25" customHeight="1">
      <c r="B158" s="31"/>
      <c r="C158" s="176" t="s">
        <v>328</v>
      </c>
      <c r="D158" s="176" t="s">
        <v>297</v>
      </c>
      <c r="E158" s="177" t="s">
        <v>2429</v>
      </c>
      <c r="F158" s="178" t="s">
        <v>2430</v>
      </c>
      <c r="G158" s="179" t="s">
        <v>320</v>
      </c>
      <c r="H158" s="180">
        <v>1</v>
      </c>
      <c r="I158" s="181"/>
      <c r="J158" s="182">
        <f t="shared" si="10"/>
        <v>0</v>
      </c>
      <c r="K158" s="183"/>
      <c r="L158" s="184"/>
      <c r="M158" s="185" t="s">
        <v>1</v>
      </c>
      <c r="N158" s="186" t="s">
        <v>40</v>
      </c>
      <c r="P158" s="148">
        <f t="shared" si="11"/>
        <v>0</v>
      </c>
      <c r="Q158" s="148">
        <v>3.6000000000000002E-4</v>
      </c>
      <c r="R158" s="148">
        <f t="shared" si="12"/>
        <v>3.6000000000000002E-4</v>
      </c>
      <c r="S158" s="148">
        <v>0</v>
      </c>
      <c r="T158" s="149">
        <f t="shared" si="13"/>
        <v>0</v>
      </c>
      <c r="AR158" s="150" t="s">
        <v>300</v>
      </c>
      <c r="AT158" s="150" t="s">
        <v>297</v>
      </c>
      <c r="AU158" s="150" t="s">
        <v>171</v>
      </c>
      <c r="AY158" s="16" t="s">
        <v>163</v>
      </c>
      <c r="BE158" s="151">
        <f t="shared" si="14"/>
        <v>0</v>
      </c>
      <c r="BF158" s="151">
        <f t="shared" si="15"/>
        <v>0</v>
      </c>
      <c r="BG158" s="151">
        <f t="shared" si="16"/>
        <v>0</v>
      </c>
      <c r="BH158" s="151">
        <f t="shared" si="17"/>
        <v>0</v>
      </c>
      <c r="BI158" s="151">
        <f t="shared" si="18"/>
        <v>0</v>
      </c>
      <c r="BJ158" s="16" t="s">
        <v>171</v>
      </c>
      <c r="BK158" s="151">
        <f t="shared" si="19"/>
        <v>0</v>
      </c>
      <c r="BL158" s="16" t="s">
        <v>275</v>
      </c>
      <c r="BM158" s="150" t="s">
        <v>466</v>
      </c>
    </row>
    <row r="159" spans="2:65" s="1" customFormat="1" ht="16.5" customHeight="1">
      <c r="B159" s="31"/>
      <c r="C159" s="138" t="s">
        <v>334</v>
      </c>
      <c r="D159" s="138" t="s">
        <v>166</v>
      </c>
      <c r="E159" s="139" t="s">
        <v>2431</v>
      </c>
      <c r="F159" s="140" t="s">
        <v>2432</v>
      </c>
      <c r="G159" s="141" t="s">
        <v>320</v>
      </c>
      <c r="H159" s="142">
        <v>1</v>
      </c>
      <c r="I159" s="143"/>
      <c r="J159" s="144">
        <f t="shared" si="10"/>
        <v>0</v>
      </c>
      <c r="K159" s="145"/>
      <c r="L159" s="31"/>
      <c r="M159" s="146" t="s">
        <v>1</v>
      </c>
      <c r="N159" s="147" t="s">
        <v>40</v>
      </c>
      <c r="P159" s="148">
        <f t="shared" si="11"/>
        <v>0</v>
      </c>
      <c r="Q159" s="148">
        <v>0</v>
      </c>
      <c r="R159" s="148">
        <f t="shared" si="12"/>
        <v>0</v>
      </c>
      <c r="S159" s="148">
        <v>0</v>
      </c>
      <c r="T159" s="149">
        <f t="shared" si="13"/>
        <v>0</v>
      </c>
      <c r="AR159" s="150" t="s">
        <v>275</v>
      </c>
      <c r="AT159" s="150" t="s">
        <v>166</v>
      </c>
      <c r="AU159" s="150" t="s">
        <v>171</v>
      </c>
      <c r="AY159" s="16" t="s">
        <v>163</v>
      </c>
      <c r="BE159" s="151">
        <f t="shared" si="14"/>
        <v>0</v>
      </c>
      <c r="BF159" s="151">
        <f t="shared" si="15"/>
        <v>0</v>
      </c>
      <c r="BG159" s="151">
        <f t="shared" si="16"/>
        <v>0</v>
      </c>
      <c r="BH159" s="151">
        <f t="shared" si="17"/>
        <v>0</v>
      </c>
      <c r="BI159" s="151">
        <f t="shared" si="18"/>
        <v>0</v>
      </c>
      <c r="BJ159" s="16" t="s">
        <v>171</v>
      </c>
      <c r="BK159" s="151">
        <f t="shared" si="19"/>
        <v>0</v>
      </c>
      <c r="BL159" s="16" t="s">
        <v>275</v>
      </c>
      <c r="BM159" s="150" t="s">
        <v>476</v>
      </c>
    </row>
    <row r="160" spans="2:65" s="1" customFormat="1" ht="16.5" customHeight="1">
      <c r="B160" s="31"/>
      <c r="C160" s="176" t="s">
        <v>340</v>
      </c>
      <c r="D160" s="176" t="s">
        <v>297</v>
      </c>
      <c r="E160" s="177" t="s">
        <v>2433</v>
      </c>
      <c r="F160" s="178" t="s">
        <v>2434</v>
      </c>
      <c r="G160" s="179" t="s">
        <v>320</v>
      </c>
      <c r="H160" s="180">
        <v>1</v>
      </c>
      <c r="I160" s="181"/>
      <c r="J160" s="182">
        <f t="shared" si="10"/>
        <v>0</v>
      </c>
      <c r="K160" s="183"/>
      <c r="L160" s="184"/>
      <c r="M160" s="185" t="s">
        <v>1</v>
      </c>
      <c r="N160" s="186" t="s">
        <v>40</v>
      </c>
      <c r="P160" s="148">
        <f t="shared" si="11"/>
        <v>0</v>
      </c>
      <c r="Q160" s="148">
        <v>0</v>
      </c>
      <c r="R160" s="148">
        <f t="shared" si="12"/>
        <v>0</v>
      </c>
      <c r="S160" s="148">
        <v>0</v>
      </c>
      <c r="T160" s="149">
        <f t="shared" si="13"/>
        <v>0</v>
      </c>
      <c r="AR160" s="150" t="s">
        <v>300</v>
      </c>
      <c r="AT160" s="150" t="s">
        <v>297</v>
      </c>
      <c r="AU160" s="150" t="s">
        <v>171</v>
      </c>
      <c r="AY160" s="16" t="s">
        <v>163</v>
      </c>
      <c r="BE160" s="151">
        <f t="shared" si="14"/>
        <v>0</v>
      </c>
      <c r="BF160" s="151">
        <f t="shared" si="15"/>
        <v>0</v>
      </c>
      <c r="BG160" s="151">
        <f t="shared" si="16"/>
        <v>0</v>
      </c>
      <c r="BH160" s="151">
        <f t="shared" si="17"/>
        <v>0</v>
      </c>
      <c r="BI160" s="151">
        <f t="shared" si="18"/>
        <v>0</v>
      </c>
      <c r="BJ160" s="16" t="s">
        <v>171</v>
      </c>
      <c r="BK160" s="151">
        <f t="shared" si="19"/>
        <v>0</v>
      </c>
      <c r="BL160" s="16" t="s">
        <v>275</v>
      </c>
      <c r="BM160" s="150" t="s">
        <v>484</v>
      </c>
    </row>
    <row r="161" spans="2:65" s="1" customFormat="1" ht="33" customHeight="1">
      <c r="B161" s="31"/>
      <c r="C161" s="138" t="s">
        <v>346</v>
      </c>
      <c r="D161" s="138" t="s">
        <v>166</v>
      </c>
      <c r="E161" s="139" t="s">
        <v>2435</v>
      </c>
      <c r="F161" s="140" t="s">
        <v>2436</v>
      </c>
      <c r="G161" s="141" t="s">
        <v>320</v>
      </c>
      <c r="H161" s="142">
        <v>1</v>
      </c>
      <c r="I161" s="143"/>
      <c r="J161" s="144">
        <f t="shared" si="10"/>
        <v>0</v>
      </c>
      <c r="K161" s="145"/>
      <c r="L161" s="31"/>
      <c r="M161" s="146" t="s">
        <v>1</v>
      </c>
      <c r="N161" s="147" t="s">
        <v>40</v>
      </c>
      <c r="P161" s="148">
        <f t="shared" si="11"/>
        <v>0</v>
      </c>
      <c r="Q161" s="148">
        <v>2.8596400000000001E-2</v>
      </c>
      <c r="R161" s="148">
        <f t="shared" si="12"/>
        <v>2.8596400000000001E-2</v>
      </c>
      <c r="S161" s="148">
        <v>0</v>
      </c>
      <c r="T161" s="149">
        <f t="shared" si="13"/>
        <v>0</v>
      </c>
      <c r="AR161" s="150" t="s">
        <v>275</v>
      </c>
      <c r="AT161" s="150" t="s">
        <v>166</v>
      </c>
      <c r="AU161" s="150" t="s">
        <v>171</v>
      </c>
      <c r="AY161" s="16" t="s">
        <v>163</v>
      </c>
      <c r="BE161" s="151">
        <f t="shared" si="14"/>
        <v>0</v>
      </c>
      <c r="BF161" s="151">
        <f t="shared" si="15"/>
        <v>0</v>
      </c>
      <c r="BG161" s="151">
        <f t="shared" si="16"/>
        <v>0</v>
      </c>
      <c r="BH161" s="151">
        <f t="shared" si="17"/>
        <v>0</v>
      </c>
      <c r="BI161" s="151">
        <f t="shared" si="18"/>
        <v>0</v>
      </c>
      <c r="BJ161" s="16" t="s">
        <v>171</v>
      </c>
      <c r="BK161" s="151">
        <f t="shared" si="19"/>
        <v>0</v>
      </c>
      <c r="BL161" s="16" t="s">
        <v>275</v>
      </c>
      <c r="BM161" s="150" t="s">
        <v>496</v>
      </c>
    </row>
    <row r="162" spans="2:65" s="1" customFormat="1" ht="37.75" customHeight="1">
      <c r="B162" s="31"/>
      <c r="C162" s="176" t="s">
        <v>352</v>
      </c>
      <c r="D162" s="176" t="s">
        <v>297</v>
      </c>
      <c r="E162" s="177" t="s">
        <v>2437</v>
      </c>
      <c r="F162" s="178" t="s">
        <v>2438</v>
      </c>
      <c r="G162" s="179" t="s">
        <v>320</v>
      </c>
      <c r="H162" s="180">
        <v>1</v>
      </c>
      <c r="I162" s="181"/>
      <c r="J162" s="182">
        <f t="shared" si="10"/>
        <v>0</v>
      </c>
      <c r="K162" s="183"/>
      <c r="L162" s="184"/>
      <c r="M162" s="185" t="s">
        <v>1</v>
      </c>
      <c r="N162" s="186" t="s">
        <v>40</v>
      </c>
      <c r="P162" s="148">
        <f t="shared" si="11"/>
        <v>0</v>
      </c>
      <c r="Q162" s="148">
        <v>0.05</v>
      </c>
      <c r="R162" s="148">
        <f t="shared" si="12"/>
        <v>0.05</v>
      </c>
      <c r="S162" s="148">
        <v>0</v>
      </c>
      <c r="T162" s="149">
        <f t="shared" si="13"/>
        <v>0</v>
      </c>
      <c r="AR162" s="150" t="s">
        <v>300</v>
      </c>
      <c r="AT162" s="150" t="s">
        <v>297</v>
      </c>
      <c r="AU162" s="150" t="s">
        <v>171</v>
      </c>
      <c r="AY162" s="16" t="s">
        <v>163</v>
      </c>
      <c r="BE162" s="151">
        <f t="shared" si="14"/>
        <v>0</v>
      </c>
      <c r="BF162" s="151">
        <f t="shared" si="15"/>
        <v>0</v>
      </c>
      <c r="BG162" s="151">
        <f t="shared" si="16"/>
        <v>0</v>
      </c>
      <c r="BH162" s="151">
        <f t="shared" si="17"/>
        <v>0</v>
      </c>
      <c r="BI162" s="151">
        <f t="shared" si="18"/>
        <v>0</v>
      </c>
      <c r="BJ162" s="16" t="s">
        <v>171</v>
      </c>
      <c r="BK162" s="151">
        <f t="shared" si="19"/>
        <v>0</v>
      </c>
      <c r="BL162" s="16" t="s">
        <v>275</v>
      </c>
      <c r="BM162" s="150" t="s">
        <v>509</v>
      </c>
    </row>
    <row r="163" spans="2:65" s="1" customFormat="1" ht="16.5" customHeight="1">
      <c r="B163" s="31"/>
      <c r="C163" s="176" t="s">
        <v>357</v>
      </c>
      <c r="D163" s="176" t="s">
        <v>297</v>
      </c>
      <c r="E163" s="177" t="s">
        <v>2439</v>
      </c>
      <c r="F163" s="178" t="s">
        <v>2440</v>
      </c>
      <c r="G163" s="179" t="s">
        <v>320</v>
      </c>
      <c r="H163" s="180">
        <v>1</v>
      </c>
      <c r="I163" s="181"/>
      <c r="J163" s="182">
        <f t="shared" si="10"/>
        <v>0</v>
      </c>
      <c r="K163" s="183"/>
      <c r="L163" s="184"/>
      <c r="M163" s="185" t="s">
        <v>1</v>
      </c>
      <c r="N163" s="186" t="s">
        <v>40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AR163" s="150" t="s">
        <v>300</v>
      </c>
      <c r="AT163" s="150" t="s">
        <v>297</v>
      </c>
      <c r="AU163" s="150" t="s">
        <v>171</v>
      </c>
      <c r="AY163" s="16" t="s">
        <v>163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6" t="s">
        <v>171</v>
      </c>
      <c r="BK163" s="151">
        <f t="shared" si="19"/>
        <v>0</v>
      </c>
      <c r="BL163" s="16" t="s">
        <v>275</v>
      </c>
      <c r="BM163" s="150" t="s">
        <v>883</v>
      </c>
    </row>
    <row r="164" spans="2:65" s="1" customFormat="1" ht="33" customHeight="1">
      <c r="B164" s="31"/>
      <c r="C164" s="138" t="s">
        <v>361</v>
      </c>
      <c r="D164" s="138" t="s">
        <v>166</v>
      </c>
      <c r="E164" s="139" t="s">
        <v>2441</v>
      </c>
      <c r="F164" s="140" t="s">
        <v>2442</v>
      </c>
      <c r="G164" s="141" t="s">
        <v>320</v>
      </c>
      <c r="H164" s="142">
        <v>1</v>
      </c>
      <c r="I164" s="143"/>
      <c r="J164" s="144">
        <f t="shared" si="10"/>
        <v>0</v>
      </c>
      <c r="K164" s="145"/>
      <c r="L164" s="31"/>
      <c r="M164" s="146" t="s">
        <v>1</v>
      </c>
      <c r="N164" s="147" t="s">
        <v>40</v>
      </c>
      <c r="P164" s="148">
        <f t="shared" si="11"/>
        <v>0</v>
      </c>
      <c r="Q164" s="148">
        <v>0</v>
      </c>
      <c r="R164" s="148">
        <f t="shared" si="12"/>
        <v>0</v>
      </c>
      <c r="S164" s="148">
        <v>0</v>
      </c>
      <c r="T164" s="149">
        <f t="shared" si="13"/>
        <v>0</v>
      </c>
      <c r="AR164" s="150" t="s">
        <v>275</v>
      </c>
      <c r="AT164" s="150" t="s">
        <v>166</v>
      </c>
      <c r="AU164" s="150" t="s">
        <v>171</v>
      </c>
      <c r="AY164" s="16" t="s">
        <v>163</v>
      </c>
      <c r="BE164" s="151">
        <f t="shared" si="14"/>
        <v>0</v>
      </c>
      <c r="BF164" s="151">
        <f t="shared" si="15"/>
        <v>0</v>
      </c>
      <c r="BG164" s="151">
        <f t="shared" si="16"/>
        <v>0</v>
      </c>
      <c r="BH164" s="151">
        <f t="shared" si="17"/>
        <v>0</v>
      </c>
      <c r="BI164" s="151">
        <f t="shared" si="18"/>
        <v>0</v>
      </c>
      <c r="BJ164" s="16" t="s">
        <v>171</v>
      </c>
      <c r="BK164" s="151">
        <f t="shared" si="19"/>
        <v>0</v>
      </c>
      <c r="BL164" s="16" t="s">
        <v>275</v>
      </c>
      <c r="BM164" s="150" t="s">
        <v>891</v>
      </c>
    </row>
    <row r="165" spans="2:65" s="1" customFormat="1" ht="16.5" customHeight="1">
      <c r="B165" s="31"/>
      <c r="C165" s="176" t="s">
        <v>366</v>
      </c>
      <c r="D165" s="176" t="s">
        <v>297</v>
      </c>
      <c r="E165" s="177" t="s">
        <v>2443</v>
      </c>
      <c r="F165" s="178" t="s">
        <v>2444</v>
      </c>
      <c r="G165" s="179" t="s">
        <v>320</v>
      </c>
      <c r="H165" s="180">
        <v>1</v>
      </c>
      <c r="I165" s="181"/>
      <c r="J165" s="182">
        <f t="shared" si="10"/>
        <v>0</v>
      </c>
      <c r="K165" s="183"/>
      <c r="L165" s="184"/>
      <c r="M165" s="185" t="s">
        <v>1</v>
      </c>
      <c r="N165" s="186" t="s">
        <v>40</v>
      </c>
      <c r="P165" s="148">
        <f t="shared" si="11"/>
        <v>0</v>
      </c>
      <c r="Q165" s="148">
        <v>0</v>
      </c>
      <c r="R165" s="148">
        <f t="shared" si="12"/>
        <v>0</v>
      </c>
      <c r="S165" s="148">
        <v>0</v>
      </c>
      <c r="T165" s="149">
        <f t="shared" si="13"/>
        <v>0</v>
      </c>
      <c r="AR165" s="150" t="s">
        <v>300</v>
      </c>
      <c r="AT165" s="150" t="s">
        <v>297</v>
      </c>
      <c r="AU165" s="150" t="s">
        <v>171</v>
      </c>
      <c r="AY165" s="16" t="s">
        <v>163</v>
      </c>
      <c r="BE165" s="151">
        <f t="shared" si="14"/>
        <v>0</v>
      </c>
      <c r="BF165" s="151">
        <f t="shared" si="15"/>
        <v>0</v>
      </c>
      <c r="BG165" s="151">
        <f t="shared" si="16"/>
        <v>0</v>
      </c>
      <c r="BH165" s="151">
        <f t="shared" si="17"/>
        <v>0</v>
      </c>
      <c r="BI165" s="151">
        <f t="shared" si="18"/>
        <v>0</v>
      </c>
      <c r="BJ165" s="16" t="s">
        <v>171</v>
      </c>
      <c r="BK165" s="151">
        <f t="shared" si="19"/>
        <v>0</v>
      </c>
      <c r="BL165" s="16" t="s">
        <v>275</v>
      </c>
      <c r="BM165" s="150" t="s">
        <v>901</v>
      </c>
    </row>
    <row r="166" spans="2:65" s="1" customFormat="1" ht="16.5" customHeight="1">
      <c r="B166" s="31"/>
      <c r="C166" s="138" t="s">
        <v>300</v>
      </c>
      <c r="D166" s="138" t="s">
        <v>166</v>
      </c>
      <c r="E166" s="139" t="s">
        <v>2445</v>
      </c>
      <c r="F166" s="140" t="s">
        <v>2446</v>
      </c>
      <c r="G166" s="141" t="s">
        <v>320</v>
      </c>
      <c r="H166" s="142">
        <v>2</v>
      </c>
      <c r="I166" s="143"/>
      <c r="J166" s="144">
        <f t="shared" si="10"/>
        <v>0</v>
      </c>
      <c r="K166" s="145"/>
      <c r="L166" s="31"/>
      <c r="M166" s="146" t="s">
        <v>1</v>
      </c>
      <c r="N166" s="147" t="s">
        <v>40</v>
      </c>
      <c r="P166" s="148">
        <f t="shared" si="11"/>
        <v>0</v>
      </c>
      <c r="Q166" s="148">
        <v>0</v>
      </c>
      <c r="R166" s="148">
        <f t="shared" si="12"/>
        <v>0</v>
      </c>
      <c r="S166" s="148">
        <v>0</v>
      </c>
      <c r="T166" s="149">
        <f t="shared" si="13"/>
        <v>0</v>
      </c>
      <c r="AR166" s="150" t="s">
        <v>275</v>
      </c>
      <c r="AT166" s="150" t="s">
        <v>166</v>
      </c>
      <c r="AU166" s="150" t="s">
        <v>171</v>
      </c>
      <c r="AY166" s="16" t="s">
        <v>163</v>
      </c>
      <c r="BE166" s="151">
        <f t="shared" si="14"/>
        <v>0</v>
      </c>
      <c r="BF166" s="151">
        <f t="shared" si="15"/>
        <v>0</v>
      </c>
      <c r="BG166" s="151">
        <f t="shared" si="16"/>
        <v>0</v>
      </c>
      <c r="BH166" s="151">
        <f t="shared" si="17"/>
        <v>0</v>
      </c>
      <c r="BI166" s="151">
        <f t="shared" si="18"/>
        <v>0</v>
      </c>
      <c r="BJ166" s="16" t="s">
        <v>171</v>
      </c>
      <c r="BK166" s="151">
        <f t="shared" si="19"/>
        <v>0</v>
      </c>
      <c r="BL166" s="16" t="s">
        <v>275</v>
      </c>
      <c r="BM166" s="150" t="s">
        <v>911</v>
      </c>
    </row>
    <row r="167" spans="2:65" s="1" customFormat="1" ht="16.5" customHeight="1">
      <c r="B167" s="31"/>
      <c r="C167" s="138" t="s">
        <v>374</v>
      </c>
      <c r="D167" s="138" t="s">
        <v>166</v>
      </c>
      <c r="E167" s="139" t="s">
        <v>2447</v>
      </c>
      <c r="F167" s="140" t="s">
        <v>2448</v>
      </c>
      <c r="G167" s="141" t="s">
        <v>320</v>
      </c>
      <c r="H167" s="142">
        <v>2</v>
      </c>
      <c r="I167" s="143"/>
      <c r="J167" s="144">
        <f t="shared" si="10"/>
        <v>0</v>
      </c>
      <c r="K167" s="145"/>
      <c r="L167" s="31"/>
      <c r="M167" s="146" t="s">
        <v>1</v>
      </c>
      <c r="N167" s="147" t="s">
        <v>40</v>
      </c>
      <c r="P167" s="148">
        <f t="shared" si="11"/>
        <v>0</v>
      </c>
      <c r="Q167" s="148">
        <v>0</v>
      </c>
      <c r="R167" s="148">
        <f t="shared" si="12"/>
        <v>0</v>
      </c>
      <c r="S167" s="148">
        <v>0</v>
      </c>
      <c r="T167" s="149">
        <f t="shared" si="13"/>
        <v>0</v>
      </c>
      <c r="AR167" s="150" t="s">
        <v>275</v>
      </c>
      <c r="AT167" s="150" t="s">
        <v>166</v>
      </c>
      <c r="AU167" s="150" t="s">
        <v>171</v>
      </c>
      <c r="AY167" s="16" t="s">
        <v>163</v>
      </c>
      <c r="BE167" s="151">
        <f t="shared" si="14"/>
        <v>0</v>
      </c>
      <c r="BF167" s="151">
        <f t="shared" si="15"/>
        <v>0</v>
      </c>
      <c r="BG167" s="151">
        <f t="shared" si="16"/>
        <v>0</v>
      </c>
      <c r="BH167" s="151">
        <f t="shared" si="17"/>
        <v>0</v>
      </c>
      <c r="BI167" s="151">
        <f t="shared" si="18"/>
        <v>0</v>
      </c>
      <c r="BJ167" s="16" t="s">
        <v>171</v>
      </c>
      <c r="BK167" s="151">
        <f t="shared" si="19"/>
        <v>0</v>
      </c>
      <c r="BL167" s="16" t="s">
        <v>275</v>
      </c>
      <c r="BM167" s="150" t="s">
        <v>922</v>
      </c>
    </row>
    <row r="168" spans="2:65" s="1" customFormat="1" ht="16.5" customHeight="1">
      <c r="B168" s="31"/>
      <c r="C168" s="138" t="s">
        <v>379</v>
      </c>
      <c r="D168" s="138" t="s">
        <v>166</v>
      </c>
      <c r="E168" s="139" t="s">
        <v>2449</v>
      </c>
      <c r="F168" s="140" t="s">
        <v>2450</v>
      </c>
      <c r="G168" s="141" t="s">
        <v>320</v>
      </c>
      <c r="H168" s="142">
        <v>2</v>
      </c>
      <c r="I168" s="143"/>
      <c r="J168" s="144">
        <f t="shared" si="10"/>
        <v>0</v>
      </c>
      <c r="K168" s="145"/>
      <c r="L168" s="31"/>
      <c r="M168" s="146" t="s">
        <v>1</v>
      </c>
      <c r="N168" s="147" t="s">
        <v>40</v>
      </c>
      <c r="P168" s="148">
        <f t="shared" si="11"/>
        <v>0</v>
      </c>
      <c r="Q168" s="148">
        <v>0</v>
      </c>
      <c r="R168" s="148">
        <f t="shared" si="12"/>
        <v>0</v>
      </c>
      <c r="S168" s="148">
        <v>0</v>
      </c>
      <c r="T168" s="149">
        <f t="shared" si="13"/>
        <v>0</v>
      </c>
      <c r="AR168" s="150" t="s">
        <v>275</v>
      </c>
      <c r="AT168" s="150" t="s">
        <v>166</v>
      </c>
      <c r="AU168" s="150" t="s">
        <v>171</v>
      </c>
      <c r="AY168" s="16" t="s">
        <v>163</v>
      </c>
      <c r="BE168" s="151">
        <f t="shared" si="14"/>
        <v>0</v>
      </c>
      <c r="BF168" s="151">
        <f t="shared" si="15"/>
        <v>0</v>
      </c>
      <c r="BG168" s="151">
        <f t="shared" si="16"/>
        <v>0</v>
      </c>
      <c r="BH168" s="151">
        <f t="shared" si="17"/>
        <v>0</v>
      </c>
      <c r="BI168" s="151">
        <f t="shared" si="18"/>
        <v>0</v>
      </c>
      <c r="BJ168" s="16" t="s">
        <v>171</v>
      </c>
      <c r="BK168" s="151">
        <f t="shared" si="19"/>
        <v>0</v>
      </c>
      <c r="BL168" s="16" t="s">
        <v>275</v>
      </c>
      <c r="BM168" s="150" t="s">
        <v>928</v>
      </c>
    </row>
    <row r="169" spans="2:65" s="1" customFormat="1" ht="24.25" customHeight="1">
      <c r="B169" s="31"/>
      <c r="C169" s="138" t="s">
        <v>383</v>
      </c>
      <c r="D169" s="138" t="s">
        <v>166</v>
      </c>
      <c r="E169" s="139" t="s">
        <v>2451</v>
      </c>
      <c r="F169" s="140" t="s">
        <v>2452</v>
      </c>
      <c r="G169" s="141" t="s">
        <v>320</v>
      </c>
      <c r="H169" s="142">
        <v>1</v>
      </c>
      <c r="I169" s="143"/>
      <c r="J169" s="144">
        <f t="shared" si="10"/>
        <v>0</v>
      </c>
      <c r="K169" s="145"/>
      <c r="L169" s="31"/>
      <c r="M169" s="146" t="s">
        <v>1</v>
      </c>
      <c r="N169" s="147" t="s">
        <v>40</v>
      </c>
      <c r="P169" s="148">
        <f t="shared" si="11"/>
        <v>0</v>
      </c>
      <c r="Q169" s="148">
        <v>2.6238400000000001E-3</v>
      </c>
      <c r="R169" s="148">
        <f t="shared" si="12"/>
        <v>2.6238400000000001E-3</v>
      </c>
      <c r="S169" s="148">
        <v>0</v>
      </c>
      <c r="T169" s="149">
        <f t="shared" si="13"/>
        <v>0</v>
      </c>
      <c r="AR169" s="150" t="s">
        <v>275</v>
      </c>
      <c r="AT169" s="150" t="s">
        <v>166</v>
      </c>
      <c r="AU169" s="150" t="s">
        <v>171</v>
      </c>
      <c r="AY169" s="16" t="s">
        <v>163</v>
      </c>
      <c r="BE169" s="151">
        <f t="shared" si="14"/>
        <v>0</v>
      </c>
      <c r="BF169" s="151">
        <f t="shared" si="15"/>
        <v>0</v>
      </c>
      <c r="BG169" s="151">
        <f t="shared" si="16"/>
        <v>0</v>
      </c>
      <c r="BH169" s="151">
        <f t="shared" si="17"/>
        <v>0</v>
      </c>
      <c r="BI169" s="151">
        <f t="shared" si="18"/>
        <v>0</v>
      </c>
      <c r="BJ169" s="16" t="s">
        <v>171</v>
      </c>
      <c r="BK169" s="151">
        <f t="shared" si="19"/>
        <v>0</v>
      </c>
      <c r="BL169" s="16" t="s">
        <v>275</v>
      </c>
      <c r="BM169" s="150" t="s">
        <v>940</v>
      </c>
    </row>
    <row r="170" spans="2:65" s="1" customFormat="1" ht="24.25" customHeight="1">
      <c r="B170" s="31"/>
      <c r="C170" s="176" t="s">
        <v>388</v>
      </c>
      <c r="D170" s="176" t="s">
        <v>297</v>
      </c>
      <c r="E170" s="177" t="s">
        <v>2453</v>
      </c>
      <c r="F170" s="178" t="s">
        <v>2454</v>
      </c>
      <c r="G170" s="179" t="s">
        <v>2455</v>
      </c>
      <c r="H170" s="180">
        <v>1</v>
      </c>
      <c r="I170" s="181"/>
      <c r="J170" s="182">
        <f t="shared" si="10"/>
        <v>0</v>
      </c>
      <c r="K170" s="183"/>
      <c r="L170" s="184"/>
      <c r="M170" s="185" t="s">
        <v>1</v>
      </c>
      <c r="N170" s="186" t="s">
        <v>40</v>
      </c>
      <c r="P170" s="148">
        <f t="shared" si="11"/>
        <v>0</v>
      </c>
      <c r="Q170" s="148">
        <v>4.4799999999999996E-3</v>
      </c>
      <c r="R170" s="148">
        <f t="shared" si="12"/>
        <v>4.4799999999999996E-3</v>
      </c>
      <c r="S170" s="148">
        <v>0</v>
      </c>
      <c r="T170" s="149">
        <f t="shared" si="13"/>
        <v>0</v>
      </c>
      <c r="AR170" s="150" t="s">
        <v>300</v>
      </c>
      <c r="AT170" s="150" t="s">
        <v>297</v>
      </c>
      <c r="AU170" s="150" t="s">
        <v>171</v>
      </c>
      <c r="AY170" s="16" t="s">
        <v>163</v>
      </c>
      <c r="BE170" s="151">
        <f t="shared" si="14"/>
        <v>0</v>
      </c>
      <c r="BF170" s="151">
        <f t="shared" si="15"/>
        <v>0</v>
      </c>
      <c r="BG170" s="151">
        <f t="shared" si="16"/>
        <v>0</v>
      </c>
      <c r="BH170" s="151">
        <f t="shared" si="17"/>
        <v>0</v>
      </c>
      <c r="BI170" s="151">
        <f t="shared" si="18"/>
        <v>0</v>
      </c>
      <c r="BJ170" s="16" t="s">
        <v>171</v>
      </c>
      <c r="BK170" s="151">
        <f t="shared" si="19"/>
        <v>0</v>
      </c>
      <c r="BL170" s="16" t="s">
        <v>275</v>
      </c>
      <c r="BM170" s="150" t="s">
        <v>951</v>
      </c>
    </row>
    <row r="171" spans="2:65" s="1" customFormat="1" ht="24.25" customHeight="1">
      <c r="B171" s="31"/>
      <c r="C171" s="138" t="s">
        <v>393</v>
      </c>
      <c r="D171" s="138" t="s">
        <v>166</v>
      </c>
      <c r="E171" s="139" t="s">
        <v>2456</v>
      </c>
      <c r="F171" s="140" t="s">
        <v>2457</v>
      </c>
      <c r="G171" s="141" t="s">
        <v>320</v>
      </c>
      <c r="H171" s="142">
        <v>3</v>
      </c>
      <c r="I171" s="143"/>
      <c r="J171" s="144">
        <f t="shared" si="10"/>
        <v>0</v>
      </c>
      <c r="K171" s="145"/>
      <c r="L171" s="31"/>
      <c r="M171" s="146" t="s">
        <v>1</v>
      </c>
      <c r="N171" s="147" t="s">
        <v>40</v>
      </c>
      <c r="P171" s="148">
        <f t="shared" si="11"/>
        <v>0</v>
      </c>
      <c r="Q171" s="148">
        <v>4.5041599999999998E-4</v>
      </c>
      <c r="R171" s="148">
        <f t="shared" si="12"/>
        <v>1.351248E-3</v>
      </c>
      <c r="S171" s="148">
        <v>0</v>
      </c>
      <c r="T171" s="149">
        <f t="shared" si="13"/>
        <v>0</v>
      </c>
      <c r="AR171" s="150" t="s">
        <v>275</v>
      </c>
      <c r="AT171" s="150" t="s">
        <v>166</v>
      </c>
      <c r="AU171" s="150" t="s">
        <v>171</v>
      </c>
      <c r="AY171" s="16" t="s">
        <v>163</v>
      </c>
      <c r="BE171" s="151">
        <f t="shared" si="14"/>
        <v>0</v>
      </c>
      <c r="BF171" s="151">
        <f t="shared" si="15"/>
        <v>0</v>
      </c>
      <c r="BG171" s="151">
        <f t="shared" si="16"/>
        <v>0</v>
      </c>
      <c r="BH171" s="151">
        <f t="shared" si="17"/>
        <v>0</v>
      </c>
      <c r="BI171" s="151">
        <f t="shared" si="18"/>
        <v>0</v>
      </c>
      <c r="BJ171" s="16" t="s">
        <v>171</v>
      </c>
      <c r="BK171" s="151">
        <f t="shared" si="19"/>
        <v>0</v>
      </c>
      <c r="BL171" s="16" t="s">
        <v>275</v>
      </c>
      <c r="BM171" s="150" t="s">
        <v>959</v>
      </c>
    </row>
    <row r="172" spans="2:65" s="1" customFormat="1" ht="33" customHeight="1">
      <c r="B172" s="31"/>
      <c r="C172" s="176" t="s">
        <v>398</v>
      </c>
      <c r="D172" s="176" t="s">
        <v>297</v>
      </c>
      <c r="E172" s="177" t="s">
        <v>2458</v>
      </c>
      <c r="F172" s="178" t="s">
        <v>2459</v>
      </c>
      <c r="G172" s="179" t="s">
        <v>2455</v>
      </c>
      <c r="H172" s="180">
        <v>3</v>
      </c>
      <c r="I172" s="181"/>
      <c r="J172" s="182">
        <f t="shared" si="10"/>
        <v>0</v>
      </c>
      <c r="K172" s="183"/>
      <c r="L172" s="184"/>
      <c r="M172" s="185" t="s">
        <v>1</v>
      </c>
      <c r="N172" s="186" t="s">
        <v>40</v>
      </c>
      <c r="P172" s="148">
        <f t="shared" si="11"/>
        <v>0</v>
      </c>
      <c r="Q172" s="148">
        <v>8.8999999999999999E-3</v>
      </c>
      <c r="R172" s="148">
        <f t="shared" si="12"/>
        <v>2.6700000000000002E-2</v>
      </c>
      <c r="S172" s="148">
        <v>0</v>
      </c>
      <c r="T172" s="149">
        <f t="shared" si="13"/>
        <v>0</v>
      </c>
      <c r="AR172" s="150" t="s">
        <v>300</v>
      </c>
      <c r="AT172" s="150" t="s">
        <v>297</v>
      </c>
      <c r="AU172" s="150" t="s">
        <v>171</v>
      </c>
      <c r="AY172" s="16" t="s">
        <v>163</v>
      </c>
      <c r="BE172" s="151">
        <f t="shared" si="14"/>
        <v>0</v>
      </c>
      <c r="BF172" s="151">
        <f t="shared" si="15"/>
        <v>0</v>
      </c>
      <c r="BG172" s="151">
        <f t="shared" si="16"/>
        <v>0</v>
      </c>
      <c r="BH172" s="151">
        <f t="shared" si="17"/>
        <v>0</v>
      </c>
      <c r="BI172" s="151">
        <f t="shared" si="18"/>
        <v>0</v>
      </c>
      <c r="BJ172" s="16" t="s">
        <v>171</v>
      </c>
      <c r="BK172" s="151">
        <f t="shared" si="19"/>
        <v>0</v>
      </c>
      <c r="BL172" s="16" t="s">
        <v>275</v>
      </c>
      <c r="BM172" s="150" t="s">
        <v>967</v>
      </c>
    </row>
    <row r="173" spans="2:65" s="1" customFormat="1" ht="16.5" customHeight="1">
      <c r="B173" s="31"/>
      <c r="C173" s="138" t="s">
        <v>403</v>
      </c>
      <c r="D173" s="138" t="s">
        <v>166</v>
      </c>
      <c r="E173" s="139" t="s">
        <v>2460</v>
      </c>
      <c r="F173" s="140" t="s">
        <v>2461</v>
      </c>
      <c r="G173" s="141" t="s">
        <v>320</v>
      </c>
      <c r="H173" s="142">
        <v>4</v>
      </c>
      <c r="I173" s="143"/>
      <c r="J173" s="144">
        <f t="shared" si="10"/>
        <v>0</v>
      </c>
      <c r="K173" s="145"/>
      <c r="L173" s="31"/>
      <c r="M173" s="146" t="s">
        <v>1</v>
      </c>
      <c r="N173" s="147" t="s">
        <v>40</v>
      </c>
      <c r="P173" s="148">
        <f t="shared" si="11"/>
        <v>0</v>
      </c>
      <c r="Q173" s="148">
        <v>0</v>
      </c>
      <c r="R173" s="148">
        <f t="shared" si="12"/>
        <v>0</v>
      </c>
      <c r="S173" s="148">
        <v>0</v>
      </c>
      <c r="T173" s="149">
        <f t="shared" si="13"/>
        <v>0</v>
      </c>
      <c r="AR173" s="150" t="s">
        <v>275</v>
      </c>
      <c r="AT173" s="150" t="s">
        <v>166</v>
      </c>
      <c r="AU173" s="150" t="s">
        <v>171</v>
      </c>
      <c r="AY173" s="16" t="s">
        <v>163</v>
      </c>
      <c r="BE173" s="151">
        <f t="shared" si="14"/>
        <v>0</v>
      </c>
      <c r="BF173" s="151">
        <f t="shared" si="15"/>
        <v>0</v>
      </c>
      <c r="BG173" s="151">
        <f t="shared" si="16"/>
        <v>0</v>
      </c>
      <c r="BH173" s="151">
        <f t="shared" si="17"/>
        <v>0</v>
      </c>
      <c r="BI173" s="151">
        <f t="shared" si="18"/>
        <v>0</v>
      </c>
      <c r="BJ173" s="16" t="s">
        <v>171</v>
      </c>
      <c r="BK173" s="151">
        <f t="shared" si="19"/>
        <v>0</v>
      </c>
      <c r="BL173" s="16" t="s">
        <v>275</v>
      </c>
      <c r="BM173" s="150" t="s">
        <v>975</v>
      </c>
    </row>
    <row r="174" spans="2:65" s="1" customFormat="1" ht="16.5" customHeight="1">
      <c r="B174" s="31"/>
      <c r="C174" s="176" t="s">
        <v>409</v>
      </c>
      <c r="D174" s="176" t="s">
        <v>297</v>
      </c>
      <c r="E174" s="177" t="s">
        <v>2462</v>
      </c>
      <c r="F174" s="178" t="s">
        <v>2463</v>
      </c>
      <c r="G174" s="179" t="s">
        <v>320</v>
      </c>
      <c r="H174" s="180">
        <v>4</v>
      </c>
      <c r="I174" s="181"/>
      <c r="J174" s="182">
        <f t="shared" si="10"/>
        <v>0</v>
      </c>
      <c r="K174" s="183"/>
      <c r="L174" s="184"/>
      <c r="M174" s="185" t="s">
        <v>1</v>
      </c>
      <c r="N174" s="186" t="s">
        <v>40</v>
      </c>
      <c r="P174" s="148">
        <f t="shared" si="11"/>
        <v>0</v>
      </c>
      <c r="Q174" s="148">
        <v>0</v>
      </c>
      <c r="R174" s="148">
        <f t="shared" si="12"/>
        <v>0</v>
      </c>
      <c r="S174" s="148">
        <v>0</v>
      </c>
      <c r="T174" s="149">
        <f t="shared" si="13"/>
        <v>0</v>
      </c>
      <c r="AR174" s="150" t="s">
        <v>300</v>
      </c>
      <c r="AT174" s="150" t="s">
        <v>297</v>
      </c>
      <c r="AU174" s="150" t="s">
        <v>171</v>
      </c>
      <c r="AY174" s="16" t="s">
        <v>163</v>
      </c>
      <c r="BE174" s="151">
        <f t="shared" si="14"/>
        <v>0</v>
      </c>
      <c r="BF174" s="151">
        <f t="shared" si="15"/>
        <v>0</v>
      </c>
      <c r="BG174" s="151">
        <f t="shared" si="16"/>
        <v>0</v>
      </c>
      <c r="BH174" s="151">
        <f t="shared" si="17"/>
        <v>0</v>
      </c>
      <c r="BI174" s="151">
        <f t="shared" si="18"/>
        <v>0</v>
      </c>
      <c r="BJ174" s="16" t="s">
        <v>171</v>
      </c>
      <c r="BK174" s="151">
        <f t="shared" si="19"/>
        <v>0</v>
      </c>
      <c r="BL174" s="16" t="s">
        <v>275</v>
      </c>
      <c r="BM174" s="150" t="s">
        <v>983</v>
      </c>
    </row>
    <row r="175" spans="2:65" s="1" customFormat="1" ht="16.5" customHeight="1">
      <c r="B175" s="31"/>
      <c r="C175" s="176" t="s">
        <v>415</v>
      </c>
      <c r="D175" s="176" t="s">
        <v>297</v>
      </c>
      <c r="E175" s="177" t="s">
        <v>2464</v>
      </c>
      <c r="F175" s="178" t="s">
        <v>2465</v>
      </c>
      <c r="G175" s="179" t="s">
        <v>320</v>
      </c>
      <c r="H175" s="180">
        <v>1</v>
      </c>
      <c r="I175" s="181"/>
      <c r="J175" s="182">
        <f t="shared" si="10"/>
        <v>0</v>
      </c>
      <c r="K175" s="183"/>
      <c r="L175" s="184"/>
      <c r="M175" s="185" t="s">
        <v>1</v>
      </c>
      <c r="N175" s="186" t="s">
        <v>40</v>
      </c>
      <c r="P175" s="148">
        <f t="shared" si="11"/>
        <v>0</v>
      </c>
      <c r="Q175" s="148">
        <v>0</v>
      </c>
      <c r="R175" s="148">
        <f t="shared" si="12"/>
        <v>0</v>
      </c>
      <c r="S175" s="148">
        <v>0</v>
      </c>
      <c r="T175" s="149">
        <f t="shared" si="13"/>
        <v>0</v>
      </c>
      <c r="AR175" s="150" t="s">
        <v>300</v>
      </c>
      <c r="AT175" s="150" t="s">
        <v>297</v>
      </c>
      <c r="AU175" s="150" t="s">
        <v>171</v>
      </c>
      <c r="AY175" s="16" t="s">
        <v>163</v>
      </c>
      <c r="BE175" s="151">
        <f t="shared" si="14"/>
        <v>0</v>
      </c>
      <c r="BF175" s="151">
        <f t="shared" si="15"/>
        <v>0</v>
      </c>
      <c r="BG175" s="151">
        <f t="shared" si="16"/>
        <v>0</v>
      </c>
      <c r="BH175" s="151">
        <f t="shared" si="17"/>
        <v>0</v>
      </c>
      <c r="BI175" s="151">
        <f t="shared" si="18"/>
        <v>0</v>
      </c>
      <c r="BJ175" s="16" t="s">
        <v>171</v>
      </c>
      <c r="BK175" s="151">
        <f t="shared" si="19"/>
        <v>0</v>
      </c>
      <c r="BL175" s="16" t="s">
        <v>275</v>
      </c>
      <c r="BM175" s="150" t="s">
        <v>991</v>
      </c>
    </row>
    <row r="176" spans="2:65" s="1" customFormat="1" ht="16.5" customHeight="1">
      <c r="B176" s="31"/>
      <c r="C176" s="176" t="s">
        <v>419</v>
      </c>
      <c r="D176" s="176" t="s">
        <v>297</v>
      </c>
      <c r="E176" s="177" t="s">
        <v>2466</v>
      </c>
      <c r="F176" s="178" t="s">
        <v>2467</v>
      </c>
      <c r="G176" s="179" t="s">
        <v>320</v>
      </c>
      <c r="H176" s="180">
        <v>1</v>
      </c>
      <c r="I176" s="181"/>
      <c r="J176" s="182">
        <f t="shared" si="10"/>
        <v>0</v>
      </c>
      <c r="K176" s="183"/>
      <c r="L176" s="184"/>
      <c r="M176" s="185" t="s">
        <v>1</v>
      </c>
      <c r="N176" s="186" t="s">
        <v>40</v>
      </c>
      <c r="P176" s="148">
        <f t="shared" si="11"/>
        <v>0</v>
      </c>
      <c r="Q176" s="148">
        <v>0</v>
      </c>
      <c r="R176" s="148">
        <f t="shared" si="12"/>
        <v>0</v>
      </c>
      <c r="S176" s="148">
        <v>0</v>
      </c>
      <c r="T176" s="149">
        <f t="shared" si="13"/>
        <v>0</v>
      </c>
      <c r="AR176" s="150" t="s">
        <v>300</v>
      </c>
      <c r="AT176" s="150" t="s">
        <v>297</v>
      </c>
      <c r="AU176" s="150" t="s">
        <v>171</v>
      </c>
      <c r="AY176" s="16" t="s">
        <v>163</v>
      </c>
      <c r="BE176" s="151">
        <f t="shared" si="14"/>
        <v>0</v>
      </c>
      <c r="BF176" s="151">
        <f t="shared" si="15"/>
        <v>0</v>
      </c>
      <c r="BG176" s="151">
        <f t="shared" si="16"/>
        <v>0</v>
      </c>
      <c r="BH176" s="151">
        <f t="shared" si="17"/>
        <v>0</v>
      </c>
      <c r="BI176" s="151">
        <f t="shared" si="18"/>
        <v>0</v>
      </c>
      <c r="BJ176" s="16" t="s">
        <v>171</v>
      </c>
      <c r="BK176" s="151">
        <f t="shared" si="19"/>
        <v>0</v>
      </c>
      <c r="BL176" s="16" t="s">
        <v>275</v>
      </c>
      <c r="BM176" s="150" t="s">
        <v>999</v>
      </c>
    </row>
    <row r="177" spans="2:65" s="1" customFormat="1" ht="16.5" customHeight="1">
      <c r="B177" s="31"/>
      <c r="C177" s="138" t="s">
        <v>425</v>
      </c>
      <c r="D177" s="138" t="s">
        <v>166</v>
      </c>
      <c r="E177" s="139" t="s">
        <v>2468</v>
      </c>
      <c r="F177" s="140" t="s">
        <v>2469</v>
      </c>
      <c r="G177" s="141" t="s">
        <v>320</v>
      </c>
      <c r="H177" s="142">
        <v>1</v>
      </c>
      <c r="I177" s="143"/>
      <c r="J177" s="144">
        <f t="shared" si="10"/>
        <v>0</v>
      </c>
      <c r="K177" s="145"/>
      <c r="L177" s="31"/>
      <c r="M177" s="146" t="s">
        <v>1</v>
      </c>
      <c r="N177" s="147" t="s">
        <v>40</v>
      </c>
      <c r="P177" s="148">
        <f t="shared" si="11"/>
        <v>0</v>
      </c>
      <c r="Q177" s="148">
        <v>0</v>
      </c>
      <c r="R177" s="148">
        <f t="shared" si="12"/>
        <v>0</v>
      </c>
      <c r="S177" s="148">
        <v>0</v>
      </c>
      <c r="T177" s="149">
        <f t="shared" si="13"/>
        <v>0</v>
      </c>
      <c r="AR177" s="150" t="s">
        <v>275</v>
      </c>
      <c r="AT177" s="150" t="s">
        <v>166</v>
      </c>
      <c r="AU177" s="150" t="s">
        <v>171</v>
      </c>
      <c r="AY177" s="16" t="s">
        <v>163</v>
      </c>
      <c r="BE177" s="151">
        <f t="shared" si="14"/>
        <v>0</v>
      </c>
      <c r="BF177" s="151">
        <f t="shared" si="15"/>
        <v>0</v>
      </c>
      <c r="BG177" s="151">
        <f t="shared" si="16"/>
        <v>0</v>
      </c>
      <c r="BH177" s="151">
        <f t="shared" si="17"/>
        <v>0</v>
      </c>
      <c r="BI177" s="151">
        <f t="shared" si="18"/>
        <v>0</v>
      </c>
      <c r="BJ177" s="16" t="s">
        <v>171</v>
      </c>
      <c r="BK177" s="151">
        <f t="shared" si="19"/>
        <v>0</v>
      </c>
      <c r="BL177" s="16" t="s">
        <v>275</v>
      </c>
      <c r="BM177" s="150" t="s">
        <v>1007</v>
      </c>
    </row>
    <row r="178" spans="2:65" s="1" customFormat="1" ht="16.5" customHeight="1">
      <c r="B178" s="31"/>
      <c r="C178" s="176" t="s">
        <v>433</v>
      </c>
      <c r="D178" s="176" t="s">
        <v>297</v>
      </c>
      <c r="E178" s="177" t="s">
        <v>2470</v>
      </c>
      <c r="F178" s="178" t="s">
        <v>2471</v>
      </c>
      <c r="G178" s="179" t="s">
        <v>320</v>
      </c>
      <c r="H178" s="180">
        <v>1</v>
      </c>
      <c r="I178" s="181"/>
      <c r="J178" s="182">
        <f t="shared" si="10"/>
        <v>0</v>
      </c>
      <c r="K178" s="183"/>
      <c r="L178" s="184"/>
      <c r="M178" s="185" t="s">
        <v>1</v>
      </c>
      <c r="N178" s="186" t="s">
        <v>40</v>
      </c>
      <c r="P178" s="148">
        <f t="shared" si="11"/>
        <v>0</v>
      </c>
      <c r="Q178" s="148">
        <v>0</v>
      </c>
      <c r="R178" s="148">
        <f t="shared" si="12"/>
        <v>0</v>
      </c>
      <c r="S178" s="148">
        <v>0</v>
      </c>
      <c r="T178" s="149">
        <f t="shared" si="13"/>
        <v>0</v>
      </c>
      <c r="AR178" s="150" t="s">
        <v>300</v>
      </c>
      <c r="AT178" s="150" t="s">
        <v>297</v>
      </c>
      <c r="AU178" s="150" t="s">
        <v>171</v>
      </c>
      <c r="AY178" s="16" t="s">
        <v>163</v>
      </c>
      <c r="BE178" s="151">
        <f t="shared" si="14"/>
        <v>0</v>
      </c>
      <c r="BF178" s="151">
        <f t="shared" si="15"/>
        <v>0</v>
      </c>
      <c r="BG178" s="151">
        <f t="shared" si="16"/>
        <v>0</v>
      </c>
      <c r="BH178" s="151">
        <f t="shared" si="17"/>
        <v>0</v>
      </c>
      <c r="BI178" s="151">
        <f t="shared" si="18"/>
        <v>0</v>
      </c>
      <c r="BJ178" s="16" t="s">
        <v>171</v>
      </c>
      <c r="BK178" s="151">
        <f t="shared" si="19"/>
        <v>0</v>
      </c>
      <c r="BL178" s="16" t="s">
        <v>275</v>
      </c>
      <c r="BM178" s="150" t="s">
        <v>1015</v>
      </c>
    </row>
    <row r="179" spans="2:65" s="1" customFormat="1" ht="16.5" customHeight="1">
      <c r="B179" s="31"/>
      <c r="C179" s="138" t="s">
        <v>446</v>
      </c>
      <c r="D179" s="138" t="s">
        <v>166</v>
      </c>
      <c r="E179" s="139" t="s">
        <v>2472</v>
      </c>
      <c r="F179" s="140" t="s">
        <v>2473</v>
      </c>
      <c r="G179" s="141" t="s">
        <v>320</v>
      </c>
      <c r="H179" s="142">
        <v>1</v>
      </c>
      <c r="I179" s="143"/>
      <c r="J179" s="144">
        <f t="shared" si="10"/>
        <v>0</v>
      </c>
      <c r="K179" s="145"/>
      <c r="L179" s="31"/>
      <c r="M179" s="146" t="s">
        <v>1</v>
      </c>
      <c r="N179" s="147" t="s">
        <v>40</v>
      </c>
      <c r="P179" s="148">
        <f t="shared" si="11"/>
        <v>0</v>
      </c>
      <c r="Q179" s="148">
        <v>0</v>
      </c>
      <c r="R179" s="148">
        <f t="shared" si="12"/>
        <v>0</v>
      </c>
      <c r="S179" s="148">
        <v>0</v>
      </c>
      <c r="T179" s="149">
        <f t="shared" si="13"/>
        <v>0</v>
      </c>
      <c r="AR179" s="150" t="s">
        <v>275</v>
      </c>
      <c r="AT179" s="150" t="s">
        <v>166</v>
      </c>
      <c r="AU179" s="150" t="s">
        <v>171</v>
      </c>
      <c r="AY179" s="16" t="s">
        <v>163</v>
      </c>
      <c r="BE179" s="151">
        <f t="shared" si="14"/>
        <v>0</v>
      </c>
      <c r="BF179" s="151">
        <f t="shared" si="15"/>
        <v>0</v>
      </c>
      <c r="BG179" s="151">
        <f t="shared" si="16"/>
        <v>0</v>
      </c>
      <c r="BH179" s="151">
        <f t="shared" si="17"/>
        <v>0</v>
      </c>
      <c r="BI179" s="151">
        <f t="shared" si="18"/>
        <v>0</v>
      </c>
      <c r="BJ179" s="16" t="s">
        <v>171</v>
      </c>
      <c r="BK179" s="151">
        <f t="shared" si="19"/>
        <v>0</v>
      </c>
      <c r="BL179" s="16" t="s">
        <v>275</v>
      </c>
      <c r="BM179" s="150" t="s">
        <v>1023</v>
      </c>
    </row>
    <row r="180" spans="2:65" s="1" customFormat="1" ht="16.5" customHeight="1">
      <c r="B180" s="31"/>
      <c r="C180" s="176" t="s">
        <v>450</v>
      </c>
      <c r="D180" s="176" t="s">
        <v>297</v>
      </c>
      <c r="E180" s="177" t="s">
        <v>2474</v>
      </c>
      <c r="F180" s="178" t="s">
        <v>2475</v>
      </c>
      <c r="G180" s="179" t="s">
        <v>320</v>
      </c>
      <c r="H180" s="180">
        <v>3</v>
      </c>
      <c r="I180" s="181"/>
      <c r="J180" s="182">
        <f t="shared" si="10"/>
        <v>0</v>
      </c>
      <c r="K180" s="183"/>
      <c r="L180" s="184"/>
      <c r="M180" s="185" t="s">
        <v>1</v>
      </c>
      <c r="N180" s="186" t="s">
        <v>40</v>
      </c>
      <c r="P180" s="148">
        <f t="shared" si="11"/>
        <v>0</v>
      </c>
      <c r="Q180" s="148">
        <v>0</v>
      </c>
      <c r="R180" s="148">
        <f t="shared" si="12"/>
        <v>0</v>
      </c>
      <c r="S180" s="148">
        <v>0</v>
      </c>
      <c r="T180" s="149">
        <f t="shared" si="13"/>
        <v>0</v>
      </c>
      <c r="AR180" s="150" t="s">
        <v>300</v>
      </c>
      <c r="AT180" s="150" t="s">
        <v>297</v>
      </c>
      <c r="AU180" s="150" t="s">
        <v>171</v>
      </c>
      <c r="AY180" s="16" t="s">
        <v>163</v>
      </c>
      <c r="BE180" s="151">
        <f t="shared" si="14"/>
        <v>0</v>
      </c>
      <c r="BF180" s="151">
        <f t="shared" si="15"/>
        <v>0</v>
      </c>
      <c r="BG180" s="151">
        <f t="shared" si="16"/>
        <v>0</v>
      </c>
      <c r="BH180" s="151">
        <f t="shared" si="17"/>
        <v>0</v>
      </c>
      <c r="BI180" s="151">
        <f t="shared" si="18"/>
        <v>0</v>
      </c>
      <c r="BJ180" s="16" t="s">
        <v>171</v>
      </c>
      <c r="BK180" s="151">
        <f t="shared" si="19"/>
        <v>0</v>
      </c>
      <c r="BL180" s="16" t="s">
        <v>275</v>
      </c>
      <c r="BM180" s="150" t="s">
        <v>1031</v>
      </c>
    </row>
    <row r="181" spans="2:65" s="1" customFormat="1" ht="24.25" customHeight="1">
      <c r="B181" s="31"/>
      <c r="C181" s="138" t="s">
        <v>454</v>
      </c>
      <c r="D181" s="138" t="s">
        <v>166</v>
      </c>
      <c r="E181" s="139" t="s">
        <v>2476</v>
      </c>
      <c r="F181" s="140" t="s">
        <v>2477</v>
      </c>
      <c r="G181" s="141" t="s">
        <v>1529</v>
      </c>
      <c r="H181" s="142">
        <v>1</v>
      </c>
      <c r="I181" s="143"/>
      <c r="J181" s="144">
        <f t="shared" si="10"/>
        <v>0</v>
      </c>
      <c r="K181" s="145"/>
      <c r="L181" s="31"/>
      <c r="M181" s="146" t="s">
        <v>1</v>
      </c>
      <c r="N181" s="147" t="s">
        <v>40</v>
      </c>
      <c r="P181" s="148">
        <f t="shared" si="11"/>
        <v>0</v>
      </c>
      <c r="Q181" s="148">
        <v>0</v>
      </c>
      <c r="R181" s="148">
        <f t="shared" si="12"/>
        <v>0</v>
      </c>
      <c r="S181" s="148">
        <v>0</v>
      </c>
      <c r="T181" s="149">
        <f t="shared" si="13"/>
        <v>0</v>
      </c>
      <c r="AR181" s="150" t="s">
        <v>275</v>
      </c>
      <c r="AT181" s="150" t="s">
        <v>166</v>
      </c>
      <c r="AU181" s="150" t="s">
        <v>171</v>
      </c>
      <c r="AY181" s="16" t="s">
        <v>163</v>
      </c>
      <c r="BE181" s="151">
        <f t="shared" si="14"/>
        <v>0</v>
      </c>
      <c r="BF181" s="151">
        <f t="shared" si="15"/>
        <v>0</v>
      </c>
      <c r="BG181" s="151">
        <f t="shared" si="16"/>
        <v>0</v>
      </c>
      <c r="BH181" s="151">
        <f t="shared" si="17"/>
        <v>0</v>
      </c>
      <c r="BI181" s="151">
        <f t="shared" si="18"/>
        <v>0</v>
      </c>
      <c r="BJ181" s="16" t="s">
        <v>171</v>
      </c>
      <c r="BK181" s="151">
        <f t="shared" si="19"/>
        <v>0</v>
      </c>
      <c r="BL181" s="16" t="s">
        <v>275</v>
      </c>
      <c r="BM181" s="150" t="s">
        <v>1039</v>
      </c>
    </row>
    <row r="182" spans="2:65" s="1" customFormat="1" ht="24.25" customHeight="1">
      <c r="B182" s="31"/>
      <c r="C182" s="138" t="s">
        <v>466</v>
      </c>
      <c r="D182" s="138" t="s">
        <v>166</v>
      </c>
      <c r="E182" s="139" t="s">
        <v>2478</v>
      </c>
      <c r="F182" s="140" t="s">
        <v>2479</v>
      </c>
      <c r="G182" s="141" t="s">
        <v>237</v>
      </c>
      <c r="H182" s="142">
        <v>2.137</v>
      </c>
      <c r="I182" s="143"/>
      <c r="J182" s="144">
        <f t="shared" si="10"/>
        <v>0</v>
      </c>
      <c r="K182" s="145"/>
      <c r="L182" s="31"/>
      <c r="M182" s="146" t="s">
        <v>1</v>
      </c>
      <c r="N182" s="147" t="s">
        <v>40</v>
      </c>
      <c r="P182" s="148">
        <f t="shared" si="11"/>
        <v>0</v>
      </c>
      <c r="Q182" s="148">
        <v>0</v>
      </c>
      <c r="R182" s="148">
        <f t="shared" si="12"/>
        <v>0</v>
      </c>
      <c r="S182" s="148">
        <v>0</v>
      </c>
      <c r="T182" s="149">
        <f t="shared" si="13"/>
        <v>0</v>
      </c>
      <c r="AR182" s="150" t="s">
        <v>275</v>
      </c>
      <c r="AT182" s="150" t="s">
        <v>166</v>
      </c>
      <c r="AU182" s="150" t="s">
        <v>171</v>
      </c>
      <c r="AY182" s="16" t="s">
        <v>163</v>
      </c>
      <c r="BE182" s="151">
        <f t="shared" si="14"/>
        <v>0</v>
      </c>
      <c r="BF182" s="151">
        <f t="shared" si="15"/>
        <v>0</v>
      </c>
      <c r="BG182" s="151">
        <f t="shared" si="16"/>
        <v>0</v>
      </c>
      <c r="BH182" s="151">
        <f t="shared" si="17"/>
        <v>0</v>
      </c>
      <c r="BI182" s="151">
        <f t="shared" si="18"/>
        <v>0</v>
      </c>
      <c r="BJ182" s="16" t="s">
        <v>171</v>
      </c>
      <c r="BK182" s="151">
        <f t="shared" si="19"/>
        <v>0</v>
      </c>
      <c r="BL182" s="16" t="s">
        <v>275</v>
      </c>
      <c r="BM182" s="150" t="s">
        <v>1047</v>
      </c>
    </row>
    <row r="183" spans="2:65" s="11" customFormat="1" ht="22.75" customHeight="1">
      <c r="B183" s="126"/>
      <c r="D183" s="127" t="s">
        <v>73</v>
      </c>
      <c r="E183" s="136" t="s">
        <v>2480</v>
      </c>
      <c r="F183" s="136" t="s">
        <v>2481</v>
      </c>
      <c r="I183" s="129"/>
      <c r="J183" s="137">
        <f>BK183</f>
        <v>0</v>
      </c>
      <c r="L183" s="126"/>
      <c r="M183" s="131"/>
      <c r="P183" s="132">
        <f>SUM(P184:P195)</f>
        <v>0</v>
      </c>
      <c r="R183" s="132">
        <f>SUM(R184:R195)</f>
        <v>0.43040016199999998</v>
      </c>
      <c r="T183" s="133">
        <f>SUM(T184:T195)</f>
        <v>0</v>
      </c>
      <c r="AR183" s="127" t="s">
        <v>171</v>
      </c>
      <c r="AT183" s="134" t="s">
        <v>73</v>
      </c>
      <c r="AU183" s="134" t="s">
        <v>82</v>
      </c>
      <c r="AY183" s="127" t="s">
        <v>163</v>
      </c>
      <c r="BK183" s="135">
        <f>SUM(BK184:BK195)</f>
        <v>0</v>
      </c>
    </row>
    <row r="184" spans="2:65" s="1" customFormat="1" ht="24.25" customHeight="1">
      <c r="B184" s="31"/>
      <c r="C184" s="138" t="s">
        <v>470</v>
      </c>
      <c r="D184" s="138" t="s">
        <v>166</v>
      </c>
      <c r="E184" s="139" t="s">
        <v>2482</v>
      </c>
      <c r="F184" s="140" t="s">
        <v>2483</v>
      </c>
      <c r="G184" s="141" t="s">
        <v>222</v>
      </c>
      <c r="H184" s="142">
        <v>5</v>
      </c>
      <c r="I184" s="143"/>
      <c r="J184" s="144">
        <f t="shared" ref="J184:J195" si="20">ROUND(I184*H184,2)</f>
        <v>0</v>
      </c>
      <c r="K184" s="145"/>
      <c r="L184" s="31"/>
      <c r="M184" s="146" t="s">
        <v>1</v>
      </c>
      <c r="N184" s="147" t="s">
        <v>40</v>
      </c>
      <c r="P184" s="148">
        <f t="shared" ref="P184:P195" si="21">O184*H184</f>
        <v>0</v>
      </c>
      <c r="Q184" s="148">
        <v>1.8508208E-3</v>
      </c>
      <c r="R184" s="148">
        <f t="shared" ref="R184:R195" si="22">Q184*H184</f>
        <v>9.2541040000000008E-3</v>
      </c>
      <c r="S184" s="148">
        <v>0</v>
      </c>
      <c r="T184" s="149">
        <f t="shared" ref="T184:T195" si="23">S184*H184</f>
        <v>0</v>
      </c>
      <c r="AR184" s="150" t="s">
        <v>275</v>
      </c>
      <c r="AT184" s="150" t="s">
        <v>166</v>
      </c>
      <c r="AU184" s="150" t="s">
        <v>171</v>
      </c>
      <c r="AY184" s="16" t="s">
        <v>163</v>
      </c>
      <c r="BE184" s="151">
        <f t="shared" ref="BE184:BE195" si="24">IF(N184="základná",J184,0)</f>
        <v>0</v>
      </c>
      <c r="BF184" s="151">
        <f t="shared" ref="BF184:BF195" si="25">IF(N184="znížená",J184,0)</f>
        <v>0</v>
      </c>
      <c r="BG184" s="151">
        <f t="shared" ref="BG184:BG195" si="26">IF(N184="zákl. prenesená",J184,0)</f>
        <v>0</v>
      </c>
      <c r="BH184" s="151">
        <f t="shared" ref="BH184:BH195" si="27">IF(N184="zníž. prenesená",J184,0)</f>
        <v>0</v>
      </c>
      <c r="BI184" s="151">
        <f t="shared" ref="BI184:BI195" si="28">IF(N184="nulová",J184,0)</f>
        <v>0</v>
      </c>
      <c r="BJ184" s="16" t="s">
        <v>171</v>
      </c>
      <c r="BK184" s="151">
        <f t="shared" ref="BK184:BK195" si="29">ROUND(I184*H184,2)</f>
        <v>0</v>
      </c>
      <c r="BL184" s="16" t="s">
        <v>275</v>
      </c>
      <c r="BM184" s="150" t="s">
        <v>1073</v>
      </c>
    </row>
    <row r="185" spans="2:65" s="1" customFormat="1" ht="24.25" customHeight="1">
      <c r="B185" s="31"/>
      <c r="C185" s="138" t="s">
        <v>476</v>
      </c>
      <c r="D185" s="138" t="s">
        <v>166</v>
      </c>
      <c r="E185" s="139" t="s">
        <v>2484</v>
      </c>
      <c r="F185" s="140" t="s">
        <v>2485</v>
      </c>
      <c r="G185" s="141" t="s">
        <v>222</v>
      </c>
      <c r="H185" s="142">
        <v>30</v>
      </c>
      <c r="I185" s="143"/>
      <c r="J185" s="144">
        <f t="shared" si="20"/>
        <v>0</v>
      </c>
      <c r="K185" s="145"/>
      <c r="L185" s="31"/>
      <c r="M185" s="146" t="s">
        <v>1</v>
      </c>
      <c r="N185" s="147" t="s">
        <v>40</v>
      </c>
      <c r="P185" s="148">
        <f t="shared" si="21"/>
        <v>0</v>
      </c>
      <c r="Q185" s="148">
        <v>5.1918783999999997E-3</v>
      </c>
      <c r="R185" s="148">
        <f t="shared" si="22"/>
        <v>0.15575635199999999</v>
      </c>
      <c r="S185" s="148">
        <v>0</v>
      </c>
      <c r="T185" s="149">
        <f t="shared" si="23"/>
        <v>0</v>
      </c>
      <c r="AR185" s="150" t="s">
        <v>275</v>
      </c>
      <c r="AT185" s="150" t="s">
        <v>166</v>
      </c>
      <c r="AU185" s="150" t="s">
        <v>171</v>
      </c>
      <c r="AY185" s="16" t="s">
        <v>163</v>
      </c>
      <c r="BE185" s="151">
        <f t="shared" si="24"/>
        <v>0</v>
      </c>
      <c r="BF185" s="151">
        <f t="shared" si="25"/>
        <v>0</v>
      </c>
      <c r="BG185" s="151">
        <f t="shared" si="26"/>
        <v>0</v>
      </c>
      <c r="BH185" s="151">
        <f t="shared" si="27"/>
        <v>0</v>
      </c>
      <c r="BI185" s="151">
        <f t="shared" si="28"/>
        <v>0</v>
      </c>
      <c r="BJ185" s="16" t="s">
        <v>171</v>
      </c>
      <c r="BK185" s="151">
        <f t="shared" si="29"/>
        <v>0</v>
      </c>
      <c r="BL185" s="16" t="s">
        <v>275</v>
      </c>
      <c r="BM185" s="150" t="s">
        <v>1082</v>
      </c>
    </row>
    <row r="186" spans="2:65" s="1" customFormat="1" ht="24.25" customHeight="1">
      <c r="B186" s="31"/>
      <c r="C186" s="138" t="s">
        <v>480</v>
      </c>
      <c r="D186" s="138" t="s">
        <v>166</v>
      </c>
      <c r="E186" s="139" t="s">
        <v>2486</v>
      </c>
      <c r="F186" s="140" t="s">
        <v>2487</v>
      </c>
      <c r="G186" s="141" t="s">
        <v>222</v>
      </c>
      <c r="H186" s="142">
        <v>56.1</v>
      </c>
      <c r="I186" s="143"/>
      <c r="J186" s="144">
        <f t="shared" si="20"/>
        <v>0</v>
      </c>
      <c r="K186" s="145"/>
      <c r="L186" s="31"/>
      <c r="M186" s="146" t="s">
        <v>1</v>
      </c>
      <c r="N186" s="147" t="s">
        <v>40</v>
      </c>
      <c r="P186" s="148">
        <f t="shared" si="21"/>
        <v>0</v>
      </c>
      <c r="Q186" s="148">
        <v>1.0917800000000001E-3</v>
      </c>
      <c r="R186" s="148">
        <f t="shared" si="22"/>
        <v>6.124885800000001E-2</v>
      </c>
      <c r="S186" s="148">
        <v>0</v>
      </c>
      <c r="T186" s="149">
        <f t="shared" si="23"/>
        <v>0</v>
      </c>
      <c r="AR186" s="150" t="s">
        <v>275</v>
      </c>
      <c r="AT186" s="150" t="s">
        <v>166</v>
      </c>
      <c r="AU186" s="150" t="s">
        <v>171</v>
      </c>
      <c r="AY186" s="16" t="s">
        <v>163</v>
      </c>
      <c r="BE186" s="151">
        <f t="shared" si="24"/>
        <v>0</v>
      </c>
      <c r="BF186" s="151">
        <f t="shared" si="25"/>
        <v>0</v>
      </c>
      <c r="BG186" s="151">
        <f t="shared" si="26"/>
        <v>0</v>
      </c>
      <c r="BH186" s="151">
        <f t="shared" si="27"/>
        <v>0</v>
      </c>
      <c r="BI186" s="151">
        <f t="shared" si="28"/>
        <v>0</v>
      </c>
      <c r="BJ186" s="16" t="s">
        <v>171</v>
      </c>
      <c r="BK186" s="151">
        <f t="shared" si="29"/>
        <v>0</v>
      </c>
      <c r="BL186" s="16" t="s">
        <v>275</v>
      </c>
      <c r="BM186" s="150" t="s">
        <v>1094</v>
      </c>
    </row>
    <row r="187" spans="2:65" s="1" customFormat="1" ht="24.25" customHeight="1">
      <c r="B187" s="31"/>
      <c r="C187" s="138" t="s">
        <v>484</v>
      </c>
      <c r="D187" s="138" t="s">
        <v>166</v>
      </c>
      <c r="E187" s="139" t="s">
        <v>2488</v>
      </c>
      <c r="F187" s="140" t="s">
        <v>2489</v>
      </c>
      <c r="G187" s="141" t="s">
        <v>222</v>
      </c>
      <c r="H187" s="142">
        <v>27.6</v>
      </c>
      <c r="I187" s="143"/>
      <c r="J187" s="144">
        <f t="shared" si="20"/>
        <v>0</v>
      </c>
      <c r="K187" s="145"/>
      <c r="L187" s="31"/>
      <c r="M187" s="146" t="s">
        <v>1</v>
      </c>
      <c r="N187" s="147" t="s">
        <v>40</v>
      </c>
      <c r="P187" s="148">
        <f t="shared" si="21"/>
        <v>0</v>
      </c>
      <c r="Q187" s="148">
        <v>3.6010000000000003E-4</v>
      </c>
      <c r="R187" s="148">
        <f t="shared" si="22"/>
        <v>9.9387600000000013E-3</v>
      </c>
      <c r="S187" s="148">
        <v>0</v>
      </c>
      <c r="T187" s="149">
        <f t="shared" si="23"/>
        <v>0</v>
      </c>
      <c r="AR187" s="150" t="s">
        <v>275</v>
      </c>
      <c r="AT187" s="150" t="s">
        <v>166</v>
      </c>
      <c r="AU187" s="150" t="s">
        <v>171</v>
      </c>
      <c r="AY187" s="16" t="s">
        <v>163</v>
      </c>
      <c r="BE187" s="151">
        <f t="shared" si="24"/>
        <v>0</v>
      </c>
      <c r="BF187" s="151">
        <f t="shared" si="25"/>
        <v>0</v>
      </c>
      <c r="BG187" s="151">
        <f t="shared" si="26"/>
        <v>0</v>
      </c>
      <c r="BH187" s="151">
        <f t="shared" si="27"/>
        <v>0</v>
      </c>
      <c r="BI187" s="151">
        <f t="shared" si="28"/>
        <v>0</v>
      </c>
      <c r="BJ187" s="16" t="s">
        <v>171</v>
      </c>
      <c r="BK187" s="151">
        <f t="shared" si="29"/>
        <v>0</v>
      </c>
      <c r="BL187" s="16" t="s">
        <v>275</v>
      </c>
      <c r="BM187" s="150" t="s">
        <v>1104</v>
      </c>
    </row>
    <row r="188" spans="2:65" s="1" customFormat="1" ht="24.25" customHeight="1">
      <c r="B188" s="31"/>
      <c r="C188" s="138" t="s">
        <v>488</v>
      </c>
      <c r="D188" s="138" t="s">
        <v>166</v>
      </c>
      <c r="E188" s="139" t="s">
        <v>2490</v>
      </c>
      <c r="F188" s="140" t="s">
        <v>2491</v>
      </c>
      <c r="G188" s="141" t="s">
        <v>222</v>
      </c>
      <c r="H188" s="142">
        <v>91.6</v>
      </c>
      <c r="I188" s="143"/>
      <c r="J188" s="144">
        <f t="shared" si="20"/>
        <v>0</v>
      </c>
      <c r="K188" s="145"/>
      <c r="L188" s="31"/>
      <c r="M188" s="146" t="s">
        <v>1</v>
      </c>
      <c r="N188" s="147" t="s">
        <v>40</v>
      </c>
      <c r="P188" s="148">
        <f t="shared" si="21"/>
        <v>0</v>
      </c>
      <c r="Q188" s="148">
        <v>4.3110000000000002E-4</v>
      </c>
      <c r="R188" s="148">
        <f t="shared" si="22"/>
        <v>3.9488759999999998E-2</v>
      </c>
      <c r="S188" s="148">
        <v>0</v>
      </c>
      <c r="T188" s="149">
        <f t="shared" si="23"/>
        <v>0</v>
      </c>
      <c r="AR188" s="150" t="s">
        <v>275</v>
      </c>
      <c r="AT188" s="150" t="s">
        <v>166</v>
      </c>
      <c r="AU188" s="150" t="s">
        <v>171</v>
      </c>
      <c r="AY188" s="16" t="s">
        <v>163</v>
      </c>
      <c r="BE188" s="151">
        <f t="shared" si="24"/>
        <v>0</v>
      </c>
      <c r="BF188" s="151">
        <f t="shared" si="25"/>
        <v>0</v>
      </c>
      <c r="BG188" s="151">
        <f t="shared" si="26"/>
        <v>0</v>
      </c>
      <c r="BH188" s="151">
        <f t="shared" si="27"/>
        <v>0</v>
      </c>
      <c r="BI188" s="151">
        <f t="shared" si="28"/>
        <v>0</v>
      </c>
      <c r="BJ188" s="16" t="s">
        <v>171</v>
      </c>
      <c r="BK188" s="151">
        <f t="shared" si="29"/>
        <v>0</v>
      </c>
      <c r="BL188" s="16" t="s">
        <v>275</v>
      </c>
      <c r="BM188" s="150" t="s">
        <v>1124</v>
      </c>
    </row>
    <row r="189" spans="2:65" s="1" customFormat="1" ht="24.25" customHeight="1">
      <c r="B189" s="31"/>
      <c r="C189" s="138" t="s">
        <v>496</v>
      </c>
      <c r="D189" s="138" t="s">
        <v>166</v>
      </c>
      <c r="E189" s="139" t="s">
        <v>2492</v>
      </c>
      <c r="F189" s="140" t="s">
        <v>2493</v>
      </c>
      <c r="G189" s="141" t="s">
        <v>222</v>
      </c>
      <c r="H189" s="142">
        <v>232.4</v>
      </c>
      <c r="I189" s="143"/>
      <c r="J189" s="144">
        <f t="shared" si="20"/>
        <v>0</v>
      </c>
      <c r="K189" s="145"/>
      <c r="L189" s="31"/>
      <c r="M189" s="146" t="s">
        <v>1</v>
      </c>
      <c r="N189" s="147" t="s">
        <v>40</v>
      </c>
      <c r="P189" s="148">
        <f t="shared" si="21"/>
        <v>0</v>
      </c>
      <c r="Q189" s="148">
        <v>6.6571999999999996E-4</v>
      </c>
      <c r="R189" s="148">
        <f t="shared" si="22"/>
        <v>0.15471332799999998</v>
      </c>
      <c r="S189" s="148">
        <v>0</v>
      </c>
      <c r="T189" s="149">
        <f t="shared" si="23"/>
        <v>0</v>
      </c>
      <c r="AR189" s="150" t="s">
        <v>275</v>
      </c>
      <c r="AT189" s="150" t="s">
        <v>166</v>
      </c>
      <c r="AU189" s="150" t="s">
        <v>171</v>
      </c>
      <c r="AY189" s="16" t="s">
        <v>163</v>
      </c>
      <c r="BE189" s="151">
        <f t="shared" si="24"/>
        <v>0</v>
      </c>
      <c r="BF189" s="151">
        <f t="shared" si="25"/>
        <v>0</v>
      </c>
      <c r="BG189" s="151">
        <f t="shared" si="26"/>
        <v>0</v>
      </c>
      <c r="BH189" s="151">
        <f t="shared" si="27"/>
        <v>0</v>
      </c>
      <c r="BI189" s="151">
        <f t="shared" si="28"/>
        <v>0</v>
      </c>
      <c r="BJ189" s="16" t="s">
        <v>171</v>
      </c>
      <c r="BK189" s="151">
        <f t="shared" si="29"/>
        <v>0</v>
      </c>
      <c r="BL189" s="16" t="s">
        <v>275</v>
      </c>
      <c r="BM189" s="150" t="s">
        <v>1134</v>
      </c>
    </row>
    <row r="190" spans="2:65" s="1" customFormat="1" ht="24.25" customHeight="1">
      <c r="B190" s="31"/>
      <c r="C190" s="138" t="s">
        <v>502</v>
      </c>
      <c r="D190" s="138" t="s">
        <v>166</v>
      </c>
      <c r="E190" s="139" t="s">
        <v>2494</v>
      </c>
      <c r="F190" s="140" t="s">
        <v>2495</v>
      </c>
      <c r="G190" s="141" t="s">
        <v>222</v>
      </c>
      <c r="H190" s="142">
        <v>50</v>
      </c>
      <c r="I190" s="143"/>
      <c r="J190" s="144">
        <f t="shared" si="20"/>
        <v>0</v>
      </c>
      <c r="K190" s="145"/>
      <c r="L190" s="31"/>
      <c r="M190" s="146" t="s">
        <v>1</v>
      </c>
      <c r="N190" s="147" t="s">
        <v>40</v>
      </c>
      <c r="P190" s="148">
        <f t="shared" si="21"/>
        <v>0</v>
      </c>
      <c r="Q190" s="148">
        <v>0</v>
      </c>
      <c r="R190" s="148">
        <f t="shared" si="22"/>
        <v>0</v>
      </c>
      <c r="S190" s="148">
        <v>0</v>
      </c>
      <c r="T190" s="149">
        <f t="shared" si="23"/>
        <v>0</v>
      </c>
      <c r="AR190" s="150" t="s">
        <v>275</v>
      </c>
      <c r="AT190" s="150" t="s">
        <v>166</v>
      </c>
      <c r="AU190" s="150" t="s">
        <v>171</v>
      </c>
      <c r="AY190" s="16" t="s">
        <v>163</v>
      </c>
      <c r="BE190" s="151">
        <f t="shared" si="24"/>
        <v>0</v>
      </c>
      <c r="BF190" s="151">
        <f t="shared" si="25"/>
        <v>0</v>
      </c>
      <c r="BG190" s="151">
        <f t="shared" si="26"/>
        <v>0</v>
      </c>
      <c r="BH190" s="151">
        <f t="shared" si="27"/>
        <v>0</v>
      </c>
      <c r="BI190" s="151">
        <f t="shared" si="28"/>
        <v>0</v>
      </c>
      <c r="BJ190" s="16" t="s">
        <v>171</v>
      </c>
      <c r="BK190" s="151">
        <f t="shared" si="29"/>
        <v>0</v>
      </c>
      <c r="BL190" s="16" t="s">
        <v>275</v>
      </c>
      <c r="BM190" s="150" t="s">
        <v>1144</v>
      </c>
    </row>
    <row r="191" spans="2:65" s="1" customFormat="1" ht="24.25" customHeight="1">
      <c r="B191" s="31"/>
      <c r="C191" s="138" t="s">
        <v>509</v>
      </c>
      <c r="D191" s="138" t="s">
        <v>166</v>
      </c>
      <c r="E191" s="139" t="s">
        <v>2496</v>
      </c>
      <c r="F191" s="140" t="s">
        <v>2497</v>
      </c>
      <c r="G191" s="141" t="s">
        <v>320</v>
      </c>
      <c r="H191" s="142">
        <v>2</v>
      </c>
      <c r="I191" s="143"/>
      <c r="J191" s="144">
        <f t="shared" si="20"/>
        <v>0</v>
      </c>
      <c r="K191" s="145"/>
      <c r="L191" s="31"/>
      <c r="M191" s="146" t="s">
        <v>1</v>
      </c>
      <c r="N191" s="147" t="s">
        <v>40</v>
      </c>
      <c r="P191" s="148">
        <f t="shared" si="21"/>
        <v>0</v>
      </c>
      <c r="Q191" s="148">
        <v>0</v>
      </c>
      <c r="R191" s="148">
        <f t="shared" si="22"/>
        <v>0</v>
      </c>
      <c r="S191" s="148">
        <v>0</v>
      </c>
      <c r="T191" s="149">
        <f t="shared" si="23"/>
        <v>0</v>
      </c>
      <c r="AR191" s="150" t="s">
        <v>275</v>
      </c>
      <c r="AT191" s="150" t="s">
        <v>166</v>
      </c>
      <c r="AU191" s="150" t="s">
        <v>171</v>
      </c>
      <c r="AY191" s="16" t="s">
        <v>163</v>
      </c>
      <c r="BE191" s="151">
        <f t="shared" si="24"/>
        <v>0</v>
      </c>
      <c r="BF191" s="151">
        <f t="shared" si="25"/>
        <v>0</v>
      </c>
      <c r="BG191" s="151">
        <f t="shared" si="26"/>
        <v>0</v>
      </c>
      <c r="BH191" s="151">
        <f t="shared" si="27"/>
        <v>0</v>
      </c>
      <c r="BI191" s="151">
        <f t="shared" si="28"/>
        <v>0</v>
      </c>
      <c r="BJ191" s="16" t="s">
        <v>171</v>
      </c>
      <c r="BK191" s="151">
        <f t="shared" si="29"/>
        <v>0</v>
      </c>
      <c r="BL191" s="16" t="s">
        <v>275</v>
      </c>
      <c r="BM191" s="150" t="s">
        <v>1157</v>
      </c>
    </row>
    <row r="192" spans="2:65" s="1" customFormat="1" ht="24.25" customHeight="1">
      <c r="B192" s="31"/>
      <c r="C192" s="138" t="s">
        <v>515</v>
      </c>
      <c r="D192" s="138" t="s">
        <v>166</v>
      </c>
      <c r="E192" s="139" t="s">
        <v>2498</v>
      </c>
      <c r="F192" s="140" t="s">
        <v>2499</v>
      </c>
      <c r="G192" s="141" t="s">
        <v>2500</v>
      </c>
      <c r="H192" s="142">
        <v>5</v>
      </c>
      <c r="I192" s="143"/>
      <c r="J192" s="144">
        <f t="shared" si="20"/>
        <v>0</v>
      </c>
      <c r="K192" s="145"/>
      <c r="L192" s="31"/>
      <c r="M192" s="146" t="s">
        <v>1</v>
      </c>
      <c r="N192" s="147" t="s">
        <v>40</v>
      </c>
      <c r="P192" s="148">
        <f t="shared" si="21"/>
        <v>0</v>
      </c>
      <c r="Q192" s="148">
        <v>0</v>
      </c>
      <c r="R192" s="148">
        <f t="shared" si="22"/>
        <v>0</v>
      </c>
      <c r="S192" s="148">
        <v>0</v>
      </c>
      <c r="T192" s="149">
        <f t="shared" si="23"/>
        <v>0</v>
      </c>
      <c r="AR192" s="150" t="s">
        <v>275</v>
      </c>
      <c r="AT192" s="150" t="s">
        <v>166</v>
      </c>
      <c r="AU192" s="150" t="s">
        <v>171</v>
      </c>
      <c r="AY192" s="16" t="s">
        <v>163</v>
      </c>
      <c r="BE192" s="151">
        <f t="shared" si="24"/>
        <v>0</v>
      </c>
      <c r="BF192" s="151">
        <f t="shared" si="25"/>
        <v>0</v>
      </c>
      <c r="BG192" s="151">
        <f t="shared" si="26"/>
        <v>0</v>
      </c>
      <c r="BH192" s="151">
        <f t="shared" si="27"/>
        <v>0</v>
      </c>
      <c r="BI192" s="151">
        <f t="shared" si="28"/>
        <v>0</v>
      </c>
      <c r="BJ192" s="16" t="s">
        <v>171</v>
      </c>
      <c r="BK192" s="151">
        <f t="shared" si="29"/>
        <v>0</v>
      </c>
      <c r="BL192" s="16" t="s">
        <v>275</v>
      </c>
      <c r="BM192" s="150" t="s">
        <v>1170</v>
      </c>
    </row>
    <row r="193" spans="2:65" s="1" customFormat="1" ht="16.5" customHeight="1">
      <c r="B193" s="31"/>
      <c r="C193" s="138" t="s">
        <v>883</v>
      </c>
      <c r="D193" s="138" t="s">
        <v>166</v>
      </c>
      <c r="E193" s="139" t="s">
        <v>2501</v>
      </c>
      <c r="F193" s="140" t="s">
        <v>2502</v>
      </c>
      <c r="G193" s="141" t="s">
        <v>222</v>
      </c>
      <c r="H193" s="142">
        <v>351.6</v>
      </c>
      <c r="I193" s="143"/>
      <c r="J193" s="144">
        <f t="shared" si="20"/>
        <v>0</v>
      </c>
      <c r="K193" s="145"/>
      <c r="L193" s="31"/>
      <c r="M193" s="146" t="s">
        <v>1</v>
      </c>
      <c r="N193" s="147" t="s">
        <v>40</v>
      </c>
      <c r="P193" s="148">
        <f t="shared" si="21"/>
        <v>0</v>
      </c>
      <c r="Q193" s="148">
        <v>0</v>
      </c>
      <c r="R193" s="148">
        <f t="shared" si="22"/>
        <v>0</v>
      </c>
      <c r="S193" s="148">
        <v>0</v>
      </c>
      <c r="T193" s="149">
        <f t="shared" si="23"/>
        <v>0</v>
      </c>
      <c r="AR193" s="150" t="s">
        <v>275</v>
      </c>
      <c r="AT193" s="150" t="s">
        <v>166</v>
      </c>
      <c r="AU193" s="150" t="s">
        <v>171</v>
      </c>
      <c r="AY193" s="16" t="s">
        <v>163</v>
      </c>
      <c r="BE193" s="151">
        <f t="shared" si="24"/>
        <v>0</v>
      </c>
      <c r="BF193" s="151">
        <f t="shared" si="25"/>
        <v>0</v>
      </c>
      <c r="BG193" s="151">
        <f t="shared" si="26"/>
        <v>0</v>
      </c>
      <c r="BH193" s="151">
        <f t="shared" si="27"/>
        <v>0</v>
      </c>
      <c r="BI193" s="151">
        <f t="shared" si="28"/>
        <v>0</v>
      </c>
      <c r="BJ193" s="16" t="s">
        <v>171</v>
      </c>
      <c r="BK193" s="151">
        <f t="shared" si="29"/>
        <v>0</v>
      </c>
      <c r="BL193" s="16" t="s">
        <v>275</v>
      </c>
      <c r="BM193" s="150" t="s">
        <v>1176</v>
      </c>
    </row>
    <row r="194" spans="2:65" s="1" customFormat="1" ht="21.75" customHeight="1">
      <c r="B194" s="31"/>
      <c r="C194" s="138" t="s">
        <v>887</v>
      </c>
      <c r="D194" s="138" t="s">
        <v>166</v>
      </c>
      <c r="E194" s="139" t="s">
        <v>2503</v>
      </c>
      <c r="F194" s="140" t="s">
        <v>2504</v>
      </c>
      <c r="G194" s="141" t="s">
        <v>222</v>
      </c>
      <c r="H194" s="142">
        <v>106.1</v>
      </c>
      <c r="I194" s="143"/>
      <c r="J194" s="144">
        <f t="shared" si="20"/>
        <v>0</v>
      </c>
      <c r="K194" s="145"/>
      <c r="L194" s="31"/>
      <c r="M194" s="146" t="s">
        <v>1</v>
      </c>
      <c r="N194" s="147" t="s">
        <v>40</v>
      </c>
      <c r="P194" s="148">
        <f t="shared" si="21"/>
        <v>0</v>
      </c>
      <c r="Q194" s="148">
        <v>0</v>
      </c>
      <c r="R194" s="148">
        <f t="shared" si="22"/>
        <v>0</v>
      </c>
      <c r="S194" s="148">
        <v>0</v>
      </c>
      <c r="T194" s="149">
        <f t="shared" si="23"/>
        <v>0</v>
      </c>
      <c r="AR194" s="150" t="s">
        <v>275</v>
      </c>
      <c r="AT194" s="150" t="s">
        <v>166</v>
      </c>
      <c r="AU194" s="150" t="s">
        <v>171</v>
      </c>
      <c r="AY194" s="16" t="s">
        <v>163</v>
      </c>
      <c r="BE194" s="151">
        <f t="shared" si="24"/>
        <v>0</v>
      </c>
      <c r="BF194" s="151">
        <f t="shared" si="25"/>
        <v>0</v>
      </c>
      <c r="BG194" s="151">
        <f t="shared" si="26"/>
        <v>0</v>
      </c>
      <c r="BH194" s="151">
        <f t="shared" si="27"/>
        <v>0</v>
      </c>
      <c r="BI194" s="151">
        <f t="shared" si="28"/>
        <v>0</v>
      </c>
      <c r="BJ194" s="16" t="s">
        <v>171</v>
      </c>
      <c r="BK194" s="151">
        <f t="shared" si="29"/>
        <v>0</v>
      </c>
      <c r="BL194" s="16" t="s">
        <v>275</v>
      </c>
      <c r="BM194" s="150" t="s">
        <v>1560</v>
      </c>
    </row>
    <row r="195" spans="2:65" s="1" customFormat="1" ht="24.25" customHeight="1">
      <c r="B195" s="31"/>
      <c r="C195" s="138" t="s">
        <v>891</v>
      </c>
      <c r="D195" s="138" t="s">
        <v>166</v>
      </c>
      <c r="E195" s="139" t="s">
        <v>2505</v>
      </c>
      <c r="F195" s="140" t="s">
        <v>2506</v>
      </c>
      <c r="G195" s="141" t="s">
        <v>237</v>
      </c>
      <c r="H195" s="142">
        <v>0.43</v>
      </c>
      <c r="I195" s="143"/>
      <c r="J195" s="144">
        <f t="shared" si="20"/>
        <v>0</v>
      </c>
      <c r="K195" s="145"/>
      <c r="L195" s="31"/>
      <c r="M195" s="146" t="s">
        <v>1</v>
      </c>
      <c r="N195" s="147" t="s">
        <v>40</v>
      </c>
      <c r="P195" s="148">
        <f t="shared" si="21"/>
        <v>0</v>
      </c>
      <c r="Q195" s="148">
        <v>0</v>
      </c>
      <c r="R195" s="148">
        <f t="shared" si="22"/>
        <v>0</v>
      </c>
      <c r="S195" s="148">
        <v>0</v>
      </c>
      <c r="T195" s="149">
        <f t="shared" si="23"/>
        <v>0</v>
      </c>
      <c r="AR195" s="150" t="s">
        <v>275</v>
      </c>
      <c r="AT195" s="150" t="s">
        <v>166</v>
      </c>
      <c r="AU195" s="150" t="s">
        <v>171</v>
      </c>
      <c r="AY195" s="16" t="s">
        <v>163</v>
      </c>
      <c r="BE195" s="151">
        <f t="shared" si="24"/>
        <v>0</v>
      </c>
      <c r="BF195" s="151">
        <f t="shared" si="25"/>
        <v>0</v>
      </c>
      <c r="BG195" s="151">
        <f t="shared" si="26"/>
        <v>0</v>
      </c>
      <c r="BH195" s="151">
        <f t="shared" si="27"/>
        <v>0</v>
      </c>
      <c r="BI195" s="151">
        <f t="shared" si="28"/>
        <v>0</v>
      </c>
      <c r="BJ195" s="16" t="s">
        <v>171</v>
      </c>
      <c r="BK195" s="151">
        <f t="shared" si="29"/>
        <v>0</v>
      </c>
      <c r="BL195" s="16" t="s">
        <v>275</v>
      </c>
      <c r="BM195" s="150" t="s">
        <v>1563</v>
      </c>
    </row>
    <row r="196" spans="2:65" s="11" customFormat="1" ht="22.75" customHeight="1">
      <c r="B196" s="126"/>
      <c r="D196" s="127" t="s">
        <v>73</v>
      </c>
      <c r="E196" s="136" t="s">
        <v>2340</v>
      </c>
      <c r="F196" s="136" t="s">
        <v>2341</v>
      </c>
      <c r="I196" s="129"/>
      <c r="J196" s="137">
        <f>BK196</f>
        <v>0</v>
      </c>
      <c r="L196" s="126"/>
      <c r="M196" s="131"/>
      <c r="P196" s="132">
        <f>SUM(P197:P213)</f>
        <v>0</v>
      </c>
      <c r="R196" s="132">
        <f>SUM(R197:R213)</f>
        <v>2.6702256000000001E-2</v>
      </c>
      <c r="T196" s="133">
        <f>SUM(T197:T213)</f>
        <v>0</v>
      </c>
      <c r="AR196" s="127" t="s">
        <v>171</v>
      </c>
      <c r="AT196" s="134" t="s">
        <v>73</v>
      </c>
      <c r="AU196" s="134" t="s">
        <v>82</v>
      </c>
      <c r="AY196" s="127" t="s">
        <v>163</v>
      </c>
      <c r="BK196" s="135">
        <f>SUM(BK197:BK213)</f>
        <v>0</v>
      </c>
    </row>
    <row r="197" spans="2:65" s="1" customFormat="1" ht="16.5" customHeight="1">
      <c r="B197" s="31"/>
      <c r="C197" s="138" t="s">
        <v>895</v>
      </c>
      <c r="D197" s="138" t="s">
        <v>166</v>
      </c>
      <c r="E197" s="139" t="s">
        <v>2358</v>
      </c>
      <c r="F197" s="140" t="s">
        <v>2359</v>
      </c>
      <c r="G197" s="141" t="s">
        <v>320</v>
      </c>
      <c r="H197" s="142">
        <v>3</v>
      </c>
      <c r="I197" s="143"/>
      <c r="J197" s="144">
        <f t="shared" ref="J197:J213" si="30">ROUND(I197*H197,2)</f>
        <v>0</v>
      </c>
      <c r="K197" s="145"/>
      <c r="L197" s="31"/>
      <c r="M197" s="146" t="s">
        <v>1</v>
      </c>
      <c r="N197" s="147" t="s">
        <v>40</v>
      </c>
      <c r="P197" s="148">
        <f t="shared" ref="P197:P213" si="31">O197*H197</f>
        <v>0</v>
      </c>
      <c r="Q197" s="148">
        <v>1.9959999999999999E-5</v>
      </c>
      <c r="R197" s="148">
        <f t="shared" ref="R197:R213" si="32">Q197*H197</f>
        <v>5.9879999999999996E-5</v>
      </c>
      <c r="S197" s="148">
        <v>0</v>
      </c>
      <c r="T197" s="149">
        <f t="shared" ref="T197:T213" si="33">S197*H197</f>
        <v>0</v>
      </c>
      <c r="AR197" s="150" t="s">
        <v>275</v>
      </c>
      <c r="AT197" s="150" t="s">
        <v>166</v>
      </c>
      <c r="AU197" s="150" t="s">
        <v>171</v>
      </c>
      <c r="AY197" s="16" t="s">
        <v>163</v>
      </c>
      <c r="BE197" s="151">
        <f t="shared" ref="BE197:BE213" si="34">IF(N197="základná",J197,0)</f>
        <v>0</v>
      </c>
      <c r="BF197" s="151">
        <f t="shared" ref="BF197:BF213" si="35">IF(N197="znížená",J197,0)</f>
        <v>0</v>
      </c>
      <c r="BG197" s="151">
        <f t="shared" ref="BG197:BG213" si="36">IF(N197="zákl. prenesená",J197,0)</f>
        <v>0</v>
      </c>
      <c r="BH197" s="151">
        <f t="shared" ref="BH197:BH213" si="37">IF(N197="zníž. prenesená",J197,0)</f>
        <v>0</v>
      </c>
      <c r="BI197" s="151">
        <f t="shared" ref="BI197:BI213" si="38">IF(N197="nulová",J197,0)</f>
        <v>0</v>
      </c>
      <c r="BJ197" s="16" t="s">
        <v>171</v>
      </c>
      <c r="BK197" s="151">
        <f t="shared" ref="BK197:BK213" si="39">ROUND(I197*H197,2)</f>
        <v>0</v>
      </c>
      <c r="BL197" s="16" t="s">
        <v>275</v>
      </c>
      <c r="BM197" s="150" t="s">
        <v>1566</v>
      </c>
    </row>
    <row r="198" spans="2:65" s="1" customFormat="1" ht="16.5" customHeight="1">
      <c r="B198" s="31"/>
      <c r="C198" s="176" t="s">
        <v>901</v>
      </c>
      <c r="D198" s="176" t="s">
        <v>297</v>
      </c>
      <c r="E198" s="177" t="s">
        <v>2507</v>
      </c>
      <c r="F198" s="178" t="s">
        <v>2508</v>
      </c>
      <c r="G198" s="179" t="s">
        <v>320</v>
      </c>
      <c r="H198" s="180">
        <v>1</v>
      </c>
      <c r="I198" s="181"/>
      <c r="J198" s="182">
        <f t="shared" si="30"/>
        <v>0</v>
      </c>
      <c r="K198" s="183"/>
      <c r="L198" s="184"/>
      <c r="M198" s="185" t="s">
        <v>1</v>
      </c>
      <c r="N198" s="186" t="s">
        <v>40</v>
      </c>
      <c r="P198" s="148">
        <f t="shared" si="31"/>
        <v>0</v>
      </c>
      <c r="Q198" s="148">
        <v>0</v>
      </c>
      <c r="R198" s="148">
        <f t="shared" si="32"/>
        <v>0</v>
      </c>
      <c r="S198" s="148">
        <v>0</v>
      </c>
      <c r="T198" s="149">
        <f t="shared" si="33"/>
        <v>0</v>
      </c>
      <c r="AR198" s="150" t="s">
        <v>300</v>
      </c>
      <c r="AT198" s="150" t="s">
        <v>297</v>
      </c>
      <c r="AU198" s="150" t="s">
        <v>171</v>
      </c>
      <c r="AY198" s="16" t="s">
        <v>163</v>
      </c>
      <c r="BE198" s="151">
        <f t="shared" si="34"/>
        <v>0</v>
      </c>
      <c r="BF198" s="151">
        <f t="shared" si="35"/>
        <v>0</v>
      </c>
      <c r="BG198" s="151">
        <f t="shared" si="36"/>
        <v>0</v>
      </c>
      <c r="BH198" s="151">
        <f t="shared" si="37"/>
        <v>0</v>
      </c>
      <c r="BI198" s="151">
        <f t="shared" si="38"/>
        <v>0</v>
      </c>
      <c r="BJ198" s="16" t="s">
        <v>171</v>
      </c>
      <c r="BK198" s="151">
        <f t="shared" si="39"/>
        <v>0</v>
      </c>
      <c r="BL198" s="16" t="s">
        <v>275</v>
      </c>
      <c r="BM198" s="150" t="s">
        <v>1569</v>
      </c>
    </row>
    <row r="199" spans="2:65" s="1" customFormat="1" ht="16.5" customHeight="1">
      <c r="B199" s="31"/>
      <c r="C199" s="176" t="s">
        <v>907</v>
      </c>
      <c r="D199" s="176" t="s">
        <v>297</v>
      </c>
      <c r="E199" s="177" t="s">
        <v>2360</v>
      </c>
      <c r="F199" s="178" t="s">
        <v>2361</v>
      </c>
      <c r="G199" s="179" t="s">
        <v>320</v>
      </c>
      <c r="H199" s="180">
        <v>1</v>
      </c>
      <c r="I199" s="181"/>
      <c r="J199" s="182">
        <f t="shared" si="30"/>
        <v>0</v>
      </c>
      <c r="K199" s="183"/>
      <c r="L199" s="184"/>
      <c r="M199" s="185" t="s">
        <v>1</v>
      </c>
      <c r="N199" s="186" t="s">
        <v>40</v>
      </c>
      <c r="P199" s="148">
        <f t="shared" si="31"/>
        <v>0</v>
      </c>
      <c r="Q199" s="148">
        <v>0</v>
      </c>
      <c r="R199" s="148">
        <f t="shared" si="32"/>
        <v>0</v>
      </c>
      <c r="S199" s="148">
        <v>0</v>
      </c>
      <c r="T199" s="149">
        <f t="shared" si="33"/>
        <v>0</v>
      </c>
      <c r="AR199" s="150" t="s">
        <v>300</v>
      </c>
      <c r="AT199" s="150" t="s">
        <v>297</v>
      </c>
      <c r="AU199" s="150" t="s">
        <v>171</v>
      </c>
      <c r="AY199" s="16" t="s">
        <v>163</v>
      </c>
      <c r="BE199" s="151">
        <f t="shared" si="34"/>
        <v>0</v>
      </c>
      <c r="BF199" s="151">
        <f t="shared" si="35"/>
        <v>0</v>
      </c>
      <c r="BG199" s="151">
        <f t="shared" si="36"/>
        <v>0</v>
      </c>
      <c r="BH199" s="151">
        <f t="shared" si="37"/>
        <v>0</v>
      </c>
      <c r="BI199" s="151">
        <f t="shared" si="38"/>
        <v>0</v>
      </c>
      <c r="BJ199" s="16" t="s">
        <v>171</v>
      </c>
      <c r="BK199" s="151">
        <f t="shared" si="39"/>
        <v>0</v>
      </c>
      <c r="BL199" s="16" t="s">
        <v>275</v>
      </c>
      <c r="BM199" s="150" t="s">
        <v>1572</v>
      </c>
    </row>
    <row r="200" spans="2:65" s="1" customFormat="1" ht="24.25" customHeight="1">
      <c r="B200" s="31"/>
      <c r="C200" s="176" t="s">
        <v>911</v>
      </c>
      <c r="D200" s="176" t="s">
        <v>297</v>
      </c>
      <c r="E200" s="177" t="s">
        <v>2509</v>
      </c>
      <c r="F200" s="178" t="s">
        <v>2510</v>
      </c>
      <c r="G200" s="179" t="s">
        <v>320</v>
      </c>
      <c r="H200" s="180">
        <v>1</v>
      </c>
      <c r="I200" s="181"/>
      <c r="J200" s="182">
        <f t="shared" si="30"/>
        <v>0</v>
      </c>
      <c r="K200" s="183"/>
      <c r="L200" s="184"/>
      <c r="M200" s="185" t="s">
        <v>1</v>
      </c>
      <c r="N200" s="186" t="s">
        <v>40</v>
      </c>
      <c r="P200" s="148">
        <f t="shared" si="31"/>
        <v>0</v>
      </c>
      <c r="Q200" s="148">
        <v>2.2499999999999998E-3</v>
      </c>
      <c r="R200" s="148">
        <f t="shared" si="32"/>
        <v>2.2499999999999998E-3</v>
      </c>
      <c r="S200" s="148">
        <v>0</v>
      </c>
      <c r="T200" s="149">
        <f t="shared" si="33"/>
        <v>0</v>
      </c>
      <c r="AR200" s="150" t="s">
        <v>300</v>
      </c>
      <c r="AT200" s="150" t="s">
        <v>297</v>
      </c>
      <c r="AU200" s="150" t="s">
        <v>171</v>
      </c>
      <c r="AY200" s="16" t="s">
        <v>163</v>
      </c>
      <c r="BE200" s="151">
        <f t="shared" si="34"/>
        <v>0</v>
      </c>
      <c r="BF200" s="151">
        <f t="shared" si="35"/>
        <v>0</v>
      </c>
      <c r="BG200" s="151">
        <f t="shared" si="36"/>
        <v>0</v>
      </c>
      <c r="BH200" s="151">
        <f t="shared" si="37"/>
        <v>0</v>
      </c>
      <c r="BI200" s="151">
        <f t="shared" si="38"/>
        <v>0</v>
      </c>
      <c r="BJ200" s="16" t="s">
        <v>171</v>
      </c>
      <c r="BK200" s="151">
        <f t="shared" si="39"/>
        <v>0</v>
      </c>
      <c r="BL200" s="16" t="s">
        <v>275</v>
      </c>
      <c r="BM200" s="150" t="s">
        <v>1575</v>
      </c>
    </row>
    <row r="201" spans="2:65" s="1" customFormat="1" ht="16.5" customHeight="1">
      <c r="B201" s="31"/>
      <c r="C201" s="138" t="s">
        <v>918</v>
      </c>
      <c r="D201" s="138" t="s">
        <v>166</v>
      </c>
      <c r="E201" s="139" t="s">
        <v>2511</v>
      </c>
      <c r="F201" s="140" t="s">
        <v>2512</v>
      </c>
      <c r="G201" s="141" t="s">
        <v>320</v>
      </c>
      <c r="H201" s="142">
        <v>1</v>
      </c>
      <c r="I201" s="143"/>
      <c r="J201" s="144">
        <f t="shared" si="30"/>
        <v>0</v>
      </c>
      <c r="K201" s="145"/>
      <c r="L201" s="31"/>
      <c r="M201" s="146" t="s">
        <v>1</v>
      </c>
      <c r="N201" s="147" t="s">
        <v>40</v>
      </c>
      <c r="P201" s="148">
        <f t="shared" si="31"/>
        <v>0</v>
      </c>
      <c r="Q201" s="148">
        <v>2.9960000000000001E-5</v>
      </c>
      <c r="R201" s="148">
        <f t="shared" si="32"/>
        <v>2.9960000000000001E-5</v>
      </c>
      <c r="S201" s="148">
        <v>0</v>
      </c>
      <c r="T201" s="149">
        <f t="shared" si="33"/>
        <v>0</v>
      </c>
      <c r="AR201" s="150" t="s">
        <v>275</v>
      </c>
      <c r="AT201" s="150" t="s">
        <v>166</v>
      </c>
      <c r="AU201" s="150" t="s">
        <v>171</v>
      </c>
      <c r="AY201" s="16" t="s">
        <v>163</v>
      </c>
      <c r="BE201" s="151">
        <f t="shared" si="34"/>
        <v>0</v>
      </c>
      <c r="BF201" s="151">
        <f t="shared" si="35"/>
        <v>0</v>
      </c>
      <c r="BG201" s="151">
        <f t="shared" si="36"/>
        <v>0</v>
      </c>
      <c r="BH201" s="151">
        <f t="shared" si="37"/>
        <v>0</v>
      </c>
      <c r="BI201" s="151">
        <f t="shared" si="38"/>
        <v>0</v>
      </c>
      <c r="BJ201" s="16" t="s">
        <v>171</v>
      </c>
      <c r="BK201" s="151">
        <f t="shared" si="39"/>
        <v>0</v>
      </c>
      <c r="BL201" s="16" t="s">
        <v>275</v>
      </c>
      <c r="BM201" s="150" t="s">
        <v>1578</v>
      </c>
    </row>
    <row r="202" spans="2:65" s="1" customFormat="1" ht="24.25" customHeight="1">
      <c r="B202" s="31"/>
      <c r="C202" s="176" t="s">
        <v>922</v>
      </c>
      <c r="D202" s="176" t="s">
        <v>297</v>
      </c>
      <c r="E202" s="177" t="s">
        <v>2513</v>
      </c>
      <c r="F202" s="178" t="s">
        <v>2514</v>
      </c>
      <c r="G202" s="179" t="s">
        <v>320</v>
      </c>
      <c r="H202" s="180">
        <v>1</v>
      </c>
      <c r="I202" s="181"/>
      <c r="J202" s="182">
        <f t="shared" si="30"/>
        <v>0</v>
      </c>
      <c r="K202" s="183"/>
      <c r="L202" s="184"/>
      <c r="M202" s="185" t="s">
        <v>1</v>
      </c>
      <c r="N202" s="186" t="s">
        <v>40</v>
      </c>
      <c r="P202" s="148">
        <f t="shared" si="31"/>
        <v>0</v>
      </c>
      <c r="Q202" s="148">
        <v>0</v>
      </c>
      <c r="R202" s="148">
        <f t="shared" si="32"/>
        <v>0</v>
      </c>
      <c r="S202" s="148">
        <v>0</v>
      </c>
      <c r="T202" s="149">
        <f t="shared" si="33"/>
        <v>0</v>
      </c>
      <c r="AR202" s="150" t="s">
        <v>300</v>
      </c>
      <c r="AT202" s="150" t="s">
        <v>297</v>
      </c>
      <c r="AU202" s="150" t="s">
        <v>171</v>
      </c>
      <c r="AY202" s="16" t="s">
        <v>163</v>
      </c>
      <c r="BE202" s="151">
        <f t="shared" si="34"/>
        <v>0</v>
      </c>
      <c r="BF202" s="151">
        <f t="shared" si="35"/>
        <v>0</v>
      </c>
      <c r="BG202" s="151">
        <f t="shared" si="36"/>
        <v>0</v>
      </c>
      <c r="BH202" s="151">
        <f t="shared" si="37"/>
        <v>0</v>
      </c>
      <c r="BI202" s="151">
        <f t="shared" si="38"/>
        <v>0</v>
      </c>
      <c r="BJ202" s="16" t="s">
        <v>171</v>
      </c>
      <c r="BK202" s="151">
        <f t="shared" si="39"/>
        <v>0</v>
      </c>
      <c r="BL202" s="16" t="s">
        <v>275</v>
      </c>
      <c r="BM202" s="150" t="s">
        <v>1581</v>
      </c>
    </row>
    <row r="203" spans="2:65" s="1" customFormat="1" ht="16.5" customHeight="1">
      <c r="B203" s="31"/>
      <c r="C203" s="138" t="s">
        <v>924</v>
      </c>
      <c r="D203" s="138" t="s">
        <v>166</v>
      </c>
      <c r="E203" s="139" t="s">
        <v>2515</v>
      </c>
      <c r="F203" s="140" t="s">
        <v>2516</v>
      </c>
      <c r="G203" s="141" t="s">
        <v>320</v>
      </c>
      <c r="H203" s="142">
        <v>2</v>
      </c>
      <c r="I203" s="143"/>
      <c r="J203" s="144">
        <f t="shared" si="30"/>
        <v>0</v>
      </c>
      <c r="K203" s="145"/>
      <c r="L203" s="31"/>
      <c r="M203" s="146" t="s">
        <v>1</v>
      </c>
      <c r="N203" s="147" t="s">
        <v>40</v>
      </c>
      <c r="P203" s="148">
        <f t="shared" si="31"/>
        <v>0</v>
      </c>
      <c r="Q203" s="148">
        <v>2.9920000000000002E-5</v>
      </c>
      <c r="R203" s="148">
        <f t="shared" si="32"/>
        <v>5.9840000000000003E-5</v>
      </c>
      <c r="S203" s="148">
        <v>0</v>
      </c>
      <c r="T203" s="149">
        <f t="shared" si="33"/>
        <v>0</v>
      </c>
      <c r="AR203" s="150" t="s">
        <v>275</v>
      </c>
      <c r="AT203" s="150" t="s">
        <v>166</v>
      </c>
      <c r="AU203" s="150" t="s">
        <v>171</v>
      </c>
      <c r="AY203" s="16" t="s">
        <v>163</v>
      </c>
      <c r="BE203" s="151">
        <f t="shared" si="34"/>
        <v>0</v>
      </c>
      <c r="BF203" s="151">
        <f t="shared" si="35"/>
        <v>0</v>
      </c>
      <c r="BG203" s="151">
        <f t="shared" si="36"/>
        <v>0</v>
      </c>
      <c r="BH203" s="151">
        <f t="shared" si="37"/>
        <v>0</v>
      </c>
      <c r="BI203" s="151">
        <f t="shared" si="38"/>
        <v>0</v>
      </c>
      <c r="BJ203" s="16" t="s">
        <v>171</v>
      </c>
      <c r="BK203" s="151">
        <f t="shared" si="39"/>
        <v>0</v>
      </c>
      <c r="BL203" s="16" t="s">
        <v>275</v>
      </c>
      <c r="BM203" s="150" t="s">
        <v>1585</v>
      </c>
    </row>
    <row r="204" spans="2:65" s="1" customFormat="1" ht="21.75" customHeight="1">
      <c r="B204" s="31"/>
      <c r="C204" s="176" t="s">
        <v>928</v>
      </c>
      <c r="D204" s="176" t="s">
        <v>297</v>
      </c>
      <c r="E204" s="177" t="s">
        <v>2517</v>
      </c>
      <c r="F204" s="178" t="s">
        <v>2518</v>
      </c>
      <c r="G204" s="179" t="s">
        <v>320</v>
      </c>
      <c r="H204" s="180">
        <v>2</v>
      </c>
      <c r="I204" s="181"/>
      <c r="J204" s="182">
        <f t="shared" si="30"/>
        <v>0</v>
      </c>
      <c r="K204" s="183"/>
      <c r="L204" s="184"/>
      <c r="M204" s="185" t="s">
        <v>1</v>
      </c>
      <c r="N204" s="186" t="s">
        <v>40</v>
      </c>
      <c r="P204" s="148">
        <f t="shared" si="31"/>
        <v>0</v>
      </c>
      <c r="Q204" s="148">
        <v>0</v>
      </c>
      <c r="R204" s="148">
        <f t="shared" si="32"/>
        <v>0</v>
      </c>
      <c r="S204" s="148">
        <v>0</v>
      </c>
      <c r="T204" s="149">
        <f t="shared" si="33"/>
        <v>0</v>
      </c>
      <c r="AR204" s="150" t="s">
        <v>300</v>
      </c>
      <c r="AT204" s="150" t="s">
        <v>297</v>
      </c>
      <c r="AU204" s="150" t="s">
        <v>171</v>
      </c>
      <c r="AY204" s="16" t="s">
        <v>163</v>
      </c>
      <c r="BE204" s="151">
        <f t="shared" si="34"/>
        <v>0</v>
      </c>
      <c r="BF204" s="151">
        <f t="shared" si="35"/>
        <v>0</v>
      </c>
      <c r="BG204" s="151">
        <f t="shared" si="36"/>
        <v>0</v>
      </c>
      <c r="BH204" s="151">
        <f t="shared" si="37"/>
        <v>0</v>
      </c>
      <c r="BI204" s="151">
        <f t="shared" si="38"/>
        <v>0</v>
      </c>
      <c r="BJ204" s="16" t="s">
        <v>171</v>
      </c>
      <c r="BK204" s="151">
        <f t="shared" si="39"/>
        <v>0</v>
      </c>
      <c r="BL204" s="16" t="s">
        <v>275</v>
      </c>
      <c r="BM204" s="150" t="s">
        <v>1588</v>
      </c>
    </row>
    <row r="205" spans="2:65" s="1" customFormat="1" ht="24.25" customHeight="1">
      <c r="B205" s="31"/>
      <c r="C205" s="138" t="s">
        <v>934</v>
      </c>
      <c r="D205" s="138" t="s">
        <v>166</v>
      </c>
      <c r="E205" s="139" t="s">
        <v>2519</v>
      </c>
      <c r="F205" s="140" t="s">
        <v>2520</v>
      </c>
      <c r="G205" s="141" t="s">
        <v>320</v>
      </c>
      <c r="H205" s="142">
        <v>12</v>
      </c>
      <c r="I205" s="143"/>
      <c r="J205" s="144">
        <f t="shared" si="30"/>
        <v>0</v>
      </c>
      <c r="K205" s="145"/>
      <c r="L205" s="31"/>
      <c r="M205" s="146" t="s">
        <v>1</v>
      </c>
      <c r="N205" s="147" t="s">
        <v>40</v>
      </c>
      <c r="P205" s="148">
        <f t="shared" si="31"/>
        <v>0</v>
      </c>
      <c r="Q205" s="148">
        <v>1.3648E-5</v>
      </c>
      <c r="R205" s="148">
        <f t="shared" si="32"/>
        <v>1.63776E-4</v>
      </c>
      <c r="S205" s="148">
        <v>0</v>
      </c>
      <c r="T205" s="149">
        <f t="shared" si="33"/>
        <v>0</v>
      </c>
      <c r="AR205" s="150" t="s">
        <v>275</v>
      </c>
      <c r="AT205" s="150" t="s">
        <v>166</v>
      </c>
      <c r="AU205" s="150" t="s">
        <v>171</v>
      </c>
      <c r="AY205" s="16" t="s">
        <v>163</v>
      </c>
      <c r="BE205" s="151">
        <f t="shared" si="34"/>
        <v>0</v>
      </c>
      <c r="BF205" s="151">
        <f t="shared" si="35"/>
        <v>0</v>
      </c>
      <c r="BG205" s="151">
        <f t="shared" si="36"/>
        <v>0</v>
      </c>
      <c r="BH205" s="151">
        <f t="shared" si="37"/>
        <v>0</v>
      </c>
      <c r="BI205" s="151">
        <f t="shared" si="38"/>
        <v>0</v>
      </c>
      <c r="BJ205" s="16" t="s">
        <v>171</v>
      </c>
      <c r="BK205" s="151">
        <f t="shared" si="39"/>
        <v>0</v>
      </c>
      <c r="BL205" s="16" t="s">
        <v>275</v>
      </c>
      <c r="BM205" s="150" t="s">
        <v>1591</v>
      </c>
    </row>
    <row r="206" spans="2:65" s="1" customFormat="1" ht="16.5" customHeight="1">
      <c r="B206" s="31"/>
      <c r="C206" s="176" t="s">
        <v>940</v>
      </c>
      <c r="D206" s="176" t="s">
        <v>297</v>
      </c>
      <c r="E206" s="177" t="s">
        <v>2521</v>
      </c>
      <c r="F206" s="178" t="s">
        <v>2522</v>
      </c>
      <c r="G206" s="179" t="s">
        <v>320</v>
      </c>
      <c r="H206" s="180">
        <v>12</v>
      </c>
      <c r="I206" s="181"/>
      <c r="J206" s="182">
        <f t="shared" si="30"/>
        <v>0</v>
      </c>
      <c r="K206" s="183"/>
      <c r="L206" s="184"/>
      <c r="M206" s="185" t="s">
        <v>1</v>
      </c>
      <c r="N206" s="186" t="s">
        <v>40</v>
      </c>
      <c r="P206" s="148">
        <f t="shared" si="31"/>
        <v>0</v>
      </c>
      <c r="Q206" s="148">
        <v>5.0000000000000002E-5</v>
      </c>
      <c r="R206" s="148">
        <f t="shared" si="32"/>
        <v>6.0000000000000006E-4</v>
      </c>
      <c r="S206" s="148">
        <v>0</v>
      </c>
      <c r="T206" s="149">
        <f t="shared" si="33"/>
        <v>0</v>
      </c>
      <c r="AR206" s="150" t="s">
        <v>300</v>
      </c>
      <c r="AT206" s="150" t="s">
        <v>297</v>
      </c>
      <c r="AU206" s="150" t="s">
        <v>171</v>
      </c>
      <c r="AY206" s="16" t="s">
        <v>163</v>
      </c>
      <c r="BE206" s="151">
        <f t="shared" si="34"/>
        <v>0</v>
      </c>
      <c r="BF206" s="151">
        <f t="shared" si="35"/>
        <v>0</v>
      </c>
      <c r="BG206" s="151">
        <f t="shared" si="36"/>
        <v>0</v>
      </c>
      <c r="BH206" s="151">
        <f t="shared" si="37"/>
        <v>0</v>
      </c>
      <c r="BI206" s="151">
        <f t="shared" si="38"/>
        <v>0</v>
      </c>
      <c r="BJ206" s="16" t="s">
        <v>171</v>
      </c>
      <c r="BK206" s="151">
        <f t="shared" si="39"/>
        <v>0</v>
      </c>
      <c r="BL206" s="16" t="s">
        <v>275</v>
      </c>
      <c r="BM206" s="150" t="s">
        <v>1594</v>
      </c>
    </row>
    <row r="207" spans="2:65" s="1" customFormat="1" ht="16.5" customHeight="1">
      <c r="B207" s="31"/>
      <c r="C207" s="138" t="s">
        <v>946</v>
      </c>
      <c r="D207" s="138" t="s">
        <v>166</v>
      </c>
      <c r="E207" s="139" t="s">
        <v>2523</v>
      </c>
      <c r="F207" s="140" t="s">
        <v>2524</v>
      </c>
      <c r="G207" s="141" t="s">
        <v>320</v>
      </c>
      <c r="H207" s="142">
        <v>2</v>
      </c>
      <c r="I207" s="143"/>
      <c r="J207" s="144">
        <f t="shared" si="30"/>
        <v>0</v>
      </c>
      <c r="K207" s="145"/>
      <c r="L207" s="31"/>
      <c r="M207" s="146" t="s">
        <v>1</v>
      </c>
      <c r="N207" s="147" t="s">
        <v>40</v>
      </c>
      <c r="P207" s="148">
        <f t="shared" si="31"/>
        <v>0</v>
      </c>
      <c r="Q207" s="148">
        <v>5.4E-6</v>
      </c>
      <c r="R207" s="148">
        <f t="shared" si="32"/>
        <v>1.08E-5</v>
      </c>
      <c r="S207" s="148">
        <v>0</v>
      </c>
      <c r="T207" s="149">
        <f t="shared" si="33"/>
        <v>0</v>
      </c>
      <c r="AR207" s="150" t="s">
        <v>275</v>
      </c>
      <c r="AT207" s="150" t="s">
        <v>166</v>
      </c>
      <c r="AU207" s="150" t="s">
        <v>171</v>
      </c>
      <c r="AY207" s="16" t="s">
        <v>163</v>
      </c>
      <c r="BE207" s="151">
        <f t="shared" si="34"/>
        <v>0</v>
      </c>
      <c r="BF207" s="151">
        <f t="shared" si="35"/>
        <v>0</v>
      </c>
      <c r="BG207" s="151">
        <f t="shared" si="36"/>
        <v>0</v>
      </c>
      <c r="BH207" s="151">
        <f t="shared" si="37"/>
        <v>0</v>
      </c>
      <c r="BI207" s="151">
        <f t="shared" si="38"/>
        <v>0</v>
      </c>
      <c r="BJ207" s="16" t="s">
        <v>171</v>
      </c>
      <c r="BK207" s="151">
        <f t="shared" si="39"/>
        <v>0</v>
      </c>
      <c r="BL207" s="16" t="s">
        <v>275</v>
      </c>
      <c r="BM207" s="150" t="s">
        <v>1597</v>
      </c>
    </row>
    <row r="208" spans="2:65" s="1" customFormat="1" ht="16.5" customHeight="1">
      <c r="B208" s="31"/>
      <c r="C208" s="176" t="s">
        <v>951</v>
      </c>
      <c r="D208" s="176" t="s">
        <v>297</v>
      </c>
      <c r="E208" s="177" t="s">
        <v>2525</v>
      </c>
      <c r="F208" s="178" t="s">
        <v>2526</v>
      </c>
      <c r="G208" s="179" t="s">
        <v>320</v>
      </c>
      <c r="H208" s="180">
        <v>2</v>
      </c>
      <c r="I208" s="181"/>
      <c r="J208" s="182">
        <f t="shared" si="30"/>
        <v>0</v>
      </c>
      <c r="K208" s="183"/>
      <c r="L208" s="184"/>
      <c r="M208" s="185" t="s">
        <v>1</v>
      </c>
      <c r="N208" s="186" t="s">
        <v>40</v>
      </c>
      <c r="P208" s="148">
        <f t="shared" si="31"/>
        <v>0</v>
      </c>
      <c r="Q208" s="148">
        <v>2.9E-4</v>
      </c>
      <c r="R208" s="148">
        <f t="shared" si="32"/>
        <v>5.8E-4</v>
      </c>
      <c r="S208" s="148">
        <v>0</v>
      </c>
      <c r="T208" s="149">
        <f t="shared" si="33"/>
        <v>0</v>
      </c>
      <c r="AR208" s="150" t="s">
        <v>300</v>
      </c>
      <c r="AT208" s="150" t="s">
        <v>297</v>
      </c>
      <c r="AU208" s="150" t="s">
        <v>171</v>
      </c>
      <c r="AY208" s="16" t="s">
        <v>163</v>
      </c>
      <c r="BE208" s="151">
        <f t="shared" si="34"/>
        <v>0</v>
      </c>
      <c r="BF208" s="151">
        <f t="shared" si="35"/>
        <v>0</v>
      </c>
      <c r="BG208" s="151">
        <f t="shared" si="36"/>
        <v>0</v>
      </c>
      <c r="BH208" s="151">
        <f t="shared" si="37"/>
        <v>0</v>
      </c>
      <c r="BI208" s="151">
        <f t="shared" si="38"/>
        <v>0</v>
      </c>
      <c r="BJ208" s="16" t="s">
        <v>171</v>
      </c>
      <c r="BK208" s="151">
        <f t="shared" si="39"/>
        <v>0</v>
      </c>
      <c r="BL208" s="16" t="s">
        <v>275</v>
      </c>
      <c r="BM208" s="150" t="s">
        <v>1600</v>
      </c>
    </row>
    <row r="209" spans="2:65" s="1" customFormat="1" ht="16.5" customHeight="1">
      <c r="B209" s="31"/>
      <c r="C209" s="138" t="s">
        <v>955</v>
      </c>
      <c r="D209" s="138" t="s">
        <v>166</v>
      </c>
      <c r="E209" s="139" t="s">
        <v>2527</v>
      </c>
      <c r="F209" s="140" t="s">
        <v>2528</v>
      </c>
      <c r="G209" s="141" t="s">
        <v>320</v>
      </c>
      <c r="H209" s="142">
        <v>3</v>
      </c>
      <c r="I209" s="143"/>
      <c r="J209" s="144">
        <f t="shared" si="30"/>
        <v>0</v>
      </c>
      <c r="K209" s="145"/>
      <c r="L209" s="31"/>
      <c r="M209" s="146" t="s">
        <v>1</v>
      </c>
      <c r="N209" s="147" t="s">
        <v>40</v>
      </c>
      <c r="P209" s="148">
        <f t="shared" si="31"/>
        <v>0</v>
      </c>
      <c r="Q209" s="148">
        <v>1.1E-5</v>
      </c>
      <c r="R209" s="148">
        <f t="shared" si="32"/>
        <v>3.3000000000000003E-5</v>
      </c>
      <c r="S209" s="148">
        <v>0</v>
      </c>
      <c r="T209" s="149">
        <f t="shared" si="33"/>
        <v>0</v>
      </c>
      <c r="AR209" s="150" t="s">
        <v>275</v>
      </c>
      <c r="AT209" s="150" t="s">
        <v>166</v>
      </c>
      <c r="AU209" s="150" t="s">
        <v>171</v>
      </c>
      <c r="AY209" s="16" t="s">
        <v>163</v>
      </c>
      <c r="BE209" s="151">
        <f t="shared" si="34"/>
        <v>0</v>
      </c>
      <c r="BF209" s="151">
        <f t="shared" si="35"/>
        <v>0</v>
      </c>
      <c r="BG209" s="151">
        <f t="shared" si="36"/>
        <v>0</v>
      </c>
      <c r="BH209" s="151">
        <f t="shared" si="37"/>
        <v>0</v>
      </c>
      <c r="BI209" s="151">
        <f t="shared" si="38"/>
        <v>0</v>
      </c>
      <c r="BJ209" s="16" t="s">
        <v>171</v>
      </c>
      <c r="BK209" s="151">
        <f t="shared" si="39"/>
        <v>0</v>
      </c>
      <c r="BL209" s="16" t="s">
        <v>275</v>
      </c>
      <c r="BM209" s="150" t="s">
        <v>1603</v>
      </c>
    </row>
    <row r="210" spans="2:65" s="1" customFormat="1" ht="16.5" customHeight="1">
      <c r="B210" s="31"/>
      <c r="C210" s="176" t="s">
        <v>959</v>
      </c>
      <c r="D210" s="176" t="s">
        <v>297</v>
      </c>
      <c r="E210" s="177" t="s">
        <v>2529</v>
      </c>
      <c r="F210" s="178" t="s">
        <v>2530</v>
      </c>
      <c r="G210" s="179" t="s">
        <v>320</v>
      </c>
      <c r="H210" s="180">
        <v>3</v>
      </c>
      <c r="I210" s="181"/>
      <c r="J210" s="182">
        <f t="shared" si="30"/>
        <v>0</v>
      </c>
      <c r="K210" s="183"/>
      <c r="L210" s="184"/>
      <c r="M210" s="185" t="s">
        <v>1</v>
      </c>
      <c r="N210" s="186" t="s">
        <v>40</v>
      </c>
      <c r="P210" s="148">
        <f t="shared" si="31"/>
        <v>0</v>
      </c>
      <c r="Q210" s="148">
        <v>6.4000000000000005E-4</v>
      </c>
      <c r="R210" s="148">
        <f t="shared" si="32"/>
        <v>1.9200000000000003E-3</v>
      </c>
      <c r="S210" s="148">
        <v>0</v>
      </c>
      <c r="T210" s="149">
        <f t="shared" si="33"/>
        <v>0</v>
      </c>
      <c r="AR210" s="150" t="s">
        <v>300</v>
      </c>
      <c r="AT210" s="150" t="s">
        <v>297</v>
      </c>
      <c r="AU210" s="150" t="s">
        <v>171</v>
      </c>
      <c r="AY210" s="16" t="s">
        <v>163</v>
      </c>
      <c r="BE210" s="151">
        <f t="shared" si="34"/>
        <v>0</v>
      </c>
      <c r="BF210" s="151">
        <f t="shared" si="35"/>
        <v>0</v>
      </c>
      <c r="BG210" s="151">
        <f t="shared" si="36"/>
        <v>0</v>
      </c>
      <c r="BH210" s="151">
        <f t="shared" si="37"/>
        <v>0</v>
      </c>
      <c r="BI210" s="151">
        <f t="shared" si="38"/>
        <v>0</v>
      </c>
      <c r="BJ210" s="16" t="s">
        <v>171</v>
      </c>
      <c r="BK210" s="151">
        <f t="shared" si="39"/>
        <v>0</v>
      </c>
      <c r="BL210" s="16" t="s">
        <v>275</v>
      </c>
      <c r="BM210" s="150" t="s">
        <v>1606</v>
      </c>
    </row>
    <row r="211" spans="2:65" s="1" customFormat="1" ht="16.5" customHeight="1">
      <c r="B211" s="31"/>
      <c r="C211" s="138" t="s">
        <v>963</v>
      </c>
      <c r="D211" s="138" t="s">
        <v>166</v>
      </c>
      <c r="E211" s="139" t="s">
        <v>2531</v>
      </c>
      <c r="F211" s="140" t="s">
        <v>2532</v>
      </c>
      <c r="G211" s="141" t="s">
        <v>320</v>
      </c>
      <c r="H211" s="142">
        <v>13</v>
      </c>
      <c r="I211" s="143"/>
      <c r="J211" s="144">
        <f t="shared" si="30"/>
        <v>0</v>
      </c>
      <c r="K211" s="145"/>
      <c r="L211" s="31"/>
      <c r="M211" s="146" t="s">
        <v>1</v>
      </c>
      <c r="N211" s="147" t="s">
        <v>40</v>
      </c>
      <c r="P211" s="148">
        <f t="shared" si="31"/>
        <v>0</v>
      </c>
      <c r="Q211" s="148">
        <v>1.5E-5</v>
      </c>
      <c r="R211" s="148">
        <f t="shared" si="32"/>
        <v>1.95E-4</v>
      </c>
      <c r="S211" s="148">
        <v>0</v>
      </c>
      <c r="T211" s="149">
        <f t="shared" si="33"/>
        <v>0</v>
      </c>
      <c r="AR211" s="150" t="s">
        <v>275</v>
      </c>
      <c r="AT211" s="150" t="s">
        <v>166</v>
      </c>
      <c r="AU211" s="150" t="s">
        <v>171</v>
      </c>
      <c r="AY211" s="16" t="s">
        <v>163</v>
      </c>
      <c r="BE211" s="151">
        <f t="shared" si="34"/>
        <v>0</v>
      </c>
      <c r="BF211" s="151">
        <f t="shared" si="35"/>
        <v>0</v>
      </c>
      <c r="BG211" s="151">
        <f t="shared" si="36"/>
        <v>0</v>
      </c>
      <c r="BH211" s="151">
        <f t="shared" si="37"/>
        <v>0</v>
      </c>
      <c r="BI211" s="151">
        <f t="shared" si="38"/>
        <v>0</v>
      </c>
      <c r="BJ211" s="16" t="s">
        <v>171</v>
      </c>
      <c r="BK211" s="151">
        <f t="shared" si="39"/>
        <v>0</v>
      </c>
      <c r="BL211" s="16" t="s">
        <v>275</v>
      </c>
      <c r="BM211" s="150" t="s">
        <v>1609</v>
      </c>
    </row>
    <row r="212" spans="2:65" s="1" customFormat="1" ht="16.5" customHeight="1">
      <c r="B212" s="31"/>
      <c r="C212" s="176" t="s">
        <v>967</v>
      </c>
      <c r="D212" s="176" t="s">
        <v>297</v>
      </c>
      <c r="E212" s="177" t="s">
        <v>2533</v>
      </c>
      <c r="F212" s="178" t="s">
        <v>2534</v>
      </c>
      <c r="G212" s="179" t="s">
        <v>320</v>
      </c>
      <c r="H212" s="180">
        <v>13</v>
      </c>
      <c r="I212" s="181"/>
      <c r="J212" s="182">
        <f t="shared" si="30"/>
        <v>0</v>
      </c>
      <c r="K212" s="183"/>
      <c r="L212" s="184"/>
      <c r="M212" s="185" t="s">
        <v>1</v>
      </c>
      <c r="N212" s="186" t="s">
        <v>40</v>
      </c>
      <c r="P212" s="148">
        <f t="shared" si="31"/>
        <v>0</v>
      </c>
      <c r="Q212" s="148">
        <v>1.6000000000000001E-3</v>
      </c>
      <c r="R212" s="148">
        <f t="shared" si="32"/>
        <v>2.0800000000000003E-2</v>
      </c>
      <c r="S212" s="148">
        <v>0</v>
      </c>
      <c r="T212" s="149">
        <f t="shared" si="33"/>
        <v>0</v>
      </c>
      <c r="AR212" s="150" t="s">
        <v>300</v>
      </c>
      <c r="AT212" s="150" t="s">
        <v>297</v>
      </c>
      <c r="AU212" s="150" t="s">
        <v>171</v>
      </c>
      <c r="AY212" s="16" t="s">
        <v>163</v>
      </c>
      <c r="BE212" s="151">
        <f t="shared" si="34"/>
        <v>0</v>
      </c>
      <c r="BF212" s="151">
        <f t="shared" si="35"/>
        <v>0</v>
      </c>
      <c r="BG212" s="151">
        <f t="shared" si="36"/>
        <v>0</v>
      </c>
      <c r="BH212" s="151">
        <f t="shared" si="37"/>
        <v>0</v>
      </c>
      <c r="BI212" s="151">
        <f t="shared" si="38"/>
        <v>0</v>
      </c>
      <c r="BJ212" s="16" t="s">
        <v>171</v>
      </c>
      <c r="BK212" s="151">
        <f t="shared" si="39"/>
        <v>0</v>
      </c>
      <c r="BL212" s="16" t="s">
        <v>275</v>
      </c>
      <c r="BM212" s="150" t="s">
        <v>1612</v>
      </c>
    </row>
    <row r="213" spans="2:65" s="1" customFormat="1" ht="24.25" customHeight="1">
      <c r="B213" s="31"/>
      <c r="C213" s="138" t="s">
        <v>971</v>
      </c>
      <c r="D213" s="138" t="s">
        <v>166</v>
      </c>
      <c r="E213" s="139" t="s">
        <v>2535</v>
      </c>
      <c r="F213" s="140" t="s">
        <v>2536</v>
      </c>
      <c r="G213" s="141" t="s">
        <v>237</v>
      </c>
      <c r="H213" s="142">
        <v>2.7E-2</v>
      </c>
      <c r="I213" s="143"/>
      <c r="J213" s="144">
        <f t="shared" si="30"/>
        <v>0</v>
      </c>
      <c r="K213" s="145"/>
      <c r="L213" s="31"/>
      <c r="M213" s="146" t="s">
        <v>1</v>
      </c>
      <c r="N213" s="147" t="s">
        <v>40</v>
      </c>
      <c r="P213" s="148">
        <f t="shared" si="31"/>
        <v>0</v>
      </c>
      <c r="Q213" s="148">
        <v>0</v>
      </c>
      <c r="R213" s="148">
        <f t="shared" si="32"/>
        <v>0</v>
      </c>
      <c r="S213" s="148">
        <v>0</v>
      </c>
      <c r="T213" s="149">
        <f t="shared" si="33"/>
        <v>0</v>
      </c>
      <c r="AR213" s="150" t="s">
        <v>275</v>
      </c>
      <c r="AT213" s="150" t="s">
        <v>166</v>
      </c>
      <c r="AU213" s="150" t="s">
        <v>171</v>
      </c>
      <c r="AY213" s="16" t="s">
        <v>163</v>
      </c>
      <c r="BE213" s="151">
        <f t="shared" si="34"/>
        <v>0</v>
      </c>
      <c r="BF213" s="151">
        <f t="shared" si="35"/>
        <v>0</v>
      </c>
      <c r="BG213" s="151">
        <f t="shared" si="36"/>
        <v>0</v>
      </c>
      <c r="BH213" s="151">
        <f t="shared" si="37"/>
        <v>0</v>
      </c>
      <c r="BI213" s="151">
        <f t="shared" si="38"/>
        <v>0</v>
      </c>
      <c r="BJ213" s="16" t="s">
        <v>171</v>
      </c>
      <c r="BK213" s="151">
        <f t="shared" si="39"/>
        <v>0</v>
      </c>
      <c r="BL213" s="16" t="s">
        <v>275</v>
      </c>
      <c r="BM213" s="150" t="s">
        <v>1615</v>
      </c>
    </row>
    <row r="214" spans="2:65" s="11" customFormat="1" ht="22.75" customHeight="1">
      <c r="B214" s="126"/>
      <c r="D214" s="127" t="s">
        <v>73</v>
      </c>
      <c r="E214" s="136" t="s">
        <v>2537</v>
      </c>
      <c r="F214" s="136" t="s">
        <v>2538</v>
      </c>
      <c r="I214" s="129"/>
      <c r="J214" s="137">
        <f>BK214</f>
        <v>0</v>
      </c>
      <c r="L214" s="126"/>
      <c r="M214" s="131"/>
      <c r="P214" s="132">
        <f>SUM(P215:P238)</f>
        <v>0</v>
      </c>
      <c r="R214" s="132">
        <f>SUM(R215:R238)</f>
        <v>2.1343133400000007</v>
      </c>
      <c r="T214" s="133">
        <f>SUM(T215:T238)</f>
        <v>0</v>
      </c>
      <c r="AR214" s="127" t="s">
        <v>171</v>
      </c>
      <c r="AT214" s="134" t="s">
        <v>73</v>
      </c>
      <c r="AU214" s="134" t="s">
        <v>82</v>
      </c>
      <c r="AY214" s="127" t="s">
        <v>163</v>
      </c>
      <c r="BK214" s="135">
        <f>SUM(BK215:BK238)</f>
        <v>0</v>
      </c>
    </row>
    <row r="215" spans="2:65" s="1" customFormat="1" ht="24.25" customHeight="1">
      <c r="B215" s="31"/>
      <c r="C215" s="138" t="s">
        <v>975</v>
      </c>
      <c r="D215" s="138" t="s">
        <v>166</v>
      </c>
      <c r="E215" s="139" t="s">
        <v>2539</v>
      </c>
      <c r="F215" s="140" t="s">
        <v>2540</v>
      </c>
      <c r="G215" s="141" t="s">
        <v>320</v>
      </c>
      <c r="H215" s="142">
        <v>1</v>
      </c>
      <c r="I215" s="143"/>
      <c r="J215" s="144">
        <f t="shared" ref="J215:J238" si="40">ROUND(I215*H215,2)</f>
        <v>0</v>
      </c>
      <c r="K215" s="145"/>
      <c r="L215" s="31"/>
      <c r="M215" s="146" t="s">
        <v>1</v>
      </c>
      <c r="N215" s="147" t="s">
        <v>40</v>
      </c>
      <c r="P215" s="148">
        <f t="shared" ref="P215:P238" si="41">O215*H215</f>
        <v>0</v>
      </c>
      <c r="Q215" s="148">
        <v>2.5948E-5</v>
      </c>
      <c r="R215" s="148">
        <f t="shared" ref="R215:R238" si="42">Q215*H215</f>
        <v>2.5948E-5</v>
      </c>
      <c r="S215" s="148">
        <v>0</v>
      </c>
      <c r="T215" s="149">
        <f t="shared" ref="T215:T238" si="43">S215*H215</f>
        <v>0</v>
      </c>
      <c r="AR215" s="150" t="s">
        <v>275</v>
      </c>
      <c r="AT215" s="150" t="s">
        <v>166</v>
      </c>
      <c r="AU215" s="150" t="s">
        <v>171</v>
      </c>
      <c r="AY215" s="16" t="s">
        <v>163</v>
      </c>
      <c r="BE215" s="151">
        <f t="shared" ref="BE215:BE238" si="44">IF(N215="základná",J215,0)</f>
        <v>0</v>
      </c>
      <c r="BF215" s="151">
        <f t="shared" ref="BF215:BF238" si="45">IF(N215="znížená",J215,0)</f>
        <v>0</v>
      </c>
      <c r="BG215" s="151">
        <f t="shared" ref="BG215:BG238" si="46">IF(N215="zákl. prenesená",J215,0)</f>
        <v>0</v>
      </c>
      <c r="BH215" s="151">
        <f t="shared" ref="BH215:BH238" si="47">IF(N215="zníž. prenesená",J215,0)</f>
        <v>0</v>
      </c>
      <c r="BI215" s="151">
        <f t="shared" ref="BI215:BI238" si="48">IF(N215="nulová",J215,0)</f>
        <v>0</v>
      </c>
      <c r="BJ215" s="16" t="s">
        <v>171</v>
      </c>
      <c r="BK215" s="151">
        <f t="shared" ref="BK215:BK238" si="49">ROUND(I215*H215,2)</f>
        <v>0</v>
      </c>
      <c r="BL215" s="16" t="s">
        <v>275</v>
      </c>
      <c r="BM215" s="150" t="s">
        <v>1618</v>
      </c>
    </row>
    <row r="216" spans="2:65" s="1" customFormat="1" ht="24.25" customHeight="1">
      <c r="B216" s="31"/>
      <c r="C216" s="176" t="s">
        <v>979</v>
      </c>
      <c r="D216" s="176" t="s">
        <v>297</v>
      </c>
      <c r="E216" s="177" t="s">
        <v>2541</v>
      </c>
      <c r="F216" s="178" t="s">
        <v>2542</v>
      </c>
      <c r="G216" s="179" t="s">
        <v>320</v>
      </c>
      <c r="H216" s="180">
        <v>1</v>
      </c>
      <c r="I216" s="181"/>
      <c r="J216" s="182">
        <f t="shared" si="40"/>
        <v>0</v>
      </c>
      <c r="K216" s="183"/>
      <c r="L216" s="184"/>
      <c r="M216" s="185" t="s">
        <v>1</v>
      </c>
      <c r="N216" s="186" t="s">
        <v>40</v>
      </c>
      <c r="P216" s="148">
        <f t="shared" si="41"/>
        <v>0</v>
      </c>
      <c r="Q216" s="148">
        <v>0</v>
      </c>
      <c r="R216" s="148">
        <f t="shared" si="42"/>
        <v>0</v>
      </c>
      <c r="S216" s="148">
        <v>0</v>
      </c>
      <c r="T216" s="149">
        <f t="shared" si="43"/>
        <v>0</v>
      </c>
      <c r="AR216" s="150" t="s">
        <v>300</v>
      </c>
      <c r="AT216" s="150" t="s">
        <v>297</v>
      </c>
      <c r="AU216" s="150" t="s">
        <v>171</v>
      </c>
      <c r="AY216" s="16" t="s">
        <v>163</v>
      </c>
      <c r="BE216" s="151">
        <f t="shared" si="44"/>
        <v>0</v>
      </c>
      <c r="BF216" s="151">
        <f t="shared" si="45"/>
        <v>0</v>
      </c>
      <c r="BG216" s="151">
        <f t="shared" si="46"/>
        <v>0</v>
      </c>
      <c r="BH216" s="151">
        <f t="shared" si="47"/>
        <v>0</v>
      </c>
      <c r="BI216" s="151">
        <f t="shared" si="48"/>
        <v>0</v>
      </c>
      <c r="BJ216" s="16" t="s">
        <v>171</v>
      </c>
      <c r="BK216" s="151">
        <f t="shared" si="49"/>
        <v>0</v>
      </c>
      <c r="BL216" s="16" t="s">
        <v>275</v>
      </c>
      <c r="BM216" s="150" t="s">
        <v>1621</v>
      </c>
    </row>
    <row r="217" spans="2:65" s="1" customFormat="1" ht="24.25" customHeight="1">
      <c r="B217" s="31"/>
      <c r="C217" s="138" t="s">
        <v>983</v>
      </c>
      <c r="D217" s="138" t="s">
        <v>166</v>
      </c>
      <c r="E217" s="139" t="s">
        <v>2543</v>
      </c>
      <c r="F217" s="140" t="s">
        <v>2544</v>
      </c>
      <c r="G217" s="141" t="s">
        <v>320</v>
      </c>
      <c r="H217" s="142">
        <v>4</v>
      </c>
      <c r="I217" s="143"/>
      <c r="J217" s="144">
        <f t="shared" si="40"/>
        <v>0</v>
      </c>
      <c r="K217" s="145"/>
      <c r="L217" s="31"/>
      <c r="M217" s="146" t="s">
        <v>1</v>
      </c>
      <c r="N217" s="147" t="s">
        <v>40</v>
      </c>
      <c r="P217" s="148">
        <f t="shared" si="41"/>
        <v>0</v>
      </c>
      <c r="Q217" s="148">
        <v>2.5948E-5</v>
      </c>
      <c r="R217" s="148">
        <f t="shared" si="42"/>
        <v>1.03792E-4</v>
      </c>
      <c r="S217" s="148">
        <v>0</v>
      </c>
      <c r="T217" s="149">
        <f t="shared" si="43"/>
        <v>0</v>
      </c>
      <c r="AR217" s="150" t="s">
        <v>275</v>
      </c>
      <c r="AT217" s="150" t="s">
        <v>166</v>
      </c>
      <c r="AU217" s="150" t="s">
        <v>171</v>
      </c>
      <c r="AY217" s="16" t="s">
        <v>163</v>
      </c>
      <c r="BE217" s="151">
        <f t="shared" si="44"/>
        <v>0</v>
      </c>
      <c r="BF217" s="151">
        <f t="shared" si="45"/>
        <v>0</v>
      </c>
      <c r="BG217" s="151">
        <f t="shared" si="46"/>
        <v>0</v>
      </c>
      <c r="BH217" s="151">
        <f t="shared" si="47"/>
        <v>0</v>
      </c>
      <c r="BI217" s="151">
        <f t="shared" si="48"/>
        <v>0</v>
      </c>
      <c r="BJ217" s="16" t="s">
        <v>171</v>
      </c>
      <c r="BK217" s="151">
        <f t="shared" si="49"/>
        <v>0</v>
      </c>
      <c r="BL217" s="16" t="s">
        <v>275</v>
      </c>
      <c r="BM217" s="150" t="s">
        <v>1624</v>
      </c>
    </row>
    <row r="218" spans="2:65" s="1" customFormat="1" ht="33" customHeight="1">
      <c r="B218" s="31"/>
      <c r="C218" s="176" t="s">
        <v>987</v>
      </c>
      <c r="D218" s="176" t="s">
        <v>297</v>
      </c>
      <c r="E218" s="177" t="s">
        <v>2545</v>
      </c>
      <c r="F218" s="178" t="s">
        <v>2546</v>
      </c>
      <c r="G218" s="179" t="s">
        <v>320</v>
      </c>
      <c r="H218" s="180">
        <v>4</v>
      </c>
      <c r="I218" s="181"/>
      <c r="J218" s="182">
        <f t="shared" si="40"/>
        <v>0</v>
      </c>
      <c r="K218" s="183"/>
      <c r="L218" s="184"/>
      <c r="M218" s="185" t="s">
        <v>1</v>
      </c>
      <c r="N218" s="186" t="s">
        <v>40</v>
      </c>
      <c r="P218" s="148">
        <f t="shared" si="41"/>
        <v>0</v>
      </c>
      <c r="Q218" s="148">
        <v>1.865E-2</v>
      </c>
      <c r="R218" s="148">
        <f t="shared" si="42"/>
        <v>7.46E-2</v>
      </c>
      <c r="S218" s="148">
        <v>0</v>
      </c>
      <c r="T218" s="149">
        <f t="shared" si="43"/>
        <v>0</v>
      </c>
      <c r="AR218" s="150" t="s">
        <v>300</v>
      </c>
      <c r="AT218" s="150" t="s">
        <v>297</v>
      </c>
      <c r="AU218" s="150" t="s">
        <v>171</v>
      </c>
      <c r="AY218" s="16" t="s">
        <v>163</v>
      </c>
      <c r="BE218" s="151">
        <f t="shared" si="44"/>
        <v>0</v>
      </c>
      <c r="BF218" s="151">
        <f t="shared" si="45"/>
        <v>0</v>
      </c>
      <c r="BG218" s="151">
        <f t="shared" si="46"/>
        <v>0</v>
      </c>
      <c r="BH218" s="151">
        <f t="shared" si="47"/>
        <v>0</v>
      </c>
      <c r="BI218" s="151">
        <f t="shared" si="48"/>
        <v>0</v>
      </c>
      <c r="BJ218" s="16" t="s">
        <v>171</v>
      </c>
      <c r="BK218" s="151">
        <f t="shared" si="49"/>
        <v>0</v>
      </c>
      <c r="BL218" s="16" t="s">
        <v>275</v>
      </c>
      <c r="BM218" s="150" t="s">
        <v>1628</v>
      </c>
    </row>
    <row r="219" spans="2:65" s="1" customFormat="1" ht="24.25" customHeight="1">
      <c r="B219" s="31"/>
      <c r="C219" s="138" t="s">
        <v>991</v>
      </c>
      <c r="D219" s="138" t="s">
        <v>166</v>
      </c>
      <c r="E219" s="139" t="s">
        <v>2547</v>
      </c>
      <c r="F219" s="140" t="s">
        <v>2548</v>
      </c>
      <c r="G219" s="141" t="s">
        <v>320</v>
      </c>
      <c r="H219" s="142">
        <v>4</v>
      </c>
      <c r="I219" s="143"/>
      <c r="J219" s="144">
        <f t="shared" si="40"/>
        <v>0</v>
      </c>
      <c r="K219" s="145"/>
      <c r="L219" s="31"/>
      <c r="M219" s="146" t="s">
        <v>1</v>
      </c>
      <c r="N219" s="147" t="s">
        <v>40</v>
      </c>
      <c r="P219" s="148">
        <f t="shared" si="41"/>
        <v>0</v>
      </c>
      <c r="Q219" s="148">
        <v>4.1999999999999996E-6</v>
      </c>
      <c r="R219" s="148">
        <f t="shared" si="42"/>
        <v>1.6799999999999998E-5</v>
      </c>
      <c r="S219" s="148">
        <v>0</v>
      </c>
      <c r="T219" s="149">
        <f t="shared" si="43"/>
        <v>0</v>
      </c>
      <c r="AR219" s="150" t="s">
        <v>275</v>
      </c>
      <c r="AT219" s="150" t="s">
        <v>166</v>
      </c>
      <c r="AU219" s="150" t="s">
        <v>171</v>
      </c>
      <c r="AY219" s="16" t="s">
        <v>163</v>
      </c>
      <c r="BE219" s="151">
        <f t="shared" si="44"/>
        <v>0</v>
      </c>
      <c r="BF219" s="151">
        <f t="shared" si="45"/>
        <v>0</v>
      </c>
      <c r="BG219" s="151">
        <f t="shared" si="46"/>
        <v>0</v>
      </c>
      <c r="BH219" s="151">
        <f t="shared" si="47"/>
        <v>0</v>
      </c>
      <c r="BI219" s="151">
        <f t="shared" si="48"/>
        <v>0</v>
      </c>
      <c r="BJ219" s="16" t="s">
        <v>171</v>
      </c>
      <c r="BK219" s="151">
        <f t="shared" si="49"/>
        <v>0</v>
      </c>
      <c r="BL219" s="16" t="s">
        <v>275</v>
      </c>
      <c r="BM219" s="150" t="s">
        <v>1631</v>
      </c>
    </row>
    <row r="220" spans="2:65" s="1" customFormat="1" ht="37.75" customHeight="1">
      <c r="B220" s="31"/>
      <c r="C220" s="176" t="s">
        <v>995</v>
      </c>
      <c r="D220" s="176" t="s">
        <v>297</v>
      </c>
      <c r="E220" s="177" t="s">
        <v>2549</v>
      </c>
      <c r="F220" s="178" t="s">
        <v>2550</v>
      </c>
      <c r="G220" s="179" t="s">
        <v>2455</v>
      </c>
      <c r="H220" s="180">
        <v>4</v>
      </c>
      <c r="I220" s="181"/>
      <c r="J220" s="182">
        <f t="shared" si="40"/>
        <v>0</v>
      </c>
      <c r="K220" s="183"/>
      <c r="L220" s="184"/>
      <c r="M220" s="185" t="s">
        <v>1</v>
      </c>
      <c r="N220" s="186" t="s">
        <v>40</v>
      </c>
      <c r="P220" s="148">
        <f t="shared" si="41"/>
        <v>0</v>
      </c>
      <c r="Q220" s="148">
        <v>4.4999999999999999E-4</v>
      </c>
      <c r="R220" s="148">
        <f t="shared" si="42"/>
        <v>1.8E-3</v>
      </c>
      <c r="S220" s="148">
        <v>0</v>
      </c>
      <c r="T220" s="149">
        <f t="shared" si="43"/>
        <v>0</v>
      </c>
      <c r="AR220" s="150" t="s">
        <v>300</v>
      </c>
      <c r="AT220" s="150" t="s">
        <v>297</v>
      </c>
      <c r="AU220" s="150" t="s">
        <v>171</v>
      </c>
      <c r="AY220" s="16" t="s">
        <v>163</v>
      </c>
      <c r="BE220" s="151">
        <f t="shared" si="44"/>
        <v>0</v>
      </c>
      <c r="BF220" s="151">
        <f t="shared" si="45"/>
        <v>0</v>
      </c>
      <c r="BG220" s="151">
        <f t="shared" si="46"/>
        <v>0</v>
      </c>
      <c r="BH220" s="151">
        <f t="shared" si="47"/>
        <v>0</v>
      </c>
      <c r="BI220" s="151">
        <f t="shared" si="48"/>
        <v>0</v>
      </c>
      <c r="BJ220" s="16" t="s">
        <v>171</v>
      </c>
      <c r="BK220" s="151">
        <f t="shared" si="49"/>
        <v>0</v>
      </c>
      <c r="BL220" s="16" t="s">
        <v>275</v>
      </c>
      <c r="BM220" s="150" t="s">
        <v>1634</v>
      </c>
    </row>
    <row r="221" spans="2:65" s="1" customFormat="1" ht="21.75" customHeight="1">
      <c r="B221" s="31"/>
      <c r="C221" s="138" t="s">
        <v>999</v>
      </c>
      <c r="D221" s="138" t="s">
        <v>166</v>
      </c>
      <c r="E221" s="139" t="s">
        <v>2551</v>
      </c>
      <c r="F221" s="140" t="s">
        <v>2552</v>
      </c>
      <c r="G221" s="141" t="s">
        <v>2420</v>
      </c>
      <c r="H221" s="142">
        <v>4</v>
      </c>
      <c r="I221" s="143"/>
      <c r="J221" s="144">
        <f t="shared" si="40"/>
        <v>0</v>
      </c>
      <c r="K221" s="145"/>
      <c r="L221" s="31"/>
      <c r="M221" s="146" t="s">
        <v>1</v>
      </c>
      <c r="N221" s="147" t="s">
        <v>40</v>
      </c>
      <c r="P221" s="148">
        <f t="shared" si="41"/>
        <v>0</v>
      </c>
      <c r="Q221" s="148">
        <v>0</v>
      </c>
      <c r="R221" s="148">
        <f t="shared" si="42"/>
        <v>0</v>
      </c>
      <c r="S221" s="148">
        <v>0</v>
      </c>
      <c r="T221" s="149">
        <f t="shared" si="43"/>
        <v>0</v>
      </c>
      <c r="AR221" s="150" t="s">
        <v>275</v>
      </c>
      <c r="AT221" s="150" t="s">
        <v>166</v>
      </c>
      <c r="AU221" s="150" t="s">
        <v>171</v>
      </c>
      <c r="AY221" s="16" t="s">
        <v>163</v>
      </c>
      <c r="BE221" s="151">
        <f t="shared" si="44"/>
        <v>0</v>
      </c>
      <c r="BF221" s="151">
        <f t="shared" si="45"/>
        <v>0</v>
      </c>
      <c r="BG221" s="151">
        <f t="shared" si="46"/>
        <v>0</v>
      </c>
      <c r="BH221" s="151">
        <f t="shared" si="47"/>
        <v>0</v>
      </c>
      <c r="BI221" s="151">
        <f t="shared" si="48"/>
        <v>0</v>
      </c>
      <c r="BJ221" s="16" t="s">
        <v>171</v>
      </c>
      <c r="BK221" s="151">
        <f t="shared" si="49"/>
        <v>0</v>
      </c>
      <c r="BL221" s="16" t="s">
        <v>275</v>
      </c>
      <c r="BM221" s="150" t="s">
        <v>1637</v>
      </c>
    </row>
    <row r="222" spans="2:65" s="1" customFormat="1" ht="24.25" customHeight="1">
      <c r="B222" s="31"/>
      <c r="C222" s="176" t="s">
        <v>1003</v>
      </c>
      <c r="D222" s="176" t="s">
        <v>297</v>
      </c>
      <c r="E222" s="177" t="s">
        <v>2553</v>
      </c>
      <c r="F222" s="178" t="s">
        <v>2554</v>
      </c>
      <c r="G222" s="179" t="s">
        <v>320</v>
      </c>
      <c r="H222" s="180">
        <v>4</v>
      </c>
      <c r="I222" s="181"/>
      <c r="J222" s="182">
        <f t="shared" si="40"/>
        <v>0</v>
      </c>
      <c r="K222" s="183"/>
      <c r="L222" s="184"/>
      <c r="M222" s="185" t="s">
        <v>1</v>
      </c>
      <c r="N222" s="186" t="s">
        <v>40</v>
      </c>
      <c r="P222" s="148">
        <f t="shared" si="41"/>
        <v>0</v>
      </c>
      <c r="Q222" s="148">
        <v>1.4E-3</v>
      </c>
      <c r="R222" s="148">
        <f t="shared" si="42"/>
        <v>5.5999999999999999E-3</v>
      </c>
      <c r="S222" s="148">
        <v>0</v>
      </c>
      <c r="T222" s="149">
        <f t="shared" si="43"/>
        <v>0</v>
      </c>
      <c r="AR222" s="150" t="s">
        <v>300</v>
      </c>
      <c r="AT222" s="150" t="s">
        <v>297</v>
      </c>
      <c r="AU222" s="150" t="s">
        <v>171</v>
      </c>
      <c r="AY222" s="16" t="s">
        <v>163</v>
      </c>
      <c r="BE222" s="151">
        <f t="shared" si="44"/>
        <v>0</v>
      </c>
      <c r="BF222" s="151">
        <f t="shared" si="45"/>
        <v>0</v>
      </c>
      <c r="BG222" s="151">
        <f t="shared" si="46"/>
        <v>0</v>
      </c>
      <c r="BH222" s="151">
        <f t="shared" si="47"/>
        <v>0</v>
      </c>
      <c r="BI222" s="151">
        <f t="shared" si="48"/>
        <v>0</v>
      </c>
      <c r="BJ222" s="16" t="s">
        <v>171</v>
      </c>
      <c r="BK222" s="151">
        <f t="shared" si="49"/>
        <v>0</v>
      </c>
      <c r="BL222" s="16" t="s">
        <v>275</v>
      </c>
      <c r="BM222" s="150" t="s">
        <v>1640</v>
      </c>
    </row>
    <row r="223" spans="2:65" s="1" customFormat="1" ht="24.25" customHeight="1">
      <c r="B223" s="31"/>
      <c r="C223" s="138" t="s">
        <v>1007</v>
      </c>
      <c r="D223" s="138" t="s">
        <v>166</v>
      </c>
      <c r="E223" s="139" t="s">
        <v>2555</v>
      </c>
      <c r="F223" s="140" t="s">
        <v>2556</v>
      </c>
      <c r="G223" s="141" t="s">
        <v>183</v>
      </c>
      <c r="H223" s="142">
        <v>834.7</v>
      </c>
      <c r="I223" s="143"/>
      <c r="J223" s="144">
        <f t="shared" si="40"/>
        <v>0</v>
      </c>
      <c r="K223" s="145"/>
      <c r="L223" s="31"/>
      <c r="M223" s="146" t="s">
        <v>1</v>
      </c>
      <c r="N223" s="147" t="s">
        <v>40</v>
      </c>
      <c r="P223" s="148">
        <f t="shared" si="41"/>
        <v>0</v>
      </c>
      <c r="Q223" s="148">
        <v>0</v>
      </c>
      <c r="R223" s="148">
        <f t="shared" si="42"/>
        <v>0</v>
      </c>
      <c r="S223" s="148">
        <v>0</v>
      </c>
      <c r="T223" s="149">
        <f t="shared" si="43"/>
        <v>0</v>
      </c>
      <c r="AR223" s="150" t="s">
        <v>275</v>
      </c>
      <c r="AT223" s="150" t="s">
        <v>166</v>
      </c>
      <c r="AU223" s="150" t="s">
        <v>171</v>
      </c>
      <c r="AY223" s="16" t="s">
        <v>163</v>
      </c>
      <c r="BE223" s="151">
        <f t="shared" si="44"/>
        <v>0</v>
      </c>
      <c r="BF223" s="151">
        <f t="shared" si="45"/>
        <v>0</v>
      </c>
      <c r="BG223" s="151">
        <f t="shared" si="46"/>
        <v>0</v>
      </c>
      <c r="BH223" s="151">
        <f t="shared" si="47"/>
        <v>0</v>
      </c>
      <c r="BI223" s="151">
        <f t="shared" si="48"/>
        <v>0</v>
      </c>
      <c r="BJ223" s="16" t="s">
        <v>171</v>
      </c>
      <c r="BK223" s="151">
        <f t="shared" si="49"/>
        <v>0</v>
      </c>
      <c r="BL223" s="16" t="s">
        <v>275</v>
      </c>
      <c r="BM223" s="150" t="s">
        <v>1643</v>
      </c>
    </row>
    <row r="224" spans="2:65" s="1" customFormat="1" ht="37.75" customHeight="1">
      <c r="B224" s="31"/>
      <c r="C224" s="138" t="s">
        <v>1011</v>
      </c>
      <c r="D224" s="138" t="s">
        <v>166</v>
      </c>
      <c r="E224" s="139" t="s">
        <v>2557</v>
      </c>
      <c r="F224" s="140" t="s">
        <v>2558</v>
      </c>
      <c r="G224" s="141" t="s">
        <v>183</v>
      </c>
      <c r="H224" s="142">
        <v>834.7</v>
      </c>
      <c r="I224" s="143"/>
      <c r="J224" s="144">
        <f t="shared" si="40"/>
        <v>0</v>
      </c>
      <c r="K224" s="145"/>
      <c r="L224" s="31"/>
      <c r="M224" s="146" t="s">
        <v>1</v>
      </c>
      <c r="N224" s="147" t="s">
        <v>40</v>
      </c>
      <c r="P224" s="148">
        <f t="shared" si="41"/>
        <v>0</v>
      </c>
      <c r="Q224" s="148">
        <v>2.3240000000000001E-3</v>
      </c>
      <c r="R224" s="148">
        <f t="shared" si="42"/>
        <v>1.9398428000000001</v>
      </c>
      <c r="S224" s="148">
        <v>0</v>
      </c>
      <c r="T224" s="149">
        <f t="shared" si="43"/>
        <v>0</v>
      </c>
      <c r="AR224" s="150" t="s">
        <v>275</v>
      </c>
      <c r="AT224" s="150" t="s">
        <v>166</v>
      </c>
      <c r="AU224" s="150" t="s">
        <v>171</v>
      </c>
      <c r="AY224" s="16" t="s">
        <v>163</v>
      </c>
      <c r="BE224" s="151">
        <f t="shared" si="44"/>
        <v>0</v>
      </c>
      <c r="BF224" s="151">
        <f t="shared" si="45"/>
        <v>0</v>
      </c>
      <c r="BG224" s="151">
        <f t="shared" si="46"/>
        <v>0</v>
      </c>
      <c r="BH224" s="151">
        <f t="shared" si="47"/>
        <v>0</v>
      </c>
      <c r="BI224" s="151">
        <f t="shared" si="48"/>
        <v>0</v>
      </c>
      <c r="BJ224" s="16" t="s">
        <v>171</v>
      </c>
      <c r="BK224" s="151">
        <f t="shared" si="49"/>
        <v>0</v>
      </c>
      <c r="BL224" s="16" t="s">
        <v>275</v>
      </c>
      <c r="BM224" s="150" t="s">
        <v>1646</v>
      </c>
    </row>
    <row r="225" spans="2:65" s="1" customFormat="1" ht="24.25" customHeight="1">
      <c r="B225" s="31"/>
      <c r="C225" s="138" t="s">
        <v>1015</v>
      </c>
      <c r="D225" s="138" t="s">
        <v>166</v>
      </c>
      <c r="E225" s="139" t="s">
        <v>2559</v>
      </c>
      <c r="F225" s="140" t="s">
        <v>2560</v>
      </c>
      <c r="G225" s="141" t="s">
        <v>320</v>
      </c>
      <c r="H225" s="142">
        <v>1</v>
      </c>
      <c r="I225" s="143"/>
      <c r="J225" s="144">
        <f t="shared" si="40"/>
        <v>0</v>
      </c>
      <c r="K225" s="145"/>
      <c r="L225" s="31"/>
      <c r="M225" s="146" t="s">
        <v>1</v>
      </c>
      <c r="N225" s="147" t="s">
        <v>40</v>
      </c>
      <c r="P225" s="148">
        <f t="shared" si="41"/>
        <v>0</v>
      </c>
      <c r="Q225" s="148">
        <v>8.6799999999999996E-5</v>
      </c>
      <c r="R225" s="148">
        <f t="shared" si="42"/>
        <v>8.6799999999999996E-5</v>
      </c>
      <c r="S225" s="148">
        <v>0</v>
      </c>
      <c r="T225" s="149">
        <f t="shared" si="43"/>
        <v>0</v>
      </c>
      <c r="AR225" s="150" t="s">
        <v>275</v>
      </c>
      <c r="AT225" s="150" t="s">
        <v>166</v>
      </c>
      <c r="AU225" s="150" t="s">
        <v>171</v>
      </c>
      <c r="AY225" s="16" t="s">
        <v>163</v>
      </c>
      <c r="BE225" s="151">
        <f t="shared" si="44"/>
        <v>0</v>
      </c>
      <c r="BF225" s="151">
        <f t="shared" si="45"/>
        <v>0</v>
      </c>
      <c r="BG225" s="151">
        <f t="shared" si="46"/>
        <v>0</v>
      </c>
      <c r="BH225" s="151">
        <f t="shared" si="47"/>
        <v>0</v>
      </c>
      <c r="BI225" s="151">
        <f t="shared" si="48"/>
        <v>0</v>
      </c>
      <c r="BJ225" s="16" t="s">
        <v>171</v>
      </c>
      <c r="BK225" s="151">
        <f t="shared" si="49"/>
        <v>0</v>
      </c>
      <c r="BL225" s="16" t="s">
        <v>275</v>
      </c>
      <c r="BM225" s="150" t="s">
        <v>1649</v>
      </c>
    </row>
    <row r="226" spans="2:65" s="1" customFormat="1" ht="37.75" customHeight="1">
      <c r="B226" s="31"/>
      <c r="C226" s="176" t="s">
        <v>1019</v>
      </c>
      <c r="D226" s="176" t="s">
        <v>297</v>
      </c>
      <c r="E226" s="177" t="s">
        <v>2561</v>
      </c>
      <c r="F226" s="178" t="s">
        <v>2562</v>
      </c>
      <c r="G226" s="179" t="s">
        <v>320</v>
      </c>
      <c r="H226" s="180">
        <v>1</v>
      </c>
      <c r="I226" s="181"/>
      <c r="J226" s="182">
        <f t="shared" si="40"/>
        <v>0</v>
      </c>
      <c r="K226" s="183"/>
      <c r="L226" s="184"/>
      <c r="M226" s="185" t="s">
        <v>1</v>
      </c>
      <c r="N226" s="186" t="s">
        <v>40</v>
      </c>
      <c r="P226" s="148">
        <f t="shared" si="41"/>
        <v>0</v>
      </c>
      <c r="Q226" s="148">
        <v>0</v>
      </c>
      <c r="R226" s="148">
        <f t="shared" si="42"/>
        <v>0</v>
      </c>
      <c r="S226" s="148">
        <v>0</v>
      </c>
      <c r="T226" s="149">
        <f t="shared" si="43"/>
        <v>0</v>
      </c>
      <c r="AR226" s="150" t="s">
        <v>300</v>
      </c>
      <c r="AT226" s="150" t="s">
        <v>297</v>
      </c>
      <c r="AU226" s="150" t="s">
        <v>171</v>
      </c>
      <c r="AY226" s="16" t="s">
        <v>163</v>
      </c>
      <c r="BE226" s="151">
        <f t="shared" si="44"/>
        <v>0</v>
      </c>
      <c r="BF226" s="151">
        <f t="shared" si="45"/>
        <v>0</v>
      </c>
      <c r="BG226" s="151">
        <f t="shared" si="46"/>
        <v>0</v>
      </c>
      <c r="BH226" s="151">
        <f t="shared" si="47"/>
        <v>0</v>
      </c>
      <c r="BI226" s="151">
        <f t="shared" si="48"/>
        <v>0</v>
      </c>
      <c r="BJ226" s="16" t="s">
        <v>171</v>
      </c>
      <c r="BK226" s="151">
        <f t="shared" si="49"/>
        <v>0</v>
      </c>
      <c r="BL226" s="16" t="s">
        <v>275</v>
      </c>
      <c r="BM226" s="150" t="s">
        <v>1652</v>
      </c>
    </row>
    <row r="227" spans="2:65" s="1" customFormat="1" ht="24.25" customHeight="1">
      <c r="B227" s="31"/>
      <c r="C227" s="138" t="s">
        <v>1023</v>
      </c>
      <c r="D227" s="138" t="s">
        <v>166</v>
      </c>
      <c r="E227" s="139" t="s">
        <v>2563</v>
      </c>
      <c r="F227" s="140" t="s">
        <v>2564</v>
      </c>
      <c r="G227" s="141" t="s">
        <v>320</v>
      </c>
      <c r="H227" s="142">
        <v>1</v>
      </c>
      <c r="I227" s="143"/>
      <c r="J227" s="144">
        <f t="shared" si="40"/>
        <v>0</v>
      </c>
      <c r="K227" s="145"/>
      <c r="L227" s="31"/>
      <c r="M227" s="146" t="s">
        <v>1</v>
      </c>
      <c r="N227" s="147" t="s">
        <v>40</v>
      </c>
      <c r="P227" s="148">
        <f t="shared" si="41"/>
        <v>0</v>
      </c>
      <c r="Q227" s="148">
        <v>8.6799999999999996E-5</v>
      </c>
      <c r="R227" s="148">
        <f t="shared" si="42"/>
        <v>8.6799999999999996E-5</v>
      </c>
      <c r="S227" s="148">
        <v>0</v>
      </c>
      <c r="T227" s="149">
        <f t="shared" si="43"/>
        <v>0</v>
      </c>
      <c r="AR227" s="150" t="s">
        <v>275</v>
      </c>
      <c r="AT227" s="150" t="s">
        <v>166</v>
      </c>
      <c r="AU227" s="150" t="s">
        <v>171</v>
      </c>
      <c r="AY227" s="16" t="s">
        <v>163</v>
      </c>
      <c r="BE227" s="151">
        <f t="shared" si="44"/>
        <v>0</v>
      </c>
      <c r="BF227" s="151">
        <f t="shared" si="45"/>
        <v>0</v>
      </c>
      <c r="BG227" s="151">
        <f t="shared" si="46"/>
        <v>0</v>
      </c>
      <c r="BH227" s="151">
        <f t="shared" si="47"/>
        <v>0</v>
      </c>
      <c r="BI227" s="151">
        <f t="shared" si="48"/>
        <v>0</v>
      </c>
      <c r="BJ227" s="16" t="s">
        <v>171</v>
      </c>
      <c r="BK227" s="151">
        <f t="shared" si="49"/>
        <v>0</v>
      </c>
      <c r="BL227" s="16" t="s">
        <v>275</v>
      </c>
      <c r="BM227" s="150" t="s">
        <v>1655</v>
      </c>
    </row>
    <row r="228" spans="2:65" s="1" customFormat="1" ht="37.75" customHeight="1">
      <c r="B228" s="31"/>
      <c r="C228" s="176" t="s">
        <v>1027</v>
      </c>
      <c r="D228" s="176" t="s">
        <v>297</v>
      </c>
      <c r="E228" s="177" t="s">
        <v>2565</v>
      </c>
      <c r="F228" s="178" t="s">
        <v>2566</v>
      </c>
      <c r="G228" s="179" t="s">
        <v>320</v>
      </c>
      <c r="H228" s="180">
        <v>1</v>
      </c>
      <c r="I228" s="181"/>
      <c r="J228" s="182">
        <f t="shared" si="40"/>
        <v>0</v>
      </c>
      <c r="K228" s="183"/>
      <c r="L228" s="184"/>
      <c r="M228" s="185" t="s">
        <v>1</v>
      </c>
      <c r="N228" s="186" t="s">
        <v>40</v>
      </c>
      <c r="P228" s="148">
        <f t="shared" si="41"/>
        <v>0</v>
      </c>
      <c r="Q228" s="148">
        <v>0</v>
      </c>
      <c r="R228" s="148">
        <f t="shared" si="42"/>
        <v>0</v>
      </c>
      <c r="S228" s="148">
        <v>0</v>
      </c>
      <c r="T228" s="149">
        <f t="shared" si="43"/>
        <v>0</v>
      </c>
      <c r="AR228" s="150" t="s">
        <v>300</v>
      </c>
      <c r="AT228" s="150" t="s">
        <v>297</v>
      </c>
      <c r="AU228" s="150" t="s">
        <v>171</v>
      </c>
      <c r="AY228" s="16" t="s">
        <v>163</v>
      </c>
      <c r="BE228" s="151">
        <f t="shared" si="44"/>
        <v>0</v>
      </c>
      <c r="BF228" s="151">
        <f t="shared" si="45"/>
        <v>0</v>
      </c>
      <c r="BG228" s="151">
        <f t="shared" si="46"/>
        <v>0</v>
      </c>
      <c r="BH228" s="151">
        <f t="shared" si="47"/>
        <v>0</v>
      </c>
      <c r="BI228" s="151">
        <f t="shared" si="48"/>
        <v>0</v>
      </c>
      <c r="BJ228" s="16" t="s">
        <v>171</v>
      </c>
      <c r="BK228" s="151">
        <f t="shared" si="49"/>
        <v>0</v>
      </c>
      <c r="BL228" s="16" t="s">
        <v>275</v>
      </c>
      <c r="BM228" s="150" t="s">
        <v>1658</v>
      </c>
    </row>
    <row r="229" spans="2:65" s="1" customFormat="1" ht="24.25" customHeight="1">
      <c r="B229" s="31"/>
      <c r="C229" s="138" t="s">
        <v>1031</v>
      </c>
      <c r="D229" s="138" t="s">
        <v>166</v>
      </c>
      <c r="E229" s="139" t="s">
        <v>2567</v>
      </c>
      <c r="F229" s="140" t="s">
        <v>2568</v>
      </c>
      <c r="G229" s="141" t="s">
        <v>320</v>
      </c>
      <c r="H229" s="142">
        <v>1</v>
      </c>
      <c r="I229" s="143"/>
      <c r="J229" s="144">
        <f t="shared" si="40"/>
        <v>0</v>
      </c>
      <c r="K229" s="145"/>
      <c r="L229" s="31"/>
      <c r="M229" s="146" t="s">
        <v>1</v>
      </c>
      <c r="N229" s="147" t="s">
        <v>40</v>
      </c>
      <c r="P229" s="148">
        <f t="shared" si="41"/>
        <v>0</v>
      </c>
      <c r="Q229" s="148">
        <v>8.6799999999999996E-5</v>
      </c>
      <c r="R229" s="148">
        <f t="shared" si="42"/>
        <v>8.6799999999999996E-5</v>
      </c>
      <c r="S229" s="148">
        <v>0</v>
      </c>
      <c r="T229" s="149">
        <f t="shared" si="43"/>
        <v>0</v>
      </c>
      <c r="AR229" s="150" t="s">
        <v>275</v>
      </c>
      <c r="AT229" s="150" t="s">
        <v>166</v>
      </c>
      <c r="AU229" s="150" t="s">
        <v>171</v>
      </c>
      <c r="AY229" s="16" t="s">
        <v>163</v>
      </c>
      <c r="BE229" s="151">
        <f t="shared" si="44"/>
        <v>0</v>
      </c>
      <c r="BF229" s="151">
        <f t="shared" si="45"/>
        <v>0</v>
      </c>
      <c r="BG229" s="151">
        <f t="shared" si="46"/>
        <v>0</v>
      </c>
      <c r="BH229" s="151">
        <f t="shared" si="47"/>
        <v>0</v>
      </c>
      <c r="BI229" s="151">
        <f t="shared" si="48"/>
        <v>0</v>
      </c>
      <c r="BJ229" s="16" t="s">
        <v>171</v>
      </c>
      <c r="BK229" s="151">
        <f t="shared" si="49"/>
        <v>0</v>
      </c>
      <c r="BL229" s="16" t="s">
        <v>275</v>
      </c>
      <c r="BM229" s="150" t="s">
        <v>1661</v>
      </c>
    </row>
    <row r="230" spans="2:65" s="1" customFormat="1" ht="37.75" customHeight="1">
      <c r="B230" s="31"/>
      <c r="C230" s="176" t="s">
        <v>1035</v>
      </c>
      <c r="D230" s="176" t="s">
        <v>297</v>
      </c>
      <c r="E230" s="177" t="s">
        <v>2569</v>
      </c>
      <c r="F230" s="178" t="s">
        <v>2570</v>
      </c>
      <c r="G230" s="179" t="s">
        <v>320</v>
      </c>
      <c r="H230" s="180">
        <v>1</v>
      </c>
      <c r="I230" s="181"/>
      <c r="J230" s="182">
        <f t="shared" si="40"/>
        <v>0</v>
      </c>
      <c r="K230" s="183"/>
      <c r="L230" s="184"/>
      <c r="M230" s="185" t="s">
        <v>1</v>
      </c>
      <c r="N230" s="186" t="s">
        <v>40</v>
      </c>
      <c r="P230" s="148">
        <f t="shared" si="41"/>
        <v>0</v>
      </c>
      <c r="Q230" s="148">
        <v>0</v>
      </c>
      <c r="R230" s="148">
        <f t="shared" si="42"/>
        <v>0</v>
      </c>
      <c r="S230" s="148">
        <v>0</v>
      </c>
      <c r="T230" s="149">
        <f t="shared" si="43"/>
        <v>0</v>
      </c>
      <c r="AR230" s="150" t="s">
        <v>300</v>
      </c>
      <c r="AT230" s="150" t="s">
        <v>297</v>
      </c>
      <c r="AU230" s="150" t="s">
        <v>171</v>
      </c>
      <c r="AY230" s="16" t="s">
        <v>163</v>
      </c>
      <c r="BE230" s="151">
        <f t="shared" si="44"/>
        <v>0</v>
      </c>
      <c r="BF230" s="151">
        <f t="shared" si="45"/>
        <v>0</v>
      </c>
      <c r="BG230" s="151">
        <f t="shared" si="46"/>
        <v>0</v>
      </c>
      <c r="BH230" s="151">
        <f t="shared" si="47"/>
        <v>0</v>
      </c>
      <c r="BI230" s="151">
        <f t="shared" si="48"/>
        <v>0</v>
      </c>
      <c r="BJ230" s="16" t="s">
        <v>171</v>
      </c>
      <c r="BK230" s="151">
        <f t="shared" si="49"/>
        <v>0</v>
      </c>
      <c r="BL230" s="16" t="s">
        <v>275</v>
      </c>
      <c r="BM230" s="150" t="s">
        <v>1664</v>
      </c>
    </row>
    <row r="231" spans="2:65" s="1" customFormat="1" ht="24.25" customHeight="1">
      <c r="B231" s="31"/>
      <c r="C231" s="138" t="s">
        <v>1039</v>
      </c>
      <c r="D231" s="138" t="s">
        <v>166</v>
      </c>
      <c r="E231" s="139" t="s">
        <v>2571</v>
      </c>
      <c r="F231" s="140" t="s">
        <v>2572</v>
      </c>
      <c r="G231" s="141" t="s">
        <v>320</v>
      </c>
      <c r="H231" s="142">
        <v>1</v>
      </c>
      <c r="I231" s="143"/>
      <c r="J231" s="144">
        <f t="shared" si="40"/>
        <v>0</v>
      </c>
      <c r="K231" s="145"/>
      <c r="L231" s="31"/>
      <c r="M231" s="146" t="s">
        <v>1</v>
      </c>
      <c r="N231" s="147" t="s">
        <v>40</v>
      </c>
      <c r="P231" s="148">
        <f t="shared" si="41"/>
        <v>0</v>
      </c>
      <c r="Q231" s="148">
        <v>8.6799999999999996E-5</v>
      </c>
      <c r="R231" s="148">
        <f t="shared" si="42"/>
        <v>8.6799999999999996E-5</v>
      </c>
      <c r="S231" s="148">
        <v>0</v>
      </c>
      <c r="T231" s="149">
        <f t="shared" si="43"/>
        <v>0</v>
      </c>
      <c r="AR231" s="150" t="s">
        <v>275</v>
      </c>
      <c r="AT231" s="150" t="s">
        <v>166</v>
      </c>
      <c r="AU231" s="150" t="s">
        <v>171</v>
      </c>
      <c r="AY231" s="16" t="s">
        <v>163</v>
      </c>
      <c r="BE231" s="151">
        <f t="shared" si="44"/>
        <v>0</v>
      </c>
      <c r="BF231" s="151">
        <f t="shared" si="45"/>
        <v>0</v>
      </c>
      <c r="BG231" s="151">
        <f t="shared" si="46"/>
        <v>0</v>
      </c>
      <c r="BH231" s="151">
        <f t="shared" si="47"/>
        <v>0</v>
      </c>
      <c r="BI231" s="151">
        <f t="shared" si="48"/>
        <v>0</v>
      </c>
      <c r="BJ231" s="16" t="s">
        <v>171</v>
      </c>
      <c r="BK231" s="151">
        <f t="shared" si="49"/>
        <v>0</v>
      </c>
      <c r="BL231" s="16" t="s">
        <v>275</v>
      </c>
      <c r="BM231" s="150" t="s">
        <v>1667</v>
      </c>
    </row>
    <row r="232" spans="2:65" s="1" customFormat="1" ht="37.75" customHeight="1">
      <c r="B232" s="31"/>
      <c r="C232" s="176" t="s">
        <v>1043</v>
      </c>
      <c r="D232" s="176" t="s">
        <v>297</v>
      </c>
      <c r="E232" s="177" t="s">
        <v>2573</v>
      </c>
      <c r="F232" s="178" t="s">
        <v>2574</v>
      </c>
      <c r="G232" s="179" t="s">
        <v>320</v>
      </c>
      <c r="H232" s="180">
        <v>1</v>
      </c>
      <c r="I232" s="181"/>
      <c r="J232" s="182">
        <f t="shared" si="40"/>
        <v>0</v>
      </c>
      <c r="K232" s="183"/>
      <c r="L232" s="184"/>
      <c r="M232" s="185" t="s">
        <v>1</v>
      </c>
      <c r="N232" s="186" t="s">
        <v>40</v>
      </c>
      <c r="P232" s="148">
        <f t="shared" si="41"/>
        <v>0</v>
      </c>
      <c r="Q232" s="148">
        <v>5.7400000000000003E-3</v>
      </c>
      <c r="R232" s="148">
        <f t="shared" si="42"/>
        <v>5.7400000000000003E-3</v>
      </c>
      <c r="S232" s="148">
        <v>0</v>
      </c>
      <c r="T232" s="149">
        <f t="shared" si="43"/>
        <v>0</v>
      </c>
      <c r="AR232" s="150" t="s">
        <v>300</v>
      </c>
      <c r="AT232" s="150" t="s">
        <v>297</v>
      </c>
      <c r="AU232" s="150" t="s">
        <v>171</v>
      </c>
      <c r="AY232" s="16" t="s">
        <v>163</v>
      </c>
      <c r="BE232" s="151">
        <f t="shared" si="44"/>
        <v>0</v>
      </c>
      <c r="BF232" s="151">
        <f t="shared" si="45"/>
        <v>0</v>
      </c>
      <c r="BG232" s="151">
        <f t="shared" si="46"/>
        <v>0</v>
      </c>
      <c r="BH232" s="151">
        <f t="shared" si="47"/>
        <v>0</v>
      </c>
      <c r="BI232" s="151">
        <f t="shared" si="48"/>
        <v>0</v>
      </c>
      <c r="BJ232" s="16" t="s">
        <v>171</v>
      </c>
      <c r="BK232" s="151">
        <f t="shared" si="49"/>
        <v>0</v>
      </c>
      <c r="BL232" s="16" t="s">
        <v>275</v>
      </c>
      <c r="BM232" s="150" t="s">
        <v>1670</v>
      </c>
    </row>
    <row r="233" spans="2:65" s="1" customFormat="1" ht="24.25" customHeight="1">
      <c r="B233" s="31"/>
      <c r="C233" s="138" t="s">
        <v>1047</v>
      </c>
      <c r="D233" s="138" t="s">
        <v>166</v>
      </c>
      <c r="E233" s="139" t="s">
        <v>2575</v>
      </c>
      <c r="F233" s="140" t="s">
        <v>2576</v>
      </c>
      <c r="G233" s="141" t="s">
        <v>320</v>
      </c>
      <c r="H233" s="142">
        <v>1</v>
      </c>
      <c r="I233" s="143"/>
      <c r="J233" s="144">
        <f t="shared" si="40"/>
        <v>0</v>
      </c>
      <c r="K233" s="145"/>
      <c r="L233" s="31"/>
      <c r="M233" s="146" t="s">
        <v>1</v>
      </c>
      <c r="N233" s="147" t="s">
        <v>40</v>
      </c>
      <c r="P233" s="148">
        <f t="shared" si="41"/>
        <v>0</v>
      </c>
      <c r="Q233" s="148">
        <v>8.6799999999999996E-5</v>
      </c>
      <c r="R233" s="148">
        <f t="shared" si="42"/>
        <v>8.6799999999999996E-5</v>
      </c>
      <c r="S233" s="148">
        <v>0</v>
      </c>
      <c r="T233" s="149">
        <f t="shared" si="43"/>
        <v>0</v>
      </c>
      <c r="AR233" s="150" t="s">
        <v>275</v>
      </c>
      <c r="AT233" s="150" t="s">
        <v>166</v>
      </c>
      <c r="AU233" s="150" t="s">
        <v>171</v>
      </c>
      <c r="AY233" s="16" t="s">
        <v>163</v>
      </c>
      <c r="BE233" s="151">
        <f t="shared" si="44"/>
        <v>0</v>
      </c>
      <c r="BF233" s="151">
        <f t="shared" si="45"/>
        <v>0</v>
      </c>
      <c r="BG233" s="151">
        <f t="shared" si="46"/>
        <v>0</v>
      </c>
      <c r="BH233" s="151">
        <f t="shared" si="47"/>
        <v>0</v>
      </c>
      <c r="BI233" s="151">
        <f t="shared" si="48"/>
        <v>0</v>
      </c>
      <c r="BJ233" s="16" t="s">
        <v>171</v>
      </c>
      <c r="BK233" s="151">
        <f t="shared" si="49"/>
        <v>0</v>
      </c>
      <c r="BL233" s="16" t="s">
        <v>275</v>
      </c>
      <c r="BM233" s="150" t="s">
        <v>1673</v>
      </c>
    </row>
    <row r="234" spans="2:65" s="1" customFormat="1" ht="37.75" customHeight="1">
      <c r="B234" s="31"/>
      <c r="C234" s="176" t="s">
        <v>1053</v>
      </c>
      <c r="D234" s="176" t="s">
        <v>297</v>
      </c>
      <c r="E234" s="177" t="s">
        <v>2577</v>
      </c>
      <c r="F234" s="178" t="s">
        <v>2578</v>
      </c>
      <c r="G234" s="179" t="s">
        <v>320</v>
      </c>
      <c r="H234" s="180">
        <v>1</v>
      </c>
      <c r="I234" s="181"/>
      <c r="J234" s="182">
        <f t="shared" si="40"/>
        <v>0</v>
      </c>
      <c r="K234" s="183"/>
      <c r="L234" s="184"/>
      <c r="M234" s="185" t="s">
        <v>1</v>
      </c>
      <c r="N234" s="186" t="s">
        <v>40</v>
      </c>
      <c r="P234" s="148">
        <f t="shared" si="41"/>
        <v>0</v>
      </c>
      <c r="Q234" s="148">
        <v>0</v>
      </c>
      <c r="R234" s="148">
        <f t="shared" si="42"/>
        <v>0</v>
      </c>
      <c r="S234" s="148">
        <v>0</v>
      </c>
      <c r="T234" s="149">
        <f t="shared" si="43"/>
        <v>0</v>
      </c>
      <c r="AR234" s="150" t="s">
        <v>300</v>
      </c>
      <c r="AT234" s="150" t="s">
        <v>297</v>
      </c>
      <c r="AU234" s="150" t="s">
        <v>171</v>
      </c>
      <c r="AY234" s="16" t="s">
        <v>163</v>
      </c>
      <c r="BE234" s="151">
        <f t="shared" si="44"/>
        <v>0</v>
      </c>
      <c r="BF234" s="151">
        <f t="shared" si="45"/>
        <v>0</v>
      </c>
      <c r="BG234" s="151">
        <f t="shared" si="46"/>
        <v>0</v>
      </c>
      <c r="BH234" s="151">
        <f t="shared" si="47"/>
        <v>0</v>
      </c>
      <c r="BI234" s="151">
        <f t="shared" si="48"/>
        <v>0</v>
      </c>
      <c r="BJ234" s="16" t="s">
        <v>171</v>
      </c>
      <c r="BK234" s="151">
        <f t="shared" si="49"/>
        <v>0</v>
      </c>
      <c r="BL234" s="16" t="s">
        <v>275</v>
      </c>
      <c r="BM234" s="150" t="s">
        <v>1676</v>
      </c>
    </row>
    <row r="235" spans="2:65" s="1" customFormat="1" ht="24.25" customHeight="1">
      <c r="B235" s="31"/>
      <c r="C235" s="176" t="s">
        <v>1073</v>
      </c>
      <c r="D235" s="176" t="s">
        <v>297</v>
      </c>
      <c r="E235" s="177" t="s">
        <v>2579</v>
      </c>
      <c r="F235" s="178" t="s">
        <v>2580</v>
      </c>
      <c r="G235" s="179" t="s">
        <v>320</v>
      </c>
      <c r="H235" s="180">
        <v>5</v>
      </c>
      <c r="I235" s="181"/>
      <c r="J235" s="182">
        <f t="shared" si="40"/>
        <v>0</v>
      </c>
      <c r="K235" s="183"/>
      <c r="L235" s="184"/>
      <c r="M235" s="185" t="s">
        <v>1</v>
      </c>
      <c r="N235" s="186" t="s">
        <v>40</v>
      </c>
      <c r="P235" s="148">
        <f t="shared" si="41"/>
        <v>0</v>
      </c>
      <c r="Q235" s="148">
        <v>6.3000000000000003E-4</v>
      </c>
      <c r="R235" s="148">
        <f t="shared" si="42"/>
        <v>3.15E-3</v>
      </c>
      <c r="S235" s="148">
        <v>0</v>
      </c>
      <c r="T235" s="149">
        <f t="shared" si="43"/>
        <v>0</v>
      </c>
      <c r="AR235" s="150" t="s">
        <v>300</v>
      </c>
      <c r="AT235" s="150" t="s">
        <v>297</v>
      </c>
      <c r="AU235" s="150" t="s">
        <v>171</v>
      </c>
      <c r="AY235" s="16" t="s">
        <v>163</v>
      </c>
      <c r="BE235" s="151">
        <f t="shared" si="44"/>
        <v>0</v>
      </c>
      <c r="BF235" s="151">
        <f t="shared" si="45"/>
        <v>0</v>
      </c>
      <c r="BG235" s="151">
        <f t="shared" si="46"/>
        <v>0</v>
      </c>
      <c r="BH235" s="151">
        <f t="shared" si="47"/>
        <v>0</v>
      </c>
      <c r="BI235" s="151">
        <f t="shared" si="48"/>
        <v>0</v>
      </c>
      <c r="BJ235" s="16" t="s">
        <v>171</v>
      </c>
      <c r="BK235" s="151">
        <f t="shared" si="49"/>
        <v>0</v>
      </c>
      <c r="BL235" s="16" t="s">
        <v>275</v>
      </c>
      <c r="BM235" s="150" t="s">
        <v>1679</v>
      </c>
    </row>
    <row r="236" spans="2:65" s="1" customFormat="1" ht="21.75" customHeight="1">
      <c r="B236" s="31"/>
      <c r="C236" s="138" t="s">
        <v>273</v>
      </c>
      <c r="D236" s="138" t="s">
        <v>166</v>
      </c>
      <c r="E236" s="139" t="s">
        <v>2581</v>
      </c>
      <c r="F236" s="140" t="s">
        <v>2582</v>
      </c>
      <c r="G236" s="141" t="s">
        <v>320</v>
      </c>
      <c r="H236" s="142">
        <v>5</v>
      </c>
      <c r="I236" s="143"/>
      <c r="J236" s="144">
        <f t="shared" si="40"/>
        <v>0</v>
      </c>
      <c r="K236" s="145"/>
      <c r="L236" s="31"/>
      <c r="M236" s="146" t="s">
        <v>1</v>
      </c>
      <c r="N236" s="147" t="s">
        <v>40</v>
      </c>
      <c r="P236" s="148">
        <f t="shared" si="41"/>
        <v>0</v>
      </c>
      <c r="Q236" s="148">
        <v>0</v>
      </c>
      <c r="R236" s="148">
        <f t="shared" si="42"/>
        <v>0</v>
      </c>
      <c r="S236" s="148">
        <v>0</v>
      </c>
      <c r="T236" s="149">
        <f t="shared" si="43"/>
        <v>0</v>
      </c>
      <c r="AR236" s="150" t="s">
        <v>275</v>
      </c>
      <c r="AT236" s="150" t="s">
        <v>166</v>
      </c>
      <c r="AU236" s="150" t="s">
        <v>171</v>
      </c>
      <c r="AY236" s="16" t="s">
        <v>163</v>
      </c>
      <c r="BE236" s="151">
        <f t="shared" si="44"/>
        <v>0</v>
      </c>
      <c r="BF236" s="151">
        <f t="shared" si="45"/>
        <v>0</v>
      </c>
      <c r="BG236" s="151">
        <f t="shared" si="46"/>
        <v>0</v>
      </c>
      <c r="BH236" s="151">
        <f t="shared" si="47"/>
        <v>0</v>
      </c>
      <c r="BI236" s="151">
        <f t="shared" si="48"/>
        <v>0</v>
      </c>
      <c r="BJ236" s="16" t="s">
        <v>171</v>
      </c>
      <c r="BK236" s="151">
        <f t="shared" si="49"/>
        <v>0</v>
      </c>
      <c r="BL236" s="16" t="s">
        <v>275</v>
      </c>
      <c r="BM236" s="150" t="s">
        <v>1682</v>
      </c>
    </row>
    <row r="237" spans="2:65" s="1" customFormat="1" ht="37.75" customHeight="1">
      <c r="B237" s="31"/>
      <c r="C237" s="176" t="s">
        <v>1082</v>
      </c>
      <c r="D237" s="176" t="s">
        <v>297</v>
      </c>
      <c r="E237" s="177" t="s">
        <v>2583</v>
      </c>
      <c r="F237" s="178" t="s">
        <v>2584</v>
      </c>
      <c r="G237" s="179" t="s">
        <v>320</v>
      </c>
      <c r="H237" s="180">
        <v>5</v>
      </c>
      <c r="I237" s="181"/>
      <c r="J237" s="182">
        <f t="shared" si="40"/>
        <v>0</v>
      </c>
      <c r="K237" s="183"/>
      <c r="L237" s="184"/>
      <c r="M237" s="185" t="s">
        <v>1</v>
      </c>
      <c r="N237" s="186" t="s">
        <v>40</v>
      </c>
      <c r="P237" s="148">
        <f t="shared" si="41"/>
        <v>0</v>
      </c>
      <c r="Q237" s="148">
        <v>2.06E-2</v>
      </c>
      <c r="R237" s="148">
        <f t="shared" si="42"/>
        <v>0.10300000000000001</v>
      </c>
      <c r="S237" s="148">
        <v>0</v>
      </c>
      <c r="T237" s="149">
        <f t="shared" si="43"/>
        <v>0</v>
      </c>
      <c r="AR237" s="150" t="s">
        <v>300</v>
      </c>
      <c r="AT237" s="150" t="s">
        <v>297</v>
      </c>
      <c r="AU237" s="150" t="s">
        <v>171</v>
      </c>
      <c r="AY237" s="16" t="s">
        <v>163</v>
      </c>
      <c r="BE237" s="151">
        <f t="shared" si="44"/>
        <v>0</v>
      </c>
      <c r="BF237" s="151">
        <f t="shared" si="45"/>
        <v>0</v>
      </c>
      <c r="BG237" s="151">
        <f t="shared" si="46"/>
        <v>0</v>
      </c>
      <c r="BH237" s="151">
        <f t="shared" si="47"/>
        <v>0</v>
      </c>
      <c r="BI237" s="151">
        <f t="shared" si="48"/>
        <v>0</v>
      </c>
      <c r="BJ237" s="16" t="s">
        <v>171</v>
      </c>
      <c r="BK237" s="151">
        <f t="shared" si="49"/>
        <v>0</v>
      </c>
      <c r="BL237" s="16" t="s">
        <v>275</v>
      </c>
      <c r="BM237" s="150" t="s">
        <v>1685</v>
      </c>
    </row>
    <row r="238" spans="2:65" s="1" customFormat="1" ht="24.25" customHeight="1">
      <c r="B238" s="31"/>
      <c r="C238" s="138" t="s">
        <v>1088</v>
      </c>
      <c r="D238" s="138" t="s">
        <v>166</v>
      </c>
      <c r="E238" s="139" t="s">
        <v>2585</v>
      </c>
      <c r="F238" s="140" t="s">
        <v>2586</v>
      </c>
      <c r="G238" s="141" t="s">
        <v>237</v>
      </c>
      <c r="H238" s="142">
        <v>2.1469999999999998</v>
      </c>
      <c r="I238" s="143"/>
      <c r="J238" s="144">
        <f t="shared" si="40"/>
        <v>0</v>
      </c>
      <c r="K238" s="145"/>
      <c r="L238" s="31"/>
      <c r="M238" s="146" t="s">
        <v>1</v>
      </c>
      <c r="N238" s="147" t="s">
        <v>40</v>
      </c>
      <c r="P238" s="148">
        <f t="shared" si="41"/>
        <v>0</v>
      </c>
      <c r="Q238" s="148">
        <v>0</v>
      </c>
      <c r="R238" s="148">
        <f t="shared" si="42"/>
        <v>0</v>
      </c>
      <c r="S238" s="148">
        <v>0</v>
      </c>
      <c r="T238" s="149">
        <f t="shared" si="43"/>
        <v>0</v>
      </c>
      <c r="AR238" s="150" t="s">
        <v>275</v>
      </c>
      <c r="AT238" s="150" t="s">
        <v>166</v>
      </c>
      <c r="AU238" s="150" t="s">
        <v>171</v>
      </c>
      <c r="AY238" s="16" t="s">
        <v>163</v>
      </c>
      <c r="BE238" s="151">
        <f t="shared" si="44"/>
        <v>0</v>
      </c>
      <c r="BF238" s="151">
        <f t="shared" si="45"/>
        <v>0</v>
      </c>
      <c r="BG238" s="151">
        <f t="shared" si="46"/>
        <v>0</v>
      </c>
      <c r="BH238" s="151">
        <f t="shared" si="47"/>
        <v>0</v>
      </c>
      <c r="BI238" s="151">
        <f t="shared" si="48"/>
        <v>0</v>
      </c>
      <c r="BJ238" s="16" t="s">
        <v>171</v>
      </c>
      <c r="BK238" s="151">
        <f t="shared" si="49"/>
        <v>0</v>
      </c>
      <c r="BL238" s="16" t="s">
        <v>275</v>
      </c>
      <c r="BM238" s="150" t="s">
        <v>1688</v>
      </c>
    </row>
    <row r="239" spans="2:65" s="11" customFormat="1" ht="26" customHeight="1">
      <c r="B239" s="126"/>
      <c r="D239" s="127" t="s">
        <v>73</v>
      </c>
      <c r="E239" s="128" t="s">
        <v>297</v>
      </c>
      <c r="F239" s="128" t="s">
        <v>2587</v>
      </c>
      <c r="I239" s="129"/>
      <c r="J239" s="130">
        <f>BK239</f>
        <v>0</v>
      </c>
      <c r="L239" s="126"/>
      <c r="M239" s="131"/>
      <c r="P239" s="132">
        <f>P240+P244</f>
        <v>0</v>
      </c>
      <c r="R239" s="132">
        <f>R240+R244</f>
        <v>0</v>
      </c>
      <c r="T239" s="133">
        <f>T240+T244</f>
        <v>0</v>
      </c>
      <c r="AR239" s="127" t="s">
        <v>203</v>
      </c>
      <c r="AT239" s="134" t="s">
        <v>73</v>
      </c>
      <c r="AU239" s="134" t="s">
        <v>74</v>
      </c>
      <c r="AY239" s="127" t="s">
        <v>163</v>
      </c>
      <c r="BK239" s="135">
        <f>BK240+BK244</f>
        <v>0</v>
      </c>
    </row>
    <row r="240" spans="2:65" s="11" customFormat="1" ht="22.75" customHeight="1">
      <c r="B240" s="126"/>
      <c r="D240" s="127" t="s">
        <v>73</v>
      </c>
      <c r="E240" s="136" t="s">
        <v>2243</v>
      </c>
      <c r="F240" s="136" t="s">
        <v>2244</v>
      </c>
      <c r="I240" s="129"/>
      <c r="J240" s="137">
        <f>BK240</f>
        <v>0</v>
      </c>
      <c r="L240" s="126"/>
      <c r="M240" s="131"/>
      <c r="P240" s="132">
        <f>SUM(P241:P243)</f>
        <v>0</v>
      </c>
      <c r="R240" s="132">
        <f>SUM(R241:R243)</f>
        <v>0</v>
      </c>
      <c r="T240" s="133">
        <f>SUM(T241:T243)</f>
        <v>0</v>
      </c>
      <c r="AR240" s="127" t="s">
        <v>170</v>
      </c>
      <c r="AT240" s="134" t="s">
        <v>73</v>
      </c>
      <c r="AU240" s="134" t="s">
        <v>82</v>
      </c>
      <c r="AY240" s="127" t="s">
        <v>163</v>
      </c>
      <c r="BK240" s="135">
        <f>SUM(BK241:BK243)</f>
        <v>0</v>
      </c>
    </row>
    <row r="241" spans="2:65" s="1" customFormat="1" ht="16.5" customHeight="1">
      <c r="B241" s="31"/>
      <c r="C241" s="138" t="s">
        <v>1094</v>
      </c>
      <c r="D241" s="138" t="s">
        <v>166</v>
      </c>
      <c r="E241" s="139" t="s">
        <v>2245</v>
      </c>
      <c r="F241" s="140" t="s">
        <v>2246</v>
      </c>
      <c r="G241" s="141" t="s">
        <v>1529</v>
      </c>
      <c r="H241" s="142">
        <v>1</v>
      </c>
      <c r="I241" s="143"/>
      <c r="J241" s="144">
        <f>ROUND(I241*H241,2)</f>
        <v>0</v>
      </c>
      <c r="K241" s="145"/>
      <c r="L241" s="31"/>
      <c r="M241" s="146" t="s">
        <v>1</v>
      </c>
      <c r="N241" s="147" t="s">
        <v>40</v>
      </c>
      <c r="P241" s="148">
        <f>O241*H241</f>
        <v>0</v>
      </c>
      <c r="Q241" s="148">
        <v>0</v>
      </c>
      <c r="R241" s="148">
        <f>Q241*H241</f>
        <v>0</v>
      </c>
      <c r="S241" s="148">
        <v>0</v>
      </c>
      <c r="T241" s="149">
        <f>S241*H241</f>
        <v>0</v>
      </c>
      <c r="AR241" s="150" t="s">
        <v>2247</v>
      </c>
      <c r="AT241" s="150" t="s">
        <v>166</v>
      </c>
      <c r="AU241" s="150" t="s">
        <v>171</v>
      </c>
      <c r="AY241" s="16" t="s">
        <v>163</v>
      </c>
      <c r="BE241" s="151">
        <f>IF(N241="základná",J241,0)</f>
        <v>0</v>
      </c>
      <c r="BF241" s="151">
        <f>IF(N241="znížená",J241,0)</f>
        <v>0</v>
      </c>
      <c r="BG241" s="151">
        <f>IF(N241="zákl. prenesená",J241,0)</f>
        <v>0</v>
      </c>
      <c r="BH241" s="151">
        <f>IF(N241="zníž. prenesená",J241,0)</f>
        <v>0</v>
      </c>
      <c r="BI241" s="151">
        <f>IF(N241="nulová",J241,0)</f>
        <v>0</v>
      </c>
      <c r="BJ241" s="16" t="s">
        <v>171</v>
      </c>
      <c r="BK241" s="151">
        <f>ROUND(I241*H241,2)</f>
        <v>0</v>
      </c>
      <c r="BL241" s="16" t="s">
        <v>2247</v>
      </c>
      <c r="BM241" s="150" t="s">
        <v>1691</v>
      </c>
    </row>
    <row r="242" spans="2:65" s="1" customFormat="1" ht="16.5" customHeight="1">
      <c r="B242" s="31"/>
      <c r="C242" s="138" t="s">
        <v>1098</v>
      </c>
      <c r="D242" s="138" t="s">
        <v>166</v>
      </c>
      <c r="E242" s="139" t="s">
        <v>2250</v>
      </c>
      <c r="F242" s="140" t="s">
        <v>2251</v>
      </c>
      <c r="G242" s="141" t="s">
        <v>320</v>
      </c>
      <c r="H242" s="142">
        <v>1</v>
      </c>
      <c r="I242" s="143"/>
      <c r="J242" s="144">
        <f>ROUND(I242*H242,2)</f>
        <v>0</v>
      </c>
      <c r="K242" s="145"/>
      <c r="L242" s="31"/>
      <c r="M242" s="146" t="s">
        <v>1</v>
      </c>
      <c r="N242" s="147" t="s">
        <v>40</v>
      </c>
      <c r="P242" s="148">
        <f>O242*H242</f>
        <v>0</v>
      </c>
      <c r="Q242" s="148">
        <v>0</v>
      </c>
      <c r="R242" s="148">
        <f>Q242*H242</f>
        <v>0</v>
      </c>
      <c r="S242" s="148">
        <v>0</v>
      </c>
      <c r="T242" s="149">
        <f>S242*H242</f>
        <v>0</v>
      </c>
      <c r="AR242" s="150" t="s">
        <v>2247</v>
      </c>
      <c r="AT242" s="150" t="s">
        <v>166</v>
      </c>
      <c r="AU242" s="150" t="s">
        <v>171</v>
      </c>
      <c r="AY242" s="16" t="s">
        <v>163</v>
      </c>
      <c r="BE242" s="151">
        <f>IF(N242="základná",J242,0)</f>
        <v>0</v>
      </c>
      <c r="BF242" s="151">
        <f>IF(N242="znížená",J242,0)</f>
        <v>0</v>
      </c>
      <c r="BG242" s="151">
        <f>IF(N242="zákl. prenesená",J242,0)</f>
        <v>0</v>
      </c>
      <c r="BH242" s="151">
        <f>IF(N242="zníž. prenesená",J242,0)</f>
        <v>0</v>
      </c>
      <c r="BI242" s="151">
        <f>IF(N242="nulová",J242,0)</f>
        <v>0</v>
      </c>
      <c r="BJ242" s="16" t="s">
        <v>171</v>
      </c>
      <c r="BK242" s="151">
        <f>ROUND(I242*H242,2)</f>
        <v>0</v>
      </c>
      <c r="BL242" s="16" t="s">
        <v>2247</v>
      </c>
      <c r="BM242" s="150" t="s">
        <v>1694</v>
      </c>
    </row>
    <row r="243" spans="2:65" s="1" customFormat="1" ht="16.5" customHeight="1">
      <c r="B243" s="31"/>
      <c r="C243" s="138" t="s">
        <v>1104</v>
      </c>
      <c r="D243" s="138" t="s">
        <v>166</v>
      </c>
      <c r="E243" s="139" t="s">
        <v>2588</v>
      </c>
      <c r="F243" s="140" t="s">
        <v>2589</v>
      </c>
      <c r="G243" s="141" t="s">
        <v>320</v>
      </c>
      <c r="H243" s="142">
        <v>1</v>
      </c>
      <c r="I243" s="143"/>
      <c r="J243" s="144">
        <f>ROUND(I243*H243,2)</f>
        <v>0</v>
      </c>
      <c r="K243" s="145"/>
      <c r="L243" s="31"/>
      <c r="M243" s="146" t="s">
        <v>1</v>
      </c>
      <c r="N243" s="147" t="s">
        <v>40</v>
      </c>
      <c r="P243" s="148">
        <f>O243*H243</f>
        <v>0</v>
      </c>
      <c r="Q243" s="148">
        <v>0</v>
      </c>
      <c r="R243" s="148">
        <f>Q243*H243</f>
        <v>0</v>
      </c>
      <c r="S243" s="148">
        <v>0</v>
      </c>
      <c r="T243" s="149">
        <f>S243*H243</f>
        <v>0</v>
      </c>
      <c r="AR243" s="150" t="s">
        <v>2247</v>
      </c>
      <c r="AT243" s="150" t="s">
        <v>166</v>
      </c>
      <c r="AU243" s="150" t="s">
        <v>171</v>
      </c>
      <c r="AY243" s="16" t="s">
        <v>163</v>
      </c>
      <c r="BE243" s="151">
        <f>IF(N243="základná",J243,0)</f>
        <v>0</v>
      </c>
      <c r="BF243" s="151">
        <f>IF(N243="znížená",J243,0)</f>
        <v>0</v>
      </c>
      <c r="BG243" s="151">
        <f>IF(N243="zákl. prenesená",J243,0)</f>
        <v>0</v>
      </c>
      <c r="BH243" s="151">
        <f>IF(N243="zníž. prenesená",J243,0)</f>
        <v>0</v>
      </c>
      <c r="BI243" s="151">
        <f>IF(N243="nulová",J243,0)</f>
        <v>0</v>
      </c>
      <c r="BJ243" s="16" t="s">
        <v>171</v>
      </c>
      <c r="BK243" s="151">
        <f>ROUND(I243*H243,2)</f>
        <v>0</v>
      </c>
      <c r="BL243" s="16" t="s">
        <v>2247</v>
      </c>
      <c r="BM243" s="150" t="s">
        <v>1697</v>
      </c>
    </row>
    <row r="244" spans="2:65" s="11" customFormat="1" ht="22.75" customHeight="1">
      <c r="B244" s="126"/>
      <c r="D244" s="127" t="s">
        <v>73</v>
      </c>
      <c r="E244" s="136" t="s">
        <v>2590</v>
      </c>
      <c r="F244" s="136" t="s">
        <v>2591</v>
      </c>
      <c r="I244" s="129"/>
      <c r="J244" s="137">
        <f>BK244</f>
        <v>0</v>
      </c>
      <c r="L244" s="126"/>
      <c r="M244" s="131"/>
      <c r="P244" s="132">
        <f>P245</f>
        <v>0</v>
      </c>
      <c r="R244" s="132">
        <f>R245</f>
        <v>0</v>
      </c>
      <c r="T244" s="133">
        <f>T245</f>
        <v>0</v>
      </c>
      <c r="AR244" s="127" t="s">
        <v>203</v>
      </c>
      <c r="AT244" s="134" t="s">
        <v>73</v>
      </c>
      <c r="AU244" s="134" t="s">
        <v>82</v>
      </c>
      <c r="AY244" s="127" t="s">
        <v>163</v>
      </c>
      <c r="BK244" s="135">
        <f>BK245</f>
        <v>0</v>
      </c>
    </row>
    <row r="245" spans="2:65" s="1" customFormat="1" ht="24.25" customHeight="1">
      <c r="B245" s="31"/>
      <c r="C245" s="138" t="s">
        <v>1110</v>
      </c>
      <c r="D245" s="138" t="s">
        <v>166</v>
      </c>
      <c r="E245" s="139" t="s">
        <v>2592</v>
      </c>
      <c r="F245" s="140" t="s">
        <v>2593</v>
      </c>
      <c r="G245" s="141" t="s">
        <v>320</v>
      </c>
      <c r="H245" s="142">
        <v>1</v>
      </c>
      <c r="I245" s="143"/>
      <c r="J245" s="144">
        <f>ROUND(I245*H245,2)</f>
        <v>0</v>
      </c>
      <c r="K245" s="145"/>
      <c r="L245" s="31"/>
      <c r="M245" s="190" t="s">
        <v>1</v>
      </c>
      <c r="N245" s="191" t="s">
        <v>40</v>
      </c>
      <c r="O245" s="192"/>
      <c r="P245" s="193">
        <f>O245*H245</f>
        <v>0</v>
      </c>
      <c r="Q245" s="193">
        <v>0</v>
      </c>
      <c r="R245" s="193">
        <f>Q245*H245</f>
        <v>0</v>
      </c>
      <c r="S245" s="193">
        <v>0</v>
      </c>
      <c r="T245" s="194">
        <f>S245*H245</f>
        <v>0</v>
      </c>
      <c r="AR245" s="150" t="s">
        <v>911</v>
      </c>
      <c r="AT245" s="150" t="s">
        <v>166</v>
      </c>
      <c r="AU245" s="150" t="s">
        <v>171</v>
      </c>
      <c r="AY245" s="16" t="s">
        <v>163</v>
      </c>
      <c r="BE245" s="151">
        <f>IF(N245="základná",J245,0)</f>
        <v>0</v>
      </c>
      <c r="BF245" s="151">
        <f>IF(N245="znížená",J245,0)</f>
        <v>0</v>
      </c>
      <c r="BG245" s="151">
        <f>IF(N245="zákl. prenesená",J245,0)</f>
        <v>0</v>
      </c>
      <c r="BH245" s="151">
        <f>IF(N245="zníž. prenesená",J245,0)</f>
        <v>0</v>
      </c>
      <c r="BI245" s="151">
        <f>IF(N245="nulová",J245,0)</f>
        <v>0</v>
      </c>
      <c r="BJ245" s="16" t="s">
        <v>171</v>
      </c>
      <c r="BK245" s="151">
        <f>ROUND(I245*H245,2)</f>
        <v>0</v>
      </c>
      <c r="BL245" s="16" t="s">
        <v>911</v>
      </c>
      <c r="BM245" s="150" t="s">
        <v>1700</v>
      </c>
    </row>
    <row r="246" spans="2:65" s="1" customFormat="1" ht="7" customHeight="1">
      <c r="B246" s="46"/>
      <c r="C246" s="47"/>
      <c r="D246" s="47"/>
      <c r="E246" s="47"/>
      <c r="F246" s="47"/>
      <c r="G246" s="47"/>
      <c r="H246" s="47"/>
      <c r="I246" s="47"/>
      <c r="J246" s="47"/>
      <c r="K246" s="47"/>
      <c r="L246" s="31"/>
    </row>
  </sheetData>
  <sheetProtection algorithmName="SHA-512" hashValue="bDtGwnfaXDymXfeUFvpsiRL+2YQvnufRgL+UvIXPOdZ50MxkRmf+zqyT6J63Ou36OglzQwFsh/J7QIg5uqJyjQ==" saltValue="8UsdvYZ8VXO9zpoI+AW0k69t1jDCwZUDkPJUPcXQred8sZDJHAi389wqzBJKGkyYpCvGvWka7gcYm9ccxNJnZg==" spinCount="100000" sheet="1" objects="1" scenarios="1" formatColumns="0" formatRows="0" autoFilter="0"/>
  <autoFilter ref="C127:K245" xr:uid="{00000000-0009-0000-0000-00000B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85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116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2594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ROUND(J121,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ROUND((SUM(BE121:BE184)),  2)</f>
        <v>0</v>
      </c>
      <c r="G33" s="94"/>
      <c r="H33" s="94"/>
      <c r="I33" s="95">
        <v>0.23</v>
      </c>
      <c r="J33" s="93">
        <f>ROUND(((SUM(BE121:BE184))*I33),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ROUND((SUM(BF121:BF184)),  2)</f>
        <v>0</v>
      </c>
      <c r="I34" s="97">
        <v>0.23</v>
      </c>
      <c r="J34" s="96">
        <f>ROUND(((SUM(BF121:BF184))*I34),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ROUND((SUM(BG121:BG184)),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ROUND((SUM(BH121:BH184)),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ROUND((SUM(BI121:BI184)),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2025/07 - SO-01 - slaboprúdové rozvody  - CCTV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J121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2595</v>
      </c>
      <c r="E97" s="111"/>
      <c r="F97" s="111"/>
      <c r="G97" s="111"/>
      <c r="H97" s="111"/>
      <c r="I97" s="111"/>
      <c r="J97" s="112">
        <f>J122</f>
        <v>0</v>
      </c>
      <c r="L97" s="109"/>
    </row>
    <row r="98" spans="2:12" s="8" customFormat="1" ht="25" customHeight="1">
      <c r="B98" s="109"/>
      <c r="D98" s="110" t="s">
        <v>2596</v>
      </c>
      <c r="E98" s="111"/>
      <c r="F98" s="111"/>
      <c r="G98" s="111"/>
      <c r="H98" s="111"/>
      <c r="I98" s="111"/>
      <c r="J98" s="112">
        <f>J123</f>
        <v>0</v>
      </c>
      <c r="L98" s="109"/>
    </row>
    <row r="99" spans="2:12" s="8" customFormat="1" ht="25" customHeight="1">
      <c r="B99" s="109"/>
      <c r="D99" s="110" t="s">
        <v>2597</v>
      </c>
      <c r="E99" s="111"/>
      <c r="F99" s="111"/>
      <c r="G99" s="111"/>
      <c r="H99" s="111"/>
      <c r="I99" s="111"/>
      <c r="J99" s="112">
        <f>J137</f>
        <v>0</v>
      </c>
      <c r="L99" s="109"/>
    </row>
    <row r="100" spans="2:12" s="8" customFormat="1" ht="25" customHeight="1">
      <c r="B100" s="109"/>
      <c r="D100" s="110" t="s">
        <v>2598</v>
      </c>
      <c r="E100" s="111"/>
      <c r="F100" s="111"/>
      <c r="G100" s="111"/>
      <c r="H100" s="111"/>
      <c r="I100" s="111"/>
      <c r="J100" s="112">
        <f>J149</f>
        <v>0</v>
      </c>
      <c r="L100" s="109"/>
    </row>
    <row r="101" spans="2:12" s="8" customFormat="1" ht="25" customHeight="1">
      <c r="B101" s="109"/>
      <c r="D101" s="110" t="s">
        <v>2599</v>
      </c>
      <c r="E101" s="111"/>
      <c r="F101" s="111"/>
      <c r="G101" s="111"/>
      <c r="H101" s="111"/>
      <c r="I101" s="111"/>
      <c r="J101" s="112">
        <f>J165</f>
        <v>0</v>
      </c>
      <c r="L101" s="109"/>
    </row>
    <row r="102" spans="2:12" s="1" customFormat="1" ht="21.75" customHeight="1">
      <c r="B102" s="31"/>
      <c r="L102" s="31"/>
    </row>
    <row r="103" spans="2:12" s="1" customFormat="1" ht="7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1"/>
    </row>
    <row r="107" spans="2:12" s="1" customFormat="1" ht="7" customHeight="1"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31"/>
    </row>
    <row r="108" spans="2:12" s="1" customFormat="1" ht="25" customHeight="1">
      <c r="B108" s="31"/>
      <c r="C108" s="20" t="s">
        <v>149</v>
      </c>
      <c r="L108" s="31"/>
    </row>
    <row r="109" spans="2:12" s="1" customFormat="1" ht="7" customHeight="1">
      <c r="B109" s="31"/>
      <c r="L109" s="31"/>
    </row>
    <row r="110" spans="2:12" s="1" customFormat="1" ht="12" customHeight="1">
      <c r="B110" s="31"/>
      <c r="C110" s="26" t="s">
        <v>15</v>
      </c>
      <c r="L110" s="31"/>
    </row>
    <row r="111" spans="2:12" s="1" customFormat="1" ht="16.5" customHeight="1">
      <c r="B111" s="31"/>
      <c r="E111" s="237" t="str">
        <f>E7</f>
        <v>Obnova vybraných častí  NKP Kaštieľ,Múzeum vo Svätom Antone</v>
      </c>
      <c r="F111" s="238"/>
      <c r="G111" s="238"/>
      <c r="H111" s="238"/>
      <c r="L111" s="31"/>
    </row>
    <row r="112" spans="2:12" s="1" customFormat="1" ht="12" customHeight="1">
      <c r="B112" s="31"/>
      <c r="C112" s="26" t="s">
        <v>130</v>
      </c>
      <c r="L112" s="31"/>
    </row>
    <row r="113" spans="2:65" s="1" customFormat="1" ht="16.5" customHeight="1">
      <c r="B113" s="31"/>
      <c r="E113" s="200" t="str">
        <f>E9</f>
        <v>2025/07 - SO-01 - slaboprúdové rozvody  - CCTV</v>
      </c>
      <c r="F113" s="239"/>
      <c r="G113" s="239"/>
      <c r="H113" s="239"/>
      <c r="L113" s="31"/>
    </row>
    <row r="114" spans="2:65" s="1" customFormat="1" ht="7" customHeight="1">
      <c r="B114" s="31"/>
      <c r="L114" s="31"/>
    </row>
    <row r="115" spans="2:65" s="1" customFormat="1" ht="12" customHeight="1">
      <c r="B115" s="31"/>
      <c r="C115" s="26" t="s">
        <v>19</v>
      </c>
      <c r="F115" s="24" t="str">
        <f>F12</f>
        <v xml:space="preserve"> </v>
      </c>
      <c r="I115" s="26" t="s">
        <v>21</v>
      </c>
      <c r="J115" s="54" t="str">
        <f>IF(J12="","",J12)</f>
        <v>24. 7. 2026</v>
      </c>
      <c r="L115" s="31"/>
    </row>
    <row r="116" spans="2:65" s="1" customFormat="1" ht="7" customHeight="1">
      <c r="B116" s="31"/>
      <c r="L116" s="31"/>
    </row>
    <row r="117" spans="2:65" s="1" customFormat="1" ht="25.75" customHeight="1">
      <c r="B117" s="31"/>
      <c r="C117" s="26" t="s">
        <v>23</v>
      </c>
      <c r="F117" s="24" t="str">
        <f>E15</f>
        <v xml:space="preserve">Múzeum vo Sv.Antone, Svätý Anton č. 291, 969 72 </v>
      </c>
      <c r="I117" s="26" t="s">
        <v>29</v>
      </c>
      <c r="J117" s="29" t="str">
        <f>E21</f>
        <v xml:space="preserve">Ing.arch.Adriana Zorvanová </v>
      </c>
      <c r="L117" s="31"/>
    </row>
    <row r="118" spans="2:65" s="1" customFormat="1" ht="15.25" customHeight="1">
      <c r="B118" s="31"/>
      <c r="C118" s="26" t="s">
        <v>27</v>
      </c>
      <c r="F118" s="24" t="str">
        <f>IF(E18="","",E18)</f>
        <v>Vyplň údaj</v>
      </c>
      <c r="I118" s="26" t="s">
        <v>32</v>
      </c>
      <c r="J118" s="29" t="str">
        <f>E24</f>
        <v xml:space="preserve"> </v>
      </c>
      <c r="L118" s="31"/>
    </row>
    <row r="119" spans="2:65" s="1" customFormat="1" ht="10.25" customHeight="1">
      <c r="B119" s="31"/>
      <c r="L119" s="31"/>
    </row>
    <row r="120" spans="2:65" s="10" customFormat="1" ht="29.25" customHeight="1">
      <c r="B120" s="117"/>
      <c r="C120" s="118" t="s">
        <v>150</v>
      </c>
      <c r="D120" s="119" t="s">
        <v>59</v>
      </c>
      <c r="E120" s="119" t="s">
        <v>55</v>
      </c>
      <c r="F120" s="119" t="s">
        <v>56</v>
      </c>
      <c r="G120" s="119" t="s">
        <v>151</v>
      </c>
      <c r="H120" s="119" t="s">
        <v>152</v>
      </c>
      <c r="I120" s="119" t="s">
        <v>153</v>
      </c>
      <c r="J120" s="120" t="s">
        <v>134</v>
      </c>
      <c r="K120" s="121" t="s">
        <v>154</v>
      </c>
      <c r="L120" s="117"/>
      <c r="M120" s="61" t="s">
        <v>1</v>
      </c>
      <c r="N120" s="62" t="s">
        <v>38</v>
      </c>
      <c r="O120" s="62" t="s">
        <v>155</v>
      </c>
      <c r="P120" s="62" t="s">
        <v>156</v>
      </c>
      <c r="Q120" s="62" t="s">
        <v>157</v>
      </c>
      <c r="R120" s="62" t="s">
        <v>158</v>
      </c>
      <c r="S120" s="62" t="s">
        <v>159</v>
      </c>
      <c r="T120" s="63" t="s">
        <v>160</v>
      </c>
    </row>
    <row r="121" spans="2:65" s="1" customFormat="1" ht="22.75" customHeight="1">
      <c r="B121" s="31"/>
      <c r="C121" s="66" t="s">
        <v>135</v>
      </c>
      <c r="J121" s="122">
        <f>BK121</f>
        <v>0</v>
      </c>
      <c r="L121" s="31"/>
      <c r="M121" s="64"/>
      <c r="N121" s="55"/>
      <c r="O121" s="55"/>
      <c r="P121" s="123">
        <f>P122+P123+P137+P149+P165</f>
        <v>0</v>
      </c>
      <c r="Q121" s="55"/>
      <c r="R121" s="123">
        <f>R122+R123+R137+R149+R165</f>
        <v>0</v>
      </c>
      <c r="S121" s="55"/>
      <c r="T121" s="124">
        <f>T122+T123+T137+T149+T165</f>
        <v>0</v>
      </c>
      <c r="AT121" s="16" t="s">
        <v>73</v>
      </c>
      <c r="AU121" s="16" t="s">
        <v>136</v>
      </c>
      <c r="BK121" s="125">
        <f>BK122+BK123+BK137+BK149+BK165</f>
        <v>0</v>
      </c>
    </row>
    <row r="122" spans="2:65" s="11" customFormat="1" ht="26" customHeight="1">
      <c r="B122" s="126"/>
      <c r="D122" s="127" t="s">
        <v>73</v>
      </c>
      <c r="E122" s="128" t="s">
        <v>952</v>
      </c>
      <c r="F122" s="128" t="s">
        <v>1</v>
      </c>
      <c r="I122" s="129"/>
      <c r="J122" s="130">
        <f>BK122</f>
        <v>0</v>
      </c>
      <c r="L122" s="126"/>
      <c r="M122" s="131"/>
      <c r="P122" s="132">
        <v>0</v>
      </c>
      <c r="R122" s="132">
        <v>0</v>
      </c>
      <c r="T122" s="133">
        <v>0</v>
      </c>
      <c r="AR122" s="127" t="s">
        <v>82</v>
      </c>
      <c r="AT122" s="134" t="s">
        <v>73</v>
      </c>
      <c r="AU122" s="134" t="s">
        <v>74</v>
      </c>
      <c r="AY122" s="127" t="s">
        <v>163</v>
      </c>
      <c r="BK122" s="135">
        <v>0</v>
      </c>
    </row>
    <row r="123" spans="2:65" s="11" customFormat="1" ht="26" customHeight="1">
      <c r="B123" s="126"/>
      <c r="D123" s="127" t="s">
        <v>73</v>
      </c>
      <c r="E123" s="128" t="s">
        <v>956</v>
      </c>
      <c r="F123" s="128" t="s">
        <v>2600</v>
      </c>
      <c r="I123" s="129"/>
      <c r="J123" s="130">
        <f>BK123</f>
        <v>0</v>
      </c>
      <c r="L123" s="126"/>
      <c r="M123" s="131"/>
      <c r="P123" s="132">
        <f>SUM(P124:P136)</f>
        <v>0</v>
      </c>
      <c r="R123" s="132">
        <f>SUM(R124:R136)</f>
        <v>0</v>
      </c>
      <c r="T123" s="133">
        <f>SUM(T124:T136)</f>
        <v>0</v>
      </c>
      <c r="AR123" s="127" t="s">
        <v>82</v>
      </c>
      <c r="AT123" s="134" t="s">
        <v>73</v>
      </c>
      <c r="AU123" s="134" t="s">
        <v>74</v>
      </c>
      <c r="AY123" s="127" t="s">
        <v>163</v>
      </c>
      <c r="BK123" s="135">
        <f>SUM(BK124:BK136)</f>
        <v>0</v>
      </c>
    </row>
    <row r="124" spans="2:65" s="1" customFormat="1" ht="78" customHeight="1">
      <c r="B124" s="31"/>
      <c r="C124" s="138" t="s">
        <v>82</v>
      </c>
      <c r="D124" s="138" t="s">
        <v>166</v>
      </c>
      <c r="E124" s="139" t="s">
        <v>2601</v>
      </c>
      <c r="F124" s="140" t="s">
        <v>2602</v>
      </c>
      <c r="G124" s="141" t="s">
        <v>320</v>
      </c>
      <c r="H124" s="142">
        <v>1</v>
      </c>
      <c r="I124" s="143"/>
      <c r="J124" s="144">
        <f t="shared" ref="J124:J136" si="0">ROUND(I124*H124,2)</f>
        <v>0</v>
      </c>
      <c r="K124" s="145"/>
      <c r="L124" s="31"/>
      <c r="M124" s="146" t="s">
        <v>1</v>
      </c>
      <c r="N124" s="147" t="s">
        <v>40</v>
      </c>
      <c r="P124" s="148">
        <f t="shared" ref="P124:P136" si="1">O124*H124</f>
        <v>0</v>
      </c>
      <c r="Q124" s="148">
        <v>0</v>
      </c>
      <c r="R124" s="148">
        <f t="shared" ref="R124:R136" si="2">Q124*H124</f>
        <v>0</v>
      </c>
      <c r="S124" s="148">
        <v>0</v>
      </c>
      <c r="T124" s="149">
        <f t="shared" ref="T124:T136" si="3">S124*H124</f>
        <v>0</v>
      </c>
      <c r="AR124" s="150" t="s">
        <v>170</v>
      </c>
      <c r="AT124" s="150" t="s">
        <v>166</v>
      </c>
      <c r="AU124" s="150" t="s">
        <v>82</v>
      </c>
      <c r="AY124" s="16" t="s">
        <v>163</v>
      </c>
      <c r="BE124" s="151">
        <f t="shared" ref="BE124:BE136" si="4">IF(N124="základná",J124,0)</f>
        <v>0</v>
      </c>
      <c r="BF124" s="151">
        <f t="shared" ref="BF124:BF136" si="5">IF(N124="znížená",J124,0)</f>
        <v>0</v>
      </c>
      <c r="BG124" s="151">
        <f t="shared" ref="BG124:BG136" si="6">IF(N124="zákl. prenesená",J124,0)</f>
        <v>0</v>
      </c>
      <c r="BH124" s="151">
        <f t="shared" ref="BH124:BH136" si="7">IF(N124="zníž. prenesená",J124,0)</f>
        <v>0</v>
      </c>
      <c r="BI124" s="151">
        <f t="shared" ref="BI124:BI136" si="8">IF(N124="nulová",J124,0)</f>
        <v>0</v>
      </c>
      <c r="BJ124" s="16" t="s">
        <v>171</v>
      </c>
      <c r="BK124" s="151">
        <f t="shared" ref="BK124:BK136" si="9">ROUND(I124*H124,2)</f>
        <v>0</v>
      </c>
      <c r="BL124" s="16" t="s">
        <v>170</v>
      </c>
      <c r="BM124" s="150" t="s">
        <v>171</v>
      </c>
    </row>
    <row r="125" spans="2:65" s="1" customFormat="1" ht="49" customHeight="1">
      <c r="B125" s="31"/>
      <c r="C125" s="138" t="s">
        <v>171</v>
      </c>
      <c r="D125" s="138" t="s">
        <v>166</v>
      </c>
      <c r="E125" s="139" t="s">
        <v>2603</v>
      </c>
      <c r="F125" s="140" t="s">
        <v>2604</v>
      </c>
      <c r="G125" s="141" t="s">
        <v>320</v>
      </c>
      <c r="H125" s="142">
        <v>8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170</v>
      </c>
    </row>
    <row r="126" spans="2:65" s="1" customFormat="1" ht="78" customHeight="1">
      <c r="B126" s="31"/>
      <c r="C126" s="138" t="s">
        <v>203</v>
      </c>
      <c r="D126" s="138" t="s">
        <v>166</v>
      </c>
      <c r="E126" s="139" t="s">
        <v>2605</v>
      </c>
      <c r="F126" s="140" t="s">
        <v>2606</v>
      </c>
      <c r="G126" s="141" t="s">
        <v>320</v>
      </c>
      <c r="H126" s="142">
        <v>2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164</v>
      </c>
    </row>
    <row r="127" spans="2:65" s="1" customFormat="1" ht="16.5" customHeight="1">
      <c r="B127" s="31"/>
      <c r="C127" s="138" t="s">
        <v>170</v>
      </c>
      <c r="D127" s="138" t="s">
        <v>166</v>
      </c>
      <c r="E127" s="139" t="s">
        <v>2607</v>
      </c>
      <c r="F127" s="140" t="s">
        <v>2608</v>
      </c>
      <c r="G127" s="141" t="s">
        <v>320</v>
      </c>
      <c r="H127" s="142">
        <v>2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230</v>
      </c>
    </row>
    <row r="128" spans="2:65" s="1" customFormat="1" ht="78" customHeight="1">
      <c r="B128" s="31"/>
      <c r="C128" s="138" t="s">
        <v>212</v>
      </c>
      <c r="D128" s="138" t="s">
        <v>166</v>
      </c>
      <c r="E128" s="139" t="s">
        <v>2609</v>
      </c>
      <c r="F128" s="140" t="s">
        <v>2610</v>
      </c>
      <c r="G128" s="141" t="s">
        <v>320</v>
      </c>
      <c r="H128" s="142">
        <v>21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243</v>
      </c>
    </row>
    <row r="129" spans="2:65" s="1" customFormat="1" ht="16.5" customHeight="1">
      <c r="B129" s="31"/>
      <c r="C129" s="138" t="s">
        <v>164</v>
      </c>
      <c r="D129" s="138" t="s">
        <v>166</v>
      </c>
      <c r="E129" s="139" t="s">
        <v>2611</v>
      </c>
      <c r="F129" s="140" t="s">
        <v>2612</v>
      </c>
      <c r="G129" s="141" t="s">
        <v>320</v>
      </c>
      <c r="H129" s="142">
        <v>21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82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253</v>
      </c>
    </row>
    <row r="130" spans="2:65" s="1" customFormat="1" ht="49" customHeight="1">
      <c r="B130" s="31"/>
      <c r="C130" s="138" t="s">
        <v>225</v>
      </c>
      <c r="D130" s="138" t="s">
        <v>166</v>
      </c>
      <c r="E130" s="139" t="s">
        <v>2613</v>
      </c>
      <c r="F130" s="140" t="s">
        <v>2614</v>
      </c>
      <c r="G130" s="141" t="s">
        <v>320</v>
      </c>
      <c r="H130" s="142">
        <v>2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262</v>
      </c>
    </row>
    <row r="131" spans="2:65" s="1" customFormat="1" ht="66.75" customHeight="1">
      <c r="B131" s="31"/>
      <c r="C131" s="138" t="s">
        <v>230</v>
      </c>
      <c r="D131" s="138" t="s">
        <v>166</v>
      </c>
      <c r="E131" s="139" t="s">
        <v>2615</v>
      </c>
      <c r="F131" s="140" t="s">
        <v>2616</v>
      </c>
      <c r="G131" s="141" t="s">
        <v>320</v>
      </c>
      <c r="H131" s="142">
        <v>1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275</v>
      </c>
    </row>
    <row r="132" spans="2:65" s="1" customFormat="1" ht="55.5" customHeight="1">
      <c r="B132" s="31"/>
      <c r="C132" s="138" t="s">
        <v>179</v>
      </c>
      <c r="D132" s="138" t="s">
        <v>166</v>
      </c>
      <c r="E132" s="139" t="s">
        <v>2617</v>
      </c>
      <c r="F132" s="140" t="s">
        <v>2618</v>
      </c>
      <c r="G132" s="141" t="s">
        <v>320</v>
      </c>
      <c r="H132" s="142">
        <v>10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288</v>
      </c>
    </row>
    <row r="133" spans="2:65" s="1" customFormat="1" ht="66.75" customHeight="1">
      <c r="B133" s="31"/>
      <c r="C133" s="138" t="s">
        <v>243</v>
      </c>
      <c r="D133" s="138" t="s">
        <v>166</v>
      </c>
      <c r="E133" s="139" t="s">
        <v>2619</v>
      </c>
      <c r="F133" s="140" t="s">
        <v>2620</v>
      </c>
      <c r="G133" s="141" t="s">
        <v>320</v>
      </c>
      <c r="H133" s="142">
        <v>4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305</v>
      </c>
    </row>
    <row r="134" spans="2:65" s="1" customFormat="1" ht="66.75" customHeight="1">
      <c r="B134" s="31"/>
      <c r="C134" s="138" t="s">
        <v>249</v>
      </c>
      <c r="D134" s="138" t="s">
        <v>166</v>
      </c>
      <c r="E134" s="139" t="s">
        <v>2621</v>
      </c>
      <c r="F134" s="140" t="s">
        <v>2622</v>
      </c>
      <c r="G134" s="141" t="s">
        <v>320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317</v>
      </c>
    </row>
    <row r="135" spans="2:65" s="1" customFormat="1" ht="76.25" customHeight="1">
      <c r="B135" s="31"/>
      <c r="C135" s="138" t="s">
        <v>253</v>
      </c>
      <c r="D135" s="138" t="s">
        <v>166</v>
      </c>
      <c r="E135" s="139" t="s">
        <v>2623</v>
      </c>
      <c r="F135" s="140" t="s">
        <v>2624</v>
      </c>
      <c r="G135" s="141" t="s">
        <v>320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328</v>
      </c>
    </row>
    <row r="136" spans="2:65" s="1" customFormat="1" ht="76.25" customHeight="1">
      <c r="B136" s="31"/>
      <c r="C136" s="138" t="s">
        <v>258</v>
      </c>
      <c r="D136" s="138" t="s">
        <v>166</v>
      </c>
      <c r="E136" s="139" t="s">
        <v>2625</v>
      </c>
      <c r="F136" s="140" t="s">
        <v>2626</v>
      </c>
      <c r="G136" s="141" t="s">
        <v>320</v>
      </c>
      <c r="H136" s="142">
        <v>1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82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340</v>
      </c>
    </row>
    <row r="137" spans="2:65" s="11" customFormat="1" ht="26" customHeight="1">
      <c r="B137" s="126"/>
      <c r="D137" s="127" t="s">
        <v>73</v>
      </c>
      <c r="E137" s="128" t="s">
        <v>960</v>
      </c>
      <c r="F137" s="128" t="s">
        <v>2627</v>
      </c>
      <c r="I137" s="129"/>
      <c r="J137" s="130">
        <f>BK137</f>
        <v>0</v>
      </c>
      <c r="L137" s="126"/>
      <c r="M137" s="131"/>
      <c r="P137" s="132">
        <f>SUM(P138:P148)</f>
        <v>0</v>
      </c>
      <c r="R137" s="132">
        <f>SUM(R138:R148)</f>
        <v>0</v>
      </c>
      <c r="T137" s="133">
        <f>SUM(T138:T148)</f>
        <v>0</v>
      </c>
      <c r="AR137" s="127" t="s">
        <v>82</v>
      </c>
      <c r="AT137" s="134" t="s">
        <v>73</v>
      </c>
      <c r="AU137" s="134" t="s">
        <v>74</v>
      </c>
      <c r="AY137" s="127" t="s">
        <v>163</v>
      </c>
      <c r="BK137" s="135">
        <f>SUM(BK138:BK148)</f>
        <v>0</v>
      </c>
    </row>
    <row r="138" spans="2:65" s="1" customFormat="1" ht="24.25" customHeight="1">
      <c r="B138" s="31"/>
      <c r="C138" s="138" t="s">
        <v>262</v>
      </c>
      <c r="D138" s="138" t="s">
        <v>166</v>
      </c>
      <c r="E138" s="139" t="s">
        <v>2628</v>
      </c>
      <c r="F138" s="140" t="s">
        <v>2629</v>
      </c>
      <c r="G138" s="141" t="s">
        <v>320</v>
      </c>
      <c r="H138" s="142">
        <v>1</v>
      </c>
      <c r="I138" s="143"/>
      <c r="J138" s="144">
        <f t="shared" ref="J138:J148" si="10">ROUND(I138*H138,2)</f>
        <v>0</v>
      </c>
      <c r="K138" s="145"/>
      <c r="L138" s="31"/>
      <c r="M138" s="146" t="s">
        <v>1</v>
      </c>
      <c r="N138" s="147" t="s">
        <v>40</v>
      </c>
      <c r="P138" s="148">
        <f t="shared" ref="P138:P148" si="11">O138*H138</f>
        <v>0</v>
      </c>
      <c r="Q138" s="148">
        <v>0</v>
      </c>
      <c r="R138" s="148">
        <f t="shared" ref="R138:R148" si="12">Q138*H138</f>
        <v>0</v>
      </c>
      <c r="S138" s="148">
        <v>0</v>
      </c>
      <c r="T138" s="149">
        <f t="shared" ref="T138:T148" si="13">S138*H138</f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 t="shared" ref="BE138:BE148" si="14">IF(N138="základná",J138,0)</f>
        <v>0</v>
      </c>
      <c r="BF138" s="151">
        <f t="shared" ref="BF138:BF148" si="15">IF(N138="znížená",J138,0)</f>
        <v>0</v>
      </c>
      <c r="BG138" s="151">
        <f t="shared" ref="BG138:BG148" si="16">IF(N138="zákl. prenesená",J138,0)</f>
        <v>0</v>
      </c>
      <c r="BH138" s="151">
        <f t="shared" ref="BH138:BH148" si="17">IF(N138="zníž. prenesená",J138,0)</f>
        <v>0</v>
      </c>
      <c r="BI138" s="151">
        <f t="shared" ref="BI138:BI148" si="18">IF(N138="nulová",J138,0)</f>
        <v>0</v>
      </c>
      <c r="BJ138" s="16" t="s">
        <v>171</v>
      </c>
      <c r="BK138" s="151">
        <f t="shared" ref="BK138:BK148" si="19">ROUND(I138*H138,2)</f>
        <v>0</v>
      </c>
      <c r="BL138" s="16" t="s">
        <v>170</v>
      </c>
      <c r="BM138" s="150" t="s">
        <v>352</v>
      </c>
    </row>
    <row r="139" spans="2:65" s="1" customFormat="1" ht="24.25" customHeight="1">
      <c r="B139" s="31"/>
      <c r="C139" s="138" t="s">
        <v>266</v>
      </c>
      <c r="D139" s="138" t="s">
        <v>166</v>
      </c>
      <c r="E139" s="139" t="s">
        <v>2630</v>
      </c>
      <c r="F139" s="140" t="s">
        <v>2631</v>
      </c>
      <c r="G139" s="141" t="s">
        <v>320</v>
      </c>
      <c r="H139" s="142">
        <v>2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361</v>
      </c>
    </row>
    <row r="140" spans="2:65" s="1" customFormat="1" ht="16.5" customHeight="1">
      <c r="B140" s="31"/>
      <c r="C140" s="138" t="s">
        <v>275</v>
      </c>
      <c r="D140" s="138" t="s">
        <v>166</v>
      </c>
      <c r="E140" s="139" t="s">
        <v>2632</v>
      </c>
      <c r="F140" s="140" t="s">
        <v>2633</v>
      </c>
      <c r="G140" s="141" t="s">
        <v>320</v>
      </c>
      <c r="H140" s="142">
        <v>8</v>
      </c>
      <c r="I140" s="143"/>
      <c r="J140" s="144">
        <f t="shared" si="10"/>
        <v>0</v>
      </c>
      <c r="K140" s="145"/>
      <c r="L140" s="31"/>
      <c r="M140" s="146" t="s">
        <v>1</v>
      </c>
      <c r="N140" s="147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300</v>
      </c>
    </row>
    <row r="141" spans="2:65" s="1" customFormat="1" ht="16.5" customHeight="1">
      <c r="B141" s="31"/>
      <c r="C141" s="138" t="s">
        <v>283</v>
      </c>
      <c r="D141" s="138" t="s">
        <v>166</v>
      </c>
      <c r="E141" s="139" t="s">
        <v>2634</v>
      </c>
      <c r="F141" s="140" t="s">
        <v>2635</v>
      </c>
      <c r="G141" s="141" t="s">
        <v>320</v>
      </c>
      <c r="H141" s="142">
        <v>21</v>
      </c>
      <c r="I141" s="143"/>
      <c r="J141" s="144">
        <f t="shared" si="10"/>
        <v>0</v>
      </c>
      <c r="K141" s="145"/>
      <c r="L141" s="31"/>
      <c r="M141" s="146" t="s">
        <v>1</v>
      </c>
      <c r="N141" s="147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379</v>
      </c>
    </row>
    <row r="142" spans="2:65" s="1" customFormat="1" ht="16.5" customHeight="1">
      <c r="B142" s="31"/>
      <c r="C142" s="138" t="s">
        <v>288</v>
      </c>
      <c r="D142" s="138" t="s">
        <v>166</v>
      </c>
      <c r="E142" s="139" t="s">
        <v>2636</v>
      </c>
      <c r="F142" s="140" t="s">
        <v>2637</v>
      </c>
      <c r="G142" s="141" t="s">
        <v>320</v>
      </c>
      <c r="H142" s="142">
        <v>21</v>
      </c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388</v>
      </c>
    </row>
    <row r="143" spans="2:65" s="1" customFormat="1" ht="21.75" customHeight="1">
      <c r="B143" s="31"/>
      <c r="C143" s="138" t="s">
        <v>296</v>
      </c>
      <c r="D143" s="138" t="s">
        <v>166</v>
      </c>
      <c r="E143" s="139" t="s">
        <v>2638</v>
      </c>
      <c r="F143" s="140" t="s">
        <v>2639</v>
      </c>
      <c r="G143" s="141" t="s">
        <v>320</v>
      </c>
      <c r="H143" s="142">
        <v>2</v>
      </c>
      <c r="I143" s="143"/>
      <c r="J143" s="144">
        <f t="shared" si="10"/>
        <v>0</v>
      </c>
      <c r="K143" s="145"/>
      <c r="L143" s="31"/>
      <c r="M143" s="146" t="s">
        <v>1</v>
      </c>
      <c r="N143" s="147" t="s">
        <v>40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6" t="s">
        <v>171</v>
      </c>
      <c r="BK143" s="151">
        <f t="shared" si="19"/>
        <v>0</v>
      </c>
      <c r="BL143" s="16" t="s">
        <v>170</v>
      </c>
      <c r="BM143" s="150" t="s">
        <v>398</v>
      </c>
    </row>
    <row r="144" spans="2:65" s="1" customFormat="1" ht="24.25" customHeight="1">
      <c r="B144" s="31"/>
      <c r="C144" s="138" t="s">
        <v>305</v>
      </c>
      <c r="D144" s="138" t="s">
        <v>166</v>
      </c>
      <c r="E144" s="139" t="s">
        <v>2640</v>
      </c>
      <c r="F144" s="140" t="s">
        <v>2641</v>
      </c>
      <c r="G144" s="141" t="s">
        <v>320</v>
      </c>
      <c r="H144" s="142">
        <v>1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82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409</v>
      </c>
    </row>
    <row r="145" spans="2:65" s="1" customFormat="1" ht="16.5" customHeight="1">
      <c r="B145" s="31"/>
      <c r="C145" s="138" t="s">
        <v>311</v>
      </c>
      <c r="D145" s="138" t="s">
        <v>166</v>
      </c>
      <c r="E145" s="139" t="s">
        <v>2642</v>
      </c>
      <c r="F145" s="140" t="s">
        <v>2643</v>
      </c>
      <c r="G145" s="141" t="s">
        <v>320</v>
      </c>
      <c r="H145" s="142">
        <v>4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82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419</v>
      </c>
    </row>
    <row r="146" spans="2:65" s="1" customFormat="1" ht="16.5" customHeight="1">
      <c r="B146" s="31"/>
      <c r="C146" s="138" t="s">
        <v>317</v>
      </c>
      <c r="D146" s="138" t="s">
        <v>166</v>
      </c>
      <c r="E146" s="139" t="s">
        <v>2644</v>
      </c>
      <c r="F146" s="140" t="s">
        <v>2645</v>
      </c>
      <c r="G146" s="141" t="s">
        <v>320</v>
      </c>
      <c r="H146" s="142">
        <v>1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433</v>
      </c>
    </row>
    <row r="147" spans="2:65" s="1" customFormat="1" ht="16.5" customHeight="1">
      <c r="B147" s="31"/>
      <c r="C147" s="138" t="s">
        <v>7</v>
      </c>
      <c r="D147" s="138" t="s">
        <v>166</v>
      </c>
      <c r="E147" s="139" t="s">
        <v>2646</v>
      </c>
      <c r="F147" s="140" t="s">
        <v>2647</v>
      </c>
      <c r="G147" s="141" t="s">
        <v>320</v>
      </c>
      <c r="H147" s="142">
        <v>2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450</v>
      </c>
    </row>
    <row r="148" spans="2:65" s="1" customFormat="1" ht="24.25" customHeight="1">
      <c r="B148" s="31"/>
      <c r="C148" s="138" t="s">
        <v>328</v>
      </c>
      <c r="D148" s="138" t="s">
        <v>166</v>
      </c>
      <c r="E148" s="139" t="s">
        <v>2648</v>
      </c>
      <c r="F148" s="140" t="s">
        <v>2649</v>
      </c>
      <c r="G148" s="141" t="s">
        <v>320</v>
      </c>
      <c r="H148" s="142">
        <v>1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0</v>
      </c>
      <c r="R148" s="148">
        <f t="shared" si="12"/>
        <v>0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466</v>
      </c>
    </row>
    <row r="149" spans="2:65" s="11" customFormat="1" ht="26" customHeight="1">
      <c r="B149" s="126"/>
      <c r="D149" s="127" t="s">
        <v>73</v>
      </c>
      <c r="E149" s="128" t="s">
        <v>964</v>
      </c>
      <c r="F149" s="128" t="s">
        <v>2650</v>
      </c>
      <c r="I149" s="129"/>
      <c r="J149" s="130">
        <f>BK149</f>
        <v>0</v>
      </c>
      <c r="L149" s="126"/>
      <c r="M149" s="131"/>
      <c r="P149" s="132">
        <f>SUM(P150:P164)</f>
        <v>0</v>
      </c>
      <c r="R149" s="132">
        <f>SUM(R150:R164)</f>
        <v>0</v>
      </c>
      <c r="T149" s="133">
        <f>SUM(T150:T164)</f>
        <v>0</v>
      </c>
      <c r="AR149" s="127" t="s">
        <v>82</v>
      </c>
      <c r="AT149" s="134" t="s">
        <v>73</v>
      </c>
      <c r="AU149" s="134" t="s">
        <v>74</v>
      </c>
      <c r="AY149" s="127" t="s">
        <v>163</v>
      </c>
      <c r="BK149" s="135">
        <f>SUM(BK150:BK164)</f>
        <v>0</v>
      </c>
    </row>
    <row r="150" spans="2:65" s="1" customFormat="1" ht="16.5" customHeight="1">
      <c r="B150" s="31"/>
      <c r="C150" s="138" t="s">
        <v>334</v>
      </c>
      <c r="D150" s="138" t="s">
        <v>166</v>
      </c>
      <c r="E150" s="139" t="s">
        <v>2651</v>
      </c>
      <c r="F150" s="140" t="s">
        <v>2652</v>
      </c>
      <c r="G150" s="141" t="s">
        <v>222</v>
      </c>
      <c r="H150" s="142">
        <v>1470</v>
      </c>
      <c r="I150" s="143"/>
      <c r="J150" s="144">
        <f t="shared" ref="J150:J164" si="20">ROUND(I150*H150,2)</f>
        <v>0</v>
      </c>
      <c r="K150" s="145"/>
      <c r="L150" s="31"/>
      <c r="M150" s="146" t="s">
        <v>1</v>
      </c>
      <c r="N150" s="147" t="s">
        <v>40</v>
      </c>
      <c r="P150" s="148">
        <f t="shared" ref="P150:P164" si="21">O150*H150</f>
        <v>0</v>
      </c>
      <c r="Q150" s="148">
        <v>0</v>
      </c>
      <c r="R150" s="148">
        <f t="shared" ref="R150:R164" si="22">Q150*H150</f>
        <v>0</v>
      </c>
      <c r="S150" s="148">
        <v>0</v>
      </c>
      <c r="T150" s="149">
        <f t="shared" ref="T150:T164" si="23">S150*H150</f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ref="BE150:BE164" si="24">IF(N150="základná",J150,0)</f>
        <v>0</v>
      </c>
      <c r="BF150" s="151">
        <f t="shared" ref="BF150:BF164" si="25">IF(N150="znížená",J150,0)</f>
        <v>0</v>
      </c>
      <c r="BG150" s="151">
        <f t="shared" ref="BG150:BG164" si="26">IF(N150="zákl. prenesená",J150,0)</f>
        <v>0</v>
      </c>
      <c r="BH150" s="151">
        <f t="shared" ref="BH150:BH164" si="27">IF(N150="zníž. prenesená",J150,0)</f>
        <v>0</v>
      </c>
      <c r="BI150" s="151">
        <f t="shared" ref="BI150:BI164" si="28">IF(N150="nulová",J150,0)</f>
        <v>0</v>
      </c>
      <c r="BJ150" s="16" t="s">
        <v>171</v>
      </c>
      <c r="BK150" s="151">
        <f t="shared" ref="BK150:BK164" si="29">ROUND(I150*H150,2)</f>
        <v>0</v>
      </c>
      <c r="BL150" s="16" t="s">
        <v>170</v>
      </c>
      <c r="BM150" s="150" t="s">
        <v>476</v>
      </c>
    </row>
    <row r="151" spans="2:65" s="1" customFormat="1" ht="24.25" customHeight="1">
      <c r="B151" s="31"/>
      <c r="C151" s="138" t="s">
        <v>340</v>
      </c>
      <c r="D151" s="138" t="s">
        <v>166</v>
      </c>
      <c r="E151" s="139" t="s">
        <v>2653</v>
      </c>
      <c r="F151" s="140" t="s">
        <v>2654</v>
      </c>
      <c r="G151" s="141" t="s">
        <v>222</v>
      </c>
      <c r="H151" s="142">
        <v>1650</v>
      </c>
      <c r="I151" s="143"/>
      <c r="J151" s="144">
        <f t="shared" si="20"/>
        <v>0</v>
      </c>
      <c r="K151" s="145"/>
      <c r="L151" s="31"/>
      <c r="M151" s="146" t="s">
        <v>1</v>
      </c>
      <c r="N151" s="147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170</v>
      </c>
      <c r="BM151" s="150" t="s">
        <v>484</v>
      </c>
    </row>
    <row r="152" spans="2:65" s="1" customFormat="1" ht="24.25" customHeight="1">
      <c r="B152" s="31"/>
      <c r="C152" s="138" t="s">
        <v>346</v>
      </c>
      <c r="D152" s="138" t="s">
        <v>166</v>
      </c>
      <c r="E152" s="139" t="s">
        <v>2655</v>
      </c>
      <c r="F152" s="140" t="s">
        <v>2656</v>
      </c>
      <c r="G152" s="141" t="s">
        <v>2657</v>
      </c>
      <c r="H152" s="142">
        <v>20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496</v>
      </c>
    </row>
    <row r="153" spans="2:65" s="1" customFormat="1" ht="16.5" customHeight="1">
      <c r="B153" s="31"/>
      <c r="C153" s="138" t="s">
        <v>352</v>
      </c>
      <c r="D153" s="138" t="s">
        <v>166</v>
      </c>
      <c r="E153" s="139" t="s">
        <v>2658</v>
      </c>
      <c r="F153" s="140" t="s">
        <v>2659</v>
      </c>
      <c r="G153" s="141" t="s">
        <v>320</v>
      </c>
      <c r="H153" s="142">
        <v>10</v>
      </c>
      <c r="I153" s="143"/>
      <c r="J153" s="144">
        <f t="shared" si="20"/>
        <v>0</v>
      </c>
      <c r="K153" s="145"/>
      <c r="L153" s="31"/>
      <c r="M153" s="146" t="s">
        <v>1</v>
      </c>
      <c r="N153" s="147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509</v>
      </c>
    </row>
    <row r="154" spans="2:65" s="1" customFormat="1" ht="16.5" customHeight="1">
      <c r="B154" s="31"/>
      <c r="C154" s="138" t="s">
        <v>357</v>
      </c>
      <c r="D154" s="138" t="s">
        <v>166</v>
      </c>
      <c r="E154" s="139" t="s">
        <v>2660</v>
      </c>
      <c r="F154" s="140" t="s">
        <v>2661</v>
      </c>
      <c r="G154" s="141" t="s">
        <v>222</v>
      </c>
      <c r="H154" s="142">
        <v>180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170</v>
      </c>
      <c r="AT154" s="150" t="s">
        <v>166</v>
      </c>
      <c r="AU154" s="150" t="s">
        <v>82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170</v>
      </c>
      <c r="BM154" s="150" t="s">
        <v>883</v>
      </c>
    </row>
    <row r="155" spans="2:65" s="1" customFormat="1" ht="24.25" customHeight="1">
      <c r="B155" s="31"/>
      <c r="C155" s="138" t="s">
        <v>361</v>
      </c>
      <c r="D155" s="138" t="s">
        <v>166</v>
      </c>
      <c r="E155" s="139" t="s">
        <v>2662</v>
      </c>
      <c r="F155" s="140" t="s">
        <v>2663</v>
      </c>
      <c r="G155" s="141" t="s">
        <v>320</v>
      </c>
      <c r="H155" s="142">
        <v>2</v>
      </c>
      <c r="I155" s="143"/>
      <c r="J155" s="144">
        <f t="shared" si="20"/>
        <v>0</v>
      </c>
      <c r="K155" s="145"/>
      <c r="L155" s="31"/>
      <c r="M155" s="146" t="s">
        <v>1</v>
      </c>
      <c r="N155" s="147" t="s">
        <v>40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AR155" s="150" t="s">
        <v>170</v>
      </c>
      <c r="AT155" s="150" t="s">
        <v>166</v>
      </c>
      <c r="AU155" s="150" t="s">
        <v>82</v>
      </c>
      <c r="AY155" s="16" t="s">
        <v>163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6" t="s">
        <v>171</v>
      </c>
      <c r="BK155" s="151">
        <f t="shared" si="29"/>
        <v>0</v>
      </c>
      <c r="BL155" s="16" t="s">
        <v>170</v>
      </c>
      <c r="BM155" s="150" t="s">
        <v>891</v>
      </c>
    </row>
    <row r="156" spans="2:65" s="1" customFormat="1" ht="16.5" customHeight="1">
      <c r="B156" s="31"/>
      <c r="C156" s="138" t="s">
        <v>366</v>
      </c>
      <c r="D156" s="138" t="s">
        <v>166</v>
      </c>
      <c r="E156" s="139" t="s">
        <v>2664</v>
      </c>
      <c r="F156" s="140" t="s">
        <v>2665</v>
      </c>
      <c r="G156" s="141" t="s">
        <v>320</v>
      </c>
      <c r="H156" s="142">
        <v>2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AR156" s="150" t="s">
        <v>170</v>
      </c>
      <c r="AT156" s="150" t="s">
        <v>166</v>
      </c>
      <c r="AU156" s="150" t="s">
        <v>82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901</v>
      </c>
    </row>
    <row r="157" spans="2:65" s="1" customFormat="1" ht="16.5" customHeight="1">
      <c r="B157" s="31"/>
      <c r="C157" s="138" t="s">
        <v>300</v>
      </c>
      <c r="D157" s="138" t="s">
        <v>166</v>
      </c>
      <c r="E157" s="139" t="s">
        <v>2666</v>
      </c>
      <c r="F157" s="140" t="s">
        <v>2667</v>
      </c>
      <c r="G157" s="141" t="s">
        <v>320</v>
      </c>
      <c r="H157" s="142">
        <v>24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AR157" s="150" t="s">
        <v>170</v>
      </c>
      <c r="AT157" s="150" t="s">
        <v>166</v>
      </c>
      <c r="AU157" s="150" t="s">
        <v>82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911</v>
      </c>
    </row>
    <row r="158" spans="2:65" s="1" customFormat="1" ht="16.5" customHeight="1">
      <c r="B158" s="31"/>
      <c r="C158" s="138" t="s">
        <v>374</v>
      </c>
      <c r="D158" s="138" t="s">
        <v>166</v>
      </c>
      <c r="E158" s="139" t="s">
        <v>2668</v>
      </c>
      <c r="F158" s="140" t="s">
        <v>2669</v>
      </c>
      <c r="G158" s="141" t="s">
        <v>320</v>
      </c>
      <c r="H158" s="142">
        <v>24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82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922</v>
      </c>
    </row>
    <row r="159" spans="2:65" s="1" customFormat="1" ht="16.5" customHeight="1">
      <c r="B159" s="31"/>
      <c r="C159" s="138" t="s">
        <v>379</v>
      </c>
      <c r="D159" s="138" t="s">
        <v>166</v>
      </c>
      <c r="E159" s="139" t="s">
        <v>2670</v>
      </c>
      <c r="F159" s="140" t="s">
        <v>2671</v>
      </c>
      <c r="G159" s="141" t="s">
        <v>320</v>
      </c>
      <c r="H159" s="142">
        <v>24</v>
      </c>
      <c r="I159" s="143"/>
      <c r="J159" s="144">
        <f t="shared" si="20"/>
        <v>0</v>
      </c>
      <c r="K159" s="145"/>
      <c r="L159" s="31"/>
      <c r="M159" s="146" t="s">
        <v>1</v>
      </c>
      <c r="N159" s="147" t="s">
        <v>40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AR159" s="150" t="s">
        <v>170</v>
      </c>
      <c r="AT159" s="150" t="s">
        <v>166</v>
      </c>
      <c r="AU159" s="150" t="s">
        <v>82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928</v>
      </c>
    </row>
    <row r="160" spans="2:65" s="1" customFormat="1" ht="16.5" customHeight="1">
      <c r="B160" s="31"/>
      <c r="C160" s="138" t="s">
        <v>383</v>
      </c>
      <c r="D160" s="138" t="s">
        <v>166</v>
      </c>
      <c r="E160" s="139" t="s">
        <v>2672</v>
      </c>
      <c r="F160" s="140" t="s">
        <v>2673</v>
      </c>
      <c r="G160" s="141" t="s">
        <v>320</v>
      </c>
      <c r="H160" s="142">
        <v>4</v>
      </c>
      <c r="I160" s="143"/>
      <c r="J160" s="144">
        <f t="shared" si="20"/>
        <v>0</v>
      </c>
      <c r="K160" s="145"/>
      <c r="L160" s="31"/>
      <c r="M160" s="146" t="s">
        <v>1</v>
      </c>
      <c r="N160" s="147" t="s">
        <v>40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AR160" s="150" t="s">
        <v>170</v>
      </c>
      <c r="AT160" s="150" t="s">
        <v>166</v>
      </c>
      <c r="AU160" s="150" t="s">
        <v>82</v>
      </c>
      <c r="AY160" s="16" t="s">
        <v>163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6" t="s">
        <v>171</v>
      </c>
      <c r="BK160" s="151">
        <f t="shared" si="29"/>
        <v>0</v>
      </c>
      <c r="BL160" s="16" t="s">
        <v>170</v>
      </c>
      <c r="BM160" s="150" t="s">
        <v>940</v>
      </c>
    </row>
    <row r="161" spans="2:65" s="1" customFormat="1" ht="16.5" customHeight="1">
      <c r="B161" s="31"/>
      <c r="C161" s="138" t="s">
        <v>388</v>
      </c>
      <c r="D161" s="138" t="s">
        <v>166</v>
      </c>
      <c r="E161" s="139" t="s">
        <v>2674</v>
      </c>
      <c r="F161" s="140" t="s">
        <v>2675</v>
      </c>
      <c r="G161" s="141" t="s">
        <v>320</v>
      </c>
      <c r="H161" s="142">
        <v>21</v>
      </c>
      <c r="I161" s="143"/>
      <c r="J161" s="144">
        <f t="shared" si="20"/>
        <v>0</v>
      </c>
      <c r="K161" s="145"/>
      <c r="L161" s="31"/>
      <c r="M161" s="146" t="s">
        <v>1</v>
      </c>
      <c r="N161" s="147" t="s">
        <v>40</v>
      </c>
      <c r="P161" s="148">
        <f t="shared" si="21"/>
        <v>0</v>
      </c>
      <c r="Q161" s="148">
        <v>0</v>
      </c>
      <c r="R161" s="148">
        <f t="shared" si="22"/>
        <v>0</v>
      </c>
      <c r="S161" s="148">
        <v>0</v>
      </c>
      <c r="T161" s="149">
        <f t="shared" si="23"/>
        <v>0</v>
      </c>
      <c r="AR161" s="150" t="s">
        <v>170</v>
      </c>
      <c r="AT161" s="150" t="s">
        <v>166</v>
      </c>
      <c r="AU161" s="150" t="s">
        <v>82</v>
      </c>
      <c r="AY161" s="16" t="s">
        <v>163</v>
      </c>
      <c r="BE161" s="151">
        <f t="shared" si="24"/>
        <v>0</v>
      </c>
      <c r="BF161" s="151">
        <f t="shared" si="25"/>
        <v>0</v>
      </c>
      <c r="BG161" s="151">
        <f t="shared" si="26"/>
        <v>0</v>
      </c>
      <c r="BH161" s="151">
        <f t="shared" si="27"/>
        <v>0</v>
      </c>
      <c r="BI161" s="151">
        <f t="shared" si="28"/>
        <v>0</v>
      </c>
      <c r="BJ161" s="16" t="s">
        <v>171</v>
      </c>
      <c r="BK161" s="151">
        <f t="shared" si="29"/>
        <v>0</v>
      </c>
      <c r="BL161" s="16" t="s">
        <v>170</v>
      </c>
      <c r="BM161" s="150" t="s">
        <v>951</v>
      </c>
    </row>
    <row r="162" spans="2:65" s="1" customFormat="1" ht="24.25" customHeight="1">
      <c r="B162" s="31"/>
      <c r="C162" s="138" t="s">
        <v>393</v>
      </c>
      <c r="D162" s="138" t="s">
        <v>166</v>
      </c>
      <c r="E162" s="139" t="s">
        <v>2676</v>
      </c>
      <c r="F162" s="140" t="s">
        <v>2677</v>
      </c>
      <c r="G162" s="141" t="s">
        <v>320</v>
      </c>
      <c r="H162" s="142">
        <v>1</v>
      </c>
      <c r="I162" s="143"/>
      <c r="J162" s="144">
        <f t="shared" si="20"/>
        <v>0</v>
      </c>
      <c r="K162" s="145"/>
      <c r="L162" s="31"/>
      <c r="M162" s="146" t="s">
        <v>1</v>
      </c>
      <c r="N162" s="147" t="s">
        <v>40</v>
      </c>
      <c r="P162" s="148">
        <f t="shared" si="21"/>
        <v>0</v>
      </c>
      <c r="Q162" s="148">
        <v>0</v>
      </c>
      <c r="R162" s="148">
        <f t="shared" si="22"/>
        <v>0</v>
      </c>
      <c r="S162" s="148">
        <v>0</v>
      </c>
      <c r="T162" s="149">
        <f t="shared" si="23"/>
        <v>0</v>
      </c>
      <c r="AR162" s="150" t="s">
        <v>170</v>
      </c>
      <c r="AT162" s="150" t="s">
        <v>166</v>
      </c>
      <c r="AU162" s="150" t="s">
        <v>82</v>
      </c>
      <c r="AY162" s="16" t="s">
        <v>163</v>
      </c>
      <c r="BE162" s="151">
        <f t="shared" si="24"/>
        <v>0</v>
      </c>
      <c r="BF162" s="151">
        <f t="shared" si="25"/>
        <v>0</v>
      </c>
      <c r="BG162" s="151">
        <f t="shared" si="26"/>
        <v>0</v>
      </c>
      <c r="BH162" s="151">
        <f t="shared" si="27"/>
        <v>0</v>
      </c>
      <c r="BI162" s="151">
        <f t="shared" si="28"/>
        <v>0</v>
      </c>
      <c r="BJ162" s="16" t="s">
        <v>171</v>
      </c>
      <c r="BK162" s="151">
        <f t="shared" si="29"/>
        <v>0</v>
      </c>
      <c r="BL162" s="16" t="s">
        <v>170</v>
      </c>
      <c r="BM162" s="150" t="s">
        <v>959</v>
      </c>
    </row>
    <row r="163" spans="2:65" s="1" customFormat="1" ht="21.75" customHeight="1">
      <c r="B163" s="31"/>
      <c r="C163" s="138" t="s">
        <v>398</v>
      </c>
      <c r="D163" s="138" t="s">
        <v>166</v>
      </c>
      <c r="E163" s="139" t="s">
        <v>2678</v>
      </c>
      <c r="F163" s="140" t="s">
        <v>2679</v>
      </c>
      <c r="G163" s="141" t="s">
        <v>320</v>
      </c>
      <c r="H163" s="142">
        <v>6</v>
      </c>
      <c r="I163" s="143"/>
      <c r="J163" s="144">
        <f t="shared" si="20"/>
        <v>0</v>
      </c>
      <c r="K163" s="145"/>
      <c r="L163" s="31"/>
      <c r="M163" s="146" t="s">
        <v>1</v>
      </c>
      <c r="N163" s="147" t="s">
        <v>40</v>
      </c>
      <c r="P163" s="148">
        <f t="shared" si="21"/>
        <v>0</v>
      </c>
      <c r="Q163" s="148">
        <v>0</v>
      </c>
      <c r="R163" s="148">
        <f t="shared" si="22"/>
        <v>0</v>
      </c>
      <c r="S163" s="148">
        <v>0</v>
      </c>
      <c r="T163" s="149">
        <f t="shared" si="23"/>
        <v>0</v>
      </c>
      <c r="AR163" s="150" t="s">
        <v>170</v>
      </c>
      <c r="AT163" s="150" t="s">
        <v>166</v>
      </c>
      <c r="AU163" s="150" t="s">
        <v>82</v>
      </c>
      <c r="AY163" s="16" t="s">
        <v>163</v>
      </c>
      <c r="BE163" s="151">
        <f t="shared" si="24"/>
        <v>0</v>
      </c>
      <c r="BF163" s="151">
        <f t="shared" si="25"/>
        <v>0</v>
      </c>
      <c r="BG163" s="151">
        <f t="shared" si="26"/>
        <v>0</v>
      </c>
      <c r="BH163" s="151">
        <f t="shared" si="27"/>
        <v>0</v>
      </c>
      <c r="BI163" s="151">
        <f t="shared" si="28"/>
        <v>0</v>
      </c>
      <c r="BJ163" s="16" t="s">
        <v>171</v>
      </c>
      <c r="BK163" s="151">
        <f t="shared" si="29"/>
        <v>0</v>
      </c>
      <c r="BL163" s="16" t="s">
        <v>170</v>
      </c>
      <c r="BM163" s="150" t="s">
        <v>967</v>
      </c>
    </row>
    <row r="164" spans="2:65" s="1" customFormat="1" ht="44.25" customHeight="1">
      <c r="B164" s="31"/>
      <c r="C164" s="138" t="s">
        <v>403</v>
      </c>
      <c r="D164" s="138" t="s">
        <v>166</v>
      </c>
      <c r="E164" s="139" t="s">
        <v>2680</v>
      </c>
      <c r="F164" s="140" t="s">
        <v>2681</v>
      </c>
      <c r="G164" s="141" t="s">
        <v>320</v>
      </c>
      <c r="H164" s="142">
        <v>4</v>
      </c>
      <c r="I164" s="143"/>
      <c r="J164" s="144">
        <f t="shared" si="20"/>
        <v>0</v>
      </c>
      <c r="K164" s="145"/>
      <c r="L164" s="31"/>
      <c r="M164" s="146" t="s">
        <v>1</v>
      </c>
      <c r="N164" s="147" t="s">
        <v>40</v>
      </c>
      <c r="P164" s="148">
        <f t="shared" si="21"/>
        <v>0</v>
      </c>
      <c r="Q164" s="148">
        <v>0</v>
      </c>
      <c r="R164" s="148">
        <f t="shared" si="22"/>
        <v>0</v>
      </c>
      <c r="S164" s="148">
        <v>0</v>
      </c>
      <c r="T164" s="149">
        <f t="shared" si="23"/>
        <v>0</v>
      </c>
      <c r="AR164" s="150" t="s">
        <v>170</v>
      </c>
      <c r="AT164" s="150" t="s">
        <v>166</v>
      </c>
      <c r="AU164" s="150" t="s">
        <v>82</v>
      </c>
      <c r="AY164" s="16" t="s">
        <v>163</v>
      </c>
      <c r="BE164" s="151">
        <f t="shared" si="24"/>
        <v>0</v>
      </c>
      <c r="BF164" s="151">
        <f t="shared" si="25"/>
        <v>0</v>
      </c>
      <c r="BG164" s="151">
        <f t="shared" si="26"/>
        <v>0</v>
      </c>
      <c r="BH164" s="151">
        <f t="shared" si="27"/>
        <v>0</v>
      </c>
      <c r="BI164" s="151">
        <f t="shared" si="28"/>
        <v>0</v>
      </c>
      <c r="BJ164" s="16" t="s">
        <v>171</v>
      </c>
      <c r="BK164" s="151">
        <f t="shared" si="29"/>
        <v>0</v>
      </c>
      <c r="BL164" s="16" t="s">
        <v>170</v>
      </c>
      <c r="BM164" s="150" t="s">
        <v>975</v>
      </c>
    </row>
    <row r="165" spans="2:65" s="11" customFormat="1" ht="26" customHeight="1">
      <c r="B165" s="126"/>
      <c r="D165" s="127" t="s">
        <v>73</v>
      </c>
      <c r="E165" s="128" t="s">
        <v>968</v>
      </c>
      <c r="F165" s="128" t="s">
        <v>2682</v>
      </c>
      <c r="I165" s="129"/>
      <c r="J165" s="130">
        <f>BK165</f>
        <v>0</v>
      </c>
      <c r="L165" s="126"/>
      <c r="M165" s="131"/>
      <c r="P165" s="132">
        <f>SUM(P166:P184)</f>
        <v>0</v>
      </c>
      <c r="R165" s="132">
        <f>SUM(R166:R184)</f>
        <v>0</v>
      </c>
      <c r="T165" s="133">
        <f>SUM(T166:T184)</f>
        <v>0</v>
      </c>
      <c r="AR165" s="127" t="s">
        <v>82</v>
      </c>
      <c r="AT165" s="134" t="s">
        <v>73</v>
      </c>
      <c r="AU165" s="134" t="s">
        <v>74</v>
      </c>
      <c r="AY165" s="127" t="s">
        <v>163</v>
      </c>
      <c r="BK165" s="135">
        <f>SUM(BK166:BK184)</f>
        <v>0</v>
      </c>
    </row>
    <row r="166" spans="2:65" s="1" customFormat="1" ht="16.5" customHeight="1">
      <c r="B166" s="31"/>
      <c r="C166" s="138" t="s">
        <v>409</v>
      </c>
      <c r="D166" s="138" t="s">
        <v>166</v>
      </c>
      <c r="E166" s="139" t="s">
        <v>2683</v>
      </c>
      <c r="F166" s="140" t="s">
        <v>2684</v>
      </c>
      <c r="G166" s="141" t="s">
        <v>222</v>
      </c>
      <c r="H166" s="142">
        <v>1650</v>
      </c>
      <c r="I166" s="143"/>
      <c r="J166" s="144">
        <f t="shared" ref="J166:J184" si="30">ROUND(I166*H166,2)</f>
        <v>0</v>
      </c>
      <c r="K166" s="145"/>
      <c r="L166" s="31"/>
      <c r="M166" s="146" t="s">
        <v>1</v>
      </c>
      <c r="N166" s="147" t="s">
        <v>40</v>
      </c>
      <c r="P166" s="148">
        <f t="shared" ref="P166:P184" si="31">O166*H166</f>
        <v>0</v>
      </c>
      <c r="Q166" s="148">
        <v>0</v>
      </c>
      <c r="R166" s="148">
        <f t="shared" ref="R166:R184" si="32">Q166*H166</f>
        <v>0</v>
      </c>
      <c r="S166" s="148">
        <v>0</v>
      </c>
      <c r="T166" s="149">
        <f t="shared" ref="T166:T184" si="33">S166*H166</f>
        <v>0</v>
      </c>
      <c r="AR166" s="150" t="s">
        <v>170</v>
      </c>
      <c r="AT166" s="150" t="s">
        <v>166</v>
      </c>
      <c r="AU166" s="150" t="s">
        <v>82</v>
      </c>
      <c r="AY166" s="16" t="s">
        <v>163</v>
      </c>
      <c r="BE166" s="151">
        <f t="shared" ref="BE166:BE184" si="34">IF(N166="základná",J166,0)</f>
        <v>0</v>
      </c>
      <c r="BF166" s="151">
        <f t="shared" ref="BF166:BF184" si="35">IF(N166="znížená",J166,0)</f>
        <v>0</v>
      </c>
      <c r="BG166" s="151">
        <f t="shared" ref="BG166:BG184" si="36">IF(N166="zákl. prenesená",J166,0)</f>
        <v>0</v>
      </c>
      <c r="BH166" s="151">
        <f t="shared" ref="BH166:BH184" si="37">IF(N166="zníž. prenesená",J166,0)</f>
        <v>0</v>
      </c>
      <c r="BI166" s="151">
        <f t="shared" ref="BI166:BI184" si="38">IF(N166="nulová",J166,0)</f>
        <v>0</v>
      </c>
      <c r="BJ166" s="16" t="s">
        <v>171</v>
      </c>
      <c r="BK166" s="151">
        <f t="shared" ref="BK166:BK184" si="39">ROUND(I166*H166,2)</f>
        <v>0</v>
      </c>
      <c r="BL166" s="16" t="s">
        <v>170</v>
      </c>
      <c r="BM166" s="150" t="s">
        <v>983</v>
      </c>
    </row>
    <row r="167" spans="2:65" s="1" customFormat="1" ht="16.5" customHeight="1">
      <c r="B167" s="31"/>
      <c r="C167" s="138" t="s">
        <v>415</v>
      </c>
      <c r="D167" s="138" t="s">
        <v>166</v>
      </c>
      <c r="E167" s="139" t="s">
        <v>2685</v>
      </c>
      <c r="F167" s="140" t="s">
        <v>2686</v>
      </c>
      <c r="G167" s="141" t="s">
        <v>222</v>
      </c>
      <c r="H167" s="142">
        <v>412.5</v>
      </c>
      <c r="I167" s="143"/>
      <c r="J167" s="144">
        <f t="shared" si="30"/>
        <v>0</v>
      </c>
      <c r="K167" s="145"/>
      <c r="L167" s="31"/>
      <c r="M167" s="146" t="s">
        <v>1</v>
      </c>
      <c r="N167" s="147" t="s">
        <v>40</v>
      </c>
      <c r="P167" s="148">
        <f t="shared" si="31"/>
        <v>0</v>
      </c>
      <c r="Q167" s="148">
        <v>0</v>
      </c>
      <c r="R167" s="148">
        <f t="shared" si="32"/>
        <v>0</v>
      </c>
      <c r="S167" s="148">
        <v>0</v>
      </c>
      <c r="T167" s="149">
        <f t="shared" si="33"/>
        <v>0</v>
      </c>
      <c r="AR167" s="150" t="s">
        <v>170</v>
      </c>
      <c r="AT167" s="150" t="s">
        <v>166</v>
      </c>
      <c r="AU167" s="150" t="s">
        <v>82</v>
      </c>
      <c r="AY167" s="16" t="s">
        <v>163</v>
      </c>
      <c r="BE167" s="151">
        <f t="shared" si="34"/>
        <v>0</v>
      </c>
      <c r="BF167" s="151">
        <f t="shared" si="35"/>
        <v>0</v>
      </c>
      <c r="BG167" s="151">
        <f t="shared" si="36"/>
        <v>0</v>
      </c>
      <c r="BH167" s="151">
        <f t="shared" si="37"/>
        <v>0</v>
      </c>
      <c r="BI167" s="151">
        <f t="shared" si="38"/>
        <v>0</v>
      </c>
      <c r="BJ167" s="16" t="s">
        <v>171</v>
      </c>
      <c r="BK167" s="151">
        <f t="shared" si="39"/>
        <v>0</v>
      </c>
      <c r="BL167" s="16" t="s">
        <v>170</v>
      </c>
      <c r="BM167" s="150" t="s">
        <v>991</v>
      </c>
    </row>
    <row r="168" spans="2:65" s="1" customFormat="1" ht="16.5" customHeight="1">
      <c r="B168" s="31"/>
      <c r="C168" s="138" t="s">
        <v>419</v>
      </c>
      <c r="D168" s="138" t="s">
        <v>166</v>
      </c>
      <c r="E168" s="139" t="s">
        <v>2687</v>
      </c>
      <c r="F168" s="140" t="s">
        <v>2688</v>
      </c>
      <c r="G168" s="141" t="s">
        <v>222</v>
      </c>
      <c r="H168" s="142">
        <v>1650</v>
      </c>
      <c r="I168" s="143"/>
      <c r="J168" s="144">
        <f t="shared" si="30"/>
        <v>0</v>
      </c>
      <c r="K168" s="145"/>
      <c r="L168" s="31"/>
      <c r="M168" s="146" t="s">
        <v>1</v>
      </c>
      <c r="N168" s="147" t="s">
        <v>40</v>
      </c>
      <c r="P168" s="148">
        <f t="shared" si="31"/>
        <v>0</v>
      </c>
      <c r="Q168" s="148">
        <v>0</v>
      </c>
      <c r="R168" s="148">
        <f t="shared" si="32"/>
        <v>0</v>
      </c>
      <c r="S168" s="148">
        <v>0</v>
      </c>
      <c r="T168" s="149">
        <f t="shared" si="33"/>
        <v>0</v>
      </c>
      <c r="AR168" s="150" t="s">
        <v>170</v>
      </c>
      <c r="AT168" s="150" t="s">
        <v>166</v>
      </c>
      <c r="AU168" s="150" t="s">
        <v>82</v>
      </c>
      <c r="AY168" s="16" t="s">
        <v>163</v>
      </c>
      <c r="BE168" s="151">
        <f t="shared" si="34"/>
        <v>0</v>
      </c>
      <c r="BF168" s="151">
        <f t="shared" si="35"/>
        <v>0</v>
      </c>
      <c r="BG168" s="151">
        <f t="shared" si="36"/>
        <v>0</v>
      </c>
      <c r="BH168" s="151">
        <f t="shared" si="37"/>
        <v>0</v>
      </c>
      <c r="BI168" s="151">
        <f t="shared" si="38"/>
        <v>0</v>
      </c>
      <c r="BJ168" s="16" t="s">
        <v>171</v>
      </c>
      <c r="BK168" s="151">
        <f t="shared" si="39"/>
        <v>0</v>
      </c>
      <c r="BL168" s="16" t="s">
        <v>170</v>
      </c>
      <c r="BM168" s="150" t="s">
        <v>999</v>
      </c>
    </row>
    <row r="169" spans="2:65" s="1" customFormat="1" ht="16.5" customHeight="1">
      <c r="B169" s="31"/>
      <c r="C169" s="138" t="s">
        <v>425</v>
      </c>
      <c r="D169" s="138" t="s">
        <v>166</v>
      </c>
      <c r="E169" s="139" t="s">
        <v>2689</v>
      </c>
      <c r="F169" s="140" t="s">
        <v>2690</v>
      </c>
      <c r="G169" s="141" t="s">
        <v>222</v>
      </c>
      <c r="H169" s="142">
        <v>200</v>
      </c>
      <c r="I169" s="143"/>
      <c r="J169" s="144">
        <f t="shared" si="30"/>
        <v>0</v>
      </c>
      <c r="K169" s="145"/>
      <c r="L169" s="31"/>
      <c r="M169" s="146" t="s">
        <v>1</v>
      </c>
      <c r="N169" s="147" t="s">
        <v>40</v>
      </c>
      <c r="P169" s="148">
        <f t="shared" si="31"/>
        <v>0</v>
      </c>
      <c r="Q169" s="148">
        <v>0</v>
      </c>
      <c r="R169" s="148">
        <f t="shared" si="32"/>
        <v>0</v>
      </c>
      <c r="S169" s="148">
        <v>0</v>
      </c>
      <c r="T169" s="149">
        <f t="shared" si="33"/>
        <v>0</v>
      </c>
      <c r="AR169" s="150" t="s">
        <v>170</v>
      </c>
      <c r="AT169" s="150" t="s">
        <v>166</v>
      </c>
      <c r="AU169" s="150" t="s">
        <v>82</v>
      </c>
      <c r="AY169" s="16" t="s">
        <v>163</v>
      </c>
      <c r="BE169" s="151">
        <f t="shared" si="34"/>
        <v>0</v>
      </c>
      <c r="BF169" s="151">
        <f t="shared" si="35"/>
        <v>0</v>
      </c>
      <c r="BG169" s="151">
        <f t="shared" si="36"/>
        <v>0</v>
      </c>
      <c r="BH169" s="151">
        <f t="shared" si="37"/>
        <v>0</v>
      </c>
      <c r="BI169" s="151">
        <f t="shared" si="38"/>
        <v>0</v>
      </c>
      <c r="BJ169" s="16" t="s">
        <v>171</v>
      </c>
      <c r="BK169" s="151">
        <f t="shared" si="39"/>
        <v>0</v>
      </c>
      <c r="BL169" s="16" t="s">
        <v>170</v>
      </c>
      <c r="BM169" s="150" t="s">
        <v>1007</v>
      </c>
    </row>
    <row r="170" spans="2:65" s="1" customFormat="1" ht="21.75" customHeight="1">
      <c r="B170" s="31"/>
      <c r="C170" s="138" t="s">
        <v>433</v>
      </c>
      <c r="D170" s="138" t="s">
        <v>166</v>
      </c>
      <c r="E170" s="139" t="s">
        <v>2691</v>
      </c>
      <c r="F170" s="140" t="s">
        <v>2692</v>
      </c>
      <c r="G170" s="141" t="s">
        <v>222</v>
      </c>
      <c r="H170" s="142">
        <v>65</v>
      </c>
      <c r="I170" s="143"/>
      <c r="J170" s="144">
        <f t="shared" si="30"/>
        <v>0</v>
      </c>
      <c r="K170" s="145"/>
      <c r="L170" s="31"/>
      <c r="M170" s="146" t="s">
        <v>1</v>
      </c>
      <c r="N170" s="147" t="s">
        <v>40</v>
      </c>
      <c r="P170" s="148">
        <f t="shared" si="31"/>
        <v>0</v>
      </c>
      <c r="Q170" s="148">
        <v>0</v>
      </c>
      <c r="R170" s="148">
        <f t="shared" si="32"/>
        <v>0</v>
      </c>
      <c r="S170" s="148">
        <v>0</v>
      </c>
      <c r="T170" s="149">
        <f t="shared" si="33"/>
        <v>0</v>
      </c>
      <c r="AR170" s="150" t="s">
        <v>170</v>
      </c>
      <c r="AT170" s="150" t="s">
        <v>166</v>
      </c>
      <c r="AU170" s="150" t="s">
        <v>82</v>
      </c>
      <c r="AY170" s="16" t="s">
        <v>163</v>
      </c>
      <c r="BE170" s="151">
        <f t="shared" si="34"/>
        <v>0</v>
      </c>
      <c r="BF170" s="151">
        <f t="shared" si="35"/>
        <v>0</v>
      </c>
      <c r="BG170" s="151">
        <f t="shared" si="36"/>
        <v>0</v>
      </c>
      <c r="BH170" s="151">
        <f t="shared" si="37"/>
        <v>0</v>
      </c>
      <c r="BI170" s="151">
        <f t="shared" si="38"/>
        <v>0</v>
      </c>
      <c r="BJ170" s="16" t="s">
        <v>171</v>
      </c>
      <c r="BK170" s="151">
        <f t="shared" si="39"/>
        <v>0</v>
      </c>
      <c r="BL170" s="16" t="s">
        <v>170</v>
      </c>
      <c r="BM170" s="150" t="s">
        <v>1015</v>
      </c>
    </row>
    <row r="171" spans="2:65" s="1" customFormat="1" ht="16.5" customHeight="1">
      <c r="B171" s="31"/>
      <c r="C171" s="138" t="s">
        <v>446</v>
      </c>
      <c r="D171" s="138" t="s">
        <v>166</v>
      </c>
      <c r="E171" s="139" t="s">
        <v>2693</v>
      </c>
      <c r="F171" s="140" t="s">
        <v>2694</v>
      </c>
      <c r="G171" s="141" t="s">
        <v>320</v>
      </c>
      <c r="H171" s="142">
        <v>6</v>
      </c>
      <c r="I171" s="143"/>
      <c r="J171" s="144">
        <f t="shared" si="30"/>
        <v>0</v>
      </c>
      <c r="K171" s="145"/>
      <c r="L171" s="31"/>
      <c r="M171" s="146" t="s">
        <v>1</v>
      </c>
      <c r="N171" s="147" t="s">
        <v>40</v>
      </c>
      <c r="P171" s="148">
        <f t="shared" si="31"/>
        <v>0</v>
      </c>
      <c r="Q171" s="148">
        <v>0</v>
      </c>
      <c r="R171" s="148">
        <f t="shared" si="32"/>
        <v>0</v>
      </c>
      <c r="S171" s="148">
        <v>0</v>
      </c>
      <c r="T171" s="149">
        <f t="shared" si="33"/>
        <v>0</v>
      </c>
      <c r="AR171" s="150" t="s">
        <v>170</v>
      </c>
      <c r="AT171" s="150" t="s">
        <v>166</v>
      </c>
      <c r="AU171" s="150" t="s">
        <v>82</v>
      </c>
      <c r="AY171" s="16" t="s">
        <v>163</v>
      </c>
      <c r="BE171" s="151">
        <f t="shared" si="34"/>
        <v>0</v>
      </c>
      <c r="BF171" s="151">
        <f t="shared" si="35"/>
        <v>0</v>
      </c>
      <c r="BG171" s="151">
        <f t="shared" si="36"/>
        <v>0</v>
      </c>
      <c r="BH171" s="151">
        <f t="shared" si="37"/>
        <v>0</v>
      </c>
      <c r="BI171" s="151">
        <f t="shared" si="38"/>
        <v>0</v>
      </c>
      <c r="BJ171" s="16" t="s">
        <v>171</v>
      </c>
      <c r="BK171" s="151">
        <f t="shared" si="39"/>
        <v>0</v>
      </c>
      <c r="BL171" s="16" t="s">
        <v>170</v>
      </c>
      <c r="BM171" s="150" t="s">
        <v>1023</v>
      </c>
    </row>
    <row r="172" spans="2:65" s="1" customFormat="1" ht="24.25" customHeight="1">
      <c r="B172" s="31"/>
      <c r="C172" s="138" t="s">
        <v>450</v>
      </c>
      <c r="D172" s="138" t="s">
        <v>166</v>
      </c>
      <c r="E172" s="139" t="s">
        <v>2695</v>
      </c>
      <c r="F172" s="140" t="s">
        <v>2696</v>
      </c>
      <c r="G172" s="141" t="s">
        <v>320</v>
      </c>
      <c r="H172" s="142">
        <v>42</v>
      </c>
      <c r="I172" s="143"/>
      <c r="J172" s="144">
        <f t="shared" si="30"/>
        <v>0</v>
      </c>
      <c r="K172" s="145"/>
      <c r="L172" s="31"/>
      <c r="M172" s="146" t="s">
        <v>1</v>
      </c>
      <c r="N172" s="147" t="s">
        <v>40</v>
      </c>
      <c r="P172" s="148">
        <f t="shared" si="31"/>
        <v>0</v>
      </c>
      <c r="Q172" s="148">
        <v>0</v>
      </c>
      <c r="R172" s="148">
        <f t="shared" si="32"/>
        <v>0</v>
      </c>
      <c r="S172" s="148">
        <v>0</v>
      </c>
      <c r="T172" s="149">
        <f t="shared" si="33"/>
        <v>0</v>
      </c>
      <c r="AR172" s="150" t="s">
        <v>170</v>
      </c>
      <c r="AT172" s="150" t="s">
        <v>166</v>
      </c>
      <c r="AU172" s="150" t="s">
        <v>82</v>
      </c>
      <c r="AY172" s="16" t="s">
        <v>163</v>
      </c>
      <c r="BE172" s="151">
        <f t="shared" si="34"/>
        <v>0</v>
      </c>
      <c r="BF172" s="151">
        <f t="shared" si="35"/>
        <v>0</v>
      </c>
      <c r="BG172" s="151">
        <f t="shared" si="36"/>
        <v>0</v>
      </c>
      <c r="BH172" s="151">
        <f t="shared" si="37"/>
        <v>0</v>
      </c>
      <c r="BI172" s="151">
        <f t="shared" si="38"/>
        <v>0</v>
      </c>
      <c r="BJ172" s="16" t="s">
        <v>171</v>
      </c>
      <c r="BK172" s="151">
        <f t="shared" si="39"/>
        <v>0</v>
      </c>
      <c r="BL172" s="16" t="s">
        <v>170</v>
      </c>
      <c r="BM172" s="150" t="s">
        <v>1031</v>
      </c>
    </row>
    <row r="173" spans="2:65" s="1" customFormat="1" ht="16.5" customHeight="1">
      <c r="B173" s="31"/>
      <c r="C173" s="138" t="s">
        <v>454</v>
      </c>
      <c r="D173" s="138" t="s">
        <v>166</v>
      </c>
      <c r="E173" s="139" t="s">
        <v>2697</v>
      </c>
      <c r="F173" s="140" t="s">
        <v>2698</v>
      </c>
      <c r="G173" s="141" t="s">
        <v>320</v>
      </c>
      <c r="H173" s="142">
        <v>21</v>
      </c>
      <c r="I173" s="143"/>
      <c r="J173" s="144">
        <f t="shared" si="30"/>
        <v>0</v>
      </c>
      <c r="K173" s="145"/>
      <c r="L173" s="31"/>
      <c r="M173" s="146" t="s">
        <v>1</v>
      </c>
      <c r="N173" s="147" t="s">
        <v>40</v>
      </c>
      <c r="P173" s="148">
        <f t="shared" si="31"/>
        <v>0</v>
      </c>
      <c r="Q173" s="148">
        <v>0</v>
      </c>
      <c r="R173" s="148">
        <f t="shared" si="32"/>
        <v>0</v>
      </c>
      <c r="S173" s="148">
        <v>0</v>
      </c>
      <c r="T173" s="149">
        <f t="shared" si="33"/>
        <v>0</v>
      </c>
      <c r="AR173" s="150" t="s">
        <v>170</v>
      </c>
      <c r="AT173" s="150" t="s">
        <v>166</v>
      </c>
      <c r="AU173" s="150" t="s">
        <v>82</v>
      </c>
      <c r="AY173" s="16" t="s">
        <v>163</v>
      </c>
      <c r="BE173" s="151">
        <f t="shared" si="34"/>
        <v>0</v>
      </c>
      <c r="BF173" s="151">
        <f t="shared" si="35"/>
        <v>0</v>
      </c>
      <c r="BG173" s="151">
        <f t="shared" si="36"/>
        <v>0</v>
      </c>
      <c r="BH173" s="151">
        <f t="shared" si="37"/>
        <v>0</v>
      </c>
      <c r="BI173" s="151">
        <f t="shared" si="38"/>
        <v>0</v>
      </c>
      <c r="BJ173" s="16" t="s">
        <v>171</v>
      </c>
      <c r="BK173" s="151">
        <f t="shared" si="39"/>
        <v>0</v>
      </c>
      <c r="BL173" s="16" t="s">
        <v>170</v>
      </c>
      <c r="BM173" s="150" t="s">
        <v>1039</v>
      </c>
    </row>
    <row r="174" spans="2:65" s="1" customFormat="1" ht="16.5" customHeight="1">
      <c r="B174" s="31"/>
      <c r="C174" s="138" t="s">
        <v>466</v>
      </c>
      <c r="D174" s="138" t="s">
        <v>166</v>
      </c>
      <c r="E174" s="139" t="s">
        <v>2699</v>
      </c>
      <c r="F174" s="140" t="s">
        <v>2700</v>
      </c>
      <c r="G174" s="141" t="s">
        <v>320</v>
      </c>
      <c r="H174" s="142">
        <v>1</v>
      </c>
      <c r="I174" s="143"/>
      <c r="J174" s="144">
        <f t="shared" si="30"/>
        <v>0</v>
      </c>
      <c r="K174" s="145"/>
      <c r="L174" s="31"/>
      <c r="M174" s="146" t="s">
        <v>1</v>
      </c>
      <c r="N174" s="147" t="s">
        <v>40</v>
      </c>
      <c r="P174" s="148">
        <f t="shared" si="31"/>
        <v>0</v>
      </c>
      <c r="Q174" s="148">
        <v>0</v>
      </c>
      <c r="R174" s="148">
        <f t="shared" si="32"/>
        <v>0</v>
      </c>
      <c r="S174" s="148">
        <v>0</v>
      </c>
      <c r="T174" s="149">
        <f t="shared" si="33"/>
        <v>0</v>
      </c>
      <c r="AR174" s="150" t="s">
        <v>170</v>
      </c>
      <c r="AT174" s="150" t="s">
        <v>166</v>
      </c>
      <c r="AU174" s="150" t="s">
        <v>82</v>
      </c>
      <c r="AY174" s="16" t="s">
        <v>163</v>
      </c>
      <c r="BE174" s="151">
        <f t="shared" si="34"/>
        <v>0</v>
      </c>
      <c r="BF174" s="151">
        <f t="shared" si="35"/>
        <v>0</v>
      </c>
      <c r="BG174" s="151">
        <f t="shared" si="36"/>
        <v>0</v>
      </c>
      <c r="BH174" s="151">
        <f t="shared" si="37"/>
        <v>0</v>
      </c>
      <c r="BI174" s="151">
        <f t="shared" si="38"/>
        <v>0</v>
      </c>
      <c r="BJ174" s="16" t="s">
        <v>171</v>
      </c>
      <c r="BK174" s="151">
        <f t="shared" si="39"/>
        <v>0</v>
      </c>
      <c r="BL174" s="16" t="s">
        <v>170</v>
      </c>
      <c r="BM174" s="150" t="s">
        <v>1047</v>
      </c>
    </row>
    <row r="175" spans="2:65" s="1" customFormat="1" ht="16.5" customHeight="1">
      <c r="B175" s="31"/>
      <c r="C175" s="138" t="s">
        <v>470</v>
      </c>
      <c r="D175" s="138" t="s">
        <v>166</v>
      </c>
      <c r="E175" s="139" t="s">
        <v>2701</v>
      </c>
      <c r="F175" s="140" t="s">
        <v>2702</v>
      </c>
      <c r="G175" s="141" t="s">
        <v>320</v>
      </c>
      <c r="H175" s="142">
        <v>24</v>
      </c>
      <c r="I175" s="143"/>
      <c r="J175" s="144">
        <f t="shared" si="30"/>
        <v>0</v>
      </c>
      <c r="K175" s="145"/>
      <c r="L175" s="31"/>
      <c r="M175" s="146" t="s">
        <v>1</v>
      </c>
      <c r="N175" s="147" t="s">
        <v>40</v>
      </c>
      <c r="P175" s="148">
        <f t="shared" si="31"/>
        <v>0</v>
      </c>
      <c r="Q175" s="148">
        <v>0</v>
      </c>
      <c r="R175" s="148">
        <f t="shared" si="32"/>
        <v>0</v>
      </c>
      <c r="S175" s="148">
        <v>0</v>
      </c>
      <c r="T175" s="149">
        <f t="shared" si="33"/>
        <v>0</v>
      </c>
      <c r="AR175" s="150" t="s">
        <v>170</v>
      </c>
      <c r="AT175" s="150" t="s">
        <v>166</v>
      </c>
      <c r="AU175" s="150" t="s">
        <v>82</v>
      </c>
      <c r="AY175" s="16" t="s">
        <v>163</v>
      </c>
      <c r="BE175" s="151">
        <f t="shared" si="34"/>
        <v>0</v>
      </c>
      <c r="BF175" s="151">
        <f t="shared" si="35"/>
        <v>0</v>
      </c>
      <c r="BG175" s="151">
        <f t="shared" si="36"/>
        <v>0</v>
      </c>
      <c r="BH175" s="151">
        <f t="shared" si="37"/>
        <v>0</v>
      </c>
      <c r="BI175" s="151">
        <f t="shared" si="38"/>
        <v>0</v>
      </c>
      <c r="BJ175" s="16" t="s">
        <v>171</v>
      </c>
      <c r="BK175" s="151">
        <f t="shared" si="39"/>
        <v>0</v>
      </c>
      <c r="BL175" s="16" t="s">
        <v>170</v>
      </c>
      <c r="BM175" s="150" t="s">
        <v>1073</v>
      </c>
    </row>
    <row r="176" spans="2:65" s="1" customFormat="1" ht="16.5" customHeight="1">
      <c r="B176" s="31"/>
      <c r="C176" s="138" t="s">
        <v>476</v>
      </c>
      <c r="D176" s="138" t="s">
        <v>166</v>
      </c>
      <c r="E176" s="139" t="s">
        <v>2703</v>
      </c>
      <c r="F176" s="140" t="s">
        <v>2704</v>
      </c>
      <c r="G176" s="141" t="s">
        <v>320</v>
      </c>
      <c r="H176" s="142">
        <v>21</v>
      </c>
      <c r="I176" s="143"/>
      <c r="J176" s="144">
        <f t="shared" si="30"/>
        <v>0</v>
      </c>
      <c r="K176" s="145"/>
      <c r="L176" s="31"/>
      <c r="M176" s="146" t="s">
        <v>1</v>
      </c>
      <c r="N176" s="147" t="s">
        <v>40</v>
      </c>
      <c r="P176" s="148">
        <f t="shared" si="31"/>
        <v>0</v>
      </c>
      <c r="Q176" s="148">
        <v>0</v>
      </c>
      <c r="R176" s="148">
        <f t="shared" si="32"/>
        <v>0</v>
      </c>
      <c r="S176" s="148">
        <v>0</v>
      </c>
      <c r="T176" s="149">
        <f t="shared" si="33"/>
        <v>0</v>
      </c>
      <c r="AR176" s="150" t="s">
        <v>170</v>
      </c>
      <c r="AT176" s="150" t="s">
        <v>166</v>
      </c>
      <c r="AU176" s="150" t="s">
        <v>82</v>
      </c>
      <c r="AY176" s="16" t="s">
        <v>163</v>
      </c>
      <c r="BE176" s="151">
        <f t="shared" si="34"/>
        <v>0</v>
      </c>
      <c r="BF176" s="151">
        <f t="shared" si="35"/>
        <v>0</v>
      </c>
      <c r="BG176" s="151">
        <f t="shared" si="36"/>
        <v>0</v>
      </c>
      <c r="BH176" s="151">
        <f t="shared" si="37"/>
        <v>0</v>
      </c>
      <c r="BI176" s="151">
        <f t="shared" si="38"/>
        <v>0</v>
      </c>
      <c r="BJ176" s="16" t="s">
        <v>171</v>
      </c>
      <c r="BK176" s="151">
        <f t="shared" si="39"/>
        <v>0</v>
      </c>
      <c r="BL176" s="16" t="s">
        <v>170</v>
      </c>
      <c r="BM176" s="150" t="s">
        <v>1082</v>
      </c>
    </row>
    <row r="177" spans="2:65" s="1" customFormat="1" ht="16.5" customHeight="1">
      <c r="B177" s="31"/>
      <c r="C177" s="138" t="s">
        <v>480</v>
      </c>
      <c r="D177" s="138" t="s">
        <v>166</v>
      </c>
      <c r="E177" s="139" t="s">
        <v>2705</v>
      </c>
      <c r="F177" s="140" t="s">
        <v>2706</v>
      </c>
      <c r="G177" s="141" t="s">
        <v>320</v>
      </c>
      <c r="H177" s="142">
        <v>12</v>
      </c>
      <c r="I177" s="143"/>
      <c r="J177" s="144">
        <f t="shared" si="30"/>
        <v>0</v>
      </c>
      <c r="K177" s="145"/>
      <c r="L177" s="31"/>
      <c r="M177" s="146" t="s">
        <v>1</v>
      </c>
      <c r="N177" s="147" t="s">
        <v>40</v>
      </c>
      <c r="P177" s="148">
        <f t="shared" si="31"/>
        <v>0</v>
      </c>
      <c r="Q177" s="148">
        <v>0</v>
      </c>
      <c r="R177" s="148">
        <f t="shared" si="32"/>
        <v>0</v>
      </c>
      <c r="S177" s="148">
        <v>0</v>
      </c>
      <c r="T177" s="149">
        <f t="shared" si="33"/>
        <v>0</v>
      </c>
      <c r="AR177" s="150" t="s">
        <v>170</v>
      </c>
      <c r="AT177" s="150" t="s">
        <v>166</v>
      </c>
      <c r="AU177" s="150" t="s">
        <v>82</v>
      </c>
      <c r="AY177" s="16" t="s">
        <v>163</v>
      </c>
      <c r="BE177" s="151">
        <f t="shared" si="34"/>
        <v>0</v>
      </c>
      <c r="BF177" s="151">
        <f t="shared" si="35"/>
        <v>0</v>
      </c>
      <c r="BG177" s="151">
        <f t="shared" si="36"/>
        <v>0</v>
      </c>
      <c r="BH177" s="151">
        <f t="shared" si="37"/>
        <v>0</v>
      </c>
      <c r="BI177" s="151">
        <f t="shared" si="38"/>
        <v>0</v>
      </c>
      <c r="BJ177" s="16" t="s">
        <v>171</v>
      </c>
      <c r="BK177" s="151">
        <f t="shared" si="39"/>
        <v>0</v>
      </c>
      <c r="BL177" s="16" t="s">
        <v>170</v>
      </c>
      <c r="BM177" s="150" t="s">
        <v>1094</v>
      </c>
    </row>
    <row r="178" spans="2:65" s="1" customFormat="1" ht="16.5" customHeight="1">
      <c r="B178" s="31"/>
      <c r="C178" s="138" t="s">
        <v>484</v>
      </c>
      <c r="D178" s="138" t="s">
        <v>166</v>
      </c>
      <c r="E178" s="139" t="s">
        <v>2707</v>
      </c>
      <c r="F178" s="140" t="s">
        <v>2708</v>
      </c>
      <c r="G178" s="141" t="s">
        <v>320</v>
      </c>
      <c r="H178" s="142">
        <v>6</v>
      </c>
      <c r="I178" s="143"/>
      <c r="J178" s="144">
        <f t="shared" si="30"/>
        <v>0</v>
      </c>
      <c r="K178" s="145"/>
      <c r="L178" s="31"/>
      <c r="M178" s="146" t="s">
        <v>1</v>
      </c>
      <c r="N178" s="147" t="s">
        <v>40</v>
      </c>
      <c r="P178" s="148">
        <f t="shared" si="31"/>
        <v>0</v>
      </c>
      <c r="Q178" s="148">
        <v>0</v>
      </c>
      <c r="R178" s="148">
        <f t="shared" si="32"/>
        <v>0</v>
      </c>
      <c r="S178" s="148">
        <v>0</v>
      </c>
      <c r="T178" s="149">
        <f t="shared" si="33"/>
        <v>0</v>
      </c>
      <c r="AR178" s="150" t="s">
        <v>170</v>
      </c>
      <c r="AT178" s="150" t="s">
        <v>166</v>
      </c>
      <c r="AU178" s="150" t="s">
        <v>82</v>
      </c>
      <c r="AY178" s="16" t="s">
        <v>163</v>
      </c>
      <c r="BE178" s="151">
        <f t="shared" si="34"/>
        <v>0</v>
      </c>
      <c r="BF178" s="151">
        <f t="shared" si="35"/>
        <v>0</v>
      </c>
      <c r="BG178" s="151">
        <f t="shared" si="36"/>
        <v>0</v>
      </c>
      <c r="BH178" s="151">
        <f t="shared" si="37"/>
        <v>0</v>
      </c>
      <c r="BI178" s="151">
        <f t="shared" si="38"/>
        <v>0</v>
      </c>
      <c r="BJ178" s="16" t="s">
        <v>171</v>
      </c>
      <c r="BK178" s="151">
        <f t="shared" si="39"/>
        <v>0</v>
      </c>
      <c r="BL178" s="16" t="s">
        <v>170</v>
      </c>
      <c r="BM178" s="150" t="s">
        <v>1104</v>
      </c>
    </row>
    <row r="179" spans="2:65" s="1" customFormat="1" ht="16.5" customHeight="1">
      <c r="B179" s="31"/>
      <c r="C179" s="138" t="s">
        <v>488</v>
      </c>
      <c r="D179" s="138" t="s">
        <v>166</v>
      </c>
      <c r="E179" s="139" t="s">
        <v>2709</v>
      </c>
      <c r="F179" s="140" t="s">
        <v>2710</v>
      </c>
      <c r="G179" s="141" t="s">
        <v>320</v>
      </c>
      <c r="H179" s="142">
        <v>4</v>
      </c>
      <c r="I179" s="143"/>
      <c r="J179" s="144">
        <f t="shared" si="30"/>
        <v>0</v>
      </c>
      <c r="K179" s="145"/>
      <c r="L179" s="31"/>
      <c r="M179" s="146" t="s">
        <v>1</v>
      </c>
      <c r="N179" s="147" t="s">
        <v>40</v>
      </c>
      <c r="P179" s="148">
        <f t="shared" si="31"/>
        <v>0</v>
      </c>
      <c r="Q179" s="148">
        <v>0</v>
      </c>
      <c r="R179" s="148">
        <f t="shared" si="32"/>
        <v>0</v>
      </c>
      <c r="S179" s="148">
        <v>0</v>
      </c>
      <c r="T179" s="149">
        <f t="shared" si="33"/>
        <v>0</v>
      </c>
      <c r="AR179" s="150" t="s">
        <v>170</v>
      </c>
      <c r="AT179" s="150" t="s">
        <v>166</v>
      </c>
      <c r="AU179" s="150" t="s">
        <v>82</v>
      </c>
      <c r="AY179" s="16" t="s">
        <v>163</v>
      </c>
      <c r="BE179" s="151">
        <f t="shared" si="34"/>
        <v>0</v>
      </c>
      <c r="BF179" s="151">
        <f t="shared" si="35"/>
        <v>0</v>
      </c>
      <c r="BG179" s="151">
        <f t="shared" si="36"/>
        <v>0</v>
      </c>
      <c r="BH179" s="151">
        <f t="shared" si="37"/>
        <v>0</v>
      </c>
      <c r="BI179" s="151">
        <f t="shared" si="38"/>
        <v>0</v>
      </c>
      <c r="BJ179" s="16" t="s">
        <v>171</v>
      </c>
      <c r="BK179" s="151">
        <f t="shared" si="39"/>
        <v>0</v>
      </c>
      <c r="BL179" s="16" t="s">
        <v>170</v>
      </c>
      <c r="BM179" s="150" t="s">
        <v>1124</v>
      </c>
    </row>
    <row r="180" spans="2:65" s="1" customFormat="1" ht="16.5" customHeight="1">
      <c r="B180" s="31"/>
      <c r="C180" s="138" t="s">
        <v>496</v>
      </c>
      <c r="D180" s="138" t="s">
        <v>166</v>
      </c>
      <c r="E180" s="139" t="s">
        <v>1326</v>
      </c>
      <c r="F180" s="140" t="s">
        <v>2711</v>
      </c>
      <c r="G180" s="141" t="s">
        <v>269</v>
      </c>
      <c r="H180" s="142">
        <v>1</v>
      </c>
      <c r="I180" s="143"/>
      <c r="J180" s="144">
        <f t="shared" si="30"/>
        <v>0</v>
      </c>
      <c r="K180" s="145"/>
      <c r="L180" s="31"/>
      <c r="M180" s="146" t="s">
        <v>1</v>
      </c>
      <c r="N180" s="147" t="s">
        <v>40</v>
      </c>
      <c r="P180" s="148">
        <f t="shared" si="31"/>
        <v>0</v>
      </c>
      <c r="Q180" s="148">
        <v>0</v>
      </c>
      <c r="R180" s="148">
        <f t="shared" si="32"/>
        <v>0</v>
      </c>
      <c r="S180" s="148">
        <v>0</v>
      </c>
      <c r="T180" s="149">
        <f t="shared" si="33"/>
        <v>0</v>
      </c>
      <c r="AR180" s="150" t="s">
        <v>170</v>
      </c>
      <c r="AT180" s="150" t="s">
        <v>166</v>
      </c>
      <c r="AU180" s="150" t="s">
        <v>82</v>
      </c>
      <c r="AY180" s="16" t="s">
        <v>163</v>
      </c>
      <c r="BE180" s="151">
        <f t="shared" si="34"/>
        <v>0</v>
      </c>
      <c r="BF180" s="151">
        <f t="shared" si="35"/>
        <v>0</v>
      </c>
      <c r="BG180" s="151">
        <f t="shared" si="36"/>
        <v>0</v>
      </c>
      <c r="BH180" s="151">
        <f t="shared" si="37"/>
        <v>0</v>
      </c>
      <c r="BI180" s="151">
        <f t="shared" si="38"/>
        <v>0</v>
      </c>
      <c r="BJ180" s="16" t="s">
        <v>171</v>
      </c>
      <c r="BK180" s="151">
        <f t="shared" si="39"/>
        <v>0</v>
      </c>
      <c r="BL180" s="16" t="s">
        <v>170</v>
      </c>
      <c r="BM180" s="150" t="s">
        <v>2712</v>
      </c>
    </row>
    <row r="181" spans="2:65" s="1" customFormat="1" ht="16.5" customHeight="1">
      <c r="B181" s="31"/>
      <c r="C181" s="138" t="s">
        <v>502</v>
      </c>
      <c r="D181" s="138" t="s">
        <v>166</v>
      </c>
      <c r="E181" s="139" t="s">
        <v>1381</v>
      </c>
      <c r="F181" s="140" t="s">
        <v>2713</v>
      </c>
      <c r="G181" s="141" t="s">
        <v>269</v>
      </c>
      <c r="H181" s="142">
        <v>1</v>
      </c>
      <c r="I181" s="143"/>
      <c r="J181" s="144">
        <f t="shared" si="30"/>
        <v>0</v>
      </c>
      <c r="K181" s="145"/>
      <c r="L181" s="31"/>
      <c r="M181" s="146" t="s">
        <v>1</v>
      </c>
      <c r="N181" s="147" t="s">
        <v>40</v>
      </c>
      <c r="P181" s="148">
        <f t="shared" si="31"/>
        <v>0</v>
      </c>
      <c r="Q181" s="148">
        <v>0</v>
      </c>
      <c r="R181" s="148">
        <f t="shared" si="32"/>
        <v>0</v>
      </c>
      <c r="S181" s="148">
        <v>0</v>
      </c>
      <c r="T181" s="149">
        <f t="shared" si="33"/>
        <v>0</v>
      </c>
      <c r="AR181" s="150" t="s">
        <v>170</v>
      </c>
      <c r="AT181" s="150" t="s">
        <v>166</v>
      </c>
      <c r="AU181" s="150" t="s">
        <v>82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170</v>
      </c>
      <c r="BM181" s="150" t="s">
        <v>2714</v>
      </c>
    </row>
    <row r="182" spans="2:65" s="1" customFormat="1" ht="16.5" customHeight="1">
      <c r="B182" s="31"/>
      <c r="C182" s="138" t="s">
        <v>509</v>
      </c>
      <c r="D182" s="138" t="s">
        <v>166</v>
      </c>
      <c r="E182" s="139" t="s">
        <v>1385</v>
      </c>
      <c r="F182" s="140" t="s">
        <v>2715</v>
      </c>
      <c r="G182" s="141" t="s">
        <v>269</v>
      </c>
      <c r="H182" s="142">
        <v>1</v>
      </c>
      <c r="I182" s="143"/>
      <c r="J182" s="144">
        <f t="shared" si="30"/>
        <v>0</v>
      </c>
      <c r="K182" s="145"/>
      <c r="L182" s="31"/>
      <c r="M182" s="146" t="s">
        <v>1</v>
      </c>
      <c r="N182" s="147" t="s">
        <v>40</v>
      </c>
      <c r="P182" s="148">
        <f t="shared" si="31"/>
        <v>0</v>
      </c>
      <c r="Q182" s="148">
        <v>0</v>
      </c>
      <c r="R182" s="148">
        <f t="shared" si="32"/>
        <v>0</v>
      </c>
      <c r="S182" s="148">
        <v>0</v>
      </c>
      <c r="T182" s="149">
        <f t="shared" si="33"/>
        <v>0</v>
      </c>
      <c r="AR182" s="150" t="s">
        <v>170</v>
      </c>
      <c r="AT182" s="150" t="s">
        <v>166</v>
      </c>
      <c r="AU182" s="150" t="s">
        <v>82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170</v>
      </c>
      <c r="BM182" s="150" t="s">
        <v>2716</v>
      </c>
    </row>
    <row r="183" spans="2:65" s="1" customFormat="1" ht="16.5" customHeight="1">
      <c r="B183" s="31"/>
      <c r="C183" s="138" t="s">
        <v>515</v>
      </c>
      <c r="D183" s="138" t="s">
        <v>166</v>
      </c>
      <c r="E183" s="139" t="s">
        <v>1374</v>
      </c>
      <c r="F183" s="140" t="s">
        <v>2717</v>
      </c>
      <c r="G183" s="141" t="s">
        <v>269</v>
      </c>
      <c r="H183" s="142">
        <v>1</v>
      </c>
      <c r="I183" s="143"/>
      <c r="J183" s="144">
        <f t="shared" si="30"/>
        <v>0</v>
      </c>
      <c r="K183" s="145"/>
      <c r="L183" s="31"/>
      <c r="M183" s="146" t="s">
        <v>1</v>
      </c>
      <c r="N183" s="147" t="s">
        <v>40</v>
      </c>
      <c r="P183" s="148">
        <f t="shared" si="31"/>
        <v>0</v>
      </c>
      <c r="Q183" s="148">
        <v>0</v>
      </c>
      <c r="R183" s="148">
        <f t="shared" si="32"/>
        <v>0</v>
      </c>
      <c r="S183" s="148">
        <v>0</v>
      </c>
      <c r="T183" s="149">
        <f t="shared" si="33"/>
        <v>0</v>
      </c>
      <c r="AR183" s="150" t="s">
        <v>170</v>
      </c>
      <c r="AT183" s="150" t="s">
        <v>166</v>
      </c>
      <c r="AU183" s="150" t="s">
        <v>82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170</v>
      </c>
      <c r="BM183" s="150" t="s">
        <v>2718</v>
      </c>
    </row>
    <row r="184" spans="2:65" s="1" customFormat="1" ht="16.5" customHeight="1">
      <c r="B184" s="31"/>
      <c r="C184" s="138" t="s">
        <v>883</v>
      </c>
      <c r="D184" s="138" t="s">
        <v>166</v>
      </c>
      <c r="E184" s="139" t="s">
        <v>267</v>
      </c>
      <c r="F184" s="140" t="s">
        <v>2719</v>
      </c>
      <c r="G184" s="141" t="s">
        <v>269</v>
      </c>
      <c r="H184" s="142">
        <v>1</v>
      </c>
      <c r="I184" s="143"/>
      <c r="J184" s="144">
        <f t="shared" si="30"/>
        <v>0</v>
      </c>
      <c r="K184" s="145"/>
      <c r="L184" s="31"/>
      <c r="M184" s="190" t="s">
        <v>1</v>
      </c>
      <c r="N184" s="191" t="s">
        <v>40</v>
      </c>
      <c r="O184" s="192"/>
      <c r="P184" s="193">
        <f t="shared" si="31"/>
        <v>0</v>
      </c>
      <c r="Q184" s="193">
        <v>0</v>
      </c>
      <c r="R184" s="193">
        <f t="shared" si="32"/>
        <v>0</v>
      </c>
      <c r="S184" s="193">
        <v>0</v>
      </c>
      <c r="T184" s="194">
        <f t="shared" si="33"/>
        <v>0</v>
      </c>
      <c r="AR184" s="150" t="s">
        <v>170</v>
      </c>
      <c r="AT184" s="150" t="s">
        <v>166</v>
      </c>
      <c r="AU184" s="150" t="s">
        <v>82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170</v>
      </c>
      <c r="BM184" s="150" t="s">
        <v>2720</v>
      </c>
    </row>
    <row r="185" spans="2:65" s="1" customFormat="1" ht="7" customHeight="1">
      <c r="B185" s="46"/>
      <c r="C185" s="47"/>
      <c r="D185" s="47"/>
      <c r="E185" s="47"/>
      <c r="F185" s="47"/>
      <c r="G185" s="47"/>
      <c r="H185" s="47"/>
      <c r="I185" s="47"/>
      <c r="J185" s="47"/>
      <c r="K185" s="47"/>
      <c r="L185" s="31"/>
    </row>
  </sheetData>
  <sheetProtection algorithmName="SHA-512" hashValue="LTVSIXGNUF2tAKssi5SMLR+EkGKGOxFC2eLCGKLbdLXenH/3z1lMcq546NSASA+DDtgjO4UKF0ZakJfBN7ulUQ==" saltValue="w01fBeZmgW00Ju4ohIP3wk49W70IEAk/NFMKyKNFogUM/xSpfPO6hsX1F2I6c/HdpGw5N6O0JS8UNp0eWNdy5A==" spinCount="100000" sheet="1" objects="1" scenarios="1" formatColumns="0" formatRows="0" autoFilter="0"/>
  <autoFilter ref="C120:K184" xr:uid="{00000000-0009-0000-0000-00000C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54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119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2721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ROUND((SUM(BE120:BE153)),  2)</f>
        <v>0</v>
      </c>
      <c r="G33" s="94"/>
      <c r="H33" s="94"/>
      <c r="I33" s="95">
        <v>0.23</v>
      </c>
      <c r="J33" s="93">
        <f>ROUND(((SUM(BE120:BE153))*I33),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ROUND((SUM(BF120:BF153)),  2)</f>
        <v>0</v>
      </c>
      <c r="I34" s="97">
        <v>0.23</v>
      </c>
      <c r="J34" s="96">
        <f>ROUND(((SUM(BF120:BF153))*I34),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ROUND((SUM(BG120:BG153)),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ROUND((SUM(BH120:BH153)),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ROUND((SUM(BI120:BI153)),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2025/08 - SO-01 - slaboprúdové rozvody - EZS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2722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8" customFormat="1" ht="25" customHeight="1">
      <c r="B98" s="109"/>
      <c r="D98" s="110" t="s">
        <v>2723</v>
      </c>
      <c r="E98" s="111"/>
      <c r="F98" s="111"/>
      <c r="G98" s="111"/>
      <c r="H98" s="111"/>
      <c r="I98" s="111"/>
      <c r="J98" s="112">
        <f>J129</f>
        <v>0</v>
      </c>
      <c r="L98" s="109"/>
    </row>
    <row r="99" spans="2:12" s="8" customFormat="1" ht="25" customHeight="1">
      <c r="B99" s="109"/>
      <c r="D99" s="110" t="s">
        <v>2724</v>
      </c>
      <c r="E99" s="111"/>
      <c r="F99" s="111"/>
      <c r="G99" s="111"/>
      <c r="H99" s="111"/>
      <c r="I99" s="111"/>
      <c r="J99" s="112">
        <f>J136</f>
        <v>0</v>
      </c>
      <c r="L99" s="109"/>
    </row>
    <row r="100" spans="2:12" s="8" customFormat="1" ht="25" customHeight="1">
      <c r="B100" s="109"/>
      <c r="D100" s="110" t="s">
        <v>2725</v>
      </c>
      <c r="E100" s="111"/>
      <c r="F100" s="111"/>
      <c r="G100" s="111"/>
      <c r="H100" s="111"/>
      <c r="I100" s="111"/>
      <c r="J100" s="112">
        <f>J142</f>
        <v>0</v>
      </c>
      <c r="L100" s="109"/>
    </row>
    <row r="101" spans="2:12" s="1" customFormat="1" ht="21.75" customHeight="1">
      <c r="B101" s="31"/>
      <c r="L101" s="31"/>
    </row>
    <row r="102" spans="2:12" s="1" customFormat="1" ht="7" customHeight="1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12" s="1" customFormat="1" ht="7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12" s="1" customFormat="1" ht="25" customHeight="1">
      <c r="B107" s="31"/>
      <c r="C107" s="20" t="s">
        <v>149</v>
      </c>
      <c r="L107" s="31"/>
    </row>
    <row r="108" spans="2:12" s="1" customFormat="1" ht="7" customHeight="1">
      <c r="B108" s="31"/>
      <c r="L108" s="31"/>
    </row>
    <row r="109" spans="2:12" s="1" customFormat="1" ht="12" customHeight="1">
      <c r="B109" s="31"/>
      <c r="C109" s="26" t="s">
        <v>15</v>
      </c>
      <c r="L109" s="31"/>
    </row>
    <row r="110" spans="2:12" s="1" customFormat="1" ht="16.5" customHeight="1">
      <c r="B110" s="31"/>
      <c r="E110" s="237" t="str">
        <f>E7</f>
        <v>Obnova vybraných častí  NKP Kaštieľ,Múzeum vo Svätom Antone</v>
      </c>
      <c r="F110" s="238"/>
      <c r="G110" s="238"/>
      <c r="H110" s="238"/>
      <c r="L110" s="31"/>
    </row>
    <row r="111" spans="2:12" s="1" customFormat="1" ht="12" customHeight="1">
      <c r="B111" s="31"/>
      <c r="C111" s="26" t="s">
        <v>130</v>
      </c>
      <c r="L111" s="31"/>
    </row>
    <row r="112" spans="2:12" s="1" customFormat="1" ht="16.5" customHeight="1">
      <c r="B112" s="31"/>
      <c r="E112" s="200" t="str">
        <f>E9</f>
        <v>2025/08 - SO-01 - slaboprúdové rozvody - EZS</v>
      </c>
      <c r="F112" s="239"/>
      <c r="G112" s="239"/>
      <c r="H112" s="239"/>
      <c r="L112" s="31"/>
    </row>
    <row r="113" spans="2:65" s="1" customFormat="1" ht="7" customHeight="1">
      <c r="B113" s="31"/>
      <c r="L113" s="31"/>
    </row>
    <row r="114" spans="2:65" s="1" customFormat="1" ht="12" customHeight="1">
      <c r="B114" s="31"/>
      <c r="C114" s="26" t="s">
        <v>19</v>
      </c>
      <c r="F114" s="24" t="str">
        <f>F12</f>
        <v xml:space="preserve"> </v>
      </c>
      <c r="I114" s="26" t="s">
        <v>21</v>
      </c>
      <c r="J114" s="54" t="str">
        <f>IF(J12="","",J12)</f>
        <v>24. 7. 2026</v>
      </c>
      <c r="L114" s="31"/>
    </row>
    <row r="115" spans="2:65" s="1" customFormat="1" ht="7" customHeight="1">
      <c r="B115" s="31"/>
      <c r="L115" s="31"/>
    </row>
    <row r="116" spans="2:65" s="1" customFormat="1" ht="25.75" customHeight="1">
      <c r="B116" s="31"/>
      <c r="C116" s="26" t="s">
        <v>23</v>
      </c>
      <c r="F116" s="24" t="str">
        <f>E15</f>
        <v xml:space="preserve">Múzeum vo Sv.Antone, Svätý Anton č. 291, 969 72 </v>
      </c>
      <c r="I116" s="26" t="s">
        <v>29</v>
      </c>
      <c r="J116" s="29" t="str">
        <f>E21</f>
        <v xml:space="preserve">Ing.arch.Adriana Zorvanová </v>
      </c>
      <c r="L116" s="31"/>
    </row>
    <row r="117" spans="2:65" s="1" customFormat="1" ht="15.25" customHeight="1">
      <c r="B117" s="31"/>
      <c r="C117" s="26" t="s">
        <v>27</v>
      </c>
      <c r="F117" s="24" t="str">
        <f>IF(E18="","",E18)</f>
        <v>Vyplň údaj</v>
      </c>
      <c r="I117" s="26" t="s">
        <v>32</v>
      </c>
      <c r="J117" s="29" t="str">
        <f>E24</f>
        <v xml:space="preserve"> </v>
      </c>
      <c r="L117" s="31"/>
    </row>
    <row r="118" spans="2:65" s="1" customFormat="1" ht="10.25" customHeight="1">
      <c r="B118" s="31"/>
      <c r="L118" s="31"/>
    </row>
    <row r="119" spans="2:65" s="10" customFormat="1" ht="29.25" customHeight="1">
      <c r="B119" s="117"/>
      <c r="C119" s="118" t="s">
        <v>150</v>
      </c>
      <c r="D119" s="119" t="s">
        <v>59</v>
      </c>
      <c r="E119" s="119" t="s">
        <v>55</v>
      </c>
      <c r="F119" s="119" t="s">
        <v>56</v>
      </c>
      <c r="G119" s="119" t="s">
        <v>151</v>
      </c>
      <c r="H119" s="119" t="s">
        <v>152</v>
      </c>
      <c r="I119" s="119" t="s">
        <v>153</v>
      </c>
      <c r="J119" s="120" t="s">
        <v>134</v>
      </c>
      <c r="K119" s="121" t="s">
        <v>154</v>
      </c>
      <c r="L119" s="117"/>
      <c r="M119" s="61" t="s">
        <v>1</v>
      </c>
      <c r="N119" s="62" t="s">
        <v>38</v>
      </c>
      <c r="O119" s="62" t="s">
        <v>155</v>
      </c>
      <c r="P119" s="62" t="s">
        <v>156</v>
      </c>
      <c r="Q119" s="62" t="s">
        <v>157</v>
      </c>
      <c r="R119" s="62" t="s">
        <v>158</v>
      </c>
      <c r="S119" s="62" t="s">
        <v>159</v>
      </c>
      <c r="T119" s="63" t="s">
        <v>160</v>
      </c>
    </row>
    <row r="120" spans="2:65" s="1" customFormat="1" ht="22.75" customHeight="1">
      <c r="B120" s="31"/>
      <c r="C120" s="66" t="s">
        <v>135</v>
      </c>
      <c r="J120" s="122">
        <f>BK120</f>
        <v>0</v>
      </c>
      <c r="L120" s="31"/>
      <c r="M120" s="64"/>
      <c r="N120" s="55"/>
      <c r="O120" s="55"/>
      <c r="P120" s="123">
        <f>P121+P129+P136+P142</f>
        <v>0</v>
      </c>
      <c r="Q120" s="55"/>
      <c r="R120" s="123">
        <f>R121+R129+R136+R142</f>
        <v>0</v>
      </c>
      <c r="S120" s="55"/>
      <c r="T120" s="124">
        <f>T121+T129+T136+T142</f>
        <v>0</v>
      </c>
      <c r="AT120" s="16" t="s">
        <v>73</v>
      </c>
      <c r="AU120" s="16" t="s">
        <v>136</v>
      </c>
      <c r="BK120" s="125">
        <f>BK121+BK129+BK136+BK142</f>
        <v>0</v>
      </c>
    </row>
    <row r="121" spans="2:65" s="11" customFormat="1" ht="26" customHeight="1">
      <c r="B121" s="126"/>
      <c r="D121" s="127" t="s">
        <v>73</v>
      </c>
      <c r="E121" s="128" t="s">
        <v>952</v>
      </c>
      <c r="F121" s="128" t="s">
        <v>2600</v>
      </c>
      <c r="I121" s="129"/>
      <c r="J121" s="130">
        <f>BK121</f>
        <v>0</v>
      </c>
      <c r="L121" s="126"/>
      <c r="M121" s="131"/>
      <c r="P121" s="132">
        <f>SUM(P122:P128)</f>
        <v>0</v>
      </c>
      <c r="R121" s="132">
        <f>SUM(R122:R128)</f>
        <v>0</v>
      </c>
      <c r="T121" s="133">
        <f>SUM(T122:T128)</f>
        <v>0</v>
      </c>
      <c r="AR121" s="127" t="s">
        <v>82</v>
      </c>
      <c r="AT121" s="134" t="s">
        <v>73</v>
      </c>
      <c r="AU121" s="134" t="s">
        <v>74</v>
      </c>
      <c r="AY121" s="127" t="s">
        <v>163</v>
      </c>
      <c r="BK121" s="135">
        <f>SUM(BK122:BK128)</f>
        <v>0</v>
      </c>
    </row>
    <row r="122" spans="2:65" s="1" customFormat="1" ht="21.75" customHeight="1">
      <c r="B122" s="31"/>
      <c r="C122" s="138" t="s">
        <v>82</v>
      </c>
      <c r="D122" s="138" t="s">
        <v>166</v>
      </c>
      <c r="E122" s="139" t="s">
        <v>2726</v>
      </c>
      <c r="F122" s="140" t="s">
        <v>2727</v>
      </c>
      <c r="G122" s="141" t="s">
        <v>320</v>
      </c>
      <c r="H122" s="142">
        <v>2</v>
      </c>
      <c r="I122" s="143"/>
      <c r="J122" s="144">
        <f t="shared" ref="J122:J128" si="0">ROUND(I122*H122,2)</f>
        <v>0</v>
      </c>
      <c r="K122" s="145"/>
      <c r="L122" s="31"/>
      <c r="M122" s="146" t="s">
        <v>1</v>
      </c>
      <c r="N122" s="147" t="s">
        <v>40</v>
      </c>
      <c r="P122" s="148">
        <f t="shared" ref="P122:P128" si="1">O122*H122</f>
        <v>0</v>
      </c>
      <c r="Q122" s="148">
        <v>0</v>
      </c>
      <c r="R122" s="148">
        <f t="shared" ref="R122:R128" si="2">Q122*H122</f>
        <v>0</v>
      </c>
      <c r="S122" s="148">
        <v>0</v>
      </c>
      <c r="T122" s="149">
        <f t="shared" ref="T122:T128" si="3">S122*H122</f>
        <v>0</v>
      </c>
      <c r="AR122" s="150" t="s">
        <v>170</v>
      </c>
      <c r="AT122" s="150" t="s">
        <v>166</v>
      </c>
      <c r="AU122" s="150" t="s">
        <v>82</v>
      </c>
      <c r="AY122" s="16" t="s">
        <v>163</v>
      </c>
      <c r="BE122" s="151">
        <f t="shared" ref="BE122:BE128" si="4">IF(N122="základná",J122,0)</f>
        <v>0</v>
      </c>
      <c r="BF122" s="151">
        <f t="shared" ref="BF122:BF128" si="5">IF(N122="znížená",J122,0)</f>
        <v>0</v>
      </c>
      <c r="BG122" s="151">
        <f t="shared" ref="BG122:BG128" si="6">IF(N122="zákl. prenesená",J122,0)</f>
        <v>0</v>
      </c>
      <c r="BH122" s="151">
        <f t="shared" ref="BH122:BH128" si="7">IF(N122="zníž. prenesená",J122,0)</f>
        <v>0</v>
      </c>
      <c r="BI122" s="151">
        <f t="shared" ref="BI122:BI128" si="8">IF(N122="nulová",J122,0)</f>
        <v>0</v>
      </c>
      <c r="BJ122" s="16" t="s">
        <v>171</v>
      </c>
      <c r="BK122" s="151">
        <f t="shared" ref="BK122:BK128" si="9">ROUND(I122*H122,2)</f>
        <v>0</v>
      </c>
      <c r="BL122" s="16" t="s">
        <v>170</v>
      </c>
      <c r="BM122" s="150" t="s">
        <v>171</v>
      </c>
    </row>
    <row r="123" spans="2:65" s="1" customFormat="1" ht="16.5" customHeight="1">
      <c r="B123" s="31"/>
      <c r="C123" s="138" t="s">
        <v>171</v>
      </c>
      <c r="D123" s="138" t="s">
        <v>166</v>
      </c>
      <c r="E123" s="139" t="s">
        <v>2728</v>
      </c>
      <c r="F123" s="140" t="s">
        <v>2729</v>
      </c>
      <c r="G123" s="141" t="s">
        <v>320</v>
      </c>
      <c r="H123" s="142">
        <v>1</v>
      </c>
      <c r="I123" s="143"/>
      <c r="J123" s="144">
        <f t="shared" si="0"/>
        <v>0</v>
      </c>
      <c r="K123" s="145"/>
      <c r="L123" s="31"/>
      <c r="M123" s="146" t="s">
        <v>1</v>
      </c>
      <c r="N123" s="147" t="s">
        <v>40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AR123" s="150" t="s">
        <v>170</v>
      </c>
      <c r="AT123" s="150" t="s">
        <v>166</v>
      </c>
      <c r="AU123" s="150" t="s">
        <v>82</v>
      </c>
      <c r="AY123" s="16" t="s">
        <v>163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6" t="s">
        <v>171</v>
      </c>
      <c r="BK123" s="151">
        <f t="shared" si="9"/>
        <v>0</v>
      </c>
      <c r="BL123" s="16" t="s">
        <v>170</v>
      </c>
      <c r="BM123" s="150" t="s">
        <v>170</v>
      </c>
    </row>
    <row r="124" spans="2:65" s="1" customFormat="1" ht="49" customHeight="1">
      <c r="B124" s="31"/>
      <c r="C124" s="138" t="s">
        <v>203</v>
      </c>
      <c r="D124" s="138" t="s">
        <v>166</v>
      </c>
      <c r="E124" s="139" t="s">
        <v>2730</v>
      </c>
      <c r="F124" s="140" t="s">
        <v>2731</v>
      </c>
      <c r="G124" s="141" t="s">
        <v>320</v>
      </c>
      <c r="H124" s="142">
        <v>1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82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164</v>
      </c>
    </row>
    <row r="125" spans="2:65" s="1" customFormat="1" ht="24.25" customHeight="1">
      <c r="B125" s="31"/>
      <c r="C125" s="138" t="s">
        <v>170</v>
      </c>
      <c r="D125" s="138" t="s">
        <v>166</v>
      </c>
      <c r="E125" s="139" t="s">
        <v>2732</v>
      </c>
      <c r="F125" s="140" t="s">
        <v>2733</v>
      </c>
      <c r="G125" s="141" t="s">
        <v>320</v>
      </c>
      <c r="H125" s="142">
        <v>2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230</v>
      </c>
    </row>
    <row r="126" spans="2:65" s="1" customFormat="1" ht="16.5" customHeight="1">
      <c r="B126" s="31"/>
      <c r="C126" s="138" t="s">
        <v>212</v>
      </c>
      <c r="D126" s="138" t="s">
        <v>166</v>
      </c>
      <c r="E126" s="139" t="s">
        <v>2734</v>
      </c>
      <c r="F126" s="140" t="s">
        <v>2735</v>
      </c>
      <c r="G126" s="141" t="s">
        <v>320</v>
      </c>
      <c r="H126" s="142">
        <v>2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243</v>
      </c>
    </row>
    <row r="127" spans="2:65" s="1" customFormat="1" ht="33" customHeight="1">
      <c r="B127" s="31"/>
      <c r="C127" s="138" t="s">
        <v>164</v>
      </c>
      <c r="D127" s="138" t="s">
        <v>166</v>
      </c>
      <c r="E127" s="139" t="s">
        <v>2736</v>
      </c>
      <c r="F127" s="140" t="s">
        <v>2737</v>
      </c>
      <c r="G127" s="141" t="s">
        <v>320</v>
      </c>
      <c r="H127" s="142">
        <v>16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253</v>
      </c>
    </row>
    <row r="128" spans="2:65" s="1" customFormat="1" ht="24.25" customHeight="1">
      <c r="B128" s="31"/>
      <c r="C128" s="138" t="s">
        <v>225</v>
      </c>
      <c r="D128" s="138" t="s">
        <v>166</v>
      </c>
      <c r="E128" s="139" t="s">
        <v>2738</v>
      </c>
      <c r="F128" s="140" t="s">
        <v>2739</v>
      </c>
      <c r="G128" s="141" t="s">
        <v>320</v>
      </c>
      <c r="H128" s="142">
        <v>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262</v>
      </c>
    </row>
    <row r="129" spans="2:65" s="11" customFormat="1" ht="26" customHeight="1">
      <c r="B129" s="126"/>
      <c r="D129" s="127" t="s">
        <v>73</v>
      </c>
      <c r="E129" s="128" t="s">
        <v>956</v>
      </c>
      <c r="F129" s="128" t="s">
        <v>2627</v>
      </c>
      <c r="I129" s="129"/>
      <c r="J129" s="130">
        <f>BK129</f>
        <v>0</v>
      </c>
      <c r="L129" s="126"/>
      <c r="M129" s="131"/>
      <c r="P129" s="132">
        <f>SUM(P130:P135)</f>
        <v>0</v>
      </c>
      <c r="R129" s="132">
        <f>SUM(R130:R135)</f>
        <v>0</v>
      </c>
      <c r="T129" s="133">
        <f>SUM(T130:T135)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SUM(BK130:BK135)</f>
        <v>0</v>
      </c>
    </row>
    <row r="130" spans="2:65" s="1" customFormat="1" ht="24.25" customHeight="1">
      <c r="B130" s="31"/>
      <c r="C130" s="138" t="s">
        <v>230</v>
      </c>
      <c r="D130" s="138" t="s">
        <v>166</v>
      </c>
      <c r="E130" s="139" t="s">
        <v>2740</v>
      </c>
      <c r="F130" s="140" t="s">
        <v>2741</v>
      </c>
      <c r="G130" s="141" t="s">
        <v>320</v>
      </c>
      <c r="H130" s="142">
        <v>4</v>
      </c>
      <c r="I130" s="143"/>
      <c r="J130" s="144">
        <f t="shared" ref="J130:J135" si="10">ROUND(I130*H130,2)</f>
        <v>0</v>
      </c>
      <c r="K130" s="145"/>
      <c r="L130" s="31"/>
      <c r="M130" s="146" t="s">
        <v>1</v>
      </c>
      <c r="N130" s="147" t="s">
        <v>40</v>
      </c>
      <c r="P130" s="148">
        <f t="shared" ref="P130:P135" si="11">O130*H130</f>
        <v>0</v>
      </c>
      <c r="Q130" s="148">
        <v>0</v>
      </c>
      <c r="R130" s="148">
        <f t="shared" ref="R130:R135" si="12">Q130*H130</f>
        <v>0</v>
      </c>
      <c r="S130" s="148">
        <v>0</v>
      </c>
      <c r="T130" s="149">
        <f t="shared" ref="T130:T135" si="13">S130*H130</f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ref="BE130:BE135" si="14">IF(N130="základná",J130,0)</f>
        <v>0</v>
      </c>
      <c r="BF130" s="151">
        <f t="shared" ref="BF130:BF135" si="15">IF(N130="znížená",J130,0)</f>
        <v>0</v>
      </c>
      <c r="BG130" s="151">
        <f t="shared" ref="BG130:BG135" si="16">IF(N130="zákl. prenesená",J130,0)</f>
        <v>0</v>
      </c>
      <c r="BH130" s="151">
        <f t="shared" ref="BH130:BH135" si="17">IF(N130="zníž. prenesená",J130,0)</f>
        <v>0</v>
      </c>
      <c r="BI130" s="151">
        <f t="shared" ref="BI130:BI135" si="18">IF(N130="nulová",J130,0)</f>
        <v>0</v>
      </c>
      <c r="BJ130" s="16" t="s">
        <v>171</v>
      </c>
      <c r="BK130" s="151">
        <f t="shared" ref="BK130:BK135" si="19">ROUND(I130*H130,2)</f>
        <v>0</v>
      </c>
      <c r="BL130" s="16" t="s">
        <v>170</v>
      </c>
      <c r="BM130" s="150" t="s">
        <v>275</v>
      </c>
    </row>
    <row r="131" spans="2:65" s="1" customFormat="1" ht="16.5" customHeight="1">
      <c r="B131" s="31"/>
      <c r="C131" s="138" t="s">
        <v>179</v>
      </c>
      <c r="D131" s="138" t="s">
        <v>166</v>
      </c>
      <c r="E131" s="139" t="s">
        <v>2742</v>
      </c>
      <c r="F131" s="140" t="s">
        <v>2743</v>
      </c>
      <c r="G131" s="141" t="s">
        <v>320</v>
      </c>
      <c r="H131" s="142">
        <v>1</v>
      </c>
      <c r="I131" s="143"/>
      <c r="J131" s="144">
        <f t="shared" si="10"/>
        <v>0</v>
      </c>
      <c r="K131" s="145"/>
      <c r="L131" s="31"/>
      <c r="M131" s="146" t="s">
        <v>1</v>
      </c>
      <c r="N131" s="147" t="s">
        <v>40</v>
      </c>
      <c r="P131" s="148">
        <f t="shared" si="11"/>
        <v>0</v>
      </c>
      <c r="Q131" s="148">
        <v>0</v>
      </c>
      <c r="R131" s="148">
        <f t="shared" si="12"/>
        <v>0</v>
      </c>
      <c r="S131" s="148">
        <v>0</v>
      </c>
      <c r="T131" s="149">
        <f t="shared" si="1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14"/>
        <v>0</v>
      </c>
      <c r="BF131" s="151">
        <f t="shared" si="15"/>
        <v>0</v>
      </c>
      <c r="BG131" s="151">
        <f t="shared" si="16"/>
        <v>0</v>
      </c>
      <c r="BH131" s="151">
        <f t="shared" si="17"/>
        <v>0</v>
      </c>
      <c r="BI131" s="151">
        <f t="shared" si="18"/>
        <v>0</v>
      </c>
      <c r="BJ131" s="16" t="s">
        <v>171</v>
      </c>
      <c r="BK131" s="151">
        <f t="shared" si="19"/>
        <v>0</v>
      </c>
      <c r="BL131" s="16" t="s">
        <v>170</v>
      </c>
      <c r="BM131" s="150" t="s">
        <v>288</v>
      </c>
    </row>
    <row r="132" spans="2:65" s="1" customFormat="1" ht="16.5" customHeight="1">
      <c r="B132" s="31"/>
      <c r="C132" s="138" t="s">
        <v>243</v>
      </c>
      <c r="D132" s="138" t="s">
        <v>166</v>
      </c>
      <c r="E132" s="139" t="s">
        <v>2744</v>
      </c>
      <c r="F132" s="140" t="s">
        <v>2745</v>
      </c>
      <c r="G132" s="141" t="s">
        <v>320</v>
      </c>
      <c r="H132" s="142">
        <v>1</v>
      </c>
      <c r="I132" s="143"/>
      <c r="J132" s="144">
        <f t="shared" si="10"/>
        <v>0</v>
      </c>
      <c r="K132" s="145"/>
      <c r="L132" s="31"/>
      <c r="M132" s="146" t="s">
        <v>1</v>
      </c>
      <c r="N132" s="147" t="s">
        <v>40</v>
      </c>
      <c r="P132" s="148">
        <f t="shared" si="11"/>
        <v>0</v>
      </c>
      <c r="Q132" s="148">
        <v>0</v>
      </c>
      <c r="R132" s="148">
        <f t="shared" si="12"/>
        <v>0</v>
      </c>
      <c r="S132" s="148">
        <v>0</v>
      </c>
      <c r="T132" s="149">
        <f t="shared" si="1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14"/>
        <v>0</v>
      </c>
      <c r="BF132" s="151">
        <f t="shared" si="15"/>
        <v>0</v>
      </c>
      <c r="BG132" s="151">
        <f t="shared" si="16"/>
        <v>0</v>
      </c>
      <c r="BH132" s="151">
        <f t="shared" si="17"/>
        <v>0</v>
      </c>
      <c r="BI132" s="151">
        <f t="shared" si="18"/>
        <v>0</v>
      </c>
      <c r="BJ132" s="16" t="s">
        <v>171</v>
      </c>
      <c r="BK132" s="151">
        <f t="shared" si="19"/>
        <v>0</v>
      </c>
      <c r="BL132" s="16" t="s">
        <v>170</v>
      </c>
      <c r="BM132" s="150" t="s">
        <v>305</v>
      </c>
    </row>
    <row r="133" spans="2:65" s="1" customFormat="1" ht="24.25" customHeight="1">
      <c r="B133" s="31"/>
      <c r="C133" s="138" t="s">
        <v>249</v>
      </c>
      <c r="D133" s="138" t="s">
        <v>166</v>
      </c>
      <c r="E133" s="139" t="s">
        <v>2746</v>
      </c>
      <c r="F133" s="140" t="s">
        <v>2747</v>
      </c>
      <c r="G133" s="141" t="s">
        <v>320</v>
      </c>
      <c r="H133" s="142">
        <v>16</v>
      </c>
      <c r="I133" s="143"/>
      <c r="J133" s="144">
        <f t="shared" si="10"/>
        <v>0</v>
      </c>
      <c r="K133" s="145"/>
      <c r="L133" s="31"/>
      <c r="M133" s="146" t="s">
        <v>1</v>
      </c>
      <c r="N133" s="147" t="s">
        <v>40</v>
      </c>
      <c r="P133" s="148">
        <f t="shared" si="11"/>
        <v>0</v>
      </c>
      <c r="Q133" s="148">
        <v>0</v>
      </c>
      <c r="R133" s="148">
        <f t="shared" si="12"/>
        <v>0</v>
      </c>
      <c r="S133" s="148">
        <v>0</v>
      </c>
      <c r="T133" s="149">
        <f t="shared" si="1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14"/>
        <v>0</v>
      </c>
      <c r="BF133" s="151">
        <f t="shared" si="15"/>
        <v>0</v>
      </c>
      <c r="BG133" s="151">
        <f t="shared" si="16"/>
        <v>0</v>
      </c>
      <c r="BH133" s="151">
        <f t="shared" si="17"/>
        <v>0</v>
      </c>
      <c r="BI133" s="151">
        <f t="shared" si="18"/>
        <v>0</v>
      </c>
      <c r="BJ133" s="16" t="s">
        <v>171</v>
      </c>
      <c r="BK133" s="151">
        <f t="shared" si="19"/>
        <v>0</v>
      </c>
      <c r="BL133" s="16" t="s">
        <v>170</v>
      </c>
      <c r="BM133" s="150" t="s">
        <v>317</v>
      </c>
    </row>
    <row r="134" spans="2:65" s="1" customFormat="1" ht="16.5" customHeight="1">
      <c r="B134" s="31"/>
      <c r="C134" s="138" t="s">
        <v>253</v>
      </c>
      <c r="D134" s="138" t="s">
        <v>166</v>
      </c>
      <c r="E134" s="139" t="s">
        <v>2748</v>
      </c>
      <c r="F134" s="140" t="s">
        <v>2749</v>
      </c>
      <c r="G134" s="141" t="s">
        <v>320</v>
      </c>
      <c r="H134" s="142">
        <v>1</v>
      </c>
      <c r="I134" s="143"/>
      <c r="J134" s="144">
        <f t="shared" si="10"/>
        <v>0</v>
      </c>
      <c r="K134" s="145"/>
      <c r="L134" s="31"/>
      <c r="M134" s="146" t="s">
        <v>1</v>
      </c>
      <c r="N134" s="147" t="s">
        <v>40</v>
      </c>
      <c r="P134" s="148">
        <f t="shared" si="11"/>
        <v>0</v>
      </c>
      <c r="Q134" s="148">
        <v>0</v>
      </c>
      <c r="R134" s="148">
        <f t="shared" si="12"/>
        <v>0</v>
      </c>
      <c r="S134" s="148">
        <v>0</v>
      </c>
      <c r="T134" s="149">
        <f t="shared" si="1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14"/>
        <v>0</v>
      </c>
      <c r="BF134" s="151">
        <f t="shared" si="15"/>
        <v>0</v>
      </c>
      <c r="BG134" s="151">
        <f t="shared" si="16"/>
        <v>0</v>
      </c>
      <c r="BH134" s="151">
        <f t="shared" si="17"/>
        <v>0</v>
      </c>
      <c r="BI134" s="151">
        <f t="shared" si="18"/>
        <v>0</v>
      </c>
      <c r="BJ134" s="16" t="s">
        <v>171</v>
      </c>
      <c r="BK134" s="151">
        <f t="shared" si="19"/>
        <v>0</v>
      </c>
      <c r="BL134" s="16" t="s">
        <v>170</v>
      </c>
      <c r="BM134" s="150" t="s">
        <v>328</v>
      </c>
    </row>
    <row r="135" spans="2:65" s="1" customFormat="1" ht="24.25" customHeight="1">
      <c r="B135" s="31"/>
      <c r="C135" s="138" t="s">
        <v>258</v>
      </c>
      <c r="D135" s="138" t="s">
        <v>166</v>
      </c>
      <c r="E135" s="139" t="s">
        <v>2750</v>
      </c>
      <c r="F135" s="140" t="s">
        <v>2649</v>
      </c>
      <c r="G135" s="141" t="s">
        <v>320</v>
      </c>
      <c r="H135" s="142">
        <v>1</v>
      </c>
      <c r="I135" s="143"/>
      <c r="J135" s="144">
        <f t="shared" si="10"/>
        <v>0</v>
      </c>
      <c r="K135" s="145"/>
      <c r="L135" s="31"/>
      <c r="M135" s="146" t="s">
        <v>1</v>
      </c>
      <c r="N135" s="147" t="s">
        <v>40</v>
      </c>
      <c r="P135" s="148">
        <f t="shared" si="11"/>
        <v>0</v>
      </c>
      <c r="Q135" s="148">
        <v>0</v>
      </c>
      <c r="R135" s="148">
        <f t="shared" si="12"/>
        <v>0</v>
      </c>
      <c r="S135" s="148">
        <v>0</v>
      </c>
      <c r="T135" s="149">
        <f t="shared" si="1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14"/>
        <v>0</v>
      </c>
      <c r="BF135" s="151">
        <f t="shared" si="15"/>
        <v>0</v>
      </c>
      <c r="BG135" s="151">
        <f t="shared" si="16"/>
        <v>0</v>
      </c>
      <c r="BH135" s="151">
        <f t="shared" si="17"/>
        <v>0</v>
      </c>
      <c r="BI135" s="151">
        <f t="shared" si="18"/>
        <v>0</v>
      </c>
      <c r="BJ135" s="16" t="s">
        <v>171</v>
      </c>
      <c r="BK135" s="151">
        <f t="shared" si="19"/>
        <v>0</v>
      </c>
      <c r="BL135" s="16" t="s">
        <v>170</v>
      </c>
      <c r="BM135" s="150" t="s">
        <v>340</v>
      </c>
    </row>
    <row r="136" spans="2:65" s="11" customFormat="1" ht="26" customHeight="1">
      <c r="B136" s="126"/>
      <c r="D136" s="127" t="s">
        <v>73</v>
      </c>
      <c r="E136" s="128" t="s">
        <v>960</v>
      </c>
      <c r="F136" s="128" t="s">
        <v>2650</v>
      </c>
      <c r="I136" s="129"/>
      <c r="J136" s="130">
        <f>BK136</f>
        <v>0</v>
      </c>
      <c r="L136" s="126"/>
      <c r="M136" s="131"/>
      <c r="P136" s="132">
        <f>SUM(P137:P141)</f>
        <v>0</v>
      </c>
      <c r="R136" s="132">
        <f>SUM(R137:R141)</f>
        <v>0</v>
      </c>
      <c r="T136" s="133">
        <f>SUM(T137:T141)</f>
        <v>0</v>
      </c>
      <c r="AR136" s="127" t="s">
        <v>82</v>
      </c>
      <c r="AT136" s="134" t="s">
        <v>73</v>
      </c>
      <c r="AU136" s="134" t="s">
        <v>74</v>
      </c>
      <c r="AY136" s="127" t="s">
        <v>163</v>
      </c>
      <c r="BK136" s="135">
        <f>SUM(BK137:BK141)</f>
        <v>0</v>
      </c>
    </row>
    <row r="137" spans="2:65" s="1" customFormat="1" ht="16.5" customHeight="1">
      <c r="B137" s="31"/>
      <c r="C137" s="138" t="s">
        <v>262</v>
      </c>
      <c r="D137" s="138" t="s">
        <v>166</v>
      </c>
      <c r="E137" s="139" t="s">
        <v>2651</v>
      </c>
      <c r="F137" s="140" t="s">
        <v>2652</v>
      </c>
      <c r="G137" s="141" t="s">
        <v>222</v>
      </c>
      <c r="H137" s="142">
        <v>800</v>
      </c>
      <c r="I137" s="143"/>
      <c r="J137" s="144">
        <f>ROUND(I137*H137,2)</f>
        <v>0</v>
      </c>
      <c r="K137" s="145"/>
      <c r="L137" s="31"/>
      <c r="M137" s="146" t="s">
        <v>1</v>
      </c>
      <c r="N137" s="147" t="s">
        <v>40</v>
      </c>
      <c r="P137" s="148">
        <f>O137*H137</f>
        <v>0</v>
      </c>
      <c r="Q137" s="148">
        <v>0</v>
      </c>
      <c r="R137" s="148">
        <f>Q137*H137</f>
        <v>0</v>
      </c>
      <c r="S137" s="148">
        <v>0</v>
      </c>
      <c r="T137" s="149">
        <f>S137*H137</f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>IF(N137="základná",J137,0)</f>
        <v>0</v>
      </c>
      <c r="BF137" s="151">
        <f>IF(N137="znížená",J137,0)</f>
        <v>0</v>
      </c>
      <c r="BG137" s="151">
        <f>IF(N137="zákl. prenesená",J137,0)</f>
        <v>0</v>
      </c>
      <c r="BH137" s="151">
        <f>IF(N137="zníž. prenesená",J137,0)</f>
        <v>0</v>
      </c>
      <c r="BI137" s="151">
        <f>IF(N137="nulová",J137,0)</f>
        <v>0</v>
      </c>
      <c r="BJ137" s="16" t="s">
        <v>171</v>
      </c>
      <c r="BK137" s="151">
        <f>ROUND(I137*H137,2)</f>
        <v>0</v>
      </c>
      <c r="BL137" s="16" t="s">
        <v>170</v>
      </c>
      <c r="BM137" s="150" t="s">
        <v>352</v>
      </c>
    </row>
    <row r="138" spans="2:65" s="1" customFormat="1" ht="24.25" customHeight="1">
      <c r="B138" s="31"/>
      <c r="C138" s="138" t="s">
        <v>266</v>
      </c>
      <c r="D138" s="138" t="s">
        <v>166</v>
      </c>
      <c r="E138" s="139" t="s">
        <v>2653</v>
      </c>
      <c r="F138" s="140" t="s">
        <v>2654</v>
      </c>
      <c r="G138" s="141" t="s">
        <v>222</v>
      </c>
      <c r="H138" s="142">
        <v>800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361</v>
      </c>
    </row>
    <row r="139" spans="2:65" s="1" customFormat="1" ht="24.25" customHeight="1">
      <c r="B139" s="31"/>
      <c r="C139" s="138" t="s">
        <v>275</v>
      </c>
      <c r="D139" s="138" t="s">
        <v>166</v>
      </c>
      <c r="E139" s="139" t="s">
        <v>2655</v>
      </c>
      <c r="F139" s="140" t="s">
        <v>2656</v>
      </c>
      <c r="G139" s="141" t="s">
        <v>2657</v>
      </c>
      <c r="H139" s="142">
        <v>20</v>
      </c>
      <c r="I139" s="143"/>
      <c r="J139" s="144">
        <f>ROUND(I139*H139,2)</f>
        <v>0</v>
      </c>
      <c r="K139" s="145"/>
      <c r="L139" s="31"/>
      <c r="M139" s="146" t="s">
        <v>1</v>
      </c>
      <c r="N139" s="147" t="s">
        <v>40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>IF(N139="základná",J139,0)</f>
        <v>0</v>
      </c>
      <c r="BF139" s="151">
        <f>IF(N139="znížená",J139,0)</f>
        <v>0</v>
      </c>
      <c r="BG139" s="151">
        <f>IF(N139="zákl. prenesená",J139,0)</f>
        <v>0</v>
      </c>
      <c r="BH139" s="151">
        <f>IF(N139="zníž. prenesená",J139,0)</f>
        <v>0</v>
      </c>
      <c r="BI139" s="151">
        <f>IF(N139="nulová",J139,0)</f>
        <v>0</v>
      </c>
      <c r="BJ139" s="16" t="s">
        <v>171</v>
      </c>
      <c r="BK139" s="151">
        <f>ROUND(I139*H139,2)</f>
        <v>0</v>
      </c>
      <c r="BL139" s="16" t="s">
        <v>170</v>
      </c>
      <c r="BM139" s="150" t="s">
        <v>300</v>
      </c>
    </row>
    <row r="140" spans="2:65" s="1" customFormat="1" ht="16.5" customHeight="1">
      <c r="B140" s="31"/>
      <c r="C140" s="138" t="s">
        <v>283</v>
      </c>
      <c r="D140" s="138" t="s">
        <v>166</v>
      </c>
      <c r="E140" s="139" t="s">
        <v>2658</v>
      </c>
      <c r="F140" s="140" t="s">
        <v>2659</v>
      </c>
      <c r="G140" s="141" t="s">
        <v>320</v>
      </c>
      <c r="H140" s="142">
        <v>10</v>
      </c>
      <c r="I140" s="143"/>
      <c r="J140" s="144">
        <f>ROUND(I140*H140,2)</f>
        <v>0</v>
      </c>
      <c r="K140" s="145"/>
      <c r="L140" s="31"/>
      <c r="M140" s="146" t="s">
        <v>1</v>
      </c>
      <c r="N140" s="147" t="s">
        <v>40</v>
      </c>
      <c r="P140" s="148">
        <f>O140*H140</f>
        <v>0</v>
      </c>
      <c r="Q140" s="148">
        <v>0</v>
      </c>
      <c r="R140" s="148">
        <f>Q140*H140</f>
        <v>0</v>
      </c>
      <c r="S140" s="148">
        <v>0</v>
      </c>
      <c r="T140" s="149">
        <f>S140*H140</f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>IF(N140="základná",J140,0)</f>
        <v>0</v>
      </c>
      <c r="BF140" s="151">
        <f>IF(N140="znížená",J140,0)</f>
        <v>0</v>
      </c>
      <c r="BG140" s="151">
        <f>IF(N140="zákl. prenesená",J140,0)</f>
        <v>0</v>
      </c>
      <c r="BH140" s="151">
        <f>IF(N140="zníž. prenesená",J140,0)</f>
        <v>0</v>
      </c>
      <c r="BI140" s="151">
        <f>IF(N140="nulová",J140,0)</f>
        <v>0</v>
      </c>
      <c r="BJ140" s="16" t="s">
        <v>171</v>
      </c>
      <c r="BK140" s="151">
        <f>ROUND(I140*H140,2)</f>
        <v>0</v>
      </c>
      <c r="BL140" s="16" t="s">
        <v>170</v>
      </c>
      <c r="BM140" s="150" t="s">
        <v>379</v>
      </c>
    </row>
    <row r="141" spans="2:65" s="1" customFormat="1" ht="16.5" customHeight="1">
      <c r="B141" s="31"/>
      <c r="C141" s="138" t="s">
        <v>288</v>
      </c>
      <c r="D141" s="138" t="s">
        <v>166</v>
      </c>
      <c r="E141" s="139" t="s">
        <v>2672</v>
      </c>
      <c r="F141" s="140" t="s">
        <v>2673</v>
      </c>
      <c r="G141" s="141" t="s">
        <v>320</v>
      </c>
      <c r="H141" s="142">
        <v>4</v>
      </c>
      <c r="I141" s="143"/>
      <c r="J141" s="144">
        <f>ROUND(I141*H141,2)</f>
        <v>0</v>
      </c>
      <c r="K141" s="145"/>
      <c r="L141" s="31"/>
      <c r="M141" s="146" t="s">
        <v>1</v>
      </c>
      <c r="N141" s="147" t="s">
        <v>40</v>
      </c>
      <c r="P141" s="148">
        <f>O141*H141</f>
        <v>0</v>
      </c>
      <c r="Q141" s="148">
        <v>0</v>
      </c>
      <c r="R141" s="148">
        <f>Q141*H141</f>
        <v>0</v>
      </c>
      <c r="S141" s="148">
        <v>0</v>
      </c>
      <c r="T141" s="149">
        <f>S141*H141</f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>IF(N141="základná",J141,0)</f>
        <v>0</v>
      </c>
      <c r="BF141" s="151">
        <f>IF(N141="znížená",J141,0)</f>
        <v>0</v>
      </c>
      <c r="BG141" s="151">
        <f>IF(N141="zákl. prenesená",J141,0)</f>
        <v>0</v>
      </c>
      <c r="BH141" s="151">
        <f>IF(N141="zníž. prenesená",J141,0)</f>
        <v>0</v>
      </c>
      <c r="BI141" s="151">
        <f>IF(N141="nulová",J141,0)</f>
        <v>0</v>
      </c>
      <c r="BJ141" s="16" t="s">
        <v>171</v>
      </c>
      <c r="BK141" s="151">
        <f>ROUND(I141*H141,2)</f>
        <v>0</v>
      </c>
      <c r="BL141" s="16" t="s">
        <v>170</v>
      </c>
      <c r="BM141" s="150" t="s">
        <v>388</v>
      </c>
    </row>
    <row r="142" spans="2:65" s="11" customFormat="1" ht="26" customHeight="1">
      <c r="B142" s="126"/>
      <c r="D142" s="127" t="s">
        <v>73</v>
      </c>
      <c r="E142" s="128" t="s">
        <v>964</v>
      </c>
      <c r="F142" s="128" t="s">
        <v>2682</v>
      </c>
      <c r="I142" s="129"/>
      <c r="J142" s="130">
        <f>BK142</f>
        <v>0</v>
      </c>
      <c r="L142" s="126"/>
      <c r="M142" s="131"/>
      <c r="P142" s="132">
        <f>SUM(P143:P153)</f>
        <v>0</v>
      </c>
      <c r="R142" s="132">
        <f>SUM(R143:R153)</f>
        <v>0</v>
      </c>
      <c r="T142" s="133">
        <f>SUM(T143:T153)</f>
        <v>0</v>
      </c>
      <c r="AR142" s="127" t="s">
        <v>82</v>
      </c>
      <c r="AT142" s="134" t="s">
        <v>73</v>
      </c>
      <c r="AU142" s="134" t="s">
        <v>74</v>
      </c>
      <c r="AY142" s="127" t="s">
        <v>163</v>
      </c>
      <c r="BK142" s="135">
        <f>SUM(BK143:BK153)</f>
        <v>0</v>
      </c>
    </row>
    <row r="143" spans="2:65" s="1" customFormat="1" ht="16.5" customHeight="1">
      <c r="B143" s="31"/>
      <c r="C143" s="138" t="s">
        <v>296</v>
      </c>
      <c r="D143" s="138" t="s">
        <v>166</v>
      </c>
      <c r="E143" s="139" t="s">
        <v>2751</v>
      </c>
      <c r="F143" s="140" t="s">
        <v>2752</v>
      </c>
      <c r="G143" s="141" t="s">
        <v>222</v>
      </c>
      <c r="H143" s="142">
        <v>800</v>
      </c>
      <c r="I143" s="143"/>
      <c r="J143" s="144">
        <f t="shared" ref="J143:J153" si="20">ROUND(I143*H143,2)</f>
        <v>0</v>
      </c>
      <c r="K143" s="145"/>
      <c r="L143" s="31"/>
      <c r="M143" s="146" t="s">
        <v>1</v>
      </c>
      <c r="N143" s="147" t="s">
        <v>40</v>
      </c>
      <c r="P143" s="148">
        <f t="shared" ref="P143:P153" si="21">O143*H143</f>
        <v>0</v>
      </c>
      <c r="Q143" s="148">
        <v>0</v>
      </c>
      <c r="R143" s="148">
        <f t="shared" ref="R143:R153" si="22">Q143*H143</f>
        <v>0</v>
      </c>
      <c r="S143" s="148">
        <v>0</v>
      </c>
      <c r="T143" s="149">
        <f t="shared" ref="T143:T153" si="23">S143*H143</f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ref="BE143:BE153" si="24">IF(N143="základná",J143,0)</f>
        <v>0</v>
      </c>
      <c r="BF143" s="151">
        <f t="shared" ref="BF143:BF153" si="25">IF(N143="znížená",J143,0)</f>
        <v>0</v>
      </c>
      <c r="BG143" s="151">
        <f t="shared" ref="BG143:BG153" si="26">IF(N143="zákl. prenesená",J143,0)</f>
        <v>0</v>
      </c>
      <c r="BH143" s="151">
        <f t="shared" ref="BH143:BH153" si="27">IF(N143="zníž. prenesená",J143,0)</f>
        <v>0</v>
      </c>
      <c r="BI143" s="151">
        <f t="shared" ref="BI143:BI153" si="28">IF(N143="nulová",J143,0)</f>
        <v>0</v>
      </c>
      <c r="BJ143" s="16" t="s">
        <v>171</v>
      </c>
      <c r="BK143" s="151">
        <f t="shared" ref="BK143:BK153" si="29">ROUND(I143*H143,2)</f>
        <v>0</v>
      </c>
      <c r="BL143" s="16" t="s">
        <v>170</v>
      </c>
      <c r="BM143" s="150" t="s">
        <v>398</v>
      </c>
    </row>
    <row r="144" spans="2:65" s="1" customFormat="1" ht="16.5" customHeight="1">
      <c r="B144" s="31"/>
      <c r="C144" s="138" t="s">
        <v>305</v>
      </c>
      <c r="D144" s="138" t="s">
        <v>166</v>
      </c>
      <c r="E144" s="139" t="s">
        <v>2685</v>
      </c>
      <c r="F144" s="140" t="s">
        <v>2686</v>
      </c>
      <c r="G144" s="141" t="s">
        <v>222</v>
      </c>
      <c r="H144" s="142">
        <v>200</v>
      </c>
      <c r="I144" s="143"/>
      <c r="J144" s="144">
        <f t="shared" si="20"/>
        <v>0</v>
      </c>
      <c r="K144" s="145"/>
      <c r="L144" s="31"/>
      <c r="M144" s="146" t="s">
        <v>1</v>
      </c>
      <c r="N144" s="147" t="s">
        <v>40</v>
      </c>
      <c r="P144" s="148">
        <f t="shared" si="21"/>
        <v>0</v>
      </c>
      <c r="Q144" s="148">
        <v>0</v>
      </c>
      <c r="R144" s="148">
        <f t="shared" si="22"/>
        <v>0</v>
      </c>
      <c r="S144" s="148">
        <v>0</v>
      </c>
      <c r="T144" s="149">
        <f t="shared" si="23"/>
        <v>0</v>
      </c>
      <c r="AR144" s="150" t="s">
        <v>170</v>
      </c>
      <c r="AT144" s="150" t="s">
        <v>166</v>
      </c>
      <c r="AU144" s="150" t="s">
        <v>82</v>
      </c>
      <c r="AY144" s="16" t="s">
        <v>163</v>
      </c>
      <c r="BE144" s="151">
        <f t="shared" si="24"/>
        <v>0</v>
      </c>
      <c r="BF144" s="151">
        <f t="shared" si="25"/>
        <v>0</v>
      </c>
      <c r="BG144" s="151">
        <f t="shared" si="26"/>
        <v>0</v>
      </c>
      <c r="BH144" s="151">
        <f t="shared" si="27"/>
        <v>0</v>
      </c>
      <c r="BI144" s="151">
        <f t="shared" si="28"/>
        <v>0</v>
      </c>
      <c r="BJ144" s="16" t="s">
        <v>171</v>
      </c>
      <c r="BK144" s="151">
        <f t="shared" si="29"/>
        <v>0</v>
      </c>
      <c r="BL144" s="16" t="s">
        <v>170</v>
      </c>
      <c r="BM144" s="150" t="s">
        <v>409</v>
      </c>
    </row>
    <row r="145" spans="2:65" s="1" customFormat="1" ht="16.5" customHeight="1">
      <c r="B145" s="31"/>
      <c r="C145" s="138" t="s">
        <v>311</v>
      </c>
      <c r="D145" s="138" t="s">
        <v>166</v>
      </c>
      <c r="E145" s="139" t="s">
        <v>2687</v>
      </c>
      <c r="F145" s="140" t="s">
        <v>2688</v>
      </c>
      <c r="G145" s="141" t="s">
        <v>222</v>
      </c>
      <c r="H145" s="142">
        <v>800</v>
      </c>
      <c r="I145" s="143"/>
      <c r="J145" s="144">
        <f t="shared" si="20"/>
        <v>0</v>
      </c>
      <c r="K145" s="145"/>
      <c r="L145" s="31"/>
      <c r="M145" s="146" t="s">
        <v>1</v>
      </c>
      <c r="N145" s="147" t="s">
        <v>40</v>
      </c>
      <c r="P145" s="148">
        <f t="shared" si="21"/>
        <v>0</v>
      </c>
      <c r="Q145" s="148">
        <v>0</v>
      </c>
      <c r="R145" s="148">
        <f t="shared" si="22"/>
        <v>0</v>
      </c>
      <c r="S145" s="148">
        <v>0</v>
      </c>
      <c r="T145" s="149">
        <f t="shared" si="23"/>
        <v>0</v>
      </c>
      <c r="AR145" s="150" t="s">
        <v>170</v>
      </c>
      <c r="AT145" s="150" t="s">
        <v>166</v>
      </c>
      <c r="AU145" s="150" t="s">
        <v>82</v>
      </c>
      <c r="AY145" s="16" t="s">
        <v>163</v>
      </c>
      <c r="BE145" s="151">
        <f t="shared" si="24"/>
        <v>0</v>
      </c>
      <c r="BF145" s="151">
        <f t="shared" si="25"/>
        <v>0</v>
      </c>
      <c r="BG145" s="151">
        <f t="shared" si="26"/>
        <v>0</v>
      </c>
      <c r="BH145" s="151">
        <f t="shared" si="27"/>
        <v>0</v>
      </c>
      <c r="BI145" s="151">
        <f t="shared" si="28"/>
        <v>0</v>
      </c>
      <c r="BJ145" s="16" t="s">
        <v>171</v>
      </c>
      <c r="BK145" s="151">
        <f t="shared" si="29"/>
        <v>0</v>
      </c>
      <c r="BL145" s="16" t="s">
        <v>170</v>
      </c>
      <c r="BM145" s="150" t="s">
        <v>419</v>
      </c>
    </row>
    <row r="146" spans="2:65" s="1" customFormat="1" ht="16.5" customHeight="1">
      <c r="B146" s="31"/>
      <c r="C146" s="138" t="s">
        <v>317</v>
      </c>
      <c r="D146" s="138" t="s">
        <v>166</v>
      </c>
      <c r="E146" s="139" t="s">
        <v>2689</v>
      </c>
      <c r="F146" s="140" t="s">
        <v>2690</v>
      </c>
      <c r="G146" s="141" t="s">
        <v>222</v>
      </c>
      <c r="H146" s="142">
        <v>200</v>
      </c>
      <c r="I146" s="143"/>
      <c r="J146" s="144">
        <f t="shared" si="20"/>
        <v>0</v>
      </c>
      <c r="K146" s="145"/>
      <c r="L146" s="31"/>
      <c r="M146" s="146" t="s">
        <v>1</v>
      </c>
      <c r="N146" s="147" t="s">
        <v>40</v>
      </c>
      <c r="P146" s="148">
        <f t="shared" si="21"/>
        <v>0</v>
      </c>
      <c r="Q146" s="148">
        <v>0</v>
      </c>
      <c r="R146" s="148">
        <f t="shared" si="22"/>
        <v>0</v>
      </c>
      <c r="S146" s="148">
        <v>0</v>
      </c>
      <c r="T146" s="149">
        <f t="shared" si="23"/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si="24"/>
        <v>0</v>
      </c>
      <c r="BF146" s="151">
        <f t="shared" si="25"/>
        <v>0</v>
      </c>
      <c r="BG146" s="151">
        <f t="shared" si="26"/>
        <v>0</v>
      </c>
      <c r="BH146" s="151">
        <f t="shared" si="27"/>
        <v>0</v>
      </c>
      <c r="BI146" s="151">
        <f t="shared" si="28"/>
        <v>0</v>
      </c>
      <c r="BJ146" s="16" t="s">
        <v>171</v>
      </c>
      <c r="BK146" s="151">
        <f t="shared" si="29"/>
        <v>0</v>
      </c>
      <c r="BL146" s="16" t="s">
        <v>170</v>
      </c>
      <c r="BM146" s="150" t="s">
        <v>433</v>
      </c>
    </row>
    <row r="147" spans="2:65" s="1" customFormat="1" ht="21.75" customHeight="1">
      <c r="B147" s="31"/>
      <c r="C147" s="138" t="s">
        <v>7</v>
      </c>
      <c r="D147" s="138" t="s">
        <v>166</v>
      </c>
      <c r="E147" s="139" t="s">
        <v>2691</v>
      </c>
      <c r="F147" s="140" t="s">
        <v>2692</v>
      </c>
      <c r="G147" s="141" t="s">
        <v>222</v>
      </c>
      <c r="H147" s="142">
        <v>85</v>
      </c>
      <c r="I147" s="143"/>
      <c r="J147" s="144">
        <f t="shared" si="20"/>
        <v>0</v>
      </c>
      <c r="K147" s="145"/>
      <c r="L147" s="31"/>
      <c r="M147" s="146" t="s">
        <v>1</v>
      </c>
      <c r="N147" s="147" t="s">
        <v>40</v>
      </c>
      <c r="P147" s="148">
        <f t="shared" si="21"/>
        <v>0</v>
      </c>
      <c r="Q147" s="148">
        <v>0</v>
      </c>
      <c r="R147" s="148">
        <f t="shared" si="22"/>
        <v>0</v>
      </c>
      <c r="S147" s="148">
        <v>0</v>
      </c>
      <c r="T147" s="149">
        <f t="shared" si="2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24"/>
        <v>0</v>
      </c>
      <c r="BF147" s="151">
        <f t="shared" si="25"/>
        <v>0</v>
      </c>
      <c r="BG147" s="151">
        <f t="shared" si="26"/>
        <v>0</v>
      </c>
      <c r="BH147" s="151">
        <f t="shared" si="27"/>
        <v>0</v>
      </c>
      <c r="BI147" s="151">
        <f t="shared" si="28"/>
        <v>0</v>
      </c>
      <c r="BJ147" s="16" t="s">
        <v>171</v>
      </c>
      <c r="BK147" s="151">
        <f t="shared" si="29"/>
        <v>0</v>
      </c>
      <c r="BL147" s="16" t="s">
        <v>170</v>
      </c>
      <c r="BM147" s="150" t="s">
        <v>450</v>
      </c>
    </row>
    <row r="148" spans="2:65" s="1" customFormat="1" ht="16.5" customHeight="1">
      <c r="B148" s="31"/>
      <c r="C148" s="138" t="s">
        <v>328</v>
      </c>
      <c r="D148" s="138" t="s">
        <v>166</v>
      </c>
      <c r="E148" s="139" t="s">
        <v>2753</v>
      </c>
      <c r="F148" s="140" t="s">
        <v>2754</v>
      </c>
      <c r="G148" s="141" t="s">
        <v>320</v>
      </c>
      <c r="H148" s="142">
        <v>6</v>
      </c>
      <c r="I148" s="143"/>
      <c r="J148" s="144">
        <f t="shared" si="20"/>
        <v>0</v>
      </c>
      <c r="K148" s="145"/>
      <c r="L148" s="31"/>
      <c r="M148" s="146" t="s">
        <v>1</v>
      </c>
      <c r="N148" s="147" t="s">
        <v>40</v>
      </c>
      <c r="P148" s="148">
        <f t="shared" si="21"/>
        <v>0</v>
      </c>
      <c r="Q148" s="148">
        <v>0</v>
      </c>
      <c r="R148" s="148">
        <f t="shared" si="22"/>
        <v>0</v>
      </c>
      <c r="S148" s="148">
        <v>0</v>
      </c>
      <c r="T148" s="149">
        <f t="shared" si="2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24"/>
        <v>0</v>
      </c>
      <c r="BF148" s="151">
        <f t="shared" si="25"/>
        <v>0</v>
      </c>
      <c r="BG148" s="151">
        <f t="shared" si="26"/>
        <v>0</v>
      </c>
      <c r="BH148" s="151">
        <f t="shared" si="27"/>
        <v>0</v>
      </c>
      <c r="BI148" s="151">
        <f t="shared" si="28"/>
        <v>0</v>
      </c>
      <c r="BJ148" s="16" t="s">
        <v>171</v>
      </c>
      <c r="BK148" s="151">
        <f t="shared" si="29"/>
        <v>0</v>
      </c>
      <c r="BL148" s="16" t="s">
        <v>170</v>
      </c>
      <c r="BM148" s="150" t="s">
        <v>466</v>
      </c>
    </row>
    <row r="149" spans="2:65" s="1" customFormat="1" ht="16.5" customHeight="1">
      <c r="B149" s="31"/>
      <c r="C149" s="138" t="s">
        <v>334</v>
      </c>
      <c r="D149" s="138" t="s">
        <v>166</v>
      </c>
      <c r="E149" s="139" t="s">
        <v>1326</v>
      </c>
      <c r="F149" s="140" t="s">
        <v>2711</v>
      </c>
      <c r="G149" s="141" t="s">
        <v>269</v>
      </c>
      <c r="H149" s="142">
        <v>1</v>
      </c>
      <c r="I149" s="143"/>
      <c r="J149" s="144">
        <f t="shared" si="20"/>
        <v>0</v>
      </c>
      <c r="K149" s="145"/>
      <c r="L149" s="31"/>
      <c r="M149" s="146" t="s">
        <v>1</v>
      </c>
      <c r="N149" s="147" t="s">
        <v>40</v>
      </c>
      <c r="P149" s="148">
        <f t="shared" si="21"/>
        <v>0</v>
      </c>
      <c r="Q149" s="148">
        <v>0</v>
      </c>
      <c r="R149" s="148">
        <f t="shared" si="22"/>
        <v>0</v>
      </c>
      <c r="S149" s="148">
        <v>0</v>
      </c>
      <c r="T149" s="149">
        <f t="shared" si="23"/>
        <v>0</v>
      </c>
      <c r="AR149" s="150" t="s">
        <v>170</v>
      </c>
      <c r="AT149" s="150" t="s">
        <v>166</v>
      </c>
      <c r="AU149" s="150" t="s">
        <v>82</v>
      </c>
      <c r="AY149" s="16" t="s">
        <v>163</v>
      </c>
      <c r="BE149" s="151">
        <f t="shared" si="24"/>
        <v>0</v>
      </c>
      <c r="BF149" s="151">
        <f t="shared" si="25"/>
        <v>0</v>
      </c>
      <c r="BG149" s="151">
        <f t="shared" si="26"/>
        <v>0</v>
      </c>
      <c r="BH149" s="151">
        <f t="shared" si="27"/>
        <v>0</v>
      </c>
      <c r="BI149" s="151">
        <f t="shared" si="28"/>
        <v>0</v>
      </c>
      <c r="BJ149" s="16" t="s">
        <v>171</v>
      </c>
      <c r="BK149" s="151">
        <f t="shared" si="29"/>
        <v>0</v>
      </c>
      <c r="BL149" s="16" t="s">
        <v>170</v>
      </c>
      <c r="BM149" s="150" t="s">
        <v>2755</v>
      </c>
    </row>
    <row r="150" spans="2:65" s="1" customFormat="1" ht="16.5" customHeight="1">
      <c r="B150" s="31"/>
      <c r="C150" s="138" t="s">
        <v>340</v>
      </c>
      <c r="D150" s="138" t="s">
        <v>166</v>
      </c>
      <c r="E150" s="139" t="s">
        <v>1381</v>
      </c>
      <c r="F150" s="140" t="s">
        <v>2713</v>
      </c>
      <c r="G150" s="141" t="s">
        <v>269</v>
      </c>
      <c r="H150" s="142">
        <v>1</v>
      </c>
      <c r="I150" s="143"/>
      <c r="J150" s="144">
        <f t="shared" si="20"/>
        <v>0</v>
      </c>
      <c r="K150" s="145"/>
      <c r="L150" s="31"/>
      <c r="M150" s="146" t="s">
        <v>1</v>
      </c>
      <c r="N150" s="147" t="s">
        <v>40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6" t="s">
        <v>171</v>
      </c>
      <c r="BK150" s="151">
        <f t="shared" si="29"/>
        <v>0</v>
      </c>
      <c r="BL150" s="16" t="s">
        <v>170</v>
      </c>
      <c r="BM150" s="150" t="s">
        <v>2756</v>
      </c>
    </row>
    <row r="151" spans="2:65" s="1" customFormat="1" ht="16.5" customHeight="1">
      <c r="B151" s="31"/>
      <c r="C151" s="138" t="s">
        <v>346</v>
      </c>
      <c r="D151" s="138" t="s">
        <v>166</v>
      </c>
      <c r="E151" s="139" t="s">
        <v>1385</v>
      </c>
      <c r="F151" s="140" t="s">
        <v>2715</v>
      </c>
      <c r="G151" s="141" t="s">
        <v>269</v>
      </c>
      <c r="H151" s="142">
        <v>1</v>
      </c>
      <c r="I151" s="143"/>
      <c r="J151" s="144">
        <f t="shared" si="20"/>
        <v>0</v>
      </c>
      <c r="K151" s="145"/>
      <c r="L151" s="31"/>
      <c r="M151" s="146" t="s">
        <v>1</v>
      </c>
      <c r="N151" s="147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170</v>
      </c>
      <c r="BM151" s="150" t="s">
        <v>2757</v>
      </c>
    </row>
    <row r="152" spans="2:65" s="1" customFormat="1" ht="16.5" customHeight="1">
      <c r="B152" s="31"/>
      <c r="C152" s="138" t="s">
        <v>352</v>
      </c>
      <c r="D152" s="138" t="s">
        <v>166</v>
      </c>
      <c r="E152" s="139" t="s">
        <v>1374</v>
      </c>
      <c r="F152" s="140" t="s">
        <v>2717</v>
      </c>
      <c r="G152" s="141" t="s">
        <v>269</v>
      </c>
      <c r="H152" s="142">
        <v>1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2758</v>
      </c>
    </row>
    <row r="153" spans="2:65" s="1" customFormat="1" ht="16.5" customHeight="1">
      <c r="B153" s="31"/>
      <c r="C153" s="138" t="s">
        <v>357</v>
      </c>
      <c r="D153" s="138" t="s">
        <v>166</v>
      </c>
      <c r="E153" s="139" t="s">
        <v>267</v>
      </c>
      <c r="F153" s="140" t="s">
        <v>2719</v>
      </c>
      <c r="G153" s="141" t="s">
        <v>269</v>
      </c>
      <c r="H153" s="142">
        <v>1</v>
      </c>
      <c r="I153" s="143"/>
      <c r="J153" s="144">
        <f t="shared" si="20"/>
        <v>0</v>
      </c>
      <c r="K153" s="145"/>
      <c r="L153" s="31"/>
      <c r="M153" s="190" t="s">
        <v>1</v>
      </c>
      <c r="N153" s="191" t="s">
        <v>40</v>
      </c>
      <c r="O153" s="192"/>
      <c r="P153" s="193">
        <f t="shared" si="21"/>
        <v>0</v>
      </c>
      <c r="Q153" s="193">
        <v>0</v>
      </c>
      <c r="R153" s="193">
        <f t="shared" si="22"/>
        <v>0</v>
      </c>
      <c r="S153" s="193">
        <v>0</v>
      </c>
      <c r="T153" s="194">
        <f t="shared" si="2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2759</v>
      </c>
    </row>
    <row r="154" spans="2:65" s="1" customFormat="1" ht="7" customHeight="1">
      <c r="B154" s="46"/>
      <c r="C154" s="47"/>
      <c r="D154" s="47"/>
      <c r="E154" s="47"/>
      <c r="F154" s="47"/>
      <c r="G154" s="47"/>
      <c r="H154" s="47"/>
      <c r="I154" s="47"/>
      <c r="J154" s="47"/>
      <c r="K154" s="47"/>
      <c r="L154" s="31"/>
    </row>
  </sheetData>
  <sheetProtection algorithmName="SHA-512" hashValue="h244I5p4vFsr3Y1KdBk0OlkQSc7Y4xXyeL83zmiDyjudaR+CPoPnpKgWxDYUpMUHAGlwu70Pk3j67tw+DboLmQ==" saltValue="Cz2EnEEQLKtc3XKjDCdaN1HEEifIO2VLSS3XWK4HP5L3odbs4GvyQ5fjn4c8rUcBHdzkxRimxm9tYsgEg7R8Tg==" spinCount="100000" sheet="1" objects="1" scenarios="1" formatColumns="0" formatRows="0" autoFilter="0"/>
  <autoFilter ref="C119:K153" xr:uid="{00000000-0009-0000-0000-00000D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44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122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0" t="s">
        <v>2760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ROUND((SUM(BE120:BE143)),  2)</f>
        <v>0</v>
      </c>
      <c r="G33" s="94"/>
      <c r="H33" s="94"/>
      <c r="I33" s="95">
        <v>0.23</v>
      </c>
      <c r="J33" s="93">
        <f>ROUND(((SUM(BE120:BE143))*I33),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ROUND((SUM(BF120:BF143)),  2)</f>
        <v>0</v>
      </c>
      <c r="I34" s="97">
        <v>0.23</v>
      </c>
      <c r="J34" s="96">
        <f>ROUND(((SUM(BF120:BF143))*I34),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ROUND((SUM(BG120:BG143)),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ROUND((SUM(BH120:BH143)),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ROUND((SUM(BI120:BI143)),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0" t="str">
        <f>E9</f>
        <v>2025/09 - SO-01 - slaboprúdové rozvody - SLP nosný materiál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2595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8" customFormat="1" ht="25" customHeight="1">
      <c r="B98" s="109"/>
      <c r="D98" s="110" t="s">
        <v>2761</v>
      </c>
      <c r="E98" s="111"/>
      <c r="F98" s="111"/>
      <c r="G98" s="111"/>
      <c r="H98" s="111"/>
      <c r="I98" s="111"/>
      <c r="J98" s="112">
        <f>J122</f>
        <v>0</v>
      </c>
      <c r="L98" s="109"/>
    </row>
    <row r="99" spans="2:12" s="8" customFormat="1" ht="25" customHeight="1">
      <c r="B99" s="109"/>
      <c r="D99" s="110" t="s">
        <v>2762</v>
      </c>
      <c r="E99" s="111"/>
      <c r="F99" s="111"/>
      <c r="G99" s="111"/>
      <c r="H99" s="111"/>
      <c r="I99" s="111"/>
      <c r="J99" s="112">
        <f>J136</f>
        <v>0</v>
      </c>
      <c r="L99" s="109"/>
    </row>
    <row r="100" spans="2:12" s="8" customFormat="1" ht="25" customHeight="1">
      <c r="B100" s="109"/>
      <c r="D100" s="110" t="s">
        <v>2599</v>
      </c>
      <c r="E100" s="111"/>
      <c r="F100" s="111"/>
      <c r="G100" s="111"/>
      <c r="H100" s="111"/>
      <c r="I100" s="111"/>
      <c r="J100" s="112">
        <f>J139</f>
        <v>0</v>
      </c>
      <c r="L100" s="109"/>
    </row>
    <row r="101" spans="2:12" s="1" customFormat="1" ht="21.75" customHeight="1">
      <c r="B101" s="31"/>
      <c r="L101" s="31"/>
    </row>
    <row r="102" spans="2:12" s="1" customFormat="1" ht="7" customHeight="1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12" s="1" customFormat="1" ht="7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12" s="1" customFormat="1" ht="25" customHeight="1">
      <c r="B107" s="31"/>
      <c r="C107" s="20" t="s">
        <v>149</v>
      </c>
      <c r="L107" s="31"/>
    </row>
    <row r="108" spans="2:12" s="1" customFormat="1" ht="7" customHeight="1">
      <c r="B108" s="31"/>
      <c r="L108" s="31"/>
    </row>
    <row r="109" spans="2:12" s="1" customFormat="1" ht="12" customHeight="1">
      <c r="B109" s="31"/>
      <c r="C109" s="26" t="s">
        <v>15</v>
      </c>
      <c r="L109" s="31"/>
    </row>
    <row r="110" spans="2:12" s="1" customFormat="1" ht="16.5" customHeight="1">
      <c r="B110" s="31"/>
      <c r="E110" s="237" t="str">
        <f>E7</f>
        <v>Obnova vybraných častí  NKP Kaštieľ,Múzeum vo Svätom Antone</v>
      </c>
      <c r="F110" s="238"/>
      <c r="G110" s="238"/>
      <c r="H110" s="238"/>
      <c r="L110" s="31"/>
    </row>
    <row r="111" spans="2:12" s="1" customFormat="1" ht="12" customHeight="1">
      <c r="B111" s="31"/>
      <c r="C111" s="26" t="s">
        <v>130</v>
      </c>
      <c r="L111" s="31"/>
    </row>
    <row r="112" spans="2:12" s="1" customFormat="1" ht="30" customHeight="1">
      <c r="B112" s="31"/>
      <c r="E112" s="200" t="str">
        <f>E9</f>
        <v>2025/09 - SO-01 - slaboprúdové rozvody - SLP nosný materiál</v>
      </c>
      <c r="F112" s="239"/>
      <c r="G112" s="239"/>
      <c r="H112" s="239"/>
      <c r="L112" s="31"/>
    </row>
    <row r="113" spans="2:65" s="1" customFormat="1" ht="7" customHeight="1">
      <c r="B113" s="31"/>
      <c r="L113" s="31"/>
    </row>
    <row r="114" spans="2:65" s="1" customFormat="1" ht="12" customHeight="1">
      <c r="B114" s="31"/>
      <c r="C114" s="26" t="s">
        <v>19</v>
      </c>
      <c r="F114" s="24" t="str">
        <f>F12</f>
        <v xml:space="preserve"> </v>
      </c>
      <c r="I114" s="26" t="s">
        <v>21</v>
      </c>
      <c r="J114" s="54" t="str">
        <f>IF(J12="","",J12)</f>
        <v>24. 7. 2026</v>
      </c>
      <c r="L114" s="31"/>
    </row>
    <row r="115" spans="2:65" s="1" customFormat="1" ht="7" customHeight="1">
      <c r="B115" s="31"/>
      <c r="L115" s="31"/>
    </row>
    <row r="116" spans="2:65" s="1" customFormat="1" ht="25.75" customHeight="1">
      <c r="B116" s="31"/>
      <c r="C116" s="26" t="s">
        <v>23</v>
      </c>
      <c r="F116" s="24" t="str">
        <f>E15</f>
        <v xml:space="preserve">Múzeum vo Sv.Antone, Svätý Anton č. 291, 969 72 </v>
      </c>
      <c r="I116" s="26" t="s">
        <v>29</v>
      </c>
      <c r="J116" s="29" t="str">
        <f>E21</f>
        <v xml:space="preserve">Ing.arch.Adriana Zorvanová </v>
      </c>
      <c r="L116" s="31"/>
    </row>
    <row r="117" spans="2:65" s="1" customFormat="1" ht="15.25" customHeight="1">
      <c r="B117" s="31"/>
      <c r="C117" s="26" t="s">
        <v>27</v>
      </c>
      <c r="F117" s="24" t="str">
        <f>IF(E18="","",E18)</f>
        <v>Vyplň údaj</v>
      </c>
      <c r="I117" s="26" t="s">
        <v>32</v>
      </c>
      <c r="J117" s="29" t="str">
        <f>E24</f>
        <v xml:space="preserve"> </v>
      </c>
      <c r="L117" s="31"/>
    </row>
    <row r="118" spans="2:65" s="1" customFormat="1" ht="10.25" customHeight="1">
      <c r="B118" s="31"/>
      <c r="L118" s="31"/>
    </row>
    <row r="119" spans="2:65" s="10" customFormat="1" ht="29.25" customHeight="1">
      <c r="B119" s="117"/>
      <c r="C119" s="118" t="s">
        <v>150</v>
      </c>
      <c r="D119" s="119" t="s">
        <v>59</v>
      </c>
      <c r="E119" s="119" t="s">
        <v>55</v>
      </c>
      <c r="F119" s="119" t="s">
        <v>56</v>
      </c>
      <c r="G119" s="119" t="s">
        <v>151</v>
      </c>
      <c r="H119" s="119" t="s">
        <v>152</v>
      </c>
      <c r="I119" s="119" t="s">
        <v>153</v>
      </c>
      <c r="J119" s="120" t="s">
        <v>134</v>
      </c>
      <c r="K119" s="121" t="s">
        <v>154</v>
      </c>
      <c r="L119" s="117"/>
      <c r="M119" s="61" t="s">
        <v>1</v>
      </c>
      <c r="N119" s="62" t="s">
        <v>38</v>
      </c>
      <c r="O119" s="62" t="s">
        <v>155</v>
      </c>
      <c r="P119" s="62" t="s">
        <v>156</v>
      </c>
      <c r="Q119" s="62" t="s">
        <v>157</v>
      </c>
      <c r="R119" s="62" t="s">
        <v>158</v>
      </c>
      <c r="S119" s="62" t="s">
        <v>159</v>
      </c>
      <c r="T119" s="63" t="s">
        <v>160</v>
      </c>
    </row>
    <row r="120" spans="2:65" s="1" customFormat="1" ht="22.75" customHeight="1">
      <c r="B120" s="31"/>
      <c r="C120" s="66" t="s">
        <v>135</v>
      </c>
      <c r="J120" s="122">
        <f>BK120</f>
        <v>0</v>
      </c>
      <c r="L120" s="31"/>
      <c r="M120" s="64"/>
      <c r="N120" s="55"/>
      <c r="O120" s="55"/>
      <c r="P120" s="123">
        <f>P121+P122+P136+P139</f>
        <v>0</v>
      </c>
      <c r="Q120" s="55"/>
      <c r="R120" s="123">
        <f>R121+R122+R136+R139</f>
        <v>0</v>
      </c>
      <c r="S120" s="55"/>
      <c r="T120" s="124">
        <f>T121+T122+T136+T139</f>
        <v>0</v>
      </c>
      <c r="AT120" s="16" t="s">
        <v>73</v>
      </c>
      <c r="AU120" s="16" t="s">
        <v>136</v>
      </c>
      <c r="BK120" s="125">
        <f>BK121+BK122+BK136+BK139</f>
        <v>0</v>
      </c>
    </row>
    <row r="121" spans="2:65" s="11" customFormat="1" ht="26" customHeight="1">
      <c r="B121" s="126"/>
      <c r="D121" s="127" t="s">
        <v>73</v>
      </c>
      <c r="E121" s="128" t="s">
        <v>952</v>
      </c>
      <c r="F121" s="128" t="s">
        <v>1</v>
      </c>
      <c r="I121" s="129"/>
      <c r="J121" s="130">
        <f>BK121</f>
        <v>0</v>
      </c>
      <c r="L121" s="126"/>
      <c r="M121" s="131"/>
      <c r="P121" s="132">
        <v>0</v>
      </c>
      <c r="R121" s="132">
        <v>0</v>
      </c>
      <c r="T121" s="133">
        <v>0</v>
      </c>
      <c r="AR121" s="127" t="s">
        <v>82</v>
      </c>
      <c r="AT121" s="134" t="s">
        <v>73</v>
      </c>
      <c r="AU121" s="134" t="s">
        <v>74</v>
      </c>
      <c r="AY121" s="127" t="s">
        <v>163</v>
      </c>
      <c r="BK121" s="135">
        <v>0</v>
      </c>
    </row>
    <row r="122" spans="2:65" s="11" customFormat="1" ht="26" customHeight="1">
      <c r="B122" s="126"/>
      <c r="D122" s="127" t="s">
        <v>73</v>
      </c>
      <c r="E122" s="128" t="s">
        <v>956</v>
      </c>
      <c r="F122" s="128" t="s">
        <v>2650</v>
      </c>
      <c r="I122" s="129"/>
      <c r="J122" s="130">
        <f>BK122</f>
        <v>0</v>
      </c>
      <c r="L122" s="126"/>
      <c r="M122" s="131"/>
      <c r="P122" s="132">
        <f>SUM(P123:P135)</f>
        <v>0</v>
      </c>
      <c r="R122" s="132">
        <f>SUM(R123:R135)</f>
        <v>0</v>
      </c>
      <c r="T122" s="133">
        <f>SUM(T123:T135)</f>
        <v>0</v>
      </c>
      <c r="AR122" s="127" t="s">
        <v>82</v>
      </c>
      <c r="AT122" s="134" t="s">
        <v>73</v>
      </c>
      <c r="AU122" s="134" t="s">
        <v>74</v>
      </c>
      <c r="AY122" s="127" t="s">
        <v>163</v>
      </c>
      <c r="BK122" s="135">
        <f>SUM(BK123:BK135)</f>
        <v>0</v>
      </c>
    </row>
    <row r="123" spans="2:65" s="1" customFormat="1" ht="24.25" customHeight="1">
      <c r="B123" s="31"/>
      <c r="C123" s="138" t="s">
        <v>82</v>
      </c>
      <c r="D123" s="138" t="s">
        <v>166</v>
      </c>
      <c r="E123" s="139" t="s">
        <v>2763</v>
      </c>
      <c r="F123" s="140" t="s">
        <v>2764</v>
      </c>
      <c r="G123" s="141" t="s">
        <v>320</v>
      </c>
      <c r="H123" s="142">
        <v>252</v>
      </c>
      <c r="I123" s="143"/>
      <c r="J123" s="144">
        <f t="shared" ref="J123:J135" si="0">ROUND(I123*H123,2)</f>
        <v>0</v>
      </c>
      <c r="K123" s="145"/>
      <c r="L123" s="31"/>
      <c r="M123" s="146" t="s">
        <v>1</v>
      </c>
      <c r="N123" s="147" t="s">
        <v>40</v>
      </c>
      <c r="P123" s="148">
        <f t="shared" ref="P123:P135" si="1">O123*H123</f>
        <v>0</v>
      </c>
      <c r="Q123" s="148">
        <v>0</v>
      </c>
      <c r="R123" s="148">
        <f t="shared" ref="R123:R135" si="2">Q123*H123</f>
        <v>0</v>
      </c>
      <c r="S123" s="148">
        <v>0</v>
      </c>
      <c r="T123" s="149">
        <f t="shared" ref="T123:T135" si="3">S123*H123</f>
        <v>0</v>
      </c>
      <c r="AR123" s="150" t="s">
        <v>170</v>
      </c>
      <c r="AT123" s="150" t="s">
        <v>166</v>
      </c>
      <c r="AU123" s="150" t="s">
        <v>82</v>
      </c>
      <c r="AY123" s="16" t="s">
        <v>163</v>
      </c>
      <c r="BE123" s="151">
        <f t="shared" ref="BE123:BE135" si="4">IF(N123="základná",J123,0)</f>
        <v>0</v>
      </c>
      <c r="BF123" s="151">
        <f t="shared" ref="BF123:BF135" si="5">IF(N123="znížená",J123,0)</f>
        <v>0</v>
      </c>
      <c r="BG123" s="151">
        <f t="shared" ref="BG123:BG135" si="6">IF(N123="zákl. prenesená",J123,0)</f>
        <v>0</v>
      </c>
      <c r="BH123" s="151">
        <f t="shared" ref="BH123:BH135" si="7">IF(N123="zníž. prenesená",J123,0)</f>
        <v>0</v>
      </c>
      <c r="BI123" s="151">
        <f t="shared" ref="BI123:BI135" si="8">IF(N123="nulová",J123,0)</f>
        <v>0</v>
      </c>
      <c r="BJ123" s="16" t="s">
        <v>171</v>
      </c>
      <c r="BK123" s="151">
        <f t="shared" ref="BK123:BK135" si="9">ROUND(I123*H123,2)</f>
        <v>0</v>
      </c>
      <c r="BL123" s="16" t="s">
        <v>170</v>
      </c>
      <c r="BM123" s="150" t="s">
        <v>171</v>
      </c>
    </row>
    <row r="124" spans="2:65" s="1" customFormat="1" ht="16.5" customHeight="1">
      <c r="B124" s="31"/>
      <c r="C124" s="138" t="s">
        <v>171</v>
      </c>
      <c r="D124" s="138" t="s">
        <v>166</v>
      </c>
      <c r="E124" s="139" t="s">
        <v>2765</v>
      </c>
      <c r="F124" s="140" t="s">
        <v>2766</v>
      </c>
      <c r="G124" s="141" t="s">
        <v>320</v>
      </c>
      <c r="H124" s="142">
        <v>252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82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170</v>
      </c>
    </row>
    <row r="125" spans="2:65" s="1" customFormat="1" ht="16.5" customHeight="1">
      <c r="B125" s="31"/>
      <c r="C125" s="138" t="s">
        <v>203</v>
      </c>
      <c r="D125" s="138" t="s">
        <v>166</v>
      </c>
      <c r="E125" s="139" t="s">
        <v>2767</v>
      </c>
      <c r="F125" s="140" t="s">
        <v>2768</v>
      </c>
      <c r="G125" s="141" t="s">
        <v>320</v>
      </c>
      <c r="H125" s="142">
        <v>8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164</v>
      </c>
    </row>
    <row r="126" spans="2:65" s="1" customFormat="1" ht="21.75" customHeight="1">
      <c r="B126" s="31"/>
      <c r="C126" s="138" t="s">
        <v>170</v>
      </c>
      <c r="D126" s="138" t="s">
        <v>166</v>
      </c>
      <c r="E126" s="139" t="s">
        <v>2769</v>
      </c>
      <c r="F126" s="140" t="s">
        <v>2770</v>
      </c>
      <c r="G126" s="141" t="s">
        <v>320</v>
      </c>
      <c r="H126" s="142">
        <v>8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230</v>
      </c>
    </row>
    <row r="127" spans="2:65" s="1" customFormat="1" ht="16.5" customHeight="1">
      <c r="B127" s="31"/>
      <c r="C127" s="138" t="s">
        <v>212</v>
      </c>
      <c r="D127" s="138" t="s">
        <v>166</v>
      </c>
      <c r="E127" s="139" t="s">
        <v>2771</v>
      </c>
      <c r="F127" s="140" t="s">
        <v>2772</v>
      </c>
      <c r="G127" s="141" t="s">
        <v>320</v>
      </c>
      <c r="H127" s="142">
        <v>10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243</v>
      </c>
    </row>
    <row r="128" spans="2:65" s="1" customFormat="1" ht="21.75" customHeight="1">
      <c r="B128" s="31"/>
      <c r="C128" s="138" t="s">
        <v>164</v>
      </c>
      <c r="D128" s="138" t="s">
        <v>166</v>
      </c>
      <c r="E128" s="139" t="s">
        <v>2773</v>
      </c>
      <c r="F128" s="140" t="s">
        <v>2774</v>
      </c>
      <c r="G128" s="141" t="s">
        <v>320</v>
      </c>
      <c r="H128" s="142">
        <v>10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253</v>
      </c>
    </row>
    <row r="129" spans="2:65" s="1" customFormat="1" ht="16.5" customHeight="1">
      <c r="B129" s="31"/>
      <c r="C129" s="138" t="s">
        <v>225</v>
      </c>
      <c r="D129" s="138" t="s">
        <v>166</v>
      </c>
      <c r="E129" s="139" t="s">
        <v>2775</v>
      </c>
      <c r="F129" s="140" t="s">
        <v>2776</v>
      </c>
      <c r="G129" s="141" t="s">
        <v>320</v>
      </c>
      <c r="H129" s="142">
        <v>504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82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262</v>
      </c>
    </row>
    <row r="130" spans="2:65" s="1" customFormat="1" ht="16.5" customHeight="1">
      <c r="B130" s="31"/>
      <c r="C130" s="138" t="s">
        <v>230</v>
      </c>
      <c r="D130" s="138" t="s">
        <v>166</v>
      </c>
      <c r="E130" s="139" t="s">
        <v>2777</v>
      </c>
      <c r="F130" s="140" t="s">
        <v>2778</v>
      </c>
      <c r="G130" s="141" t="s">
        <v>320</v>
      </c>
      <c r="H130" s="142">
        <v>504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275</v>
      </c>
    </row>
    <row r="131" spans="2:65" s="1" customFormat="1" ht="16.5" customHeight="1">
      <c r="B131" s="31"/>
      <c r="C131" s="138" t="s">
        <v>179</v>
      </c>
      <c r="D131" s="138" t="s">
        <v>166</v>
      </c>
      <c r="E131" s="139" t="s">
        <v>2779</v>
      </c>
      <c r="F131" s="140" t="s">
        <v>2780</v>
      </c>
      <c r="G131" s="141" t="s">
        <v>320</v>
      </c>
      <c r="H131" s="142">
        <v>504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288</v>
      </c>
    </row>
    <row r="132" spans="2:65" s="1" customFormat="1" ht="24.25" customHeight="1">
      <c r="B132" s="31"/>
      <c r="C132" s="138" t="s">
        <v>243</v>
      </c>
      <c r="D132" s="138" t="s">
        <v>166</v>
      </c>
      <c r="E132" s="139" t="s">
        <v>2781</v>
      </c>
      <c r="F132" s="140" t="s">
        <v>2782</v>
      </c>
      <c r="G132" s="141" t="s">
        <v>320</v>
      </c>
      <c r="H132" s="142">
        <v>504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305</v>
      </c>
    </row>
    <row r="133" spans="2:65" s="1" customFormat="1" ht="24.25" customHeight="1">
      <c r="B133" s="31"/>
      <c r="C133" s="138" t="s">
        <v>249</v>
      </c>
      <c r="D133" s="138" t="s">
        <v>166</v>
      </c>
      <c r="E133" s="139" t="s">
        <v>2783</v>
      </c>
      <c r="F133" s="140" t="s">
        <v>2784</v>
      </c>
      <c r="G133" s="141" t="s">
        <v>320</v>
      </c>
      <c r="H133" s="142">
        <v>504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317</v>
      </c>
    </row>
    <row r="134" spans="2:65" s="1" customFormat="1" ht="16.5" customHeight="1">
      <c r="B134" s="31"/>
      <c r="C134" s="138" t="s">
        <v>253</v>
      </c>
      <c r="D134" s="138" t="s">
        <v>166</v>
      </c>
      <c r="E134" s="139" t="s">
        <v>2785</v>
      </c>
      <c r="F134" s="140" t="s">
        <v>2786</v>
      </c>
      <c r="G134" s="141" t="s">
        <v>222</v>
      </c>
      <c r="H134" s="142">
        <v>20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328</v>
      </c>
    </row>
    <row r="135" spans="2:65" s="1" customFormat="1" ht="16.5" customHeight="1">
      <c r="B135" s="31"/>
      <c r="C135" s="138" t="s">
        <v>258</v>
      </c>
      <c r="D135" s="138" t="s">
        <v>166</v>
      </c>
      <c r="E135" s="139" t="s">
        <v>2787</v>
      </c>
      <c r="F135" s="140" t="s">
        <v>2788</v>
      </c>
      <c r="G135" s="141" t="s">
        <v>320</v>
      </c>
      <c r="H135" s="142">
        <v>60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340</v>
      </c>
    </row>
    <row r="136" spans="2:65" s="11" customFormat="1" ht="26" customHeight="1">
      <c r="B136" s="126"/>
      <c r="D136" s="127" t="s">
        <v>73</v>
      </c>
      <c r="E136" s="128" t="s">
        <v>960</v>
      </c>
      <c r="F136" s="128" t="s">
        <v>2682</v>
      </c>
      <c r="I136" s="129"/>
      <c r="J136" s="130">
        <f>BK136</f>
        <v>0</v>
      </c>
      <c r="L136" s="126"/>
      <c r="M136" s="131"/>
      <c r="P136" s="132">
        <f>SUM(P137:P138)</f>
        <v>0</v>
      </c>
      <c r="R136" s="132">
        <f>SUM(R137:R138)</f>
        <v>0</v>
      </c>
      <c r="T136" s="133">
        <f>SUM(T137:T138)</f>
        <v>0</v>
      </c>
      <c r="AR136" s="127" t="s">
        <v>82</v>
      </c>
      <c r="AT136" s="134" t="s">
        <v>73</v>
      </c>
      <c r="AU136" s="134" t="s">
        <v>74</v>
      </c>
      <c r="AY136" s="127" t="s">
        <v>163</v>
      </c>
      <c r="BK136" s="135">
        <f>SUM(BK137:BK138)</f>
        <v>0</v>
      </c>
    </row>
    <row r="137" spans="2:65" s="1" customFormat="1" ht="16.5" customHeight="1">
      <c r="B137" s="31"/>
      <c r="C137" s="138" t="s">
        <v>262</v>
      </c>
      <c r="D137" s="138" t="s">
        <v>166</v>
      </c>
      <c r="E137" s="139" t="s">
        <v>2789</v>
      </c>
      <c r="F137" s="140" t="s">
        <v>2790</v>
      </c>
      <c r="G137" s="141" t="s">
        <v>320</v>
      </c>
      <c r="H137" s="142">
        <v>504</v>
      </c>
      <c r="I137" s="143"/>
      <c r="J137" s="144">
        <f>ROUND(I137*H137,2)</f>
        <v>0</v>
      </c>
      <c r="K137" s="145"/>
      <c r="L137" s="31"/>
      <c r="M137" s="146" t="s">
        <v>1</v>
      </c>
      <c r="N137" s="147" t="s">
        <v>40</v>
      </c>
      <c r="P137" s="148">
        <f>O137*H137</f>
        <v>0</v>
      </c>
      <c r="Q137" s="148">
        <v>0</v>
      </c>
      <c r="R137" s="148">
        <f>Q137*H137</f>
        <v>0</v>
      </c>
      <c r="S137" s="148">
        <v>0</v>
      </c>
      <c r="T137" s="149">
        <f>S137*H137</f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>IF(N137="základná",J137,0)</f>
        <v>0</v>
      </c>
      <c r="BF137" s="151">
        <f>IF(N137="znížená",J137,0)</f>
        <v>0</v>
      </c>
      <c r="BG137" s="151">
        <f>IF(N137="zákl. prenesená",J137,0)</f>
        <v>0</v>
      </c>
      <c r="BH137" s="151">
        <f>IF(N137="zníž. prenesená",J137,0)</f>
        <v>0</v>
      </c>
      <c r="BI137" s="151">
        <f>IF(N137="nulová",J137,0)</f>
        <v>0</v>
      </c>
      <c r="BJ137" s="16" t="s">
        <v>171</v>
      </c>
      <c r="BK137" s="151">
        <f>ROUND(I137*H137,2)</f>
        <v>0</v>
      </c>
      <c r="BL137" s="16" t="s">
        <v>170</v>
      </c>
      <c r="BM137" s="150" t="s">
        <v>352</v>
      </c>
    </row>
    <row r="138" spans="2:65" s="1" customFormat="1" ht="16.5" customHeight="1">
      <c r="B138" s="31"/>
      <c r="C138" s="138" t="s">
        <v>266</v>
      </c>
      <c r="D138" s="138" t="s">
        <v>166</v>
      </c>
      <c r="E138" s="139" t="s">
        <v>2791</v>
      </c>
      <c r="F138" s="140" t="s">
        <v>2792</v>
      </c>
      <c r="G138" s="141" t="s">
        <v>222</v>
      </c>
      <c r="H138" s="142">
        <v>504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361</v>
      </c>
    </row>
    <row r="139" spans="2:65" s="11" customFormat="1" ht="26" customHeight="1">
      <c r="B139" s="126"/>
      <c r="D139" s="127" t="s">
        <v>73</v>
      </c>
      <c r="E139" s="128" t="s">
        <v>968</v>
      </c>
      <c r="F139" s="128" t="s">
        <v>2682</v>
      </c>
      <c r="I139" s="129"/>
      <c r="J139" s="130">
        <f>BK139</f>
        <v>0</v>
      </c>
      <c r="L139" s="126"/>
      <c r="M139" s="131"/>
      <c r="P139" s="132">
        <f>SUM(P140:P143)</f>
        <v>0</v>
      </c>
      <c r="R139" s="132">
        <f>SUM(R140:R143)</f>
        <v>0</v>
      </c>
      <c r="T139" s="133">
        <f>SUM(T140:T143)</f>
        <v>0</v>
      </c>
      <c r="AR139" s="127" t="s">
        <v>82</v>
      </c>
      <c r="AT139" s="134" t="s">
        <v>73</v>
      </c>
      <c r="AU139" s="134" t="s">
        <v>74</v>
      </c>
      <c r="AY139" s="127" t="s">
        <v>163</v>
      </c>
      <c r="BK139" s="135">
        <f>SUM(BK140:BK143)</f>
        <v>0</v>
      </c>
    </row>
    <row r="140" spans="2:65" s="1" customFormat="1" ht="16.5" customHeight="1">
      <c r="B140" s="31"/>
      <c r="C140" s="138" t="s">
        <v>275</v>
      </c>
      <c r="D140" s="138" t="s">
        <v>166</v>
      </c>
      <c r="E140" s="139" t="s">
        <v>1326</v>
      </c>
      <c r="F140" s="140" t="s">
        <v>2711</v>
      </c>
      <c r="G140" s="141" t="s">
        <v>269</v>
      </c>
      <c r="H140" s="142">
        <v>1</v>
      </c>
      <c r="I140" s="143"/>
      <c r="J140" s="144">
        <f>ROUND(I140*H140,2)</f>
        <v>0</v>
      </c>
      <c r="K140" s="145"/>
      <c r="L140" s="31"/>
      <c r="M140" s="146" t="s">
        <v>1</v>
      </c>
      <c r="N140" s="147" t="s">
        <v>40</v>
      </c>
      <c r="P140" s="148">
        <f>O140*H140</f>
        <v>0</v>
      </c>
      <c r="Q140" s="148">
        <v>0</v>
      </c>
      <c r="R140" s="148">
        <f>Q140*H140</f>
        <v>0</v>
      </c>
      <c r="S140" s="148">
        <v>0</v>
      </c>
      <c r="T140" s="149">
        <f>S140*H140</f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>IF(N140="základná",J140,0)</f>
        <v>0</v>
      </c>
      <c r="BF140" s="151">
        <f>IF(N140="znížená",J140,0)</f>
        <v>0</v>
      </c>
      <c r="BG140" s="151">
        <f>IF(N140="zákl. prenesená",J140,0)</f>
        <v>0</v>
      </c>
      <c r="BH140" s="151">
        <f>IF(N140="zníž. prenesená",J140,0)</f>
        <v>0</v>
      </c>
      <c r="BI140" s="151">
        <f>IF(N140="nulová",J140,0)</f>
        <v>0</v>
      </c>
      <c r="BJ140" s="16" t="s">
        <v>171</v>
      </c>
      <c r="BK140" s="151">
        <f>ROUND(I140*H140,2)</f>
        <v>0</v>
      </c>
      <c r="BL140" s="16" t="s">
        <v>170</v>
      </c>
      <c r="BM140" s="150" t="s">
        <v>2793</v>
      </c>
    </row>
    <row r="141" spans="2:65" s="1" customFormat="1" ht="16.5" customHeight="1">
      <c r="B141" s="31"/>
      <c r="C141" s="138" t="s">
        <v>283</v>
      </c>
      <c r="D141" s="138" t="s">
        <v>166</v>
      </c>
      <c r="E141" s="139" t="s">
        <v>1381</v>
      </c>
      <c r="F141" s="140" t="s">
        <v>2713</v>
      </c>
      <c r="G141" s="141" t="s">
        <v>269</v>
      </c>
      <c r="H141" s="142">
        <v>1</v>
      </c>
      <c r="I141" s="143"/>
      <c r="J141" s="144">
        <f>ROUND(I141*H141,2)</f>
        <v>0</v>
      </c>
      <c r="K141" s="145"/>
      <c r="L141" s="31"/>
      <c r="M141" s="146" t="s">
        <v>1</v>
      </c>
      <c r="N141" s="147" t="s">
        <v>40</v>
      </c>
      <c r="P141" s="148">
        <f>O141*H141</f>
        <v>0</v>
      </c>
      <c r="Q141" s="148">
        <v>0</v>
      </c>
      <c r="R141" s="148">
        <f>Q141*H141</f>
        <v>0</v>
      </c>
      <c r="S141" s="148">
        <v>0</v>
      </c>
      <c r="T141" s="149">
        <f>S141*H141</f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>IF(N141="základná",J141,0)</f>
        <v>0</v>
      </c>
      <c r="BF141" s="151">
        <f>IF(N141="znížená",J141,0)</f>
        <v>0</v>
      </c>
      <c r="BG141" s="151">
        <f>IF(N141="zákl. prenesená",J141,0)</f>
        <v>0</v>
      </c>
      <c r="BH141" s="151">
        <f>IF(N141="zníž. prenesená",J141,0)</f>
        <v>0</v>
      </c>
      <c r="BI141" s="151">
        <f>IF(N141="nulová",J141,0)</f>
        <v>0</v>
      </c>
      <c r="BJ141" s="16" t="s">
        <v>171</v>
      </c>
      <c r="BK141" s="151">
        <f>ROUND(I141*H141,2)</f>
        <v>0</v>
      </c>
      <c r="BL141" s="16" t="s">
        <v>170</v>
      </c>
      <c r="BM141" s="150" t="s">
        <v>2794</v>
      </c>
    </row>
    <row r="142" spans="2:65" s="1" customFormat="1" ht="16.5" customHeight="1">
      <c r="B142" s="31"/>
      <c r="C142" s="138" t="s">
        <v>288</v>
      </c>
      <c r="D142" s="138" t="s">
        <v>166</v>
      </c>
      <c r="E142" s="139" t="s">
        <v>1385</v>
      </c>
      <c r="F142" s="140" t="s">
        <v>2715</v>
      </c>
      <c r="G142" s="141" t="s">
        <v>269</v>
      </c>
      <c r="H142" s="142">
        <v>1</v>
      </c>
      <c r="I142" s="143"/>
      <c r="J142" s="144">
        <f>ROUND(I142*H142,2)</f>
        <v>0</v>
      </c>
      <c r="K142" s="145"/>
      <c r="L142" s="31"/>
      <c r="M142" s="146" t="s">
        <v>1</v>
      </c>
      <c r="N142" s="147" t="s">
        <v>40</v>
      </c>
      <c r="P142" s="148">
        <f>O142*H142</f>
        <v>0</v>
      </c>
      <c r="Q142" s="148">
        <v>0</v>
      </c>
      <c r="R142" s="148">
        <f>Q142*H142</f>
        <v>0</v>
      </c>
      <c r="S142" s="148">
        <v>0</v>
      </c>
      <c r="T142" s="149">
        <f>S142*H142</f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>IF(N142="základná",J142,0)</f>
        <v>0</v>
      </c>
      <c r="BF142" s="151">
        <f>IF(N142="znížená",J142,0)</f>
        <v>0</v>
      </c>
      <c r="BG142" s="151">
        <f>IF(N142="zákl. prenesená",J142,0)</f>
        <v>0</v>
      </c>
      <c r="BH142" s="151">
        <f>IF(N142="zníž. prenesená",J142,0)</f>
        <v>0</v>
      </c>
      <c r="BI142" s="151">
        <f>IF(N142="nulová",J142,0)</f>
        <v>0</v>
      </c>
      <c r="BJ142" s="16" t="s">
        <v>171</v>
      </c>
      <c r="BK142" s="151">
        <f>ROUND(I142*H142,2)</f>
        <v>0</v>
      </c>
      <c r="BL142" s="16" t="s">
        <v>170</v>
      </c>
      <c r="BM142" s="150" t="s">
        <v>2795</v>
      </c>
    </row>
    <row r="143" spans="2:65" s="1" customFormat="1" ht="16.5" customHeight="1">
      <c r="B143" s="31"/>
      <c r="C143" s="138" t="s">
        <v>296</v>
      </c>
      <c r="D143" s="138" t="s">
        <v>166</v>
      </c>
      <c r="E143" s="139" t="s">
        <v>267</v>
      </c>
      <c r="F143" s="140" t="s">
        <v>2719</v>
      </c>
      <c r="G143" s="141" t="s">
        <v>269</v>
      </c>
      <c r="H143" s="142">
        <v>1</v>
      </c>
      <c r="I143" s="143"/>
      <c r="J143" s="144">
        <f>ROUND(I143*H143,2)</f>
        <v>0</v>
      </c>
      <c r="K143" s="145"/>
      <c r="L143" s="31"/>
      <c r="M143" s="190" t="s">
        <v>1</v>
      </c>
      <c r="N143" s="191" t="s">
        <v>40</v>
      </c>
      <c r="O143" s="192"/>
      <c r="P143" s="193">
        <f>O143*H143</f>
        <v>0</v>
      </c>
      <c r="Q143" s="193">
        <v>0</v>
      </c>
      <c r="R143" s="193">
        <f>Q143*H143</f>
        <v>0</v>
      </c>
      <c r="S143" s="193">
        <v>0</v>
      </c>
      <c r="T143" s="194">
        <f>S143*H143</f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>IF(N143="základná",J143,0)</f>
        <v>0</v>
      </c>
      <c r="BF143" s="151">
        <f>IF(N143="znížená",J143,0)</f>
        <v>0</v>
      </c>
      <c r="BG143" s="151">
        <f>IF(N143="zákl. prenesená",J143,0)</f>
        <v>0</v>
      </c>
      <c r="BH143" s="151">
        <f>IF(N143="zníž. prenesená",J143,0)</f>
        <v>0</v>
      </c>
      <c r="BI143" s="151">
        <f>IF(N143="nulová",J143,0)</f>
        <v>0</v>
      </c>
      <c r="BJ143" s="16" t="s">
        <v>171</v>
      </c>
      <c r="BK143" s="151">
        <f>ROUND(I143*H143,2)</f>
        <v>0</v>
      </c>
      <c r="BL143" s="16" t="s">
        <v>170</v>
      </c>
      <c r="BM143" s="150" t="s">
        <v>2796</v>
      </c>
    </row>
    <row r="144" spans="2:65" s="1" customFormat="1" ht="7" customHeight="1">
      <c r="B144" s="46"/>
      <c r="C144" s="47"/>
      <c r="D144" s="47"/>
      <c r="E144" s="47"/>
      <c r="F144" s="47"/>
      <c r="G144" s="47"/>
      <c r="H144" s="47"/>
      <c r="I144" s="47"/>
      <c r="J144" s="47"/>
      <c r="K144" s="47"/>
      <c r="L144" s="31"/>
    </row>
  </sheetData>
  <sheetProtection algorithmName="SHA-512" hashValue="XiEnEkaKVX/Bs4h/TISeDimmH5rvnTkDKg0FH7AuHTH3cLFA6dgpFCTQm4E05RBeT6Odoc8+KNAZJLc3tV+5MQ==" saltValue="/gbaUFRDVLqEUi2y2FC2k58V2xmmTmaeJ08wiM7jBWyYCOTspDisxA49FfxpHeRYZFtkVXV8qN+wDtTzV1tagw==" spinCount="100000" sheet="1" objects="1" scenarios="1" formatColumns="0" formatRows="0" autoFilter="0"/>
  <autoFilter ref="C119:K143" xr:uid="{00000000-0009-0000-0000-00000E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264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125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2797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ROUND(J130,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ROUND((SUM(BE130:BE263)),  2)</f>
        <v>0</v>
      </c>
      <c r="G33" s="94"/>
      <c r="H33" s="94"/>
      <c r="I33" s="95">
        <v>0.23</v>
      </c>
      <c r="J33" s="93">
        <f>ROUND(((SUM(BE130:BE263))*I33),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ROUND((SUM(BF130:BF263)),  2)</f>
        <v>0</v>
      </c>
      <c r="I34" s="97">
        <v>0.23</v>
      </c>
      <c r="J34" s="96">
        <f>ROUND(((SUM(BF130:BF263))*I34),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ROUND((SUM(BG130:BG263)),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ROUND((SUM(BH130:BH263)),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ROUND((SUM(BI130:BI263)),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2025/14 - SO-02- altán- novostavba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J130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J131</f>
        <v>0</v>
      </c>
      <c r="L97" s="109"/>
    </row>
    <row r="98" spans="2:12" s="9" customFormat="1" ht="20" customHeight="1">
      <c r="B98" s="113"/>
      <c r="D98" s="114" t="s">
        <v>520</v>
      </c>
      <c r="E98" s="115"/>
      <c r="F98" s="115"/>
      <c r="G98" s="115"/>
      <c r="H98" s="115"/>
      <c r="I98" s="115"/>
      <c r="J98" s="116">
        <f>J132</f>
        <v>0</v>
      </c>
      <c r="L98" s="113"/>
    </row>
    <row r="99" spans="2:12" s="9" customFormat="1" ht="20" customHeight="1">
      <c r="B99" s="113"/>
      <c r="D99" s="114" t="s">
        <v>521</v>
      </c>
      <c r="E99" s="115"/>
      <c r="F99" s="115"/>
      <c r="G99" s="115"/>
      <c r="H99" s="115"/>
      <c r="I99" s="115"/>
      <c r="J99" s="116">
        <f>J159</f>
        <v>0</v>
      </c>
      <c r="L99" s="113"/>
    </row>
    <row r="100" spans="2:12" s="9" customFormat="1" ht="20" customHeight="1">
      <c r="B100" s="113"/>
      <c r="D100" s="114" t="s">
        <v>1180</v>
      </c>
      <c r="E100" s="115"/>
      <c r="F100" s="115"/>
      <c r="G100" s="115"/>
      <c r="H100" s="115"/>
      <c r="I100" s="115"/>
      <c r="J100" s="116">
        <f>J188</f>
        <v>0</v>
      </c>
      <c r="L100" s="113"/>
    </row>
    <row r="101" spans="2:12" s="9" customFormat="1" ht="20" customHeight="1">
      <c r="B101" s="113"/>
      <c r="D101" s="114" t="s">
        <v>138</v>
      </c>
      <c r="E101" s="115"/>
      <c r="F101" s="115"/>
      <c r="G101" s="115"/>
      <c r="H101" s="115"/>
      <c r="I101" s="115"/>
      <c r="J101" s="116">
        <f>J202</f>
        <v>0</v>
      </c>
      <c r="L101" s="113"/>
    </row>
    <row r="102" spans="2:12" s="9" customFormat="1" ht="20" customHeight="1">
      <c r="B102" s="113"/>
      <c r="D102" s="114" t="s">
        <v>139</v>
      </c>
      <c r="E102" s="115"/>
      <c r="F102" s="115"/>
      <c r="G102" s="115"/>
      <c r="H102" s="115"/>
      <c r="I102" s="115"/>
      <c r="J102" s="116">
        <f>J211</f>
        <v>0</v>
      </c>
      <c r="L102" s="113"/>
    </row>
    <row r="103" spans="2:12" s="9" customFormat="1" ht="20" customHeight="1">
      <c r="B103" s="113"/>
      <c r="D103" s="114" t="s">
        <v>140</v>
      </c>
      <c r="E103" s="115"/>
      <c r="F103" s="115"/>
      <c r="G103" s="115"/>
      <c r="H103" s="115"/>
      <c r="I103" s="115"/>
      <c r="J103" s="116">
        <f>J214</f>
        <v>0</v>
      </c>
      <c r="L103" s="113"/>
    </row>
    <row r="104" spans="2:12" s="8" customFormat="1" ht="25" customHeight="1">
      <c r="B104" s="109"/>
      <c r="D104" s="110" t="s">
        <v>141</v>
      </c>
      <c r="E104" s="111"/>
      <c r="F104" s="111"/>
      <c r="G104" s="111"/>
      <c r="H104" s="111"/>
      <c r="I104" s="111"/>
      <c r="J104" s="112">
        <f>J216</f>
        <v>0</v>
      </c>
      <c r="L104" s="109"/>
    </row>
    <row r="105" spans="2:12" s="9" customFormat="1" ht="20" customHeight="1">
      <c r="B105" s="113"/>
      <c r="D105" s="114" t="s">
        <v>144</v>
      </c>
      <c r="E105" s="115"/>
      <c r="F105" s="115"/>
      <c r="G105" s="115"/>
      <c r="H105" s="115"/>
      <c r="I105" s="115"/>
      <c r="J105" s="116">
        <f>J217</f>
        <v>0</v>
      </c>
      <c r="L105" s="113"/>
    </row>
    <row r="106" spans="2:12" s="9" customFormat="1" ht="20" customHeight="1">
      <c r="B106" s="113"/>
      <c r="D106" s="114" t="s">
        <v>524</v>
      </c>
      <c r="E106" s="115"/>
      <c r="F106" s="115"/>
      <c r="G106" s="115"/>
      <c r="H106" s="115"/>
      <c r="I106" s="115"/>
      <c r="J106" s="116">
        <f>J239</f>
        <v>0</v>
      </c>
      <c r="L106" s="113"/>
    </row>
    <row r="107" spans="2:12" s="9" customFormat="1" ht="20" customHeight="1">
      <c r="B107" s="113"/>
      <c r="D107" s="114" t="s">
        <v>145</v>
      </c>
      <c r="E107" s="115"/>
      <c r="F107" s="115"/>
      <c r="G107" s="115"/>
      <c r="H107" s="115"/>
      <c r="I107" s="115"/>
      <c r="J107" s="116">
        <f>J243</f>
        <v>0</v>
      </c>
      <c r="L107" s="113"/>
    </row>
    <row r="108" spans="2:12" s="9" customFormat="1" ht="20" customHeight="1">
      <c r="B108" s="113"/>
      <c r="D108" s="114" t="s">
        <v>146</v>
      </c>
      <c r="E108" s="115"/>
      <c r="F108" s="115"/>
      <c r="G108" s="115"/>
      <c r="H108" s="115"/>
      <c r="I108" s="115"/>
      <c r="J108" s="116">
        <f>J249</f>
        <v>0</v>
      </c>
      <c r="L108" s="113"/>
    </row>
    <row r="109" spans="2:12" s="9" customFormat="1" ht="20" customHeight="1">
      <c r="B109" s="113"/>
      <c r="D109" s="114" t="s">
        <v>527</v>
      </c>
      <c r="E109" s="115"/>
      <c r="F109" s="115"/>
      <c r="G109" s="115"/>
      <c r="H109" s="115"/>
      <c r="I109" s="115"/>
      <c r="J109" s="116">
        <f>J253</f>
        <v>0</v>
      </c>
      <c r="L109" s="113"/>
    </row>
    <row r="110" spans="2:12" s="9" customFormat="1" ht="20" customHeight="1">
      <c r="B110" s="113"/>
      <c r="D110" s="114" t="s">
        <v>147</v>
      </c>
      <c r="E110" s="115"/>
      <c r="F110" s="115"/>
      <c r="G110" s="115"/>
      <c r="H110" s="115"/>
      <c r="I110" s="115"/>
      <c r="J110" s="116">
        <f>J259</f>
        <v>0</v>
      </c>
      <c r="L110" s="113"/>
    </row>
    <row r="111" spans="2:12" s="1" customFormat="1" ht="21.75" customHeight="1">
      <c r="B111" s="31"/>
      <c r="L111" s="31"/>
    </row>
    <row r="112" spans="2:12" s="1" customFormat="1" ht="7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1"/>
    </row>
    <row r="116" spans="2:12" s="1" customFormat="1" ht="7" customHeight="1"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31"/>
    </row>
    <row r="117" spans="2:12" s="1" customFormat="1" ht="25" customHeight="1">
      <c r="B117" s="31"/>
      <c r="C117" s="20" t="s">
        <v>149</v>
      </c>
      <c r="L117" s="31"/>
    </row>
    <row r="118" spans="2:12" s="1" customFormat="1" ht="7" customHeight="1">
      <c r="B118" s="31"/>
      <c r="L118" s="31"/>
    </row>
    <row r="119" spans="2:12" s="1" customFormat="1" ht="12" customHeight="1">
      <c r="B119" s="31"/>
      <c r="C119" s="26" t="s">
        <v>15</v>
      </c>
      <c r="L119" s="31"/>
    </row>
    <row r="120" spans="2:12" s="1" customFormat="1" ht="16.5" customHeight="1">
      <c r="B120" s="31"/>
      <c r="E120" s="237" t="str">
        <f>E7</f>
        <v>Obnova vybraných častí  NKP Kaštieľ,Múzeum vo Svätom Antone</v>
      </c>
      <c r="F120" s="238"/>
      <c r="G120" s="238"/>
      <c r="H120" s="238"/>
      <c r="L120" s="31"/>
    </row>
    <row r="121" spans="2:12" s="1" customFormat="1" ht="12" customHeight="1">
      <c r="B121" s="31"/>
      <c r="C121" s="26" t="s">
        <v>130</v>
      </c>
      <c r="L121" s="31"/>
    </row>
    <row r="122" spans="2:12" s="1" customFormat="1" ht="16.5" customHeight="1">
      <c r="B122" s="31"/>
      <c r="E122" s="200" t="str">
        <f>E9</f>
        <v>2025/14 - SO-02- altán- novostavba</v>
      </c>
      <c r="F122" s="239"/>
      <c r="G122" s="239"/>
      <c r="H122" s="239"/>
      <c r="L122" s="31"/>
    </row>
    <row r="123" spans="2:12" s="1" customFormat="1" ht="7" customHeight="1">
      <c r="B123" s="31"/>
      <c r="L123" s="31"/>
    </row>
    <row r="124" spans="2:12" s="1" customFormat="1" ht="12" customHeight="1">
      <c r="B124" s="31"/>
      <c r="C124" s="26" t="s">
        <v>19</v>
      </c>
      <c r="F124" s="24" t="str">
        <f>F12</f>
        <v xml:space="preserve"> </v>
      </c>
      <c r="I124" s="26" t="s">
        <v>21</v>
      </c>
      <c r="J124" s="54" t="str">
        <f>IF(J12="","",J12)</f>
        <v>24. 7. 2026</v>
      </c>
      <c r="L124" s="31"/>
    </row>
    <row r="125" spans="2:12" s="1" customFormat="1" ht="7" customHeight="1">
      <c r="B125" s="31"/>
      <c r="L125" s="31"/>
    </row>
    <row r="126" spans="2:12" s="1" customFormat="1" ht="25.75" customHeight="1">
      <c r="B126" s="31"/>
      <c r="C126" s="26" t="s">
        <v>23</v>
      </c>
      <c r="F126" s="24" t="str">
        <f>E15</f>
        <v xml:space="preserve">Múzeum vo Sv.Antone, Svätý Anton č. 291, 969 72 </v>
      </c>
      <c r="I126" s="26" t="s">
        <v>29</v>
      </c>
      <c r="J126" s="29" t="str">
        <f>E21</f>
        <v xml:space="preserve">Ing.arch.Adriana Zorvanová </v>
      </c>
      <c r="L126" s="31"/>
    </row>
    <row r="127" spans="2:12" s="1" customFormat="1" ht="15.25" customHeight="1">
      <c r="B127" s="31"/>
      <c r="C127" s="26" t="s">
        <v>27</v>
      </c>
      <c r="F127" s="24" t="str">
        <f>IF(E18="","",E18)</f>
        <v>Vyplň údaj</v>
      </c>
      <c r="I127" s="26" t="s">
        <v>32</v>
      </c>
      <c r="J127" s="29" t="str">
        <f>E24</f>
        <v xml:space="preserve"> </v>
      </c>
      <c r="L127" s="31"/>
    </row>
    <row r="128" spans="2:12" s="1" customFormat="1" ht="10.25" customHeight="1">
      <c r="B128" s="31"/>
      <c r="L128" s="31"/>
    </row>
    <row r="129" spans="2:65" s="10" customFormat="1" ht="29.25" customHeight="1">
      <c r="B129" s="117"/>
      <c r="C129" s="118" t="s">
        <v>150</v>
      </c>
      <c r="D129" s="119" t="s">
        <v>59</v>
      </c>
      <c r="E129" s="119" t="s">
        <v>55</v>
      </c>
      <c r="F129" s="119" t="s">
        <v>56</v>
      </c>
      <c r="G129" s="119" t="s">
        <v>151</v>
      </c>
      <c r="H129" s="119" t="s">
        <v>152</v>
      </c>
      <c r="I129" s="119" t="s">
        <v>153</v>
      </c>
      <c r="J129" s="120" t="s">
        <v>134</v>
      </c>
      <c r="K129" s="121" t="s">
        <v>154</v>
      </c>
      <c r="L129" s="117"/>
      <c r="M129" s="61" t="s">
        <v>1</v>
      </c>
      <c r="N129" s="62" t="s">
        <v>38</v>
      </c>
      <c r="O129" s="62" t="s">
        <v>155</v>
      </c>
      <c r="P129" s="62" t="s">
        <v>156</v>
      </c>
      <c r="Q129" s="62" t="s">
        <v>157</v>
      </c>
      <c r="R129" s="62" t="s">
        <v>158</v>
      </c>
      <c r="S129" s="62" t="s">
        <v>159</v>
      </c>
      <c r="T129" s="63" t="s">
        <v>160</v>
      </c>
    </row>
    <row r="130" spans="2:65" s="1" customFormat="1" ht="22.75" customHeight="1">
      <c r="B130" s="31"/>
      <c r="C130" s="66" t="s">
        <v>135</v>
      </c>
      <c r="J130" s="122">
        <f>BK130</f>
        <v>0</v>
      </c>
      <c r="L130" s="31"/>
      <c r="M130" s="64"/>
      <c r="N130" s="55"/>
      <c r="O130" s="55"/>
      <c r="P130" s="123">
        <f>P131+P216</f>
        <v>0</v>
      </c>
      <c r="Q130" s="55"/>
      <c r="R130" s="123">
        <f>R131+R216</f>
        <v>123.86407836918001</v>
      </c>
      <c r="S130" s="55"/>
      <c r="T130" s="124">
        <f>T131+T216</f>
        <v>0</v>
      </c>
      <c r="AT130" s="16" t="s">
        <v>73</v>
      </c>
      <c r="AU130" s="16" t="s">
        <v>136</v>
      </c>
      <c r="BK130" s="125">
        <f>BK131+BK216</f>
        <v>0</v>
      </c>
    </row>
    <row r="131" spans="2:65" s="11" customFormat="1" ht="26" customHeight="1">
      <c r="B131" s="126"/>
      <c r="D131" s="127" t="s">
        <v>73</v>
      </c>
      <c r="E131" s="128" t="s">
        <v>161</v>
      </c>
      <c r="F131" s="128" t="s">
        <v>162</v>
      </c>
      <c r="I131" s="129"/>
      <c r="J131" s="130">
        <f>BK131</f>
        <v>0</v>
      </c>
      <c r="L131" s="126"/>
      <c r="M131" s="131"/>
      <c r="P131" s="132">
        <f>P132+P159+P188+P202+P211+P214</f>
        <v>0</v>
      </c>
      <c r="R131" s="132">
        <f>R132+R159+R188+R202+R211+R214</f>
        <v>108.18079774478001</v>
      </c>
      <c r="T131" s="133">
        <f>T132+T159+T188+T202+T211+T214</f>
        <v>0</v>
      </c>
      <c r="AR131" s="127" t="s">
        <v>82</v>
      </c>
      <c r="AT131" s="134" t="s">
        <v>73</v>
      </c>
      <c r="AU131" s="134" t="s">
        <v>74</v>
      </c>
      <c r="AY131" s="127" t="s">
        <v>163</v>
      </c>
      <c r="BK131" s="135">
        <f>BK132+BK159+BK188+BK202+BK211+BK214</f>
        <v>0</v>
      </c>
    </row>
    <row r="132" spans="2:65" s="11" customFormat="1" ht="22.75" customHeight="1">
      <c r="B132" s="126"/>
      <c r="D132" s="127" t="s">
        <v>73</v>
      </c>
      <c r="E132" s="136" t="s">
        <v>82</v>
      </c>
      <c r="F132" s="136" t="s">
        <v>531</v>
      </c>
      <c r="I132" s="129"/>
      <c r="J132" s="137">
        <f>BK132</f>
        <v>0</v>
      </c>
      <c r="L132" s="126"/>
      <c r="M132" s="131"/>
      <c r="P132" s="132">
        <f>SUM(P133:P158)</f>
        <v>0</v>
      </c>
      <c r="R132" s="132">
        <f>SUM(R133:R158)</f>
        <v>0</v>
      </c>
      <c r="T132" s="133">
        <f>SUM(T133:T158)</f>
        <v>0</v>
      </c>
      <c r="AR132" s="127" t="s">
        <v>82</v>
      </c>
      <c r="AT132" s="134" t="s">
        <v>73</v>
      </c>
      <c r="AU132" s="134" t="s">
        <v>82</v>
      </c>
      <c r="AY132" s="127" t="s">
        <v>163</v>
      </c>
      <c r="BK132" s="135">
        <f>SUM(BK133:BK158)</f>
        <v>0</v>
      </c>
    </row>
    <row r="133" spans="2:65" s="1" customFormat="1" ht="21.75" customHeight="1">
      <c r="B133" s="31"/>
      <c r="C133" s="138" t="s">
        <v>82</v>
      </c>
      <c r="D133" s="138" t="s">
        <v>166</v>
      </c>
      <c r="E133" s="139" t="s">
        <v>1185</v>
      </c>
      <c r="F133" s="140" t="s">
        <v>1186</v>
      </c>
      <c r="G133" s="141" t="s">
        <v>169</v>
      </c>
      <c r="H133" s="142">
        <v>13.16</v>
      </c>
      <c r="I133" s="143"/>
      <c r="J133" s="144">
        <f>ROUND(I133*H133,2)</f>
        <v>0</v>
      </c>
      <c r="K133" s="145"/>
      <c r="L133" s="31"/>
      <c r="M133" s="146" t="s">
        <v>1</v>
      </c>
      <c r="N133" s="147" t="s">
        <v>40</v>
      </c>
      <c r="P133" s="148">
        <f>O133*H133</f>
        <v>0</v>
      </c>
      <c r="Q133" s="148">
        <v>0</v>
      </c>
      <c r="R133" s="148">
        <f>Q133*H133</f>
        <v>0</v>
      </c>
      <c r="S133" s="148">
        <v>0</v>
      </c>
      <c r="T133" s="149">
        <f>S133*H133</f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>IF(N133="základná",J133,0)</f>
        <v>0</v>
      </c>
      <c r="BF133" s="151">
        <f>IF(N133="znížená",J133,0)</f>
        <v>0</v>
      </c>
      <c r="BG133" s="151">
        <f>IF(N133="zákl. prenesená",J133,0)</f>
        <v>0</v>
      </c>
      <c r="BH133" s="151">
        <f>IF(N133="zníž. prenesená",J133,0)</f>
        <v>0</v>
      </c>
      <c r="BI133" s="151">
        <f>IF(N133="nulová",J133,0)</f>
        <v>0</v>
      </c>
      <c r="BJ133" s="16" t="s">
        <v>171</v>
      </c>
      <c r="BK133" s="151">
        <f>ROUND(I133*H133,2)</f>
        <v>0</v>
      </c>
      <c r="BL133" s="16" t="s">
        <v>170</v>
      </c>
      <c r="BM133" s="150" t="s">
        <v>2798</v>
      </c>
    </row>
    <row r="134" spans="2:65" s="13" customFormat="1" ht="12">
      <c r="B134" s="159"/>
      <c r="D134" s="153" t="s">
        <v>173</v>
      </c>
      <c r="E134" s="160" t="s">
        <v>1</v>
      </c>
      <c r="F134" s="161" t="s">
        <v>2799</v>
      </c>
      <c r="H134" s="162">
        <v>13.16</v>
      </c>
      <c r="I134" s="163"/>
      <c r="L134" s="159"/>
      <c r="M134" s="164"/>
      <c r="T134" s="165"/>
      <c r="AT134" s="160" t="s">
        <v>173</v>
      </c>
      <c r="AU134" s="160" t="s">
        <v>171</v>
      </c>
      <c r="AV134" s="13" t="s">
        <v>171</v>
      </c>
      <c r="AW134" s="13" t="s">
        <v>31</v>
      </c>
      <c r="AX134" s="13" t="s">
        <v>74</v>
      </c>
      <c r="AY134" s="160" t="s">
        <v>163</v>
      </c>
    </row>
    <row r="135" spans="2:65" s="14" customFormat="1" ht="12">
      <c r="B135" s="166"/>
      <c r="D135" s="153" t="s">
        <v>173</v>
      </c>
      <c r="E135" s="167" t="s">
        <v>1</v>
      </c>
      <c r="F135" s="168" t="s">
        <v>178</v>
      </c>
      <c r="H135" s="169">
        <v>13.16</v>
      </c>
      <c r="I135" s="170"/>
      <c r="L135" s="166"/>
      <c r="M135" s="171"/>
      <c r="T135" s="172"/>
      <c r="AT135" s="167" t="s">
        <v>173</v>
      </c>
      <c r="AU135" s="167" t="s">
        <v>171</v>
      </c>
      <c r="AV135" s="14" t="s">
        <v>170</v>
      </c>
      <c r="AW135" s="14" t="s">
        <v>31</v>
      </c>
      <c r="AX135" s="14" t="s">
        <v>82</v>
      </c>
      <c r="AY135" s="167" t="s">
        <v>163</v>
      </c>
    </row>
    <row r="136" spans="2:65" s="1" customFormat="1" ht="24.25" customHeight="1">
      <c r="B136" s="31"/>
      <c r="C136" s="138" t="s">
        <v>171</v>
      </c>
      <c r="D136" s="138" t="s">
        <v>166</v>
      </c>
      <c r="E136" s="139" t="s">
        <v>1192</v>
      </c>
      <c r="F136" s="140" t="s">
        <v>1193</v>
      </c>
      <c r="G136" s="141" t="s">
        <v>169</v>
      </c>
      <c r="H136" s="142">
        <v>3.948</v>
      </c>
      <c r="I136" s="143"/>
      <c r="J136" s="144">
        <f>ROUND(I136*H136,2)</f>
        <v>0</v>
      </c>
      <c r="K136" s="145"/>
      <c r="L136" s="31"/>
      <c r="M136" s="146" t="s">
        <v>1</v>
      </c>
      <c r="N136" s="147" t="s">
        <v>40</v>
      </c>
      <c r="P136" s="148">
        <f>O136*H136</f>
        <v>0</v>
      </c>
      <c r="Q136" s="148">
        <v>0</v>
      </c>
      <c r="R136" s="148">
        <f>Q136*H136</f>
        <v>0</v>
      </c>
      <c r="S136" s="148">
        <v>0</v>
      </c>
      <c r="T136" s="149">
        <f>S136*H136</f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>IF(N136="základná",J136,0)</f>
        <v>0</v>
      </c>
      <c r="BF136" s="151">
        <f>IF(N136="znížená",J136,0)</f>
        <v>0</v>
      </c>
      <c r="BG136" s="151">
        <f>IF(N136="zákl. prenesená",J136,0)</f>
        <v>0</v>
      </c>
      <c r="BH136" s="151">
        <f>IF(N136="zníž. prenesená",J136,0)</f>
        <v>0</v>
      </c>
      <c r="BI136" s="151">
        <f>IF(N136="nulová",J136,0)</f>
        <v>0</v>
      </c>
      <c r="BJ136" s="16" t="s">
        <v>171</v>
      </c>
      <c r="BK136" s="151">
        <f>ROUND(I136*H136,2)</f>
        <v>0</v>
      </c>
      <c r="BL136" s="16" t="s">
        <v>170</v>
      </c>
      <c r="BM136" s="150" t="s">
        <v>2800</v>
      </c>
    </row>
    <row r="137" spans="2:65" s="13" customFormat="1" ht="12">
      <c r="B137" s="159"/>
      <c r="D137" s="153" t="s">
        <v>173</v>
      </c>
      <c r="E137" s="160" t="s">
        <v>1</v>
      </c>
      <c r="F137" s="161" t="s">
        <v>2801</v>
      </c>
      <c r="H137" s="162">
        <v>3.948</v>
      </c>
      <c r="I137" s="163"/>
      <c r="L137" s="159"/>
      <c r="M137" s="164"/>
      <c r="T137" s="165"/>
      <c r="AT137" s="160" t="s">
        <v>173</v>
      </c>
      <c r="AU137" s="160" t="s">
        <v>171</v>
      </c>
      <c r="AV137" s="13" t="s">
        <v>171</v>
      </c>
      <c r="AW137" s="13" t="s">
        <v>31</v>
      </c>
      <c r="AX137" s="13" t="s">
        <v>74</v>
      </c>
      <c r="AY137" s="160" t="s">
        <v>163</v>
      </c>
    </row>
    <row r="138" spans="2:65" s="14" customFormat="1" ht="12">
      <c r="B138" s="166"/>
      <c r="D138" s="153" t="s">
        <v>173</v>
      </c>
      <c r="E138" s="167" t="s">
        <v>1</v>
      </c>
      <c r="F138" s="168" t="s">
        <v>178</v>
      </c>
      <c r="H138" s="169">
        <v>3.948</v>
      </c>
      <c r="I138" s="170"/>
      <c r="L138" s="166"/>
      <c r="M138" s="171"/>
      <c r="T138" s="172"/>
      <c r="AT138" s="167" t="s">
        <v>173</v>
      </c>
      <c r="AU138" s="167" t="s">
        <v>171</v>
      </c>
      <c r="AV138" s="14" t="s">
        <v>170</v>
      </c>
      <c r="AW138" s="14" t="s">
        <v>31</v>
      </c>
      <c r="AX138" s="14" t="s">
        <v>82</v>
      </c>
      <c r="AY138" s="167" t="s">
        <v>163</v>
      </c>
    </row>
    <row r="139" spans="2:65" s="1" customFormat="1" ht="21.75" customHeight="1">
      <c r="B139" s="31"/>
      <c r="C139" s="138" t="s">
        <v>203</v>
      </c>
      <c r="D139" s="138" t="s">
        <v>166</v>
      </c>
      <c r="E139" s="139" t="s">
        <v>2802</v>
      </c>
      <c r="F139" s="140" t="s">
        <v>2803</v>
      </c>
      <c r="G139" s="141" t="s">
        <v>169</v>
      </c>
      <c r="H139" s="142">
        <v>27.588000000000001</v>
      </c>
      <c r="I139" s="143"/>
      <c r="J139" s="144">
        <f>ROUND(I139*H139,2)</f>
        <v>0</v>
      </c>
      <c r="K139" s="145"/>
      <c r="L139" s="31"/>
      <c r="M139" s="146" t="s">
        <v>1</v>
      </c>
      <c r="N139" s="147" t="s">
        <v>40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>IF(N139="základná",J139,0)</f>
        <v>0</v>
      </c>
      <c r="BF139" s="151">
        <f>IF(N139="znížená",J139,0)</f>
        <v>0</v>
      </c>
      <c r="BG139" s="151">
        <f>IF(N139="zákl. prenesená",J139,0)</f>
        <v>0</v>
      </c>
      <c r="BH139" s="151">
        <f>IF(N139="zníž. prenesená",J139,0)</f>
        <v>0</v>
      </c>
      <c r="BI139" s="151">
        <f>IF(N139="nulová",J139,0)</f>
        <v>0</v>
      </c>
      <c r="BJ139" s="16" t="s">
        <v>171</v>
      </c>
      <c r="BK139" s="151">
        <f>ROUND(I139*H139,2)</f>
        <v>0</v>
      </c>
      <c r="BL139" s="16" t="s">
        <v>170</v>
      </c>
      <c r="BM139" s="150" t="s">
        <v>2804</v>
      </c>
    </row>
    <row r="140" spans="2:65" s="13" customFormat="1" ht="12">
      <c r="B140" s="159"/>
      <c r="D140" s="153" t="s">
        <v>173</v>
      </c>
      <c r="E140" s="160" t="s">
        <v>1</v>
      </c>
      <c r="F140" s="161" t="s">
        <v>2805</v>
      </c>
      <c r="H140" s="162">
        <v>2.0059999999999998</v>
      </c>
      <c r="I140" s="163"/>
      <c r="L140" s="159"/>
      <c r="M140" s="164"/>
      <c r="T140" s="165"/>
      <c r="AT140" s="160" t="s">
        <v>173</v>
      </c>
      <c r="AU140" s="160" t="s">
        <v>171</v>
      </c>
      <c r="AV140" s="13" t="s">
        <v>171</v>
      </c>
      <c r="AW140" s="13" t="s">
        <v>31</v>
      </c>
      <c r="AX140" s="13" t="s">
        <v>74</v>
      </c>
      <c r="AY140" s="160" t="s">
        <v>163</v>
      </c>
    </row>
    <row r="141" spans="2:65" s="13" customFormat="1" ht="12">
      <c r="B141" s="159"/>
      <c r="D141" s="153" t="s">
        <v>173</v>
      </c>
      <c r="E141" s="160" t="s">
        <v>1</v>
      </c>
      <c r="F141" s="161" t="s">
        <v>2806</v>
      </c>
      <c r="H141" s="162">
        <v>4.2320000000000002</v>
      </c>
      <c r="I141" s="163"/>
      <c r="L141" s="159"/>
      <c r="M141" s="164"/>
      <c r="T141" s="165"/>
      <c r="AT141" s="160" t="s">
        <v>173</v>
      </c>
      <c r="AU141" s="160" t="s">
        <v>171</v>
      </c>
      <c r="AV141" s="13" t="s">
        <v>171</v>
      </c>
      <c r="AW141" s="13" t="s">
        <v>31</v>
      </c>
      <c r="AX141" s="13" t="s">
        <v>74</v>
      </c>
      <c r="AY141" s="160" t="s">
        <v>163</v>
      </c>
    </row>
    <row r="142" spans="2:65" s="13" customFormat="1" ht="12">
      <c r="B142" s="159"/>
      <c r="D142" s="153" t="s">
        <v>173</v>
      </c>
      <c r="E142" s="160" t="s">
        <v>1</v>
      </c>
      <c r="F142" s="161" t="s">
        <v>2807</v>
      </c>
      <c r="H142" s="162">
        <v>1.8</v>
      </c>
      <c r="I142" s="163"/>
      <c r="L142" s="159"/>
      <c r="M142" s="164"/>
      <c r="T142" s="165"/>
      <c r="AT142" s="160" t="s">
        <v>173</v>
      </c>
      <c r="AU142" s="160" t="s">
        <v>171</v>
      </c>
      <c r="AV142" s="13" t="s">
        <v>171</v>
      </c>
      <c r="AW142" s="13" t="s">
        <v>31</v>
      </c>
      <c r="AX142" s="13" t="s">
        <v>74</v>
      </c>
      <c r="AY142" s="160" t="s">
        <v>163</v>
      </c>
    </row>
    <row r="143" spans="2:65" s="13" customFormat="1" ht="24">
      <c r="B143" s="159"/>
      <c r="D143" s="153" t="s">
        <v>173</v>
      </c>
      <c r="E143" s="160" t="s">
        <v>1</v>
      </c>
      <c r="F143" s="161" t="s">
        <v>2808</v>
      </c>
      <c r="H143" s="162">
        <v>19.55</v>
      </c>
      <c r="I143" s="163"/>
      <c r="L143" s="159"/>
      <c r="M143" s="164"/>
      <c r="T143" s="165"/>
      <c r="AT143" s="160" t="s">
        <v>173</v>
      </c>
      <c r="AU143" s="160" t="s">
        <v>171</v>
      </c>
      <c r="AV143" s="13" t="s">
        <v>171</v>
      </c>
      <c r="AW143" s="13" t="s">
        <v>31</v>
      </c>
      <c r="AX143" s="13" t="s">
        <v>74</v>
      </c>
      <c r="AY143" s="160" t="s">
        <v>163</v>
      </c>
    </row>
    <row r="144" spans="2:65" s="14" customFormat="1" ht="12">
      <c r="B144" s="166"/>
      <c r="D144" s="153" t="s">
        <v>173</v>
      </c>
      <c r="E144" s="167" t="s">
        <v>1</v>
      </c>
      <c r="F144" s="168" t="s">
        <v>178</v>
      </c>
      <c r="H144" s="169">
        <v>27.588000000000001</v>
      </c>
      <c r="I144" s="170"/>
      <c r="L144" s="166"/>
      <c r="M144" s="171"/>
      <c r="T144" s="172"/>
      <c r="AT144" s="167" t="s">
        <v>173</v>
      </c>
      <c r="AU144" s="167" t="s">
        <v>171</v>
      </c>
      <c r="AV144" s="14" t="s">
        <v>170</v>
      </c>
      <c r="AW144" s="14" t="s">
        <v>31</v>
      </c>
      <c r="AX144" s="14" t="s">
        <v>82</v>
      </c>
      <c r="AY144" s="167" t="s">
        <v>163</v>
      </c>
    </row>
    <row r="145" spans="2:65" s="1" customFormat="1" ht="37.75" customHeight="1">
      <c r="B145" s="31"/>
      <c r="C145" s="138" t="s">
        <v>170</v>
      </c>
      <c r="D145" s="138" t="s">
        <v>166</v>
      </c>
      <c r="E145" s="139" t="s">
        <v>1205</v>
      </c>
      <c r="F145" s="140" t="s">
        <v>1206</v>
      </c>
      <c r="G145" s="141" t="s">
        <v>169</v>
      </c>
      <c r="H145" s="142">
        <v>8.2759999999999998</v>
      </c>
      <c r="I145" s="143"/>
      <c r="J145" s="144">
        <f>ROUND(I145*H145,2)</f>
        <v>0</v>
      </c>
      <c r="K145" s="145"/>
      <c r="L145" s="31"/>
      <c r="M145" s="146" t="s">
        <v>1</v>
      </c>
      <c r="N145" s="147" t="s">
        <v>40</v>
      </c>
      <c r="P145" s="148">
        <f>O145*H145</f>
        <v>0</v>
      </c>
      <c r="Q145" s="148">
        <v>0</v>
      </c>
      <c r="R145" s="148">
        <f>Q145*H145</f>
        <v>0</v>
      </c>
      <c r="S145" s="148">
        <v>0</v>
      </c>
      <c r="T145" s="149">
        <f>S145*H145</f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>IF(N145="základná",J145,0)</f>
        <v>0</v>
      </c>
      <c r="BF145" s="151">
        <f>IF(N145="znížená",J145,0)</f>
        <v>0</v>
      </c>
      <c r="BG145" s="151">
        <f>IF(N145="zákl. prenesená",J145,0)</f>
        <v>0</v>
      </c>
      <c r="BH145" s="151">
        <f>IF(N145="zníž. prenesená",J145,0)</f>
        <v>0</v>
      </c>
      <c r="BI145" s="151">
        <f>IF(N145="nulová",J145,0)</f>
        <v>0</v>
      </c>
      <c r="BJ145" s="16" t="s">
        <v>171</v>
      </c>
      <c r="BK145" s="151">
        <f>ROUND(I145*H145,2)</f>
        <v>0</v>
      </c>
      <c r="BL145" s="16" t="s">
        <v>170</v>
      </c>
      <c r="BM145" s="150" t="s">
        <v>2809</v>
      </c>
    </row>
    <row r="146" spans="2:65" s="13" customFormat="1" ht="12">
      <c r="B146" s="159"/>
      <c r="D146" s="153" t="s">
        <v>173</v>
      </c>
      <c r="E146" s="160" t="s">
        <v>1</v>
      </c>
      <c r="F146" s="161" t="s">
        <v>2810</v>
      </c>
      <c r="H146" s="162">
        <v>8.2759999999999998</v>
      </c>
      <c r="I146" s="163"/>
      <c r="L146" s="159"/>
      <c r="M146" s="164"/>
      <c r="T146" s="165"/>
      <c r="AT146" s="160" t="s">
        <v>173</v>
      </c>
      <c r="AU146" s="160" t="s">
        <v>171</v>
      </c>
      <c r="AV146" s="13" t="s">
        <v>171</v>
      </c>
      <c r="AW146" s="13" t="s">
        <v>31</v>
      </c>
      <c r="AX146" s="13" t="s">
        <v>74</v>
      </c>
      <c r="AY146" s="160" t="s">
        <v>163</v>
      </c>
    </row>
    <row r="147" spans="2:65" s="14" customFormat="1" ht="12">
      <c r="B147" s="166"/>
      <c r="D147" s="153" t="s">
        <v>173</v>
      </c>
      <c r="E147" s="167" t="s">
        <v>1</v>
      </c>
      <c r="F147" s="168" t="s">
        <v>178</v>
      </c>
      <c r="H147" s="169">
        <v>8.2759999999999998</v>
      </c>
      <c r="I147" s="170"/>
      <c r="L147" s="166"/>
      <c r="M147" s="171"/>
      <c r="T147" s="172"/>
      <c r="AT147" s="167" t="s">
        <v>173</v>
      </c>
      <c r="AU147" s="167" t="s">
        <v>171</v>
      </c>
      <c r="AV147" s="14" t="s">
        <v>170</v>
      </c>
      <c r="AW147" s="14" t="s">
        <v>31</v>
      </c>
      <c r="AX147" s="14" t="s">
        <v>82</v>
      </c>
      <c r="AY147" s="167" t="s">
        <v>163</v>
      </c>
    </row>
    <row r="148" spans="2:65" s="1" customFormat="1" ht="24.25" customHeight="1">
      <c r="B148" s="31"/>
      <c r="C148" s="138" t="s">
        <v>212</v>
      </c>
      <c r="D148" s="138" t="s">
        <v>166</v>
      </c>
      <c r="E148" s="139" t="s">
        <v>1209</v>
      </c>
      <c r="F148" s="140" t="s">
        <v>1210</v>
      </c>
      <c r="G148" s="141" t="s">
        <v>169</v>
      </c>
      <c r="H148" s="142">
        <v>1.379</v>
      </c>
      <c r="I148" s="143"/>
      <c r="J148" s="144">
        <f>ROUND(I148*H148,2)</f>
        <v>0</v>
      </c>
      <c r="K148" s="145"/>
      <c r="L148" s="31"/>
      <c r="M148" s="146" t="s">
        <v>1</v>
      </c>
      <c r="N148" s="147" t="s">
        <v>40</v>
      </c>
      <c r="P148" s="148">
        <f>O148*H148</f>
        <v>0</v>
      </c>
      <c r="Q148" s="148">
        <v>0</v>
      </c>
      <c r="R148" s="148">
        <f>Q148*H148</f>
        <v>0</v>
      </c>
      <c r="S148" s="148">
        <v>0</v>
      </c>
      <c r="T148" s="149">
        <f>S148*H148</f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>IF(N148="základná",J148,0)</f>
        <v>0</v>
      </c>
      <c r="BF148" s="151">
        <f>IF(N148="znížená",J148,0)</f>
        <v>0</v>
      </c>
      <c r="BG148" s="151">
        <f>IF(N148="zákl. prenesená",J148,0)</f>
        <v>0</v>
      </c>
      <c r="BH148" s="151">
        <f>IF(N148="zníž. prenesená",J148,0)</f>
        <v>0</v>
      </c>
      <c r="BI148" s="151">
        <f>IF(N148="nulová",J148,0)</f>
        <v>0</v>
      </c>
      <c r="BJ148" s="16" t="s">
        <v>171</v>
      </c>
      <c r="BK148" s="151">
        <f>ROUND(I148*H148,2)</f>
        <v>0</v>
      </c>
      <c r="BL148" s="16" t="s">
        <v>170</v>
      </c>
      <c r="BM148" s="150" t="s">
        <v>2811</v>
      </c>
    </row>
    <row r="149" spans="2:65" s="13" customFormat="1" ht="12">
      <c r="B149" s="159"/>
      <c r="D149" s="153" t="s">
        <v>173</v>
      </c>
      <c r="E149" s="160" t="s">
        <v>1</v>
      </c>
      <c r="F149" s="161" t="s">
        <v>2812</v>
      </c>
      <c r="H149" s="162">
        <v>1.379</v>
      </c>
      <c r="I149" s="163"/>
      <c r="L149" s="159"/>
      <c r="M149" s="164"/>
      <c r="T149" s="165"/>
      <c r="AT149" s="160" t="s">
        <v>173</v>
      </c>
      <c r="AU149" s="160" t="s">
        <v>171</v>
      </c>
      <c r="AV149" s="13" t="s">
        <v>171</v>
      </c>
      <c r="AW149" s="13" t="s">
        <v>31</v>
      </c>
      <c r="AX149" s="13" t="s">
        <v>74</v>
      </c>
      <c r="AY149" s="160" t="s">
        <v>163</v>
      </c>
    </row>
    <row r="150" spans="2:65" s="14" customFormat="1" ht="12">
      <c r="B150" s="166"/>
      <c r="D150" s="153" t="s">
        <v>173</v>
      </c>
      <c r="E150" s="167" t="s">
        <v>1</v>
      </c>
      <c r="F150" s="168" t="s">
        <v>178</v>
      </c>
      <c r="H150" s="169">
        <v>1.379</v>
      </c>
      <c r="I150" s="170"/>
      <c r="L150" s="166"/>
      <c r="M150" s="171"/>
      <c r="T150" s="172"/>
      <c r="AT150" s="167" t="s">
        <v>173</v>
      </c>
      <c r="AU150" s="167" t="s">
        <v>171</v>
      </c>
      <c r="AV150" s="14" t="s">
        <v>170</v>
      </c>
      <c r="AW150" s="14" t="s">
        <v>31</v>
      </c>
      <c r="AX150" s="14" t="s">
        <v>82</v>
      </c>
      <c r="AY150" s="167" t="s">
        <v>163</v>
      </c>
    </row>
    <row r="151" spans="2:65" s="1" customFormat="1" ht="24.25" customHeight="1">
      <c r="B151" s="31"/>
      <c r="C151" s="138" t="s">
        <v>164</v>
      </c>
      <c r="D151" s="138" t="s">
        <v>166</v>
      </c>
      <c r="E151" s="139" t="s">
        <v>1213</v>
      </c>
      <c r="F151" s="140" t="s">
        <v>1214</v>
      </c>
      <c r="G151" s="141" t="s">
        <v>169</v>
      </c>
      <c r="H151" s="142">
        <v>0.41399999999999998</v>
      </c>
      <c r="I151" s="143"/>
      <c r="J151" s="144">
        <f>ROUND(I151*H151,2)</f>
        <v>0</v>
      </c>
      <c r="K151" s="145"/>
      <c r="L151" s="31"/>
      <c r="M151" s="146" t="s">
        <v>1</v>
      </c>
      <c r="N151" s="147" t="s">
        <v>40</v>
      </c>
      <c r="P151" s="148">
        <f>O151*H151</f>
        <v>0</v>
      </c>
      <c r="Q151" s="148">
        <v>0</v>
      </c>
      <c r="R151" s="148">
        <f>Q151*H151</f>
        <v>0</v>
      </c>
      <c r="S151" s="148">
        <v>0</v>
      </c>
      <c r="T151" s="149">
        <f>S151*H151</f>
        <v>0</v>
      </c>
      <c r="AR151" s="150" t="s">
        <v>170</v>
      </c>
      <c r="AT151" s="150" t="s">
        <v>166</v>
      </c>
      <c r="AU151" s="150" t="s">
        <v>171</v>
      </c>
      <c r="AY151" s="16" t="s">
        <v>163</v>
      </c>
      <c r="BE151" s="151">
        <f>IF(N151="základná",J151,0)</f>
        <v>0</v>
      </c>
      <c r="BF151" s="151">
        <f>IF(N151="znížená",J151,0)</f>
        <v>0</v>
      </c>
      <c r="BG151" s="151">
        <f>IF(N151="zákl. prenesená",J151,0)</f>
        <v>0</v>
      </c>
      <c r="BH151" s="151">
        <f>IF(N151="zníž. prenesená",J151,0)</f>
        <v>0</v>
      </c>
      <c r="BI151" s="151">
        <f>IF(N151="nulová",J151,0)</f>
        <v>0</v>
      </c>
      <c r="BJ151" s="16" t="s">
        <v>171</v>
      </c>
      <c r="BK151" s="151">
        <f>ROUND(I151*H151,2)</f>
        <v>0</v>
      </c>
      <c r="BL151" s="16" t="s">
        <v>170</v>
      </c>
      <c r="BM151" s="150" t="s">
        <v>2813</v>
      </c>
    </row>
    <row r="152" spans="2:65" s="13" customFormat="1" ht="12">
      <c r="B152" s="159"/>
      <c r="D152" s="153" t="s">
        <v>173</v>
      </c>
      <c r="E152" s="160" t="s">
        <v>1</v>
      </c>
      <c r="F152" s="161" t="s">
        <v>2814</v>
      </c>
      <c r="H152" s="162">
        <v>0.41399999999999998</v>
      </c>
      <c r="I152" s="163"/>
      <c r="L152" s="159"/>
      <c r="M152" s="164"/>
      <c r="T152" s="165"/>
      <c r="AT152" s="160" t="s">
        <v>173</v>
      </c>
      <c r="AU152" s="160" t="s">
        <v>171</v>
      </c>
      <c r="AV152" s="13" t="s">
        <v>171</v>
      </c>
      <c r="AW152" s="13" t="s">
        <v>31</v>
      </c>
      <c r="AX152" s="13" t="s">
        <v>82</v>
      </c>
      <c r="AY152" s="160" t="s">
        <v>163</v>
      </c>
    </row>
    <row r="153" spans="2:65" s="1" customFormat="1" ht="33" customHeight="1">
      <c r="B153" s="31"/>
      <c r="C153" s="138" t="s">
        <v>225</v>
      </c>
      <c r="D153" s="138" t="s">
        <v>166</v>
      </c>
      <c r="E153" s="139" t="s">
        <v>560</v>
      </c>
      <c r="F153" s="140" t="s">
        <v>2815</v>
      </c>
      <c r="G153" s="141" t="s">
        <v>169</v>
      </c>
      <c r="H153" s="142">
        <v>43.231000000000002</v>
      </c>
      <c r="I153" s="143"/>
      <c r="J153" s="144">
        <f>ROUND(I153*H153,2)</f>
        <v>0</v>
      </c>
      <c r="K153" s="145"/>
      <c r="L153" s="31"/>
      <c r="M153" s="146" t="s">
        <v>1</v>
      </c>
      <c r="N153" s="147" t="s">
        <v>40</v>
      </c>
      <c r="P153" s="148">
        <f>O153*H153</f>
        <v>0</v>
      </c>
      <c r="Q153" s="148">
        <v>0</v>
      </c>
      <c r="R153" s="148">
        <f>Q153*H153</f>
        <v>0</v>
      </c>
      <c r="S153" s="148">
        <v>0</v>
      </c>
      <c r="T153" s="149">
        <f>S153*H153</f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>IF(N153="základná",J153,0)</f>
        <v>0</v>
      </c>
      <c r="BF153" s="151">
        <f>IF(N153="znížená",J153,0)</f>
        <v>0</v>
      </c>
      <c r="BG153" s="151">
        <f>IF(N153="zákl. prenesená",J153,0)</f>
        <v>0</v>
      </c>
      <c r="BH153" s="151">
        <f>IF(N153="zníž. prenesená",J153,0)</f>
        <v>0</v>
      </c>
      <c r="BI153" s="151">
        <f>IF(N153="nulová",J153,0)</f>
        <v>0</v>
      </c>
      <c r="BJ153" s="16" t="s">
        <v>171</v>
      </c>
      <c r="BK153" s="151">
        <f>ROUND(I153*H153,2)</f>
        <v>0</v>
      </c>
      <c r="BL153" s="16" t="s">
        <v>170</v>
      </c>
      <c r="BM153" s="150" t="s">
        <v>2816</v>
      </c>
    </row>
    <row r="154" spans="2:65" s="13" customFormat="1" ht="12">
      <c r="B154" s="159"/>
      <c r="D154" s="153" t="s">
        <v>173</v>
      </c>
      <c r="E154" s="160" t="s">
        <v>1</v>
      </c>
      <c r="F154" s="161" t="s">
        <v>2817</v>
      </c>
      <c r="H154" s="162">
        <v>43.231000000000002</v>
      </c>
      <c r="I154" s="163"/>
      <c r="L154" s="159"/>
      <c r="M154" s="164"/>
      <c r="T154" s="165"/>
      <c r="AT154" s="160" t="s">
        <v>173</v>
      </c>
      <c r="AU154" s="160" t="s">
        <v>171</v>
      </c>
      <c r="AV154" s="13" t="s">
        <v>171</v>
      </c>
      <c r="AW154" s="13" t="s">
        <v>31</v>
      </c>
      <c r="AX154" s="13" t="s">
        <v>82</v>
      </c>
      <c r="AY154" s="160" t="s">
        <v>163</v>
      </c>
    </row>
    <row r="155" spans="2:65" s="1" customFormat="1" ht="37.75" customHeight="1">
      <c r="B155" s="31"/>
      <c r="C155" s="138" t="s">
        <v>230</v>
      </c>
      <c r="D155" s="138" t="s">
        <v>166</v>
      </c>
      <c r="E155" s="139" t="s">
        <v>563</v>
      </c>
      <c r="F155" s="140" t="s">
        <v>2818</v>
      </c>
      <c r="G155" s="141" t="s">
        <v>169</v>
      </c>
      <c r="H155" s="142">
        <v>259.38600000000002</v>
      </c>
      <c r="I155" s="143"/>
      <c r="J155" s="144">
        <f>ROUND(I155*H155,2)</f>
        <v>0</v>
      </c>
      <c r="K155" s="145"/>
      <c r="L155" s="31"/>
      <c r="M155" s="146" t="s">
        <v>1</v>
      </c>
      <c r="N155" s="147" t="s">
        <v>40</v>
      </c>
      <c r="P155" s="148">
        <f>O155*H155</f>
        <v>0</v>
      </c>
      <c r="Q155" s="148">
        <v>0</v>
      </c>
      <c r="R155" s="148">
        <f>Q155*H155</f>
        <v>0</v>
      </c>
      <c r="S155" s="148">
        <v>0</v>
      </c>
      <c r="T155" s="149">
        <f>S155*H155</f>
        <v>0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>IF(N155="základná",J155,0)</f>
        <v>0</v>
      </c>
      <c r="BF155" s="151">
        <f>IF(N155="znížená",J155,0)</f>
        <v>0</v>
      </c>
      <c r="BG155" s="151">
        <f>IF(N155="zákl. prenesená",J155,0)</f>
        <v>0</v>
      </c>
      <c r="BH155" s="151">
        <f>IF(N155="zníž. prenesená",J155,0)</f>
        <v>0</v>
      </c>
      <c r="BI155" s="151">
        <f>IF(N155="nulová",J155,0)</f>
        <v>0</v>
      </c>
      <c r="BJ155" s="16" t="s">
        <v>171</v>
      </c>
      <c r="BK155" s="151">
        <f>ROUND(I155*H155,2)</f>
        <v>0</v>
      </c>
      <c r="BL155" s="16" t="s">
        <v>170</v>
      </c>
      <c r="BM155" s="150" t="s">
        <v>2819</v>
      </c>
    </row>
    <row r="156" spans="2:65" s="13" customFormat="1" ht="12">
      <c r="B156" s="159"/>
      <c r="D156" s="153" t="s">
        <v>173</v>
      </c>
      <c r="E156" s="160" t="s">
        <v>1</v>
      </c>
      <c r="F156" s="161" t="s">
        <v>2820</v>
      </c>
      <c r="H156" s="162">
        <v>259.38600000000002</v>
      </c>
      <c r="I156" s="163"/>
      <c r="L156" s="159"/>
      <c r="M156" s="164"/>
      <c r="T156" s="165"/>
      <c r="AT156" s="160" t="s">
        <v>173</v>
      </c>
      <c r="AU156" s="160" t="s">
        <v>171</v>
      </c>
      <c r="AV156" s="13" t="s">
        <v>171</v>
      </c>
      <c r="AW156" s="13" t="s">
        <v>31</v>
      </c>
      <c r="AX156" s="13" t="s">
        <v>82</v>
      </c>
      <c r="AY156" s="160" t="s">
        <v>163</v>
      </c>
    </row>
    <row r="157" spans="2:65" s="1" customFormat="1" ht="24.25" customHeight="1">
      <c r="B157" s="31"/>
      <c r="C157" s="138" t="s">
        <v>179</v>
      </c>
      <c r="D157" s="138" t="s">
        <v>166</v>
      </c>
      <c r="E157" s="139" t="s">
        <v>571</v>
      </c>
      <c r="F157" s="140" t="s">
        <v>572</v>
      </c>
      <c r="G157" s="141" t="s">
        <v>237</v>
      </c>
      <c r="H157" s="142">
        <v>71.331000000000003</v>
      </c>
      <c r="I157" s="143"/>
      <c r="J157" s="144">
        <f>ROUND(I157*H157,2)</f>
        <v>0</v>
      </c>
      <c r="K157" s="145"/>
      <c r="L157" s="31"/>
      <c r="M157" s="146" t="s">
        <v>1</v>
      </c>
      <c r="N157" s="147" t="s">
        <v>40</v>
      </c>
      <c r="P157" s="148">
        <f>O157*H157</f>
        <v>0</v>
      </c>
      <c r="Q157" s="148">
        <v>0</v>
      </c>
      <c r="R157" s="148">
        <f>Q157*H157</f>
        <v>0</v>
      </c>
      <c r="S157" s="148">
        <v>0</v>
      </c>
      <c r="T157" s="149">
        <f>S157*H157</f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>IF(N157="základná",J157,0)</f>
        <v>0</v>
      </c>
      <c r="BF157" s="151">
        <f>IF(N157="znížená",J157,0)</f>
        <v>0</v>
      </c>
      <c r="BG157" s="151">
        <f>IF(N157="zákl. prenesená",J157,0)</f>
        <v>0</v>
      </c>
      <c r="BH157" s="151">
        <f>IF(N157="zníž. prenesená",J157,0)</f>
        <v>0</v>
      </c>
      <c r="BI157" s="151">
        <f>IF(N157="nulová",J157,0)</f>
        <v>0</v>
      </c>
      <c r="BJ157" s="16" t="s">
        <v>171</v>
      </c>
      <c r="BK157" s="151">
        <f>ROUND(I157*H157,2)</f>
        <v>0</v>
      </c>
      <c r="BL157" s="16" t="s">
        <v>170</v>
      </c>
      <c r="BM157" s="150" t="s">
        <v>2821</v>
      </c>
    </row>
    <row r="158" spans="2:65" s="13" customFormat="1" ht="12">
      <c r="B158" s="159"/>
      <c r="D158" s="153" t="s">
        <v>173</v>
      </c>
      <c r="E158" s="160" t="s">
        <v>1</v>
      </c>
      <c r="F158" s="161" t="s">
        <v>2822</v>
      </c>
      <c r="H158" s="162">
        <v>71.331000000000003</v>
      </c>
      <c r="I158" s="163"/>
      <c r="L158" s="159"/>
      <c r="M158" s="164"/>
      <c r="T158" s="165"/>
      <c r="AT158" s="160" t="s">
        <v>173</v>
      </c>
      <c r="AU158" s="160" t="s">
        <v>171</v>
      </c>
      <c r="AV158" s="13" t="s">
        <v>171</v>
      </c>
      <c r="AW158" s="13" t="s">
        <v>31</v>
      </c>
      <c r="AX158" s="13" t="s">
        <v>82</v>
      </c>
      <c r="AY158" s="160" t="s">
        <v>163</v>
      </c>
    </row>
    <row r="159" spans="2:65" s="11" customFormat="1" ht="22.75" customHeight="1">
      <c r="B159" s="126"/>
      <c r="D159" s="127" t="s">
        <v>73</v>
      </c>
      <c r="E159" s="136" t="s">
        <v>171</v>
      </c>
      <c r="F159" s="136" t="s">
        <v>576</v>
      </c>
      <c r="I159" s="129"/>
      <c r="J159" s="137">
        <f>BK159</f>
        <v>0</v>
      </c>
      <c r="L159" s="126"/>
      <c r="M159" s="131"/>
      <c r="P159" s="132">
        <f>SUM(P160:P187)</f>
        <v>0</v>
      </c>
      <c r="R159" s="132">
        <f>SUM(R160:R187)</f>
        <v>70.339654896300004</v>
      </c>
      <c r="T159" s="133">
        <f>SUM(T160:T187)</f>
        <v>0</v>
      </c>
      <c r="AR159" s="127" t="s">
        <v>82</v>
      </c>
      <c r="AT159" s="134" t="s">
        <v>73</v>
      </c>
      <c r="AU159" s="134" t="s">
        <v>82</v>
      </c>
      <c r="AY159" s="127" t="s">
        <v>163</v>
      </c>
      <c r="BK159" s="135">
        <f>SUM(BK160:BK187)</f>
        <v>0</v>
      </c>
    </row>
    <row r="160" spans="2:65" s="1" customFormat="1" ht="33" customHeight="1">
      <c r="B160" s="31"/>
      <c r="C160" s="138" t="s">
        <v>243</v>
      </c>
      <c r="D160" s="138" t="s">
        <v>166</v>
      </c>
      <c r="E160" s="139" t="s">
        <v>2823</v>
      </c>
      <c r="F160" s="140" t="s">
        <v>2824</v>
      </c>
      <c r="G160" s="141" t="s">
        <v>169</v>
      </c>
      <c r="H160" s="142">
        <v>1.8</v>
      </c>
      <c r="I160" s="143"/>
      <c r="J160" s="144">
        <f>ROUND(I160*H160,2)</f>
        <v>0</v>
      </c>
      <c r="K160" s="145"/>
      <c r="L160" s="31"/>
      <c r="M160" s="146" t="s">
        <v>1</v>
      </c>
      <c r="N160" s="147" t="s">
        <v>40</v>
      </c>
      <c r="P160" s="148">
        <f>O160*H160</f>
        <v>0</v>
      </c>
      <c r="Q160" s="148">
        <v>1.63</v>
      </c>
      <c r="R160" s="148">
        <f>Q160*H160</f>
        <v>2.9339999999999997</v>
      </c>
      <c r="S160" s="148">
        <v>0</v>
      </c>
      <c r="T160" s="149">
        <f>S160*H160</f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>IF(N160="základná",J160,0)</f>
        <v>0</v>
      </c>
      <c r="BF160" s="151">
        <f>IF(N160="znížená",J160,0)</f>
        <v>0</v>
      </c>
      <c r="BG160" s="151">
        <f>IF(N160="zákl. prenesená",J160,0)</f>
        <v>0</v>
      </c>
      <c r="BH160" s="151">
        <f>IF(N160="zníž. prenesená",J160,0)</f>
        <v>0</v>
      </c>
      <c r="BI160" s="151">
        <f>IF(N160="nulová",J160,0)</f>
        <v>0</v>
      </c>
      <c r="BJ160" s="16" t="s">
        <v>171</v>
      </c>
      <c r="BK160" s="151">
        <f>ROUND(I160*H160,2)</f>
        <v>0</v>
      </c>
      <c r="BL160" s="16" t="s">
        <v>170</v>
      </c>
      <c r="BM160" s="150" t="s">
        <v>2825</v>
      </c>
    </row>
    <row r="161" spans="2:65" s="13" customFormat="1" ht="12">
      <c r="B161" s="159"/>
      <c r="D161" s="153" t="s">
        <v>173</v>
      </c>
      <c r="E161" s="160" t="s">
        <v>1</v>
      </c>
      <c r="F161" s="161" t="s">
        <v>2807</v>
      </c>
      <c r="H161" s="162">
        <v>1.8</v>
      </c>
      <c r="I161" s="163"/>
      <c r="L161" s="159"/>
      <c r="M161" s="164"/>
      <c r="T161" s="165"/>
      <c r="AT161" s="160" t="s">
        <v>173</v>
      </c>
      <c r="AU161" s="160" t="s">
        <v>171</v>
      </c>
      <c r="AV161" s="13" t="s">
        <v>171</v>
      </c>
      <c r="AW161" s="13" t="s">
        <v>31</v>
      </c>
      <c r="AX161" s="13" t="s">
        <v>82</v>
      </c>
      <c r="AY161" s="160" t="s">
        <v>163</v>
      </c>
    </row>
    <row r="162" spans="2:65" s="1" customFormat="1" ht="33" customHeight="1">
      <c r="B162" s="31"/>
      <c r="C162" s="138" t="s">
        <v>249</v>
      </c>
      <c r="D162" s="138" t="s">
        <v>166</v>
      </c>
      <c r="E162" s="139" t="s">
        <v>1262</v>
      </c>
      <c r="F162" s="140" t="s">
        <v>1263</v>
      </c>
      <c r="G162" s="141" t="s">
        <v>183</v>
      </c>
      <c r="H162" s="142">
        <v>9.6</v>
      </c>
      <c r="I162" s="143"/>
      <c r="J162" s="144">
        <f>ROUND(I162*H162,2)</f>
        <v>0</v>
      </c>
      <c r="K162" s="145"/>
      <c r="L162" s="31"/>
      <c r="M162" s="146" t="s">
        <v>1</v>
      </c>
      <c r="N162" s="147" t="s">
        <v>40</v>
      </c>
      <c r="P162" s="148">
        <f>O162*H162</f>
        <v>0</v>
      </c>
      <c r="Q162" s="148">
        <v>1.829E-4</v>
      </c>
      <c r="R162" s="148">
        <f>Q162*H162</f>
        <v>1.75584E-3</v>
      </c>
      <c r="S162" s="148">
        <v>0</v>
      </c>
      <c r="T162" s="149">
        <f>S162*H162</f>
        <v>0</v>
      </c>
      <c r="AR162" s="150" t="s">
        <v>170</v>
      </c>
      <c r="AT162" s="150" t="s">
        <v>166</v>
      </c>
      <c r="AU162" s="150" t="s">
        <v>171</v>
      </c>
      <c r="AY162" s="16" t="s">
        <v>163</v>
      </c>
      <c r="BE162" s="151">
        <f>IF(N162="základná",J162,0)</f>
        <v>0</v>
      </c>
      <c r="BF162" s="151">
        <f>IF(N162="znížená",J162,0)</f>
        <v>0</v>
      </c>
      <c r="BG162" s="151">
        <f>IF(N162="zákl. prenesená",J162,0)</f>
        <v>0</v>
      </c>
      <c r="BH162" s="151">
        <f>IF(N162="zníž. prenesená",J162,0)</f>
        <v>0</v>
      </c>
      <c r="BI162" s="151">
        <f>IF(N162="nulová",J162,0)</f>
        <v>0</v>
      </c>
      <c r="BJ162" s="16" t="s">
        <v>171</v>
      </c>
      <c r="BK162" s="151">
        <f>ROUND(I162*H162,2)</f>
        <v>0</v>
      </c>
      <c r="BL162" s="16" t="s">
        <v>170</v>
      </c>
      <c r="BM162" s="150" t="s">
        <v>2826</v>
      </c>
    </row>
    <row r="163" spans="2:65" s="13" customFormat="1" ht="12">
      <c r="B163" s="159"/>
      <c r="D163" s="153" t="s">
        <v>173</v>
      </c>
      <c r="E163" s="160" t="s">
        <v>1</v>
      </c>
      <c r="F163" s="161" t="s">
        <v>2827</v>
      </c>
      <c r="H163" s="162">
        <v>9.6</v>
      </c>
      <c r="I163" s="163"/>
      <c r="L163" s="159"/>
      <c r="M163" s="164"/>
      <c r="T163" s="165"/>
      <c r="AT163" s="160" t="s">
        <v>173</v>
      </c>
      <c r="AU163" s="160" t="s">
        <v>171</v>
      </c>
      <c r="AV163" s="13" t="s">
        <v>171</v>
      </c>
      <c r="AW163" s="13" t="s">
        <v>31</v>
      </c>
      <c r="AX163" s="13" t="s">
        <v>82</v>
      </c>
      <c r="AY163" s="160" t="s">
        <v>163</v>
      </c>
    </row>
    <row r="164" spans="2:65" s="1" customFormat="1" ht="16.5" customHeight="1">
      <c r="B164" s="31"/>
      <c r="C164" s="176" t="s">
        <v>253</v>
      </c>
      <c r="D164" s="176" t="s">
        <v>297</v>
      </c>
      <c r="E164" s="177" t="s">
        <v>1267</v>
      </c>
      <c r="F164" s="178" t="s">
        <v>1268</v>
      </c>
      <c r="G164" s="179" t="s">
        <v>183</v>
      </c>
      <c r="H164" s="180">
        <v>9.7919999999999998</v>
      </c>
      <c r="I164" s="181"/>
      <c r="J164" s="182">
        <f>ROUND(I164*H164,2)</f>
        <v>0</v>
      </c>
      <c r="K164" s="183"/>
      <c r="L164" s="184"/>
      <c r="M164" s="185" t="s">
        <v>1</v>
      </c>
      <c r="N164" s="186" t="s">
        <v>40</v>
      </c>
      <c r="P164" s="148">
        <f>O164*H164</f>
        <v>0</v>
      </c>
      <c r="Q164" s="148">
        <v>2.9999999999999997E-4</v>
      </c>
      <c r="R164" s="148">
        <f>Q164*H164</f>
        <v>2.9375999999999998E-3</v>
      </c>
      <c r="S164" s="148">
        <v>0</v>
      </c>
      <c r="T164" s="149">
        <f>S164*H164</f>
        <v>0</v>
      </c>
      <c r="AR164" s="150" t="s">
        <v>230</v>
      </c>
      <c r="AT164" s="150" t="s">
        <v>297</v>
      </c>
      <c r="AU164" s="150" t="s">
        <v>171</v>
      </c>
      <c r="AY164" s="16" t="s">
        <v>163</v>
      </c>
      <c r="BE164" s="151">
        <f>IF(N164="základná",J164,0)</f>
        <v>0</v>
      </c>
      <c r="BF164" s="151">
        <f>IF(N164="znížená",J164,0)</f>
        <v>0</v>
      </c>
      <c r="BG164" s="151">
        <f>IF(N164="zákl. prenesená",J164,0)</f>
        <v>0</v>
      </c>
      <c r="BH164" s="151">
        <f>IF(N164="zníž. prenesená",J164,0)</f>
        <v>0</v>
      </c>
      <c r="BI164" s="151">
        <f>IF(N164="nulová",J164,0)</f>
        <v>0</v>
      </c>
      <c r="BJ164" s="16" t="s">
        <v>171</v>
      </c>
      <c r="BK164" s="151">
        <f>ROUND(I164*H164,2)</f>
        <v>0</v>
      </c>
      <c r="BL164" s="16" t="s">
        <v>170</v>
      </c>
      <c r="BM164" s="150" t="s">
        <v>2828</v>
      </c>
    </row>
    <row r="165" spans="2:65" s="13" customFormat="1" ht="12">
      <c r="B165" s="159"/>
      <c r="D165" s="153" t="s">
        <v>173</v>
      </c>
      <c r="F165" s="161" t="s">
        <v>2829</v>
      </c>
      <c r="H165" s="162">
        <v>9.7919999999999998</v>
      </c>
      <c r="I165" s="163"/>
      <c r="L165" s="159"/>
      <c r="M165" s="164"/>
      <c r="T165" s="165"/>
      <c r="AT165" s="160" t="s">
        <v>173</v>
      </c>
      <c r="AU165" s="160" t="s">
        <v>171</v>
      </c>
      <c r="AV165" s="13" t="s">
        <v>171</v>
      </c>
      <c r="AW165" s="13" t="s">
        <v>4</v>
      </c>
      <c r="AX165" s="13" t="s">
        <v>82</v>
      </c>
      <c r="AY165" s="160" t="s">
        <v>163</v>
      </c>
    </row>
    <row r="166" spans="2:65" s="1" customFormat="1" ht="24.25" customHeight="1">
      <c r="B166" s="31"/>
      <c r="C166" s="138" t="s">
        <v>258</v>
      </c>
      <c r="D166" s="138" t="s">
        <v>166</v>
      </c>
      <c r="E166" s="139" t="s">
        <v>2830</v>
      </c>
      <c r="F166" s="140" t="s">
        <v>2831</v>
      </c>
      <c r="G166" s="141" t="s">
        <v>222</v>
      </c>
      <c r="H166" s="142">
        <v>3</v>
      </c>
      <c r="I166" s="143"/>
      <c r="J166" s="144">
        <f>ROUND(I166*H166,2)</f>
        <v>0</v>
      </c>
      <c r="K166" s="145"/>
      <c r="L166" s="31"/>
      <c r="M166" s="146" t="s">
        <v>1</v>
      </c>
      <c r="N166" s="147" t="s">
        <v>40</v>
      </c>
      <c r="P166" s="148">
        <f>O166*H166</f>
        <v>0</v>
      </c>
      <c r="Q166" s="148">
        <v>0</v>
      </c>
      <c r="R166" s="148">
        <f>Q166*H166</f>
        <v>0</v>
      </c>
      <c r="S166" s="148">
        <v>0</v>
      </c>
      <c r="T166" s="149">
        <f>S166*H166</f>
        <v>0</v>
      </c>
      <c r="AR166" s="150" t="s">
        <v>170</v>
      </c>
      <c r="AT166" s="150" t="s">
        <v>166</v>
      </c>
      <c r="AU166" s="150" t="s">
        <v>171</v>
      </c>
      <c r="AY166" s="16" t="s">
        <v>163</v>
      </c>
      <c r="BE166" s="151">
        <f>IF(N166="základná",J166,0)</f>
        <v>0</v>
      </c>
      <c r="BF166" s="151">
        <f>IF(N166="znížená",J166,0)</f>
        <v>0</v>
      </c>
      <c r="BG166" s="151">
        <f>IF(N166="zákl. prenesená",J166,0)</f>
        <v>0</v>
      </c>
      <c r="BH166" s="151">
        <f>IF(N166="zníž. prenesená",J166,0)</f>
        <v>0</v>
      </c>
      <c r="BI166" s="151">
        <f>IF(N166="nulová",J166,0)</f>
        <v>0</v>
      </c>
      <c r="BJ166" s="16" t="s">
        <v>171</v>
      </c>
      <c r="BK166" s="151">
        <f>ROUND(I166*H166,2)</f>
        <v>0</v>
      </c>
      <c r="BL166" s="16" t="s">
        <v>170</v>
      </c>
      <c r="BM166" s="150" t="s">
        <v>2832</v>
      </c>
    </row>
    <row r="167" spans="2:65" s="13" customFormat="1" ht="12">
      <c r="B167" s="159"/>
      <c r="D167" s="153" t="s">
        <v>173</v>
      </c>
      <c r="E167" s="160" t="s">
        <v>1</v>
      </c>
      <c r="F167" s="161" t="s">
        <v>2833</v>
      </c>
      <c r="H167" s="162">
        <v>3</v>
      </c>
      <c r="I167" s="163"/>
      <c r="L167" s="159"/>
      <c r="M167" s="164"/>
      <c r="T167" s="165"/>
      <c r="AT167" s="160" t="s">
        <v>173</v>
      </c>
      <c r="AU167" s="160" t="s">
        <v>171</v>
      </c>
      <c r="AV167" s="13" t="s">
        <v>171</v>
      </c>
      <c r="AW167" s="13" t="s">
        <v>31</v>
      </c>
      <c r="AX167" s="13" t="s">
        <v>82</v>
      </c>
      <c r="AY167" s="160" t="s">
        <v>163</v>
      </c>
    </row>
    <row r="168" spans="2:65" s="1" customFormat="1" ht="24.25" customHeight="1">
      <c r="B168" s="31"/>
      <c r="C168" s="176" t="s">
        <v>262</v>
      </c>
      <c r="D168" s="176" t="s">
        <v>297</v>
      </c>
      <c r="E168" s="177" t="s">
        <v>2834</v>
      </c>
      <c r="F168" s="178" t="s">
        <v>2835</v>
      </c>
      <c r="G168" s="179" t="s">
        <v>222</v>
      </c>
      <c r="H168" s="180">
        <v>3</v>
      </c>
      <c r="I168" s="181"/>
      <c r="J168" s="182">
        <f>ROUND(I168*H168,2)</f>
        <v>0</v>
      </c>
      <c r="K168" s="183"/>
      <c r="L168" s="184"/>
      <c r="M168" s="185" t="s">
        <v>1</v>
      </c>
      <c r="N168" s="186" t="s">
        <v>40</v>
      </c>
      <c r="P168" s="148">
        <f>O168*H168</f>
        <v>0</v>
      </c>
      <c r="Q168" s="148">
        <v>4.4999999999999997E-3</v>
      </c>
      <c r="R168" s="148">
        <f>Q168*H168</f>
        <v>1.3499999999999998E-2</v>
      </c>
      <c r="S168" s="148">
        <v>0</v>
      </c>
      <c r="T168" s="149">
        <f>S168*H168</f>
        <v>0</v>
      </c>
      <c r="AR168" s="150" t="s">
        <v>230</v>
      </c>
      <c r="AT168" s="150" t="s">
        <v>297</v>
      </c>
      <c r="AU168" s="150" t="s">
        <v>171</v>
      </c>
      <c r="AY168" s="16" t="s">
        <v>163</v>
      </c>
      <c r="BE168" s="151">
        <f>IF(N168="základná",J168,0)</f>
        <v>0</v>
      </c>
      <c r="BF168" s="151">
        <f>IF(N168="znížená",J168,0)</f>
        <v>0</v>
      </c>
      <c r="BG168" s="151">
        <f>IF(N168="zákl. prenesená",J168,0)</f>
        <v>0</v>
      </c>
      <c r="BH168" s="151">
        <f>IF(N168="zníž. prenesená",J168,0)</f>
        <v>0</v>
      </c>
      <c r="BI168" s="151">
        <f>IF(N168="nulová",J168,0)</f>
        <v>0</v>
      </c>
      <c r="BJ168" s="16" t="s">
        <v>171</v>
      </c>
      <c r="BK168" s="151">
        <f>ROUND(I168*H168,2)</f>
        <v>0</v>
      </c>
      <c r="BL168" s="16" t="s">
        <v>170</v>
      </c>
      <c r="BM168" s="150" t="s">
        <v>2836</v>
      </c>
    </row>
    <row r="169" spans="2:65" s="1" customFormat="1" ht="33" customHeight="1">
      <c r="B169" s="31"/>
      <c r="C169" s="138" t="s">
        <v>266</v>
      </c>
      <c r="D169" s="138" t="s">
        <v>166</v>
      </c>
      <c r="E169" s="139" t="s">
        <v>587</v>
      </c>
      <c r="F169" s="140" t="s">
        <v>588</v>
      </c>
      <c r="G169" s="141" t="s">
        <v>169</v>
      </c>
      <c r="H169" s="142">
        <v>6.2350000000000003</v>
      </c>
      <c r="I169" s="143"/>
      <c r="J169" s="144">
        <f>ROUND(I169*H169,2)</f>
        <v>0</v>
      </c>
      <c r="K169" s="145"/>
      <c r="L169" s="31"/>
      <c r="M169" s="146" t="s">
        <v>1</v>
      </c>
      <c r="N169" s="147" t="s">
        <v>40</v>
      </c>
      <c r="P169" s="148">
        <f>O169*H169</f>
        <v>0</v>
      </c>
      <c r="Q169" s="148">
        <v>2.0699999999999998</v>
      </c>
      <c r="R169" s="148">
        <f>Q169*H169</f>
        <v>12.90645</v>
      </c>
      <c r="S169" s="148">
        <v>0</v>
      </c>
      <c r="T169" s="149">
        <f>S169*H169</f>
        <v>0</v>
      </c>
      <c r="AR169" s="150" t="s">
        <v>170</v>
      </c>
      <c r="AT169" s="150" t="s">
        <v>166</v>
      </c>
      <c r="AU169" s="150" t="s">
        <v>171</v>
      </c>
      <c r="AY169" s="16" t="s">
        <v>163</v>
      </c>
      <c r="BE169" s="151">
        <f>IF(N169="základná",J169,0)</f>
        <v>0</v>
      </c>
      <c r="BF169" s="151">
        <f>IF(N169="znížená",J169,0)</f>
        <v>0</v>
      </c>
      <c r="BG169" s="151">
        <f>IF(N169="zákl. prenesená",J169,0)</f>
        <v>0</v>
      </c>
      <c r="BH169" s="151">
        <f>IF(N169="zníž. prenesená",J169,0)</f>
        <v>0</v>
      </c>
      <c r="BI169" s="151">
        <f>IF(N169="nulová",J169,0)</f>
        <v>0</v>
      </c>
      <c r="BJ169" s="16" t="s">
        <v>171</v>
      </c>
      <c r="BK169" s="151">
        <f>ROUND(I169*H169,2)</f>
        <v>0</v>
      </c>
      <c r="BL169" s="16" t="s">
        <v>170</v>
      </c>
      <c r="BM169" s="150" t="s">
        <v>2837</v>
      </c>
    </row>
    <row r="170" spans="2:65" s="13" customFormat="1" ht="24">
      <c r="B170" s="159"/>
      <c r="D170" s="153" t="s">
        <v>173</v>
      </c>
      <c r="E170" s="160" t="s">
        <v>1</v>
      </c>
      <c r="F170" s="161" t="s">
        <v>2838</v>
      </c>
      <c r="H170" s="162">
        <v>1.9550000000000001</v>
      </c>
      <c r="I170" s="163"/>
      <c r="L170" s="159"/>
      <c r="M170" s="164"/>
      <c r="T170" s="165"/>
      <c r="AT170" s="160" t="s">
        <v>173</v>
      </c>
      <c r="AU170" s="160" t="s">
        <v>171</v>
      </c>
      <c r="AV170" s="13" t="s">
        <v>171</v>
      </c>
      <c r="AW170" s="13" t="s">
        <v>31</v>
      </c>
      <c r="AX170" s="13" t="s">
        <v>74</v>
      </c>
      <c r="AY170" s="160" t="s">
        <v>163</v>
      </c>
    </row>
    <row r="171" spans="2:65" s="13" customFormat="1" ht="12">
      <c r="B171" s="159"/>
      <c r="D171" s="153" t="s">
        <v>173</v>
      </c>
      <c r="E171" s="160" t="s">
        <v>1</v>
      </c>
      <c r="F171" s="161" t="s">
        <v>2839</v>
      </c>
      <c r="H171" s="162">
        <v>4.28</v>
      </c>
      <c r="I171" s="163"/>
      <c r="L171" s="159"/>
      <c r="M171" s="164"/>
      <c r="T171" s="165"/>
      <c r="AT171" s="160" t="s">
        <v>173</v>
      </c>
      <c r="AU171" s="160" t="s">
        <v>171</v>
      </c>
      <c r="AV171" s="13" t="s">
        <v>171</v>
      </c>
      <c r="AW171" s="13" t="s">
        <v>31</v>
      </c>
      <c r="AX171" s="13" t="s">
        <v>74</v>
      </c>
      <c r="AY171" s="160" t="s">
        <v>163</v>
      </c>
    </row>
    <row r="172" spans="2:65" s="14" customFormat="1" ht="12">
      <c r="B172" s="166"/>
      <c r="D172" s="153" t="s">
        <v>173</v>
      </c>
      <c r="E172" s="167" t="s">
        <v>1</v>
      </c>
      <c r="F172" s="168" t="s">
        <v>178</v>
      </c>
      <c r="H172" s="169">
        <v>6.2350000000000003</v>
      </c>
      <c r="I172" s="170"/>
      <c r="L172" s="166"/>
      <c r="M172" s="171"/>
      <c r="T172" s="172"/>
      <c r="AT172" s="167" t="s">
        <v>173</v>
      </c>
      <c r="AU172" s="167" t="s">
        <v>171</v>
      </c>
      <c r="AV172" s="14" t="s">
        <v>170</v>
      </c>
      <c r="AW172" s="14" t="s">
        <v>31</v>
      </c>
      <c r="AX172" s="14" t="s">
        <v>82</v>
      </c>
      <c r="AY172" s="167" t="s">
        <v>163</v>
      </c>
    </row>
    <row r="173" spans="2:65" s="1" customFormat="1" ht="24.25" customHeight="1">
      <c r="B173" s="31"/>
      <c r="C173" s="138" t="s">
        <v>275</v>
      </c>
      <c r="D173" s="138" t="s">
        <v>166</v>
      </c>
      <c r="E173" s="139" t="s">
        <v>600</v>
      </c>
      <c r="F173" s="140" t="s">
        <v>601</v>
      </c>
      <c r="G173" s="141" t="s">
        <v>169</v>
      </c>
      <c r="H173" s="142">
        <v>4.28</v>
      </c>
      <c r="I173" s="143"/>
      <c r="J173" s="144">
        <f>ROUND(I173*H173,2)</f>
        <v>0</v>
      </c>
      <c r="K173" s="145"/>
      <c r="L173" s="31"/>
      <c r="M173" s="146" t="s">
        <v>1</v>
      </c>
      <c r="N173" s="147" t="s">
        <v>40</v>
      </c>
      <c r="P173" s="148">
        <f>O173*H173</f>
        <v>0</v>
      </c>
      <c r="Q173" s="148">
        <v>2.4635562040000001</v>
      </c>
      <c r="R173" s="148">
        <f>Q173*H173</f>
        <v>10.544020553120001</v>
      </c>
      <c r="S173" s="148">
        <v>0</v>
      </c>
      <c r="T173" s="149">
        <f>S173*H173</f>
        <v>0</v>
      </c>
      <c r="AR173" s="150" t="s">
        <v>170</v>
      </c>
      <c r="AT173" s="150" t="s">
        <v>166</v>
      </c>
      <c r="AU173" s="150" t="s">
        <v>171</v>
      </c>
      <c r="AY173" s="16" t="s">
        <v>163</v>
      </c>
      <c r="BE173" s="151">
        <f>IF(N173="základná",J173,0)</f>
        <v>0</v>
      </c>
      <c r="BF173" s="151">
        <f>IF(N173="znížená",J173,0)</f>
        <v>0</v>
      </c>
      <c r="BG173" s="151">
        <f>IF(N173="zákl. prenesená",J173,0)</f>
        <v>0</v>
      </c>
      <c r="BH173" s="151">
        <f>IF(N173="zníž. prenesená",J173,0)</f>
        <v>0</v>
      </c>
      <c r="BI173" s="151">
        <f>IF(N173="nulová",J173,0)</f>
        <v>0</v>
      </c>
      <c r="BJ173" s="16" t="s">
        <v>171</v>
      </c>
      <c r="BK173" s="151">
        <f>ROUND(I173*H173,2)</f>
        <v>0</v>
      </c>
      <c r="BL173" s="16" t="s">
        <v>170</v>
      </c>
      <c r="BM173" s="150" t="s">
        <v>2840</v>
      </c>
    </row>
    <row r="174" spans="2:65" s="13" customFormat="1" ht="12">
      <c r="B174" s="159"/>
      <c r="D174" s="153" t="s">
        <v>173</v>
      </c>
      <c r="E174" s="160" t="s">
        <v>1</v>
      </c>
      <c r="F174" s="161" t="s">
        <v>2841</v>
      </c>
      <c r="H174" s="162">
        <v>4.28</v>
      </c>
      <c r="I174" s="163"/>
      <c r="L174" s="159"/>
      <c r="M174" s="164"/>
      <c r="T174" s="165"/>
      <c r="AT174" s="160" t="s">
        <v>173</v>
      </c>
      <c r="AU174" s="160" t="s">
        <v>171</v>
      </c>
      <c r="AV174" s="13" t="s">
        <v>171</v>
      </c>
      <c r="AW174" s="13" t="s">
        <v>31</v>
      </c>
      <c r="AX174" s="13" t="s">
        <v>82</v>
      </c>
      <c r="AY174" s="160" t="s">
        <v>163</v>
      </c>
    </row>
    <row r="175" spans="2:65" s="1" customFormat="1" ht="24.25" customHeight="1">
      <c r="B175" s="31"/>
      <c r="C175" s="138" t="s">
        <v>283</v>
      </c>
      <c r="D175" s="138" t="s">
        <v>166</v>
      </c>
      <c r="E175" s="139" t="s">
        <v>603</v>
      </c>
      <c r="F175" s="140" t="s">
        <v>604</v>
      </c>
      <c r="G175" s="141" t="s">
        <v>183</v>
      </c>
      <c r="H175" s="142">
        <v>11.055999999999999</v>
      </c>
      <c r="I175" s="143"/>
      <c r="J175" s="144">
        <f>ROUND(I175*H175,2)</f>
        <v>0</v>
      </c>
      <c r="K175" s="145"/>
      <c r="L175" s="31"/>
      <c r="M175" s="146" t="s">
        <v>1</v>
      </c>
      <c r="N175" s="147" t="s">
        <v>40</v>
      </c>
      <c r="P175" s="148">
        <f>O175*H175</f>
        <v>0</v>
      </c>
      <c r="Q175" s="148">
        <v>3.7536599999999998E-3</v>
      </c>
      <c r="R175" s="148">
        <f>Q175*H175</f>
        <v>4.1500464959999997E-2</v>
      </c>
      <c r="S175" s="148">
        <v>0</v>
      </c>
      <c r="T175" s="149">
        <f>S175*H175</f>
        <v>0</v>
      </c>
      <c r="AR175" s="150" t="s">
        <v>170</v>
      </c>
      <c r="AT175" s="150" t="s">
        <v>166</v>
      </c>
      <c r="AU175" s="150" t="s">
        <v>171</v>
      </c>
      <c r="AY175" s="16" t="s">
        <v>163</v>
      </c>
      <c r="BE175" s="151">
        <f>IF(N175="základná",J175,0)</f>
        <v>0</v>
      </c>
      <c r="BF175" s="151">
        <f>IF(N175="znížená",J175,0)</f>
        <v>0</v>
      </c>
      <c r="BG175" s="151">
        <f>IF(N175="zákl. prenesená",J175,0)</f>
        <v>0</v>
      </c>
      <c r="BH175" s="151">
        <f>IF(N175="zníž. prenesená",J175,0)</f>
        <v>0</v>
      </c>
      <c r="BI175" s="151">
        <f>IF(N175="nulová",J175,0)</f>
        <v>0</v>
      </c>
      <c r="BJ175" s="16" t="s">
        <v>171</v>
      </c>
      <c r="BK175" s="151">
        <f>ROUND(I175*H175,2)</f>
        <v>0</v>
      </c>
      <c r="BL175" s="16" t="s">
        <v>170</v>
      </c>
      <c r="BM175" s="150" t="s">
        <v>2842</v>
      </c>
    </row>
    <row r="176" spans="2:65" s="13" customFormat="1" ht="12">
      <c r="B176" s="159"/>
      <c r="D176" s="153" t="s">
        <v>173</v>
      </c>
      <c r="E176" s="160" t="s">
        <v>1</v>
      </c>
      <c r="F176" s="161" t="s">
        <v>2843</v>
      </c>
      <c r="H176" s="162">
        <v>11.055999999999999</v>
      </c>
      <c r="I176" s="163"/>
      <c r="L176" s="159"/>
      <c r="M176" s="164"/>
      <c r="T176" s="165"/>
      <c r="AT176" s="160" t="s">
        <v>173</v>
      </c>
      <c r="AU176" s="160" t="s">
        <v>171</v>
      </c>
      <c r="AV176" s="13" t="s">
        <v>171</v>
      </c>
      <c r="AW176" s="13" t="s">
        <v>31</v>
      </c>
      <c r="AX176" s="13" t="s">
        <v>82</v>
      </c>
      <c r="AY176" s="160" t="s">
        <v>163</v>
      </c>
    </row>
    <row r="177" spans="2:65" s="1" customFormat="1" ht="24.25" customHeight="1">
      <c r="B177" s="31"/>
      <c r="C177" s="138" t="s">
        <v>288</v>
      </c>
      <c r="D177" s="138" t="s">
        <v>166</v>
      </c>
      <c r="E177" s="139" t="s">
        <v>608</v>
      </c>
      <c r="F177" s="140" t="s">
        <v>609</v>
      </c>
      <c r="G177" s="141" t="s">
        <v>183</v>
      </c>
      <c r="H177" s="142">
        <v>11.73</v>
      </c>
      <c r="I177" s="143"/>
      <c r="J177" s="144">
        <f>ROUND(I177*H177,2)</f>
        <v>0</v>
      </c>
      <c r="K177" s="145"/>
      <c r="L177" s="31"/>
      <c r="M177" s="146" t="s">
        <v>1</v>
      </c>
      <c r="N177" s="147" t="s">
        <v>40</v>
      </c>
      <c r="P177" s="148">
        <f>O177*H177</f>
        <v>0</v>
      </c>
      <c r="Q177" s="148">
        <v>0</v>
      </c>
      <c r="R177" s="148">
        <f>Q177*H177</f>
        <v>0</v>
      </c>
      <c r="S177" s="148">
        <v>0</v>
      </c>
      <c r="T177" s="149">
        <f>S177*H177</f>
        <v>0</v>
      </c>
      <c r="AR177" s="150" t="s">
        <v>170</v>
      </c>
      <c r="AT177" s="150" t="s">
        <v>166</v>
      </c>
      <c r="AU177" s="150" t="s">
        <v>171</v>
      </c>
      <c r="AY177" s="16" t="s">
        <v>163</v>
      </c>
      <c r="BE177" s="151">
        <f>IF(N177="základná",J177,0)</f>
        <v>0</v>
      </c>
      <c r="BF177" s="151">
        <f>IF(N177="znížená",J177,0)</f>
        <v>0</v>
      </c>
      <c r="BG177" s="151">
        <f>IF(N177="zákl. prenesená",J177,0)</f>
        <v>0</v>
      </c>
      <c r="BH177" s="151">
        <f>IF(N177="zníž. prenesená",J177,0)</f>
        <v>0</v>
      </c>
      <c r="BI177" s="151">
        <f>IF(N177="nulová",J177,0)</f>
        <v>0</v>
      </c>
      <c r="BJ177" s="16" t="s">
        <v>171</v>
      </c>
      <c r="BK177" s="151">
        <f>ROUND(I177*H177,2)</f>
        <v>0</v>
      </c>
      <c r="BL177" s="16" t="s">
        <v>170</v>
      </c>
      <c r="BM177" s="150" t="s">
        <v>2844</v>
      </c>
    </row>
    <row r="178" spans="2:65" s="1" customFormat="1" ht="33" customHeight="1">
      <c r="B178" s="31"/>
      <c r="C178" s="138" t="s">
        <v>296</v>
      </c>
      <c r="D178" s="138" t="s">
        <v>166</v>
      </c>
      <c r="E178" s="139" t="s">
        <v>611</v>
      </c>
      <c r="F178" s="140" t="s">
        <v>612</v>
      </c>
      <c r="G178" s="141" t="s">
        <v>183</v>
      </c>
      <c r="H178" s="142">
        <v>42.8</v>
      </c>
      <c r="I178" s="143"/>
      <c r="J178" s="144">
        <f>ROUND(I178*H178,2)</f>
        <v>0</v>
      </c>
      <c r="K178" s="145"/>
      <c r="L178" s="31"/>
      <c r="M178" s="146" t="s">
        <v>1</v>
      </c>
      <c r="N178" s="147" t="s">
        <v>40</v>
      </c>
      <c r="P178" s="148">
        <f>O178*H178</f>
        <v>0</v>
      </c>
      <c r="Q178" s="148">
        <v>6.2736099999999998E-3</v>
      </c>
      <c r="R178" s="148">
        <f>Q178*H178</f>
        <v>0.26851050799999998</v>
      </c>
      <c r="S178" s="148">
        <v>0</v>
      </c>
      <c r="T178" s="149">
        <f>S178*H178</f>
        <v>0</v>
      </c>
      <c r="AR178" s="150" t="s">
        <v>170</v>
      </c>
      <c r="AT178" s="150" t="s">
        <v>166</v>
      </c>
      <c r="AU178" s="150" t="s">
        <v>171</v>
      </c>
      <c r="AY178" s="16" t="s">
        <v>163</v>
      </c>
      <c r="BE178" s="151">
        <f>IF(N178="základná",J178,0)</f>
        <v>0</v>
      </c>
      <c r="BF178" s="151">
        <f>IF(N178="znížená",J178,0)</f>
        <v>0</v>
      </c>
      <c r="BG178" s="151">
        <f>IF(N178="zákl. prenesená",J178,0)</f>
        <v>0</v>
      </c>
      <c r="BH178" s="151">
        <f>IF(N178="zníž. prenesená",J178,0)</f>
        <v>0</v>
      </c>
      <c r="BI178" s="151">
        <f>IF(N178="nulová",J178,0)</f>
        <v>0</v>
      </c>
      <c r="BJ178" s="16" t="s">
        <v>171</v>
      </c>
      <c r="BK178" s="151">
        <f>ROUND(I178*H178,2)</f>
        <v>0</v>
      </c>
      <c r="BL178" s="16" t="s">
        <v>170</v>
      </c>
      <c r="BM178" s="150" t="s">
        <v>2845</v>
      </c>
    </row>
    <row r="179" spans="2:65" s="13" customFormat="1" ht="12">
      <c r="B179" s="159"/>
      <c r="D179" s="153" t="s">
        <v>173</v>
      </c>
      <c r="E179" s="160" t="s">
        <v>1</v>
      </c>
      <c r="F179" s="161" t="s">
        <v>2846</v>
      </c>
      <c r="H179" s="162">
        <v>42.8</v>
      </c>
      <c r="I179" s="163"/>
      <c r="L179" s="159"/>
      <c r="M179" s="164"/>
      <c r="T179" s="165"/>
      <c r="AT179" s="160" t="s">
        <v>173</v>
      </c>
      <c r="AU179" s="160" t="s">
        <v>171</v>
      </c>
      <c r="AV179" s="13" t="s">
        <v>171</v>
      </c>
      <c r="AW179" s="13" t="s">
        <v>31</v>
      </c>
      <c r="AX179" s="13" t="s">
        <v>82</v>
      </c>
      <c r="AY179" s="160" t="s">
        <v>163</v>
      </c>
    </row>
    <row r="180" spans="2:65" s="1" customFormat="1" ht="37.75" customHeight="1">
      <c r="B180" s="31"/>
      <c r="C180" s="138" t="s">
        <v>305</v>
      </c>
      <c r="D180" s="138" t="s">
        <v>166</v>
      </c>
      <c r="E180" s="139" t="s">
        <v>2847</v>
      </c>
      <c r="F180" s="140" t="s">
        <v>2848</v>
      </c>
      <c r="G180" s="141" t="s">
        <v>2122</v>
      </c>
      <c r="H180" s="142">
        <v>1386</v>
      </c>
      <c r="I180" s="143"/>
      <c r="J180" s="144">
        <f>ROUND(I180*H180,2)</f>
        <v>0</v>
      </c>
      <c r="K180" s="145"/>
      <c r="L180" s="31"/>
      <c r="M180" s="146" t="s">
        <v>1</v>
      </c>
      <c r="N180" s="147" t="s">
        <v>40</v>
      </c>
      <c r="P180" s="148">
        <f>O180*H180</f>
        <v>0</v>
      </c>
      <c r="Q180" s="148">
        <v>8.0416900000000006E-5</v>
      </c>
      <c r="R180" s="148">
        <f>Q180*H180</f>
        <v>0.1114578234</v>
      </c>
      <c r="S180" s="148">
        <v>0</v>
      </c>
      <c r="T180" s="149">
        <f>S180*H180</f>
        <v>0</v>
      </c>
      <c r="AR180" s="150" t="s">
        <v>170</v>
      </c>
      <c r="AT180" s="150" t="s">
        <v>166</v>
      </c>
      <c r="AU180" s="150" t="s">
        <v>171</v>
      </c>
      <c r="AY180" s="16" t="s">
        <v>163</v>
      </c>
      <c r="BE180" s="151">
        <f>IF(N180="základná",J180,0)</f>
        <v>0</v>
      </c>
      <c r="BF180" s="151">
        <f>IF(N180="znížená",J180,0)</f>
        <v>0</v>
      </c>
      <c r="BG180" s="151">
        <f>IF(N180="zákl. prenesená",J180,0)</f>
        <v>0</v>
      </c>
      <c r="BH180" s="151">
        <f>IF(N180="zníž. prenesená",J180,0)</f>
        <v>0</v>
      </c>
      <c r="BI180" s="151">
        <f>IF(N180="nulová",J180,0)</f>
        <v>0</v>
      </c>
      <c r="BJ180" s="16" t="s">
        <v>171</v>
      </c>
      <c r="BK180" s="151">
        <f>ROUND(I180*H180,2)</f>
        <v>0</v>
      </c>
      <c r="BL180" s="16" t="s">
        <v>170</v>
      </c>
      <c r="BM180" s="150" t="s">
        <v>2849</v>
      </c>
    </row>
    <row r="181" spans="2:65" s="13" customFormat="1" ht="12">
      <c r="B181" s="159"/>
      <c r="D181" s="153" t="s">
        <v>173</v>
      </c>
      <c r="E181" s="160" t="s">
        <v>1</v>
      </c>
      <c r="F181" s="161" t="s">
        <v>2850</v>
      </c>
      <c r="H181" s="162">
        <v>1386</v>
      </c>
      <c r="I181" s="163"/>
      <c r="L181" s="159"/>
      <c r="M181" s="164"/>
      <c r="T181" s="165"/>
      <c r="AT181" s="160" t="s">
        <v>173</v>
      </c>
      <c r="AU181" s="160" t="s">
        <v>171</v>
      </c>
      <c r="AV181" s="13" t="s">
        <v>171</v>
      </c>
      <c r="AW181" s="13" t="s">
        <v>31</v>
      </c>
      <c r="AX181" s="13" t="s">
        <v>82</v>
      </c>
      <c r="AY181" s="160" t="s">
        <v>163</v>
      </c>
    </row>
    <row r="182" spans="2:65" s="1" customFormat="1" ht="21.75" customHeight="1">
      <c r="B182" s="31"/>
      <c r="C182" s="176" t="s">
        <v>311</v>
      </c>
      <c r="D182" s="176" t="s">
        <v>297</v>
      </c>
      <c r="E182" s="177" t="s">
        <v>2851</v>
      </c>
      <c r="F182" s="178" t="s">
        <v>2852</v>
      </c>
      <c r="G182" s="179" t="s">
        <v>237</v>
      </c>
      <c r="H182" s="180">
        <v>0.107</v>
      </c>
      <c r="I182" s="181"/>
      <c r="J182" s="182">
        <f>ROUND(I182*H182,2)</f>
        <v>0</v>
      </c>
      <c r="K182" s="183"/>
      <c r="L182" s="184"/>
      <c r="M182" s="185" t="s">
        <v>1</v>
      </c>
      <c r="N182" s="186" t="s">
        <v>40</v>
      </c>
      <c r="P182" s="148">
        <f>O182*H182</f>
        <v>0</v>
      </c>
      <c r="Q182" s="148">
        <v>1</v>
      </c>
      <c r="R182" s="148">
        <f>Q182*H182</f>
        <v>0.107</v>
      </c>
      <c r="S182" s="148">
        <v>0</v>
      </c>
      <c r="T182" s="149">
        <f>S182*H182</f>
        <v>0</v>
      </c>
      <c r="AR182" s="150" t="s">
        <v>230</v>
      </c>
      <c r="AT182" s="150" t="s">
        <v>297</v>
      </c>
      <c r="AU182" s="150" t="s">
        <v>171</v>
      </c>
      <c r="AY182" s="16" t="s">
        <v>163</v>
      </c>
      <c r="BE182" s="151">
        <f>IF(N182="základná",J182,0)</f>
        <v>0</v>
      </c>
      <c r="BF182" s="151">
        <f>IF(N182="znížená",J182,0)</f>
        <v>0</v>
      </c>
      <c r="BG182" s="151">
        <f>IF(N182="zákl. prenesená",J182,0)</f>
        <v>0</v>
      </c>
      <c r="BH182" s="151">
        <f>IF(N182="zníž. prenesená",J182,0)</f>
        <v>0</v>
      </c>
      <c r="BI182" s="151">
        <f>IF(N182="nulová",J182,0)</f>
        <v>0</v>
      </c>
      <c r="BJ182" s="16" t="s">
        <v>171</v>
      </c>
      <c r="BK182" s="151">
        <f>ROUND(I182*H182,2)</f>
        <v>0</v>
      </c>
      <c r="BL182" s="16" t="s">
        <v>170</v>
      </c>
      <c r="BM182" s="150" t="s">
        <v>2853</v>
      </c>
    </row>
    <row r="183" spans="2:65" s="1" customFormat="1" ht="24.25" customHeight="1">
      <c r="B183" s="31"/>
      <c r="C183" s="138" t="s">
        <v>317</v>
      </c>
      <c r="D183" s="138" t="s">
        <v>166</v>
      </c>
      <c r="E183" s="139" t="s">
        <v>2854</v>
      </c>
      <c r="F183" s="140" t="s">
        <v>2855</v>
      </c>
      <c r="G183" s="141" t="s">
        <v>169</v>
      </c>
      <c r="H183" s="142">
        <v>17.594999999999999</v>
      </c>
      <c r="I183" s="143"/>
      <c r="J183" s="144">
        <f>ROUND(I183*H183,2)</f>
        <v>0</v>
      </c>
      <c r="K183" s="145"/>
      <c r="L183" s="31"/>
      <c r="M183" s="146" t="s">
        <v>1</v>
      </c>
      <c r="N183" s="147" t="s">
        <v>40</v>
      </c>
      <c r="P183" s="148">
        <f>O183*H183</f>
        <v>0</v>
      </c>
      <c r="Q183" s="148">
        <v>2.4635562040000001</v>
      </c>
      <c r="R183" s="148">
        <f>Q183*H183</f>
        <v>43.346271409380002</v>
      </c>
      <c r="S183" s="148">
        <v>0</v>
      </c>
      <c r="T183" s="149">
        <f>S183*H183</f>
        <v>0</v>
      </c>
      <c r="AR183" s="150" t="s">
        <v>170</v>
      </c>
      <c r="AT183" s="150" t="s">
        <v>166</v>
      </c>
      <c r="AU183" s="150" t="s">
        <v>171</v>
      </c>
      <c r="AY183" s="16" t="s">
        <v>163</v>
      </c>
      <c r="BE183" s="151">
        <f>IF(N183="základná",J183,0)</f>
        <v>0</v>
      </c>
      <c r="BF183" s="151">
        <f>IF(N183="znížená",J183,0)</f>
        <v>0</v>
      </c>
      <c r="BG183" s="151">
        <f>IF(N183="zákl. prenesená",J183,0)</f>
        <v>0</v>
      </c>
      <c r="BH183" s="151">
        <f>IF(N183="zníž. prenesená",J183,0)</f>
        <v>0</v>
      </c>
      <c r="BI183" s="151">
        <f>IF(N183="nulová",J183,0)</f>
        <v>0</v>
      </c>
      <c r="BJ183" s="16" t="s">
        <v>171</v>
      </c>
      <c r="BK183" s="151">
        <f>ROUND(I183*H183,2)</f>
        <v>0</v>
      </c>
      <c r="BL183" s="16" t="s">
        <v>170</v>
      </c>
      <c r="BM183" s="150" t="s">
        <v>2856</v>
      </c>
    </row>
    <row r="184" spans="2:65" s="13" customFormat="1" ht="24">
      <c r="B184" s="159"/>
      <c r="D184" s="153" t="s">
        <v>173</v>
      </c>
      <c r="E184" s="160" t="s">
        <v>1</v>
      </c>
      <c r="F184" s="161" t="s">
        <v>2857</v>
      </c>
      <c r="H184" s="162">
        <v>17.594999999999999</v>
      </c>
      <c r="I184" s="163"/>
      <c r="L184" s="159"/>
      <c r="M184" s="164"/>
      <c r="T184" s="165"/>
      <c r="AT184" s="160" t="s">
        <v>173</v>
      </c>
      <c r="AU184" s="160" t="s">
        <v>171</v>
      </c>
      <c r="AV184" s="13" t="s">
        <v>171</v>
      </c>
      <c r="AW184" s="13" t="s">
        <v>31</v>
      </c>
      <c r="AX184" s="13" t="s">
        <v>82</v>
      </c>
      <c r="AY184" s="160" t="s">
        <v>163</v>
      </c>
    </row>
    <row r="185" spans="2:65" s="1" customFormat="1" ht="21.75" customHeight="1">
      <c r="B185" s="31"/>
      <c r="C185" s="138" t="s">
        <v>7</v>
      </c>
      <c r="D185" s="138" t="s">
        <v>166</v>
      </c>
      <c r="E185" s="139" t="s">
        <v>2858</v>
      </c>
      <c r="F185" s="140" t="s">
        <v>2859</v>
      </c>
      <c r="G185" s="141" t="s">
        <v>183</v>
      </c>
      <c r="H185" s="142">
        <v>16.584</v>
      </c>
      <c r="I185" s="143"/>
      <c r="J185" s="144">
        <f>ROUND(I185*H185,2)</f>
        <v>0</v>
      </c>
      <c r="K185" s="145"/>
      <c r="L185" s="31"/>
      <c r="M185" s="146" t="s">
        <v>1</v>
      </c>
      <c r="N185" s="147" t="s">
        <v>40</v>
      </c>
      <c r="P185" s="148">
        <f>O185*H185</f>
        <v>0</v>
      </c>
      <c r="Q185" s="148">
        <v>3.7536599999999998E-3</v>
      </c>
      <c r="R185" s="148">
        <f>Q185*H185</f>
        <v>6.2250697439999995E-2</v>
      </c>
      <c r="S185" s="148">
        <v>0</v>
      </c>
      <c r="T185" s="149">
        <f>S185*H185</f>
        <v>0</v>
      </c>
      <c r="AR185" s="150" t="s">
        <v>170</v>
      </c>
      <c r="AT185" s="150" t="s">
        <v>166</v>
      </c>
      <c r="AU185" s="150" t="s">
        <v>171</v>
      </c>
      <c r="AY185" s="16" t="s">
        <v>163</v>
      </c>
      <c r="BE185" s="151">
        <f>IF(N185="základná",J185,0)</f>
        <v>0</v>
      </c>
      <c r="BF185" s="151">
        <f>IF(N185="znížená",J185,0)</f>
        <v>0</v>
      </c>
      <c r="BG185" s="151">
        <f>IF(N185="zákl. prenesená",J185,0)</f>
        <v>0</v>
      </c>
      <c r="BH185" s="151">
        <f>IF(N185="zníž. prenesená",J185,0)</f>
        <v>0</v>
      </c>
      <c r="BI185" s="151">
        <f>IF(N185="nulová",J185,0)</f>
        <v>0</v>
      </c>
      <c r="BJ185" s="16" t="s">
        <v>171</v>
      </c>
      <c r="BK185" s="151">
        <f>ROUND(I185*H185,2)</f>
        <v>0</v>
      </c>
      <c r="BL185" s="16" t="s">
        <v>170</v>
      </c>
      <c r="BM185" s="150" t="s">
        <v>2860</v>
      </c>
    </row>
    <row r="186" spans="2:65" s="13" customFormat="1" ht="12">
      <c r="B186" s="159"/>
      <c r="D186" s="153" t="s">
        <v>173</v>
      </c>
      <c r="E186" s="160" t="s">
        <v>1</v>
      </c>
      <c r="F186" s="161" t="s">
        <v>2861</v>
      </c>
      <c r="H186" s="162">
        <v>16.584</v>
      </c>
      <c r="I186" s="163"/>
      <c r="L186" s="159"/>
      <c r="M186" s="164"/>
      <c r="T186" s="165"/>
      <c r="AT186" s="160" t="s">
        <v>173</v>
      </c>
      <c r="AU186" s="160" t="s">
        <v>171</v>
      </c>
      <c r="AV186" s="13" t="s">
        <v>171</v>
      </c>
      <c r="AW186" s="13" t="s">
        <v>31</v>
      </c>
      <c r="AX186" s="13" t="s">
        <v>82</v>
      </c>
      <c r="AY186" s="160" t="s">
        <v>163</v>
      </c>
    </row>
    <row r="187" spans="2:65" s="1" customFormat="1" ht="24.25" customHeight="1">
      <c r="B187" s="31"/>
      <c r="C187" s="138" t="s">
        <v>328</v>
      </c>
      <c r="D187" s="138" t="s">
        <v>166</v>
      </c>
      <c r="E187" s="139" t="s">
        <v>2862</v>
      </c>
      <c r="F187" s="140" t="s">
        <v>2863</v>
      </c>
      <c r="G187" s="141" t="s">
        <v>183</v>
      </c>
      <c r="H187" s="142">
        <v>16.584</v>
      </c>
      <c r="I187" s="143"/>
      <c r="J187" s="144">
        <f>ROUND(I187*H187,2)</f>
        <v>0</v>
      </c>
      <c r="K187" s="145"/>
      <c r="L187" s="31"/>
      <c r="M187" s="146" t="s">
        <v>1</v>
      </c>
      <c r="N187" s="147" t="s">
        <v>40</v>
      </c>
      <c r="P187" s="148">
        <f>O187*H187</f>
        <v>0</v>
      </c>
      <c r="Q187" s="148">
        <v>0</v>
      </c>
      <c r="R187" s="148">
        <f>Q187*H187</f>
        <v>0</v>
      </c>
      <c r="S187" s="148">
        <v>0</v>
      </c>
      <c r="T187" s="149">
        <f>S187*H187</f>
        <v>0</v>
      </c>
      <c r="AR187" s="150" t="s">
        <v>170</v>
      </c>
      <c r="AT187" s="150" t="s">
        <v>166</v>
      </c>
      <c r="AU187" s="150" t="s">
        <v>171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2864</v>
      </c>
    </row>
    <row r="188" spans="2:65" s="11" customFormat="1" ht="22.75" customHeight="1">
      <c r="B188" s="126"/>
      <c r="D188" s="127" t="s">
        <v>73</v>
      </c>
      <c r="E188" s="136" t="s">
        <v>170</v>
      </c>
      <c r="F188" s="136" t="s">
        <v>1287</v>
      </c>
      <c r="I188" s="129"/>
      <c r="J188" s="137">
        <f>BK188</f>
        <v>0</v>
      </c>
      <c r="L188" s="126"/>
      <c r="M188" s="131"/>
      <c r="P188" s="132">
        <f>SUM(P189:P201)</f>
        <v>0</v>
      </c>
      <c r="R188" s="132">
        <f>SUM(R189:R201)</f>
        <v>33.98101620848</v>
      </c>
      <c r="T188" s="133">
        <f>SUM(T189:T201)</f>
        <v>0</v>
      </c>
      <c r="AR188" s="127" t="s">
        <v>82</v>
      </c>
      <c r="AT188" s="134" t="s">
        <v>73</v>
      </c>
      <c r="AU188" s="134" t="s">
        <v>82</v>
      </c>
      <c r="AY188" s="127" t="s">
        <v>163</v>
      </c>
      <c r="BK188" s="135">
        <f>SUM(BK189:BK201)</f>
        <v>0</v>
      </c>
    </row>
    <row r="189" spans="2:65" s="1" customFormat="1" ht="24.25" customHeight="1">
      <c r="B189" s="31"/>
      <c r="C189" s="138" t="s">
        <v>334</v>
      </c>
      <c r="D189" s="138" t="s">
        <v>166</v>
      </c>
      <c r="E189" s="139" t="s">
        <v>2865</v>
      </c>
      <c r="F189" s="140" t="s">
        <v>2866</v>
      </c>
      <c r="G189" s="141" t="s">
        <v>169</v>
      </c>
      <c r="H189" s="142">
        <v>13.61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2.4636300000000002</v>
      </c>
      <c r="R189" s="148">
        <f>Q189*H189</f>
        <v>33.530004300000002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171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2867</v>
      </c>
    </row>
    <row r="190" spans="2:65" s="13" customFormat="1" ht="12">
      <c r="B190" s="159"/>
      <c r="D190" s="153" t="s">
        <v>173</v>
      </c>
      <c r="E190" s="160" t="s">
        <v>1</v>
      </c>
      <c r="F190" s="161" t="s">
        <v>2868</v>
      </c>
      <c r="H190" s="162">
        <v>3.21</v>
      </c>
      <c r="I190" s="163"/>
      <c r="L190" s="159"/>
      <c r="M190" s="164"/>
      <c r="T190" s="165"/>
      <c r="AT190" s="160" t="s">
        <v>173</v>
      </c>
      <c r="AU190" s="160" t="s">
        <v>171</v>
      </c>
      <c r="AV190" s="13" t="s">
        <v>171</v>
      </c>
      <c r="AW190" s="13" t="s">
        <v>31</v>
      </c>
      <c r="AX190" s="13" t="s">
        <v>74</v>
      </c>
      <c r="AY190" s="160" t="s">
        <v>163</v>
      </c>
    </row>
    <row r="191" spans="2:65" s="13" customFormat="1" ht="12">
      <c r="B191" s="159"/>
      <c r="D191" s="153" t="s">
        <v>173</v>
      </c>
      <c r="E191" s="160" t="s">
        <v>1</v>
      </c>
      <c r="F191" s="161" t="s">
        <v>2869</v>
      </c>
      <c r="H191" s="162">
        <v>8.4640000000000004</v>
      </c>
      <c r="I191" s="163"/>
      <c r="L191" s="159"/>
      <c r="M191" s="164"/>
      <c r="T191" s="165"/>
      <c r="AT191" s="160" t="s">
        <v>173</v>
      </c>
      <c r="AU191" s="160" t="s">
        <v>171</v>
      </c>
      <c r="AV191" s="13" t="s">
        <v>171</v>
      </c>
      <c r="AW191" s="13" t="s">
        <v>31</v>
      </c>
      <c r="AX191" s="13" t="s">
        <v>74</v>
      </c>
      <c r="AY191" s="160" t="s">
        <v>163</v>
      </c>
    </row>
    <row r="192" spans="2:65" s="13" customFormat="1" ht="12">
      <c r="B192" s="159"/>
      <c r="D192" s="153" t="s">
        <v>173</v>
      </c>
      <c r="E192" s="160" t="s">
        <v>1</v>
      </c>
      <c r="F192" s="161" t="s">
        <v>2870</v>
      </c>
      <c r="H192" s="162">
        <v>0.51400000000000001</v>
      </c>
      <c r="I192" s="163"/>
      <c r="L192" s="159"/>
      <c r="M192" s="164"/>
      <c r="T192" s="165"/>
      <c r="AT192" s="160" t="s">
        <v>173</v>
      </c>
      <c r="AU192" s="160" t="s">
        <v>171</v>
      </c>
      <c r="AV192" s="13" t="s">
        <v>171</v>
      </c>
      <c r="AW192" s="13" t="s">
        <v>31</v>
      </c>
      <c r="AX192" s="13" t="s">
        <v>74</v>
      </c>
      <c r="AY192" s="160" t="s">
        <v>163</v>
      </c>
    </row>
    <row r="193" spans="2:65" s="13" customFormat="1" ht="12">
      <c r="B193" s="159"/>
      <c r="D193" s="153" t="s">
        <v>173</v>
      </c>
      <c r="E193" s="160" t="s">
        <v>1</v>
      </c>
      <c r="F193" s="161" t="s">
        <v>2871</v>
      </c>
      <c r="H193" s="162">
        <v>1.4219999999999999</v>
      </c>
      <c r="I193" s="163"/>
      <c r="L193" s="159"/>
      <c r="M193" s="164"/>
      <c r="T193" s="165"/>
      <c r="AT193" s="160" t="s">
        <v>173</v>
      </c>
      <c r="AU193" s="160" t="s">
        <v>171</v>
      </c>
      <c r="AV193" s="13" t="s">
        <v>171</v>
      </c>
      <c r="AW193" s="13" t="s">
        <v>31</v>
      </c>
      <c r="AX193" s="13" t="s">
        <v>74</v>
      </c>
      <c r="AY193" s="160" t="s">
        <v>163</v>
      </c>
    </row>
    <row r="194" spans="2:65" s="14" customFormat="1" ht="12">
      <c r="B194" s="166"/>
      <c r="D194" s="153" t="s">
        <v>173</v>
      </c>
      <c r="E194" s="167" t="s">
        <v>1</v>
      </c>
      <c r="F194" s="168" t="s">
        <v>178</v>
      </c>
      <c r="H194" s="169">
        <v>13.61</v>
      </c>
      <c r="I194" s="170"/>
      <c r="L194" s="166"/>
      <c r="M194" s="171"/>
      <c r="T194" s="172"/>
      <c r="AT194" s="167" t="s">
        <v>173</v>
      </c>
      <c r="AU194" s="167" t="s">
        <v>171</v>
      </c>
      <c r="AV194" s="14" t="s">
        <v>170</v>
      </c>
      <c r="AW194" s="14" t="s">
        <v>31</v>
      </c>
      <c r="AX194" s="14" t="s">
        <v>82</v>
      </c>
      <c r="AY194" s="167" t="s">
        <v>163</v>
      </c>
    </row>
    <row r="195" spans="2:65" s="1" customFormat="1" ht="24.25" customHeight="1">
      <c r="B195" s="31"/>
      <c r="C195" s="138" t="s">
        <v>340</v>
      </c>
      <c r="D195" s="138" t="s">
        <v>166</v>
      </c>
      <c r="E195" s="139" t="s">
        <v>2872</v>
      </c>
      <c r="F195" s="140" t="s">
        <v>2873</v>
      </c>
      <c r="G195" s="141" t="s">
        <v>183</v>
      </c>
      <c r="H195" s="142">
        <v>21.027999999999999</v>
      </c>
      <c r="I195" s="143"/>
      <c r="J195" s="144">
        <f>ROUND(I195*H195,2)</f>
        <v>0</v>
      </c>
      <c r="K195" s="145"/>
      <c r="L195" s="31"/>
      <c r="M195" s="146" t="s">
        <v>1</v>
      </c>
      <c r="N195" s="147" t="s">
        <v>40</v>
      </c>
      <c r="P195" s="148">
        <f>O195*H195</f>
        <v>0</v>
      </c>
      <c r="Q195" s="148">
        <v>2.1448160000000001E-2</v>
      </c>
      <c r="R195" s="148">
        <f>Q195*H195</f>
        <v>0.45101190848</v>
      </c>
      <c r="S195" s="148">
        <v>0</v>
      </c>
      <c r="T195" s="149">
        <f>S195*H195</f>
        <v>0</v>
      </c>
      <c r="AR195" s="150" t="s">
        <v>170</v>
      </c>
      <c r="AT195" s="150" t="s">
        <v>166</v>
      </c>
      <c r="AU195" s="150" t="s">
        <v>171</v>
      </c>
      <c r="AY195" s="16" t="s">
        <v>163</v>
      </c>
      <c r="BE195" s="151">
        <f>IF(N195="základná",J195,0)</f>
        <v>0</v>
      </c>
      <c r="BF195" s="151">
        <f>IF(N195="znížená",J195,0)</f>
        <v>0</v>
      </c>
      <c r="BG195" s="151">
        <f>IF(N195="zákl. prenesená",J195,0)</f>
        <v>0</v>
      </c>
      <c r="BH195" s="151">
        <f>IF(N195="zníž. prenesená",J195,0)</f>
        <v>0</v>
      </c>
      <c r="BI195" s="151">
        <f>IF(N195="nulová",J195,0)</f>
        <v>0</v>
      </c>
      <c r="BJ195" s="16" t="s">
        <v>171</v>
      </c>
      <c r="BK195" s="151">
        <f>ROUND(I195*H195,2)</f>
        <v>0</v>
      </c>
      <c r="BL195" s="16" t="s">
        <v>170</v>
      </c>
      <c r="BM195" s="150" t="s">
        <v>2874</v>
      </c>
    </row>
    <row r="196" spans="2:65" s="13" customFormat="1" ht="12">
      <c r="B196" s="159"/>
      <c r="D196" s="153" t="s">
        <v>173</v>
      </c>
      <c r="E196" s="160" t="s">
        <v>1</v>
      </c>
      <c r="F196" s="161" t="s">
        <v>2875</v>
      </c>
      <c r="H196" s="162">
        <v>5.35</v>
      </c>
      <c r="I196" s="163"/>
      <c r="L196" s="159"/>
      <c r="M196" s="164"/>
      <c r="T196" s="165"/>
      <c r="AT196" s="160" t="s">
        <v>173</v>
      </c>
      <c r="AU196" s="160" t="s">
        <v>171</v>
      </c>
      <c r="AV196" s="13" t="s">
        <v>171</v>
      </c>
      <c r="AW196" s="13" t="s">
        <v>31</v>
      </c>
      <c r="AX196" s="13" t="s">
        <v>74</v>
      </c>
      <c r="AY196" s="160" t="s">
        <v>163</v>
      </c>
    </row>
    <row r="197" spans="2:65" s="13" customFormat="1" ht="12">
      <c r="B197" s="159"/>
      <c r="D197" s="153" t="s">
        <v>173</v>
      </c>
      <c r="E197" s="160" t="s">
        <v>1</v>
      </c>
      <c r="F197" s="161" t="s">
        <v>2876</v>
      </c>
      <c r="H197" s="162">
        <v>1.712</v>
      </c>
      <c r="I197" s="163"/>
      <c r="L197" s="159"/>
      <c r="M197" s="164"/>
      <c r="T197" s="165"/>
      <c r="AT197" s="160" t="s">
        <v>173</v>
      </c>
      <c r="AU197" s="160" t="s">
        <v>171</v>
      </c>
      <c r="AV197" s="13" t="s">
        <v>171</v>
      </c>
      <c r="AW197" s="13" t="s">
        <v>31</v>
      </c>
      <c r="AX197" s="13" t="s">
        <v>74</v>
      </c>
      <c r="AY197" s="160" t="s">
        <v>163</v>
      </c>
    </row>
    <row r="198" spans="2:65" s="13" customFormat="1" ht="12">
      <c r="B198" s="159"/>
      <c r="D198" s="153" t="s">
        <v>173</v>
      </c>
      <c r="E198" s="160" t="s">
        <v>1</v>
      </c>
      <c r="F198" s="161" t="s">
        <v>2877</v>
      </c>
      <c r="H198" s="162">
        <v>10.58</v>
      </c>
      <c r="I198" s="163"/>
      <c r="L198" s="159"/>
      <c r="M198" s="164"/>
      <c r="T198" s="165"/>
      <c r="AT198" s="160" t="s">
        <v>173</v>
      </c>
      <c r="AU198" s="160" t="s">
        <v>171</v>
      </c>
      <c r="AV198" s="13" t="s">
        <v>171</v>
      </c>
      <c r="AW198" s="13" t="s">
        <v>31</v>
      </c>
      <c r="AX198" s="13" t="s">
        <v>74</v>
      </c>
      <c r="AY198" s="160" t="s">
        <v>163</v>
      </c>
    </row>
    <row r="199" spans="2:65" s="13" customFormat="1" ht="12">
      <c r="B199" s="159"/>
      <c r="D199" s="153" t="s">
        <v>173</v>
      </c>
      <c r="E199" s="160" t="s">
        <v>1</v>
      </c>
      <c r="F199" s="161" t="s">
        <v>2878</v>
      </c>
      <c r="H199" s="162">
        <v>3.3860000000000001</v>
      </c>
      <c r="I199" s="163"/>
      <c r="L199" s="159"/>
      <c r="M199" s="164"/>
      <c r="T199" s="165"/>
      <c r="AT199" s="160" t="s">
        <v>173</v>
      </c>
      <c r="AU199" s="160" t="s">
        <v>171</v>
      </c>
      <c r="AV199" s="13" t="s">
        <v>171</v>
      </c>
      <c r="AW199" s="13" t="s">
        <v>31</v>
      </c>
      <c r="AX199" s="13" t="s">
        <v>74</v>
      </c>
      <c r="AY199" s="160" t="s">
        <v>163</v>
      </c>
    </row>
    <row r="200" spans="2:65" s="14" customFormat="1" ht="12">
      <c r="B200" s="166"/>
      <c r="D200" s="153" t="s">
        <v>173</v>
      </c>
      <c r="E200" s="167" t="s">
        <v>1</v>
      </c>
      <c r="F200" s="168" t="s">
        <v>178</v>
      </c>
      <c r="H200" s="169">
        <v>21.027999999999999</v>
      </c>
      <c r="I200" s="170"/>
      <c r="L200" s="166"/>
      <c r="M200" s="171"/>
      <c r="T200" s="172"/>
      <c r="AT200" s="167" t="s">
        <v>173</v>
      </c>
      <c r="AU200" s="167" t="s">
        <v>171</v>
      </c>
      <c r="AV200" s="14" t="s">
        <v>170</v>
      </c>
      <c r="AW200" s="14" t="s">
        <v>31</v>
      </c>
      <c r="AX200" s="14" t="s">
        <v>82</v>
      </c>
      <c r="AY200" s="167" t="s">
        <v>163</v>
      </c>
    </row>
    <row r="201" spans="2:65" s="1" customFormat="1" ht="24.25" customHeight="1">
      <c r="B201" s="31"/>
      <c r="C201" s="138" t="s">
        <v>346</v>
      </c>
      <c r="D201" s="138" t="s">
        <v>166</v>
      </c>
      <c r="E201" s="139" t="s">
        <v>2879</v>
      </c>
      <c r="F201" s="140" t="s">
        <v>2880</v>
      </c>
      <c r="G201" s="141" t="s">
        <v>183</v>
      </c>
      <c r="H201" s="142">
        <v>17.864000000000001</v>
      </c>
      <c r="I201" s="143"/>
      <c r="J201" s="144">
        <f>ROUND(I201*H201,2)</f>
        <v>0</v>
      </c>
      <c r="K201" s="145"/>
      <c r="L201" s="31"/>
      <c r="M201" s="146" t="s">
        <v>1</v>
      </c>
      <c r="N201" s="147" t="s">
        <v>40</v>
      </c>
      <c r="P201" s="148">
        <f>O201*H201</f>
        <v>0</v>
      </c>
      <c r="Q201" s="148">
        <v>0</v>
      </c>
      <c r="R201" s="148">
        <f>Q201*H201</f>
        <v>0</v>
      </c>
      <c r="S201" s="148">
        <v>0</v>
      </c>
      <c r="T201" s="149">
        <f>S201*H201</f>
        <v>0</v>
      </c>
      <c r="AR201" s="150" t="s">
        <v>170</v>
      </c>
      <c r="AT201" s="150" t="s">
        <v>166</v>
      </c>
      <c r="AU201" s="150" t="s">
        <v>171</v>
      </c>
      <c r="AY201" s="16" t="s">
        <v>163</v>
      </c>
      <c r="BE201" s="151">
        <f>IF(N201="základná",J201,0)</f>
        <v>0</v>
      </c>
      <c r="BF201" s="151">
        <f>IF(N201="znížená",J201,0)</f>
        <v>0</v>
      </c>
      <c r="BG201" s="151">
        <f>IF(N201="zákl. prenesená",J201,0)</f>
        <v>0</v>
      </c>
      <c r="BH201" s="151">
        <f>IF(N201="zníž. prenesená",J201,0)</f>
        <v>0</v>
      </c>
      <c r="BI201" s="151">
        <f>IF(N201="nulová",J201,0)</f>
        <v>0</v>
      </c>
      <c r="BJ201" s="16" t="s">
        <v>171</v>
      </c>
      <c r="BK201" s="151">
        <f>ROUND(I201*H201,2)</f>
        <v>0</v>
      </c>
      <c r="BL201" s="16" t="s">
        <v>170</v>
      </c>
      <c r="BM201" s="150" t="s">
        <v>2881</v>
      </c>
    </row>
    <row r="202" spans="2:65" s="11" customFormat="1" ht="22.75" customHeight="1">
      <c r="B202" s="126"/>
      <c r="D202" s="127" t="s">
        <v>73</v>
      </c>
      <c r="E202" s="136" t="s">
        <v>164</v>
      </c>
      <c r="F202" s="136" t="s">
        <v>165</v>
      </c>
      <c r="I202" s="129"/>
      <c r="J202" s="137">
        <f>BK202</f>
        <v>0</v>
      </c>
      <c r="L202" s="126"/>
      <c r="M202" s="131"/>
      <c r="P202" s="132">
        <f>SUM(P203:P210)</f>
        <v>0</v>
      </c>
      <c r="R202" s="132">
        <f>SUM(R203:R210)</f>
        <v>0.60931555599999998</v>
      </c>
      <c r="T202" s="133">
        <f>SUM(T203:T210)</f>
        <v>0</v>
      </c>
      <c r="AR202" s="127" t="s">
        <v>82</v>
      </c>
      <c r="AT202" s="134" t="s">
        <v>73</v>
      </c>
      <c r="AU202" s="134" t="s">
        <v>82</v>
      </c>
      <c r="AY202" s="127" t="s">
        <v>163</v>
      </c>
      <c r="BK202" s="135">
        <f>SUM(BK203:BK210)</f>
        <v>0</v>
      </c>
    </row>
    <row r="203" spans="2:65" s="1" customFormat="1" ht="24.25" customHeight="1">
      <c r="B203" s="31"/>
      <c r="C203" s="138" t="s">
        <v>352</v>
      </c>
      <c r="D203" s="138" t="s">
        <v>166</v>
      </c>
      <c r="E203" s="139" t="s">
        <v>2882</v>
      </c>
      <c r="F203" s="140" t="s">
        <v>2883</v>
      </c>
      <c r="G203" s="141" t="s">
        <v>183</v>
      </c>
      <c r="H203" s="142">
        <v>61.268999999999998</v>
      </c>
      <c r="I203" s="143"/>
      <c r="J203" s="144">
        <f>ROUND(I203*H203,2)</f>
        <v>0</v>
      </c>
      <c r="K203" s="145"/>
      <c r="L203" s="31"/>
      <c r="M203" s="146" t="s">
        <v>1</v>
      </c>
      <c r="N203" s="147" t="s">
        <v>40</v>
      </c>
      <c r="P203" s="148">
        <f>O203*H203</f>
        <v>0</v>
      </c>
      <c r="Q203" s="148">
        <v>3.7799999999999999E-3</v>
      </c>
      <c r="R203" s="148">
        <f>Q203*H203</f>
        <v>0.23159681999999998</v>
      </c>
      <c r="S203" s="148">
        <v>0</v>
      </c>
      <c r="T203" s="149">
        <f>S203*H203</f>
        <v>0</v>
      </c>
      <c r="AR203" s="150" t="s">
        <v>170</v>
      </c>
      <c r="AT203" s="150" t="s">
        <v>166</v>
      </c>
      <c r="AU203" s="150" t="s">
        <v>171</v>
      </c>
      <c r="AY203" s="16" t="s">
        <v>163</v>
      </c>
      <c r="BE203" s="151">
        <f>IF(N203="základná",J203,0)</f>
        <v>0</v>
      </c>
      <c r="BF203" s="151">
        <f>IF(N203="znížená",J203,0)</f>
        <v>0</v>
      </c>
      <c r="BG203" s="151">
        <f>IF(N203="zákl. prenesená",J203,0)</f>
        <v>0</v>
      </c>
      <c r="BH203" s="151">
        <f>IF(N203="zníž. prenesená",J203,0)</f>
        <v>0</v>
      </c>
      <c r="BI203" s="151">
        <f>IF(N203="nulová",J203,0)</f>
        <v>0</v>
      </c>
      <c r="BJ203" s="16" t="s">
        <v>171</v>
      </c>
      <c r="BK203" s="151">
        <f>ROUND(I203*H203,2)</f>
        <v>0</v>
      </c>
      <c r="BL203" s="16" t="s">
        <v>170</v>
      </c>
      <c r="BM203" s="150" t="s">
        <v>2884</v>
      </c>
    </row>
    <row r="204" spans="2:65" s="13" customFormat="1" ht="12">
      <c r="B204" s="159"/>
      <c r="D204" s="153" t="s">
        <v>173</v>
      </c>
      <c r="E204" s="160" t="s">
        <v>1</v>
      </c>
      <c r="F204" s="161" t="s">
        <v>2885</v>
      </c>
      <c r="H204" s="162">
        <v>61.268999999999998</v>
      </c>
      <c r="I204" s="163"/>
      <c r="L204" s="159"/>
      <c r="M204" s="164"/>
      <c r="T204" s="165"/>
      <c r="AT204" s="160" t="s">
        <v>173</v>
      </c>
      <c r="AU204" s="160" t="s">
        <v>171</v>
      </c>
      <c r="AV204" s="13" t="s">
        <v>171</v>
      </c>
      <c r="AW204" s="13" t="s">
        <v>31</v>
      </c>
      <c r="AX204" s="13" t="s">
        <v>82</v>
      </c>
      <c r="AY204" s="160" t="s">
        <v>163</v>
      </c>
    </row>
    <row r="205" spans="2:65" s="1" customFormat="1" ht="24.25" customHeight="1">
      <c r="B205" s="31"/>
      <c r="C205" s="138" t="s">
        <v>357</v>
      </c>
      <c r="D205" s="138" t="s">
        <v>166</v>
      </c>
      <c r="E205" s="139" t="s">
        <v>2886</v>
      </c>
      <c r="F205" s="140" t="s">
        <v>2887</v>
      </c>
      <c r="G205" s="141" t="s">
        <v>183</v>
      </c>
      <c r="H205" s="142">
        <v>61.268999999999998</v>
      </c>
      <c r="I205" s="143"/>
      <c r="J205" s="144">
        <f>ROUND(I205*H205,2)</f>
        <v>0</v>
      </c>
      <c r="K205" s="145"/>
      <c r="L205" s="31"/>
      <c r="M205" s="146" t="s">
        <v>1</v>
      </c>
      <c r="N205" s="147" t="s">
        <v>40</v>
      </c>
      <c r="P205" s="148">
        <f>O205*H205</f>
        <v>0</v>
      </c>
      <c r="Q205" s="148">
        <v>5.1539999999999997E-3</v>
      </c>
      <c r="R205" s="148">
        <f>Q205*H205</f>
        <v>0.31578042599999995</v>
      </c>
      <c r="S205" s="148">
        <v>0</v>
      </c>
      <c r="T205" s="149">
        <f>S205*H205</f>
        <v>0</v>
      </c>
      <c r="AR205" s="150" t="s">
        <v>170</v>
      </c>
      <c r="AT205" s="150" t="s">
        <v>166</v>
      </c>
      <c r="AU205" s="150" t="s">
        <v>171</v>
      </c>
      <c r="AY205" s="16" t="s">
        <v>163</v>
      </c>
      <c r="BE205" s="151">
        <f>IF(N205="základná",J205,0)</f>
        <v>0</v>
      </c>
      <c r="BF205" s="151">
        <f>IF(N205="znížená",J205,0)</f>
        <v>0</v>
      </c>
      <c r="BG205" s="151">
        <f>IF(N205="zákl. prenesená",J205,0)</f>
        <v>0</v>
      </c>
      <c r="BH205" s="151">
        <f>IF(N205="zníž. prenesená",J205,0)</f>
        <v>0</v>
      </c>
      <c r="BI205" s="151">
        <f>IF(N205="nulová",J205,0)</f>
        <v>0</v>
      </c>
      <c r="BJ205" s="16" t="s">
        <v>171</v>
      </c>
      <c r="BK205" s="151">
        <f>ROUND(I205*H205,2)</f>
        <v>0</v>
      </c>
      <c r="BL205" s="16" t="s">
        <v>170</v>
      </c>
      <c r="BM205" s="150" t="s">
        <v>2888</v>
      </c>
    </row>
    <row r="206" spans="2:65" s="13" customFormat="1" ht="12">
      <c r="B206" s="159"/>
      <c r="D206" s="153" t="s">
        <v>173</v>
      </c>
      <c r="E206" s="160" t="s">
        <v>1</v>
      </c>
      <c r="F206" s="161" t="s">
        <v>2885</v>
      </c>
      <c r="H206" s="162">
        <v>61.268999999999998</v>
      </c>
      <c r="I206" s="163"/>
      <c r="L206" s="159"/>
      <c r="M206" s="164"/>
      <c r="T206" s="165"/>
      <c r="AT206" s="160" t="s">
        <v>173</v>
      </c>
      <c r="AU206" s="160" t="s">
        <v>171</v>
      </c>
      <c r="AV206" s="13" t="s">
        <v>171</v>
      </c>
      <c r="AW206" s="13" t="s">
        <v>31</v>
      </c>
      <c r="AX206" s="13" t="s">
        <v>82</v>
      </c>
      <c r="AY206" s="160" t="s">
        <v>163</v>
      </c>
    </row>
    <row r="207" spans="2:65" s="1" customFormat="1" ht="44.25" customHeight="1">
      <c r="B207" s="31"/>
      <c r="C207" s="138" t="s">
        <v>361</v>
      </c>
      <c r="D207" s="138" t="s">
        <v>166</v>
      </c>
      <c r="E207" s="139" t="s">
        <v>2889</v>
      </c>
      <c r="F207" s="140" t="s">
        <v>2890</v>
      </c>
      <c r="G207" s="141" t="s">
        <v>183</v>
      </c>
      <c r="H207" s="142">
        <v>28.542999999999999</v>
      </c>
      <c r="I207" s="143"/>
      <c r="J207" s="144">
        <f>ROUND(I207*H207,2)</f>
        <v>0</v>
      </c>
      <c r="K207" s="145"/>
      <c r="L207" s="31"/>
      <c r="M207" s="146" t="s">
        <v>1</v>
      </c>
      <c r="N207" s="147" t="s">
        <v>40</v>
      </c>
      <c r="P207" s="148">
        <f>O207*H207</f>
        <v>0</v>
      </c>
      <c r="Q207" s="148">
        <v>2.1700000000000001E-3</v>
      </c>
      <c r="R207" s="148">
        <f>Q207*H207</f>
        <v>6.1938310000000003E-2</v>
      </c>
      <c r="S207" s="148">
        <v>0</v>
      </c>
      <c r="T207" s="149">
        <f>S207*H207</f>
        <v>0</v>
      </c>
      <c r="AR207" s="150" t="s">
        <v>170</v>
      </c>
      <c r="AT207" s="150" t="s">
        <v>166</v>
      </c>
      <c r="AU207" s="150" t="s">
        <v>171</v>
      </c>
      <c r="AY207" s="16" t="s">
        <v>163</v>
      </c>
      <c r="BE207" s="151">
        <f>IF(N207="základná",J207,0)</f>
        <v>0</v>
      </c>
      <c r="BF207" s="151">
        <f>IF(N207="znížená",J207,0)</f>
        <v>0</v>
      </c>
      <c r="BG207" s="151">
        <f>IF(N207="zákl. prenesená",J207,0)</f>
        <v>0</v>
      </c>
      <c r="BH207" s="151">
        <f>IF(N207="zníž. prenesená",J207,0)</f>
        <v>0</v>
      </c>
      <c r="BI207" s="151">
        <f>IF(N207="nulová",J207,0)</f>
        <v>0</v>
      </c>
      <c r="BJ207" s="16" t="s">
        <v>171</v>
      </c>
      <c r="BK207" s="151">
        <f>ROUND(I207*H207,2)</f>
        <v>0</v>
      </c>
      <c r="BL207" s="16" t="s">
        <v>170</v>
      </c>
      <c r="BM207" s="150" t="s">
        <v>2891</v>
      </c>
    </row>
    <row r="208" spans="2:65" s="13" customFormat="1" ht="12">
      <c r="B208" s="159"/>
      <c r="D208" s="153" t="s">
        <v>173</v>
      </c>
      <c r="E208" s="160" t="s">
        <v>1</v>
      </c>
      <c r="F208" s="161" t="s">
        <v>2892</v>
      </c>
      <c r="H208" s="162">
        <v>28.542999999999999</v>
      </c>
      <c r="I208" s="163"/>
      <c r="L208" s="159"/>
      <c r="M208" s="164"/>
      <c r="T208" s="165"/>
      <c r="AT208" s="160" t="s">
        <v>173</v>
      </c>
      <c r="AU208" s="160" t="s">
        <v>171</v>
      </c>
      <c r="AV208" s="13" t="s">
        <v>171</v>
      </c>
      <c r="AW208" s="13" t="s">
        <v>31</v>
      </c>
      <c r="AX208" s="13" t="s">
        <v>82</v>
      </c>
      <c r="AY208" s="160" t="s">
        <v>163</v>
      </c>
    </row>
    <row r="209" spans="2:65" s="1" customFormat="1" ht="33" customHeight="1">
      <c r="B209" s="31"/>
      <c r="C209" s="138" t="s">
        <v>366</v>
      </c>
      <c r="D209" s="138" t="s">
        <v>166</v>
      </c>
      <c r="E209" s="139" t="s">
        <v>1326</v>
      </c>
      <c r="F209" s="140" t="s">
        <v>2893</v>
      </c>
      <c r="G209" s="141" t="s">
        <v>183</v>
      </c>
      <c r="H209" s="142">
        <v>2.65</v>
      </c>
      <c r="I209" s="143"/>
      <c r="J209" s="144">
        <f>ROUND(I209*H209,2)</f>
        <v>0</v>
      </c>
      <c r="K209" s="145"/>
      <c r="L209" s="31"/>
      <c r="M209" s="146" t="s">
        <v>1</v>
      </c>
      <c r="N209" s="147" t="s">
        <v>40</v>
      </c>
      <c r="P209" s="148">
        <f>O209*H209</f>
        <v>0</v>
      </c>
      <c r="Q209" s="148">
        <v>0</v>
      </c>
      <c r="R209" s="148">
        <f>Q209*H209</f>
        <v>0</v>
      </c>
      <c r="S209" s="148">
        <v>0</v>
      </c>
      <c r="T209" s="149">
        <f>S209*H209</f>
        <v>0</v>
      </c>
      <c r="AR209" s="150" t="s">
        <v>170</v>
      </c>
      <c r="AT209" s="150" t="s">
        <v>166</v>
      </c>
      <c r="AU209" s="150" t="s">
        <v>171</v>
      </c>
      <c r="AY209" s="16" t="s">
        <v>163</v>
      </c>
      <c r="BE209" s="151">
        <f>IF(N209="základná",J209,0)</f>
        <v>0</v>
      </c>
      <c r="BF209" s="151">
        <f>IF(N209="znížená",J209,0)</f>
        <v>0</v>
      </c>
      <c r="BG209" s="151">
        <f>IF(N209="zákl. prenesená",J209,0)</f>
        <v>0</v>
      </c>
      <c r="BH209" s="151">
        <f>IF(N209="zníž. prenesená",J209,0)</f>
        <v>0</v>
      </c>
      <c r="BI209" s="151">
        <f>IF(N209="nulová",J209,0)</f>
        <v>0</v>
      </c>
      <c r="BJ209" s="16" t="s">
        <v>171</v>
      </c>
      <c r="BK209" s="151">
        <f>ROUND(I209*H209,2)</f>
        <v>0</v>
      </c>
      <c r="BL209" s="16" t="s">
        <v>170</v>
      </c>
      <c r="BM209" s="150" t="s">
        <v>2894</v>
      </c>
    </row>
    <row r="210" spans="2:65" s="13" customFormat="1" ht="12">
      <c r="B210" s="159"/>
      <c r="D210" s="153" t="s">
        <v>173</v>
      </c>
      <c r="E210" s="160" t="s">
        <v>1</v>
      </c>
      <c r="F210" s="161" t="s">
        <v>2895</v>
      </c>
      <c r="H210" s="162">
        <v>2.65</v>
      </c>
      <c r="I210" s="163"/>
      <c r="L210" s="159"/>
      <c r="M210" s="164"/>
      <c r="T210" s="165"/>
      <c r="AT210" s="160" t="s">
        <v>173</v>
      </c>
      <c r="AU210" s="160" t="s">
        <v>171</v>
      </c>
      <c r="AV210" s="13" t="s">
        <v>171</v>
      </c>
      <c r="AW210" s="13" t="s">
        <v>31</v>
      </c>
      <c r="AX210" s="13" t="s">
        <v>82</v>
      </c>
      <c r="AY210" s="160" t="s">
        <v>163</v>
      </c>
    </row>
    <row r="211" spans="2:65" s="11" customFormat="1" ht="22.75" customHeight="1">
      <c r="B211" s="126"/>
      <c r="D211" s="127" t="s">
        <v>73</v>
      </c>
      <c r="E211" s="136" t="s">
        <v>179</v>
      </c>
      <c r="F211" s="136" t="s">
        <v>180</v>
      </c>
      <c r="I211" s="129"/>
      <c r="J211" s="137">
        <f>BK211</f>
        <v>0</v>
      </c>
      <c r="L211" s="126"/>
      <c r="M211" s="131"/>
      <c r="P211" s="132">
        <f>SUM(P212:P213)</f>
        <v>0</v>
      </c>
      <c r="R211" s="132">
        <f>SUM(R212:R213)</f>
        <v>3.250811084</v>
      </c>
      <c r="T211" s="133">
        <f>SUM(T212:T213)</f>
        <v>0</v>
      </c>
      <c r="AR211" s="127" t="s">
        <v>82</v>
      </c>
      <c r="AT211" s="134" t="s">
        <v>73</v>
      </c>
      <c r="AU211" s="134" t="s">
        <v>82</v>
      </c>
      <c r="AY211" s="127" t="s">
        <v>163</v>
      </c>
      <c r="BK211" s="135">
        <f>SUM(BK212:BK213)</f>
        <v>0</v>
      </c>
    </row>
    <row r="212" spans="2:65" s="1" customFormat="1" ht="24.25" customHeight="1">
      <c r="B212" s="31"/>
      <c r="C212" s="138" t="s">
        <v>300</v>
      </c>
      <c r="D212" s="138" t="s">
        <v>166</v>
      </c>
      <c r="E212" s="139" t="s">
        <v>2896</v>
      </c>
      <c r="F212" s="140" t="s">
        <v>2897</v>
      </c>
      <c r="G212" s="141" t="s">
        <v>183</v>
      </c>
      <c r="H212" s="142">
        <v>42.8</v>
      </c>
      <c r="I212" s="143"/>
      <c r="J212" s="144">
        <f>ROUND(I212*H212,2)</f>
        <v>0</v>
      </c>
      <c r="K212" s="145"/>
      <c r="L212" s="31"/>
      <c r="M212" s="146" t="s">
        <v>1</v>
      </c>
      <c r="N212" s="147" t="s">
        <v>40</v>
      </c>
      <c r="P212" s="148">
        <f>O212*H212</f>
        <v>0</v>
      </c>
      <c r="Q212" s="148">
        <v>7.5953530000000005E-2</v>
      </c>
      <c r="R212" s="148">
        <f>Q212*H212</f>
        <v>3.250811084</v>
      </c>
      <c r="S212" s="148">
        <v>0</v>
      </c>
      <c r="T212" s="149">
        <f>S212*H212</f>
        <v>0</v>
      </c>
      <c r="AR212" s="150" t="s">
        <v>170</v>
      </c>
      <c r="AT212" s="150" t="s">
        <v>166</v>
      </c>
      <c r="AU212" s="150" t="s">
        <v>171</v>
      </c>
      <c r="AY212" s="16" t="s">
        <v>163</v>
      </c>
      <c r="BE212" s="151">
        <f>IF(N212="základná",J212,0)</f>
        <v>0</v>
      </c>
      <c r="BF212" s="151">
        <f>IF(N212="znížená",J212,0)</f>
        <v>0</v>
      </c>
      <c r="BG212" s="151">
        <f>IF(N212="zákl. prenesená",J212,0)</f>
        <v>0</v>
      </c>
      <c r="BH212" s="151">
        <f>IF(N212="zníž. prenesená",J212,0)</f>
        <v>0</v>
      </c>
      <c r="BI212" s="151">
        <f>IF(N212="nulová",J212,0)</f>
        <v>0</v>
      </c>
      <c r="BJ212" s="16" t="s">
        <v>171</v>
      </c>
      <c r="BK212" s="151">
        <f>ROUND(I212*H212,2)</f>
        <v>0</v>
      </c>
      <c r="BL212" s="16" t="s">
        <v>170</v>
      </c>
      <c r="BM212" s="150" t="s">
        <v>2898</v>
      </c>
    </row>
    <row r="213" spans="2:65" s="13" customFormat="1" ht="12">
      <c r="B213" s="159"/>
      <c r="D213" s="153" t="s">
        <v>173</v>
      </c>
      <c r="E213" s="160" t="s">
        <v>1</v>
      </c>
      <c r="F213" s="161" t="s">
        <v>2846</v>
      </c>
      <c r="H213" s="162">
        <v>42.8</v>
      </c>
      <c r="I213" s="163"/>
      <c r="L213" s="159"/>
      <c r="M213" s="164"/>
      <c r="T213" s="165"/>
      <c r="AT213" s="160" t="s">
        <v>173</v>
      </c>
      <c r="AU213" s="160" t="s">
        <v>171</v>
      </c>
      <c r="AV213" s="13" t="s">
        <v>171</v>
      </c>
      <c r="AW213" s="13" t="s">
        <v>31</v>
      </c>
      <c r="AX213" s="13" t="s">
        <v>82</v>
      </c>
      <c r="AY213" s="160" t="s">
        <v>163</v>
      </c>
    </row>
    <row r="214" spans="2:65" s="11" customFormat="1" ht="22.75" customHeight="1">
      <c r="B214" s="126"/>
      <c r="D214" s="127" t="s">
        <v>73</v>
      </c>
      <c r="E214" s="136" t="s">
        <v>273</v>
      </c>
      <c r="F214" s="136" t="s">
        <v>274</v>
      </c>
      <c r="I214" s="129"/>
      <c r="J214" s="137">
        <f>BK214</f>
        <v>0</v>
      </c>
      <c r="L214" s="126"/>
      <c r="M214" s="131"/>
      <c r="P214" s="132">
        <f>P215</f>
        <v>0</v>
      </c>
      <c r="R214" s="132">
        <f>R215</f>
        <v>0</v>
      </c>
      <c r="T214" s="133">
        <f>T215</f>
        <v>0</v>
      </c>
      <c r="AR214" s="127" t="s">
        <v>82</v>
      </c>
      <c r="AT214" s="134" t="s">
        <v>73</v>
      </c>
      <c r="AU214" s="134" t="s">
        <v>82</v>
      </c>
      <c r="AY214" s="127" t="s">
        <v>163</v>
      </c>
      <c r="BK214" s="135">
        <f>BK215</f>
        <v>0</v>
      </c>
    </row>
    <row r="215" spans="2:65" s="1" customFormat="1" ht="24.25" customHeight="1">
      <c r="B215" s="31"/>
      <c r="C215" s="138" t="s">
        <v>374</v>
      </c>
      <c r="D215" s="138" t="s">
        <v>166</v>
      </c>
      <c r="E215" s="139" t="s">
        <v>276</v>
      </c>
      <c r="F215" s="140" t="s">
        <v>277</v>
      </c>
      <c r="G215" s="141" t="s">
        <v>237</v>
      </c>
      <c r="H215" s="142">
        <v>108.181</v>
      </c>
      <c r="I215" s="143"/>
      <c r="J215" s="144">
        <f>ROUND(I215*H215,2)</f>
        <v>0</v>
      </c>
      <c r="K215" s="145"/>
      <c r="L215" s="31"/>
      <c r="M215" s="146" t="s">
        <v>1</v>
      </c>
      <c r="N215" s="147" t="s">
        <v>40</v>
      </c>
      <c r="P215" s="148">
        <f>O215*H215</f>
        <v>0</v>
      </c>
      <c r="Q215" s="148">
        <v>0</v>
      </c>
      <c r="R215" s="148">
        <f>Q215*H215</f>
        <v>0</v>
      </c>
      <c r="S215" s="148">
        <v>0</v>
      </c>
      <c r="T215" s="149">
        <f>S215*H215</f>
        <v>0</v>
      </c>
      <c r="AR215" s="150" t="s">
        <v>170</v>
      </c>
      <c r="AT215" s="150" t="s">
        <v>166</v>
      </c>
      <c r="AU215" s="150" t="s">
        <v>171</v>
      </c>
      <c r="AY215" s="16" t="s">
        <v>163</v>
      </c>
      <c r="BE215" s="151">
        <f>IF(N215="základná",J215,0)</f>
        <v>0</v>
      </c>
      <c r="BF215" s="151">
        <f>IF(N215="znížená",J215,0)</f>
        <v>0</v>
      </c>
      <c r="BG215" s="151">
        <f>IF(N215="zákl. prenesená",J215,0)</f>
        <v>0</v>
      </c>
      <c r="BH215" s="151">
        <f>IF(N215="zníž. prenesená",J215,0)</f>
        <v>0</v>
      </c>
      <c r="BI215" s="151">
        <f>IF(N215="nulová",J215,0)</f>
        <v>0</v>
      </c>
      <c r="BJ215" s="16" t="s">
        <v>171</v>
      </c>
      <c r="BK215" s="151">
        <f>ROUND(I215*H215,2)</f>
        <v>0</v>
      </c>
      <c r="BL215" s="16" t="s">
        <v>170</v>
      </c>
      <c r="BM215" s="150" t="s">
        <v>2899</v>
      </c>
    </row>
    <row r="216" spans="2:65" s="11" customFormat="1" ht="26" customHeight="1">
      <c r="B216" s="126"/>
      <c r="D216" s="127" t="s">
        <v>73</v>
      </c>
      <c r="E216" s="128" t="s">
        <v>279</v>
      </c>
      <c r="F216" s="128" t="s">
        <v>280</v>
      </c>
      <c r="I216" s="129"/>
      <c r="J216" s="130">
        <f>BK216</f>
        <v>0</v>
      </c>
      <c r="L216" s="126"/>
      <c r="M216" s="131"/>
      <c r="P216" s="132">
        <f>P217+P239+P243+P249+P253+P259</f>
        <v>0</v>
      </c>
      <c r="R216" s="132">
        <f>R217+R239+R243+R249+R253+R259</f>
        <v>15.6832806244</v>
      </c>
      <c r="T216" s="133">
        <f>T217+T239+T243+T249+T253+T259</f>
        <v>0</v>
      </c>
      <c r="AR216" s="127" t="s">
        <v>171</v>
      </c>
      <c r="AT216" s="134" t="s">
        <v>73</v>
      </c>
      <c r="AU216" s="134" t="s">
        <v>74</v>
      </c>
      <c r="AY216" s="127" t="s">
        <v>163</v>
      </c>
      <c r="BK216" s="135">
        <f>BK217+BK239+BK243+BK249+BK253+BK259</f>
        <v>0</v>
      </c>
    </row>
    <row r="217" spans="2:65" s="11" customFormat="1" ht="22.75" customHeight="1">
      <c r="B217" s="126"/>
      <c r="D217" s="127" t="s">
        <v>73</v>
      </c>
      <c r="E217" s="136" t="s">
        <v>332</v>
      </c>
      <c r="F217" s="136" t="s">
        <v>333</v>
      </c>
      <c r="I217" s="129"/>
      <c r="J217" s="137">
        <f>BK217</f>
        <v>0</v>
      </c>
      <c r="L217" s="126"/>
      <c r="M217" s="131"/>
      <c r="P217" s="132">
        <f>SUM(P218:P238)</f>
        <v>0</v>
      </c>
      <c r="R217" s="132">
        <f>SUM(R218:R238)</f>
        <v>4.0490579599999998</v>
      </c>
      <c r="T217" s="133">
        <f>SUM(T218:T238)</f>
        <v>0</v>
      </c>
      <c r="AR217" s="127" t="s">
        <v>171</v>
      </c>
      <c r="AT217" s="134" t="s">
        <v>73</v>
      </c>
      <c r="AU217" s="134" t="s">
        <v>82</v>
      </c>
      <c r="AY217" s="127" t="s">
        <v>163</v>
      </c>
      <c r="BK217" s="135">
        <f>SUM(BK218:BK238)</f>
        <v>0</v>
      </c>
    </row>
    <row r="218" spans="2:65" s="1" customFormat="1" ht="33" customHeight="1">
      <c r="B218" s="31"/>
      <c r="C218" s="138" t="s">
        <v>379</v>
      </c>
      <c r="D218" s="138" t="s">
        <v>166</v>
      </c>
      <c r="E218" s="139" t="s">
        <v>2900</v>
      </c>
      <c r="F218" s="140" t="s">
        <v>2901</v>
      </c>
      <c r="G218" s="141" t="s">
        <v>320</v>
      </c>
      <c r="H218" s="142">
        <v>14</v>
      </c>
      <c r="I218" s="143"/>
      <c r="J218" s="144">
        <f>ROUND(I218*H218,2)</f>
        <v>0</v>
      </c>
      <c r="K218" s="145"/>
      <c r="L218" s="31"/>
      <c r="M218" s="146" t="s">
        <v>1</v>
      </c>
      <c r="N218" s="147" t="s">
        <v>40</v>
      </c>
      <c r="P218" s="148">
        <f>O218*H218</f>
        <v>0</v>
      </c>
      <c r="Q218" s="148">
        <v>0</v>
      </c>
      <c r="R218" s="148">
        <f>Q218*H218</f>
        <v>0</v>
      </c>
      <c r="S218" s="148">
        <v>0</v>
      </c>
      <c r="T218" s="149">
        <f>S218*H218</f>
        <v>0</v>
      </c>
      <c r="AR218" s="150" t="s">
        <v>275</v>
      </c>
      <c r="AT218" s="150" t="s">
        <v>166</v>
      </c>
      <c r="AU218" s="150" t="s">
        <v>171</v>
      </c>
      <c r="AY218" s="16" t="s">
        <v>163</v>
      </c>
      <c r="BE218" s="151">
        <f>IF(N218="základná",J218,0)</f>
        <v>0</v>
      </c>
      <c r="BF218" s="151">
        <f>IF(N218="znížená",J218,0)</f>
        <v>0</v>
      </c>
      <c r="BG218" s="151">
        <f>IF(N218="zákl. prenesená",J218,0)</f>
        <v>0</v>
      </c>
      <c r="BH218" s="151">
        <f>IF(N218="zníž. prenesená",J218,0)</f>
        <v>0</v>
      </c>
      <c r="BI218" s="151">
        <f>IF(N218="nulová",J218,0)</f>
        <v>0</v>
      </c>
      <c r="BJ218" s="16" t="s">
        <v>171</v>
      </c>
      <c r="BK218" s="151">
        <f>ROUND(I218*H218,2)</f>
        <v>0</v>
      </c>
      <c r="BL218" s="16" t="s">
        <v>275</v>
      </c>
      <c r="BM218" s="150" t="s">
        <v>2902</v>
      </c>
    </row>
    <row r="219" spans="2:65" s="13" customFormat="1" ht="12">
      <c r="B219" s="159"/>
      <c r="D219" s="153" t="s">
        <v>173</v>
      </c>
      <c r="E219" s="160" t="s">
        <v>1</v>
      </c>
      <c r="F219" s="161" t="s">
        <v>2903</v>
      </c>
      <c r="H219" s="162">
        <v>14</v>
      </c>
      <c r="I219" s="163"/>
      <c r="L219" s="159"/>
      <c r="M219" s="164"/>
      <c r="T219" s="165"/>
      <c r="AT219" s="160" t="s">
        <v>173</v>
      </c>
      <c r="AU219" s="160" t="s">
        <v>171</v>
      </c>
      <c r="AV219" s="13" t="s">
        <v>171</v>
      </c>
      <c r="AW219" s="13" t="s">
        <v>31</v>
      </c>
      <c r="AX219" s="13" t="s">
        <v>82</v>
      </c>
      <c r="AY219" s="160" t="s">
        <v>163</v>
      </c>
    </row>
    <row r="220" spans="2:65" s="1" customFormat="1" ht="24.25" customHeight="1">
      <c r="B220" s="31"/>
      <c r="C220" s="138" t="s">
        <v>383</v>
      </c>
      <c r="D220" s="138" t="s">
        <v>166</v>
      </c>
      <c r="E220" s="139" t="s">
        <v>2904</v>
      </c>
      <c r="F220" s="140" t="s">
        <v>2905</v>
      </c>
      <c r="G220" s="141" t="s">
        <v>183</v>
      </c>
      <c r="H220" s="142">
        <v>49.2</v>
      </c>
      <c r="I220" s="143"/>
      <c r="J220" s="144">
        <f>ROUND(I220*H220,2)</f>
        <v>0</v>
      </c>
      <c r="K220" s="145"/>
      <c r="L220" s="31"/>
      <c r="M220" s="146" t="s">
        <v>1</v>
      </c>
      <c r="N220" s="147" t="s">
        <v>40</v>
      </c>
      <c r="P220" s="148">
        <f>O220*H220</f>
        <v>0</v>
      </c>
      <c r="Q220" s="148">
        <v>0</v>
      </c>
      <c r="R220" s="148">
        <f>Q220*H220</f>
        <v>0</v>
      </c>
      <c r="S220" s="148">
        <v>0</v>
      </c>
      <c r="T220" s="149">
        <f>S220*H220</f>
        <v>0</v>
      </c>
      <c r="AR220" s="150" t="s">
        <v>275</v>
      </c>
      <c r="AT220" s="150" t="s">
        <v>166</v>
      </c>
      <c r="AU220" s="150" t="s">
        <v>171</v>
      </c>
      <c r="AY220" s="16" t="s">
        <v>163</v>
      </c>
      <c r="BE220" s="151">
        <f>IF(N220="základná",J220,0)</f>
        <v>0</v>
      </c>
      <c r="BF220" s="151">
        <f>IF(N220="znížená",J220,0)</f>
        <v>0</v>
      </c>
      <c r="BG220" s="151">
        <f>IF(N220="zákl. prenesená",J220,0)</f>
        <v>0</v>
      </c>
      <c r="BH220" s="151">
        <f>IF(N220="zníž. prenesená",J220,0)</f>
        <v>0</v>
      </c>
      <c r="BI220" s="151">
        <f>IF(N220="nulová",J220,0)</f>
        <v>0</v>
      </c>
      <c r="BJ220" s="16" t="s">
        <v>171</v>
      </c>
      <c r="BK220" s="151">
        <f>ROUND(I220*H220,2)</f>
        <v>0</v>
      </c>
      <c r="BL220" s="16" t="s">
        <v>275</v>
      </c>
      <c r="BM220" s="150" t="s">
        <v>2906</v>
      </c>
    </row>
    <row r="221" spans="2:65" s="1" customFormat="1" ht="37.75" customHeight="1">
      <c r="B221" s="31"/>
      <c r="C221" s="176" t="s">
        <v>388</v>
      </c>
      <c r="D221" s="176" t="s">
        <v>297</v>
      </c>
      <c r="E221" s="177" t="s">
        <v>2907</v>
      </c>
      <c r="F221" s="178" t="s">
        <v>2908</v>
      </c>
      <c r="G221" s="179" t="s">
        <v>183</v>
      </c>
      <c r="H221" s="180">
        <v>54.34</v>
      </c>
      <c r="I221" s="181"/>
      <c r="J221" s="182">
        <f>ROUND(I221*H221,2)</f>
        <v>0</v>
      </c>
      <c r="K221" s="183"/>
      <c r="L221" s="184"/>
      <c r="M221" s="185" t="s">
        <v>1</v>
      </c>
      <c r="N221" s="186" t="s">
        <v>40</v>
      </c>
      <c r="P221" s="148">
        <f>O221*H221</f>
        <v>0</v>
      </c>
      <c r="Q221" s="148">
        <v>8.3599999999999994E-3</v>
      </c>
      <c r="R221" s="148">
        <f>Q221*H221</f>
        <v>0.45428239999999998</v>
      </c>
      <c r="S221" s="148">
        <v>0</v>
      </c>
      <c r="T221" s="149">
        <f>S221*H221</f>
        <v>0</v>
      </c>
      <c r="AR221" s="150" t="s">
        <v>300</v>
      </c>
      <c r="AT221" s="150" t="s">
        <v>297</v>
      </c>
      <c r="AU221" s="150" t="s">
        <v>171</v>
      </c>
      <c r="AY221" s="16" t="s">
        <v>163</v>
      </c>
      <c r="BE221" s="151">
        <f>IF(N221="základná",J221,0)</f>
        <v>0</v>
      </c>
      <c r="BF221" s="151">
        <f>IF(N221="znížená",J221,0)</f>
        <v>0</v>
      </c>
      <c r="BG221" s="151">
        <f>IF(N221="zákl. prenesená",J221,0)</f>
        <v>0</v>
      </c>
      <c r="BH221" s="151">
        <f>IF(N221="zníž. prenesená",J221,0)</f>
        <v>0</v>
      </c>
      <c r="BI221" s="151">
        <f>IF(N221="nulová",J221,0)</f>
        <v>0</v>
      </c>
      <c r="BJ221" s="16" t="s">
        <v>171</v>
      </c>
      <c r="BK221" s="151">
        <f>ROUND(I221*H221,2)</f>
        <v>0</v>
      </c>
      <c r="BL221" s="16" t="s">
        <v>275</v>
      </c>
      <c r="BM221" s="150" t="s">
        <v>2909</v>
      </c>
    </row>
    <row r="222" spans="2:65" s="1" customFormat="1" ht="16.5" customHeight="1">
      <c r="B222" s="31"/>
      <c r="C222" s="138" t="s">
        <v>393</v>
      </c>
      <c r="D222" s="138" t="s">
        <v>166</v>
      </c>
      <c r="E222" s="139" t="s">
        <v>2910</v>
      </c>
      <c r="F222" s="140" t="s">
        <v>2911</v>
      </c>
      <c r="G222" s="141" t="s">
        <v>222</v>
      </c>
      <c r="H222" s="142">
        <v>333</v>
      </c>
      <c r="I222" s="143"/>
      <c r="J222" s="144">
        <f>ROUND(I222*H222,2)</f>
        <v>0</v>
      </c>
      <c r="K222" s="145"/>
      <c r="L222" s="31"/>
      <c r="M222" s="146" t="s">
        <v>1</v>
      </c>
      <c r="N222" s="147" t="s">
        <v>40</v>
      </c>
      <c r="P222" s="148">
        <f>O222*H222</f>
        <v>0</v>
      </c>
      <c r="Q222" s="148">
        <v>0</v>
      </c>
      <c r="R222" s="148">
        <f>Q222*H222</f>
        <v>0</v>
      </c>
      <c r="S222" s="148">
        <v>0</v>
      </c>
      <c r="T222" s="149">
        <f>S222*H222</f>
        <v>0</v>
      </c>
      <c r="AR222" s="150" t="s">
        <v>275</v>
      </c>
      <c r="AT222" s="150" t="s">
        <v>166</v>
      </c>
      <c r="AU222" s="150" t="s">
        <v>171</v>
      </c>
      <c r="AY222" s="16" t="s">
        <v>163</v>
      </c>
      <c r="BE222" s="151">
        <f>IF(N222="základná",J222,0)</f>
        <v>0</v>
      </c>
      <c r="BF222" s="151">
        <f>IF(N222="znížená",J222,0)</f>
        <v>0</v>
      </c>
      <c r="BG222" s="151">
        <f>IF(N222="zákl. prenesená",J222,0)</f>
        <v>0</v>
      </c>
      <c r="BH222" s="151">
        <f>IF(N222="zníž. prenesená",J222,0)</f>
        <v>0</v>
      </c>
      <c r="BI222" s="151">
        <f>IF(N222="nulová",J222,0)</f>
        <v>0</v>
      </c>
      <c r="BJ222" s="16" t="s">
        <v>171</v>
      </c>
      <c r="BK222" s="151">
        <f>ROUND(I222*H222,2)</f>
        <v>0</v>
      </c>
      <c r="BL222" s="16" t="s">
        <v>275</v>
      </c>
      <c r="BM222" s="150" t="s">
        <v>2912</v>
      </c>
    </row>
    <row r="223" spans="2:65" s="13" customFormat="1" ht="12">
      <c r="B223" s="159"/>
      <c r="D223" s="153" t="s">
        <v>173</v>
      </c>
      <c r="E223" s="160" t="s">
        <v>1</v>
      </c>
      <c r="F223" s="161" t="s">
        <v>2913</v>
      </c>
      <c r="H223" s="162">
        <v>210</v>
      </c>
      <c r="I223" s="163"/>
      <c r="L223" s="159"/>
      <c r="M223" s="164"/>
      <c r="T223" s="165"/>
      <c r="AT223" s="160" t="s">
        <v>173</v>
      </c>
      <c r="AU223" s="160" t="s">
        <v>171</v>
      </c>
      <c r="AV223" s="13" t="s">
        <v>171</v>
      </c>
      <c r="AW223" s="13" t="s">
        <v>31</v>
      </c>
      <c r="AX223" s="13" t="s">
        <v>74</v>
      </c>
      <c r="AY223" s="160" t="s">
        <v>163</v>
      </c>
    </row>
    <row r="224" spans="2:65" s="13" customFormat="1" ht="12">
      <c r="B224" s="159"/>
      <c r="D224" s="153" t="s">
        <v>173</v>
      </c>
      <c r="E224" s="160" t="s">
        <v>1</v>
      </c>
      <c r="F224" s="161" t="s">
        <v>2914</v>
      </c>
      <c r="H224" s="162">
        <v>123</v>
      </c>
      <c r="I224" s="163"/>
      <c r="L224" s="159"/>
      <c r="M224" s="164"/>
      <c r="T224" s="165"/>
      <c r="AT224" s="160" t="s">
        <v>173</v>
      </c>
      <c r="AU224" s="160" t="s">
        <v>171</v>
      </c>
      <c r="AV224" s="13" t="s">
        <v>171</v>
      </c>
      <c r="AW224" s="13" t="s">
        <v>31</v>
      </c>
      <c r="AX224" s="13" t="s">
        <v>74</v>
      </c>
      <c r="AY224" s="160" t="s">
        <v>163</v>
      </c>
    </row>
    <row r="225" spans="2:65" s="14" customFormat="1" ht="12">
      <c r="B225" s="166"/>
      <c r="D225" s="153" t="s">
        <v>173</v>
      </c>
      <c r="E225" s="167" t="s">
        <v>1</v>
      </c>
      <c r="F225" s="168" t="s">
        <v>178</v>
      </c>
      <c r="H225" s="169">
        <v>333</v>
      </c>
      <c r="I225" s="170"/>
      <c r="L225" s="166"/>
      <c r="M225" s="171"/>
      <c r="T225" s="172"/>
      <c r="AT225" s="167" t="s">
        <v>173</v>
      </c>
      <c r="AU225" s="167" t="s">
        <v>171</v>
      </c>
      <c r="AV225" s="14" t="s">
        <v>170</v>
      </c>
      <c r="AW225" s="14" t="s">
        <v>31</v>
      </c>
      <c r="AX225" s="14" t="s">
        <v>82</v>
      </c>
      <c r="AY225" s="167" t="s">
        <v>163</v>
      </c>
    </row>
    <row r="226" spans="2:65" s="1" customFormat="1" ht="24.25" customHeight="1">
      <c r="B226" s="31"/>
      <c r="C226" s="176" t="s">
        <v>398</v>
      </c>
      <c r="D226" s="176" t="s">
        <v>297</v>
      </c>
      <c r="E226" s="177" t="s">
        <v>394</v>
      </c>
      <c r="F226" s="178" t="s">
        <v>395</v>
      </c>
      <c r="G226" s="179" t="s">
        <v>169</v>
      </c>
      <c r="H226" s="180">
        <v>0.64</v>
      </c>
      <c r="I226" s="181"/>
      <c r="J226" s="182">
        <f>ROUND(I226*H226,2)</f>
        <v>0</v>
      </c>
      <c r="K226" s="183"/>
      <c r="L226" s="184"/>
      <c r="M226" s="185" t="s">
        <v>1</v>
      </c>
      <c r="N226" s="186" t="s">
        <v>40</v>
      </c>
      <c r="P226" s="148">
        <f>O226*H226</f>
        <v>0</v>
      </c>
      <c r="Q226" s="148">
        <v>0.54</v>
      </c>
      <c r="R226" s="148">
        <f>Q226*H226</f>
        <v>0.34560000000000002</v>
      </c>
      <c r="S226" s="148">
        <v>0</v>
      </c>
      <c r="T226" s="149">
        <f>S226*H226</f>
        <v>0</v>
      </c>
      <c r="AR226" s="150" t="s">
        <v>300</v>
      </c>
      <c r="AT226" s="150" t="s">
        <v>297</v>
      </c>
      <c r="AU226" s="150" t="s">
        <v>171</v>
      </c>
      <c r="AY226" s="16" t="s">
        <v>163</v>
      </c>
      <c r="BE226" s="151">
        <f>IF(N226="základná",J226,0)</f>
        <v>0</v>
      </c>
      <c r="BF226" s="151">
        <f>IF(N226="znížená",J226,0)</f>
        <v>0</v>
      </c>
      <c r="BG226" s="151">
        <f>IF(N226="zákl. prenesená",J226,0)</f>
        <v>0</v>
      </c>
      <c r="BH226" s="151">
        <f>IF(N226="zníž. prenesená",J226,0)</f>
        <v>0</v>
      </c>
      <c r="BI226" s="151">
        <f>IF(N226="nulová",J226,0)</f>
        <v>0</v>
      </c>
      <c r="BJ226" s="16" t="s">
        <v>171</v>
      </c>
      <c r="BK226" s="151">
        <f>ROUND(I226*H226,2)</f>
        <v>0</v>
      </c>
      <c r="BL226" s="16" t="s">
        <v>275</v>
      </c>
      <c r="BM226" s="150" t="s">
        <v>2915</v>
      </c>
    </row>
    <row r="227" spans="2:65" s="13" customFormat="1" ht="12">
      <c r="B227" s="159"/>
      <c r="D227" s="153" t="s">
        <v>173</v>
      </c>
      <c r="E227" s="160" t="s">
        <v>1</v>
      </c>
      <c r="F227" s="161" t="s">
        <v>2916</v>
      </c>
      <c r="H227" s="162">
        <v>0.53300000000000003</v>
      </c>
      <c r="I227" s="163"/>
      <c r="L227" s="159"/>
      <c r="M227" s="164"/>
      <c r="T227" s="165"/>
      <c r="AT227" s="160" t="s">
        <v>173</v>
      </c>
      <c r="AU227" s="160" t="s">
        <v>171</v>
      </c>
      <c r="AV227" s="13" t="s">
        <v>171</v>
      </c>
      <c r="AW227" s="13" t="s">
        <v>31</v>
      </c>
      <c r="AX227" s="13" t="s">
        <v>82</v>
      </c>
      <c r="AY227" s="160" t="s">
        <v>163</v>
      </c>
    </row>
    <row r="228" spans="2:65" s="13" customFormat="1" ht="12">
      <c r="B228" s="159"/>
      <c r="D228" s="153" t="s">
        <v>173</v>
      </c>
      <c r="F228" s="161" t="s">
        <v>2917</v>
      </c>
      <c r="H228" s="162">
        <v>0.64</v>
      </c>
      <c r="I228" s="163"/>
      <c r="L228" s="159"/>
      <c r="M228" s="164"/>
      <c r="T228" s="165"/>
      <c r="AT228" s="160" t="s">
        <v>173</v>
      </c>
      <c r="AU228" s="160" t="s">
        <v>171</v>
      </c>
      <c r="AV228" s="13" t="s">
        <v>171</v>
      </c>
      <c r="AW228" s="13" t="s">
        <v>4</v>
      </c>
      <c r="AX228" s="13" t="s">
        <v>82</v>
      </c>
      <c r="AY228" s="160" t="s">
        <v>163</v>
      </c>
    </row>
    <row r="229" spans="2:65" s="1" customFormat="1" ht="33" customHeight="1">
      <c r="B229" s="31"/>
      <c r="C229" s="138" t="s">
        <v>403</v>
      </c>
      <c r="D229" s="138" t="s">
        <v>166</v>
      </c>
      <c r="E229" s="139" t="s">
        <v>2918</v>
      </c>
      <c r="F229" s="140" t="s">
        <v>2919</v>
      </c>
      <c r="G229" s="141" t="s">
        <v>222</v>
      </c>
      <c r="H229" s="142">
        <v>211.5</v>
      </c>
      <c r="I229" s="143"/>
      <c r="J229" s="144">
        <f>ROUND(I229*H229,2)</f>
        <v>0</v>
      </c>
      <c r="K229" s="145"/>
      <c r="L229" s="31"/>
      <c r="M229" s="146" t="s">
        <v>1</v>
      </c>
      <c r="N229" s="147" t="s">
        <v>40</v>
      </c>
      <c r="P229" s="148">
        <f>O229*H229</f>
        <v>0</v>
      </c>
      <c r="Q229" s="148">
        <v>2.1000000000000001E-4</v>
      </c>
      <c r="R229" s="148">
        <f>Q229*H229</f>
        <v>4.4415000000000003E-2</v>
      </c>
      <c r="S229" s="148">
        <v>0</v>
      </c>
      <c r="T229" s="149">
        <f>S229*H229</f>
        <v>0</v>
      </c>
      <c r="AR229" s="150" t="s">
        <v>275</v>
      </c>
      <c r="AT229" s="150" t="s">
        <v>166</v>
      </c>
      <c r="AU229" s="150" t="s">
        <v>171</v>
      </c>
      <c r="AY229" s="16" t="s">
        <v>163</v>
      </c>
      <c r="BE229" s="151">
        <f>IF(N229="základná",J229,0)</f>
        <v>0</v>
      </c>
      <c r="BF229" s="151">
        <f>IF(N229="znížená",J229,0)</f>
        <v>0</v>
      </c>
      <c r="BG229" s="151">
        <f>IF(N229="zákl. prenesená",J229,0)</f>
        <v>0</v>
      </c>
      <c r="BH229" s="151">
        <f>IF(N229="zníž. prenesená",J229,0)</f>
        <v>0</v>
      </c>
      <c r="BI229" s="151">
        <f>IF(N229="nulová",J229,0)</f>
        <v>0</v>
      </c>
      <c r="BJ229" s="16" t="s">
        <v>171</v>
      </c>
      <c r="BK229" s="151">
        <f>ROUND(I229*H229,2)</f>
        <v>0</v>
      </c>
      <c r="BL229" s="16" t="s">
        <v>275</v>
      </c>
      <c r="BM229" s="150" t="s">
        <v>2920</v>
      </c>
    </row>
    <row r="230" spans="2:65" s="13" customFormat="1" ht="12">
      <c r="B230" s="159"/>
      <c r="D230" s="153" t="s">
        <v>173</v>
      </c>
      <c r="E230" s="160" t="s">
        <v>1</v>
      </c>
      <c r="F230" s="161" t="s">
        <v>2921</v>
      </c>
      <c r="H230" s="162">
        <v>211.5</v>
      </c>
      <c r="I230" s="163"/>
      <c r="L230" s="159"/>
      <c r="M230" s="164"/>
      <c r="T230" s="165"/>
      <c r="AT230" s="160" t="s">
        <v>173</v>
      </c>
      <c r="AU230" s="160" t="s">
        <v>171</v>
      </c>
      <c r="AV230" s="13" t="s">
        <v>171</v>
      </c>
      <c r="AW230" s="13" t="s">
        <v>31</v>
      </c>
      <c r="AX230" s="13" t="s">
        <v>82</v>
      </c>
      <c r="AY230" s="160" t="s">
        <v>163</v>
      </c>
    </row>
    <row r="231" spans="2:65" s="1" customFormat="1" ht="33" customHeight="1">
      <c r="B231" s="31"/>
      <c r="C231" s="138" t="s">
        <v>409</v>
      </c>
      <c r="D231" s="138" t="s">
        <v>166</v>
      </c>
      <c r="E231" s="139" t="s">
        <v>2922</v>
      </c>
      <c r="F231" s="140" t="s">
        <v>2923</v>
      </c>
      <c r="G231" s="141" t="s">
        <v>222</v>
      </c>
      <c r="H231" s="142">
        <v>41</v>
      </c>
      <c r="I231" s="143"/>
      <c r="J231" s="144">
        <f>ROUND(I231*H231,2)</f>
        <v>0</v>
      </c>
      <c r="K231" s="145"/>
      <c r="L231" s="31"/>
      <c r="M231" s="146" t="s">
        <v>1</v>
      </c>
      <c r="N231" s="147" t="s">
        <v>40</v>
      </c>
      <c r="P231" s="148">
        <f>O231*H231</f>
        <v>0</v>
      </c>
      <c r="Q231" s="148">
        <v>2.1000000000000001E-4</v>
      </c>
      <c r="R231" s="148">
        <f>Q231*H231</f>
        <v>8.6099999999999996E-3</v>
      </c>
      <c r="S231" s="148">
        <v>0</v>
      </c>
      <c r="T231" s="149">
        <f>S231*H231</f>
        <v>0</v>
      </c>
      <c r="AR231" s="150" t="s">
        <v>275</v>
      </c>
      <c r="AT231" s="150" t="s">
        <v>166</v>
      </c>
      <c r="AU231" s="150" t="s">
        <v>171</v>
      </c>
      <c r="AY231" s="16" t="s">
        <v>163</v>
      </c>
      <c r="BE231" s="151">
        <f>IF(N231="základná",J231,0)</f>
        <v>0</v>
      </c>
      <c r="BF231" s="151">
        <f>IF(N231="znížená",J231,0)</f>
        <v>0</v>
      </c>
      <c r="BG231" s="151">
        <f>IF(N231="zákl. prenesená",J231,0)</f>
        <v>0</v>
      </c>
      <c r="BH231" s="151">
        <f>IF(N231="zníž. prenesená",J231,0)</f>
        <v>0</v>
      </c>
      <c r="BI231" s="151">
        <f>IF(N231="nulová",J231,0)</f>
        <v>0</v>
      </c>
      <c r="BJ231" s="16" t="s">
        <v>171</v>
      </c>
      <c r="BK231" s="151">
        <f>ROUND(I231*H231,2)</f>
        <v>0</v>
      </c>
      <c r="BL231" s="16" t="s">
        <v>275</v>
      </c>
      <c r="BM231" s="150" t="s">
        <v>2924</v>
      </c>
    </row>
    <row r="232" spans="2:65" s="13" customFormat="1" ht="12">
      <c r="B232" s="159"/>
      <c r="D232" s="153" t="s">
        <v>173</v>
      </c>
      <c r="E232" s="160" t="s">
        <v>1</v>
      </c>
      <c r="F232" s="161" t="s">
        <v>2925</v>
      </c>
      <c r="H232" s="162">
        <v>41</v>
      </c>
      <c r="I232" s="163"/>
      <c r="L232" s="159"/>
      <c r="M232" s="164"/>
      <c r="T232" s="165"/>
      <c r="AT232" s="160" t="s">
        <v>173</v>
      </c>
      <c r="AU232" s="160" t="s">
        <v>171</v>
      </c>
      <c r="AV232" s="13" t="s">
        <v>171</v>
      </c>
      <c r="AW232" s="13" t="s">
        <v>31</v>
      </c>
      <c r="AX232" s="13" t="s">
        <v>82</v>
      </c>
      <c r="AY232" s="160" t="s">
        <v>163</v>
      </c>
    </row>
    <row r="233" spans="2:65" s="1" customFormat="1" ht="55.5" customHeight="1">
      <c r="B233" s="31"/>
      <c r="C233" s="176" t="s">
        <v>415</v>
      </c>
      <c r="D233" s="176" t="s">
        <v>297</v>
      </c>
      <c r="E233" s="177" t="s">
        <v>2926</v>
      </c>
      <c r="F233" s="178" t="s">
        <v>2927</v>
      </c>
      <c r="G233" s="179" t="s">
        <v>169</v>
      </c>
      <c r="H233" s="180">
        <v>5.5460000000000003</v>
      </c>
      <c r="I233" s="181"/>
      <c r="J233" s="182">
        <f>ROUND(I233*H233,2)</f>
        <v>0</v>
      </c>
      <c r="K233" s="183"/>
      <c r="L233" s="184"/>
      <c r="M233" s="185" t="s">
        <v>1</v>
      </c>
      <c r="N233" s="186" t="s">
        <v>40</v>
      </c>
      <c r="P233" s="148">
        <f>O233*H233</f>
        <v>0</v>
      </c>
      <c r="Q233" s="148">
        <v>0.54</v>
      </c>
      <c r="R233" s="148">
        <f>Q233*H233</f>
        <v>2.9948400000000004</v>
      </c>
      <c r="S233" s="148">
        <v>0</v>
      </c>
      <c r="T233" s="149">
        <f>S233*H233</f>
        <v>0</v>
      </c>
      <c r="AR233" s="150" t="s">
        <v>300</v>
      </c>
      <c r="AT233" s="150" t="s">
        <v>297</v>
      </c>
      <c r="AU233" s="150" t="s">
        <v>171</v>
      </c>
      <c r="AY233" s="16" t="s">
        <v>163</v>
      </c>
      <c r="BE233" s="151">
        <f>IF(N233="základná",J233,0)</f>
        <v>0</v>
      </c>
      <c r="BF233" s="151">
        <f>IF(N233="znížená",J233,0)</f>
        <v>0</v>
      </c>
      <c r="BG233" s="151">
        <f>IF(N233="zákl. prenesená",J233,0)</f>
        <v>0</v>
      </c>
      <c r="BH233" s="151">
        <f>IF(N233="zníž. prenesená",J233,0)</f>
        <v>0</v>
      </c>
      <c r="BI233" s="151">
        <f>IF(N233="nulová",J233,0)</f>
        <v>0</v>
      </c>
      <c r="BJ233" s="16" t="s">
        <v>171</v>
      </c>
      <c r="BK233" s="151">
        <f>ROUND(I233*H233,2)</f>
        <v>0</v>
      </c>
      <c r="BL233" s="16" t="s">
        <v>275</v>
      </c>
      <c r="BM233" s="150" t="s">
        <v>2928</v>
      </c>
    </row>
    <row r="234" spans="2:65" s="13" customFormat="1" ht="12">
      <c r="B234" s="159"/>
      <c r="D234" s="153" t="s">
        <v>173</v>
      </c>
      <c r="F234" s="161" t="s">
        <v>2929</v>
      </c>
      <c r="H234" s="162">
        <v>5.5460000000000003</v>
      </c>
      <c r="I234" s="163"/>
      <c r="L234" s="159"/>
      <c r="M234" s="164"/>
      <c r="T234" s="165"/>
      <c r="AT234" s="160" t="s">
        <v>173</v>
      </c>
      <c r="AU234" s="160" t="s">
        <v>171</v>
      </c>
      <c r="AV234" s="13" t="s">
        <v>171</v>
      </c>
      <c r="AW234" s="13" t="s">
        <v>4</v>
      </c>
      <c r="AX234" s="13" t="s">
        <v>82</v>
      </c>
      <c r="AY234" s="160" t="s">
        <v>163</v>
      </c>
    </row>
    <row r="235" spans="2:65" s="1" customFormat="1" ht="16.5" customHeight="1">
      <c r="B235" s="31"/>
      <c r="C235" s="138" t="s">
        <v>419</v>
      </c>
      <c r="D235" s="138" t="s">
        <v>166</v>
      </c>
      <c r="E235" s="139" t="s">
        <v>2930</v>
      </c>
      <c r="F235" s="140" t="s">
        <v>2931</v>
      </c>
      <c r="G235" s="141" t="s">
        <v>169</v>
      </c>
      <c r="H235" s="142">
        <v>7.81</v>
      </c>
      <c r="I235" s="143"/>
      <c r="J235" s="144">
        <f>ROUND(I235*H235,2)</f>
        <v>0</v>
      </c>
      <c r="K235" s="145"/>
      <c r="L235" s="31"/>
      <c r="M235" s="146" t="s">
        <v>1</v>
      </c>
      <c r="N235" s="147" t="s">
        <v>40</v>
      </c>
      <c r="P235" s="148">
        <f>O235*H235</f>
        <v>0</v>
      </c>
      <c r="Q235" s="148">
        <v>2.5776E-2</v>
      </c>
      <c r="R235" s="148">
        <f>Q235*H235</f>
        <v>0.20131056</v>
      </c>
      <c r="S235" s="148">
        <v>0</v>
      </c>
      <c r="T235" s="149">
        <f>S235*H235</f>
        <v>0</v>
      </c>
      <c r="AR235" s="150" t="s">
        <v>275</v>
      </c>
      <c r="AT235" s="150" t="s">
        <v>166</v>
      </c>
      <c r="AU235" s="150" t="s">
        <v>171</v>
      </c>
      <c r="AY235" s="16" t="s">
        <v>163</v>
      </c>
      <c r="BE235" s="151">
        <f>IF(N235="základná",J235,0)</f>
        <v>0</v>
      </c>
      <c r="BF235" s="151">
        <f>IF(N235="znížená",J235,0)</f>
        <v>0</v>
      </c>
      <c r="BG235" s="151">
        <f>IF(N235="zákl. prenesená",J235,0)</f>
        <v>0</v>
      </c>
      <c r="BH235" s="151">
        <f>IF(N235="zníž. prenesená",J235,0)</f>
        <v>0</v>
      </c>
      <c r="BI235" s="151">
        <f>IF(N235="nulová",J235,0)</f>
        <v>0</v>
      </c>
      <c r="BJ235" s="16" t="s">
        <v>171</v>
      </c>
      <c r="BK235" s="151">
        <f>ROUND(I235*H235,2)</f>
        <v>0</v>
      </c>
      <c r="BL235" s="16" t="s">
        <v>275</v>
      </c>
      <c r="BM235" s="150" t="s">
        <v>2932</v>
      </c>
    </row>
    <row r="236" spans="2:65" s="1" customFormat="1" ht="24.25" customHeight="1">
      <c r="B236" s="31"/>
      <c r="C236" s="138" t="s">
        <v>425</v>
      </c>
      <c r="D236" s="138" t="s">
        <v>166</v>
      </c>
      <c r="E236" s="139" t="s">
        <v>2933</v>
      </c>
      <c r="F236" s="140" t="s">
        <v>2934</v>
      </c>
      <c r="G236" s="141" t="s">
        <v>237</v>
      </c>
      <c r="H236" s="142">
        <v>4.0490000000000004</v>
      </c>
      <c r="I236" s="143"/>
      <c r="J236" s="144">
        <f>ROUND(I236*H236,2)</f>
        <v>0</v>
      </c>
      <c r="K236" s="145"/>
      <c r="L236" s="31"/>
      <c r="M236" s="146" t="s">
        <v>1</v>
      </c>
      <c r="N236" s="147" t="s">
        <v>40</v>
      </c>
      <c r="P236" s="148">
        <f>O236*H236</f>
        <v>0</v>
      </c>
      <c r="Q236" s="148">
        <v>0</v>
      </c>
      <c r="R236" s="148">
        <f>Q236*H236</f>
        <v>0</v>
      </c>
      <c r="S236" s="148">
        <v>0</v>
      </c>
      <c r="T236" s="149">
        <f>S236*H236</f>
        <v>0</v>
      </c>
      <c r="AR236" s="150" t="s">
        <v>275</v>
      </c>
      <c r="AT236" s="150" t="s">
        <v>166</v>
      </c>
      <c r="AU236" s="150" t="s">
        <v>171</v>
      </c>
      <c r="AY236" s="16" t="s">
        <v>163</v>
      </c>
      <c r="BE236" s="151">
        <f>IF(N236="základná",J236,0)</f>
        <v>0</v>
      </c>
      <c r="BF236" s="151">
        <f>IF(N236="znížená",J236,0)</f>
        <v>0</v>
      </c>
      <c r="BG236" s="151">
        <f>IF(N236="zákl. prenesená",J236,0)</f>
        <v>0</v>
      </c>
      <c r="BH236" s="151">
        <f>IF(N236="zníž. prenesená",J236,0)</f>
        <v>0</v>
      </c>
      <c r="BI236" s="151">
        <f>IF(N236="nulová",J236,0)</f>
        <v>0</v>
      </c>
      <c r="BJ236" s="16" t="s">
        <v>171</v>
      </c>
      <c r="BK236" s="151">
        <f>ROUND(I236*H236,2)</f>
        <v>0</v>
      </c>
      <c r="BL236" s="16" t="s">
        <v>275</v>
      </c>
      <c r="BM236" s="150" t="s">
        <v>2935</v>
      </c>
    </row>
    <row r="237" spans="2:65" s="1" customFormat="1" ht="24.25" customHeight="1">
      <c r="B237" s="31"/>
      <c r="C237" s="138" t="s">
        <v>433</v>
      </c>
      <c r="D237" s="138" t="s">
        <v>166</v>
      </c>
      <c r="E237" s="139" t="s">
        <v>1381</v>
      </c>
      <c r="F237" s="140" t="s">
        <v>2936</v>
      </c>
      <c r="G237" s="141" t="s">
        <v>773</v>
      </c>
      <c r="H237" s="142">
        <v>5</v>
      </c>
      <c r="I237" s="143"/>
      <c r="J237" s="144">
        <f>ROUND(I237*H237,2)</f>
        <v>0</v>
      </c>
      <c r="K237" s="145"/>
      <c r="L237" s="31"/>
      <c r="M237" s="146" t="s">
        <v>1</v>
      </c>
      <c r="N237" s="147" t="s">
        <v>40</v>
      </c>
      <c r="P237" s="148">
        <f>O237*H237</f>
        <v>0</v>
      </c>
      <c r="Q237" s="148">
        <v>0</v>
      </c>
      <c r="R237" s="148">
        <f>Q237*H237</f>
        <v>0</v>
      </c>
      <c r="S237" s="148">
        <v>0</v>
      </c>
      <c r="T237" s="149">
        <f>S237*H237</f>
        <v>0</v>
      </c>
      <c r="AR237" s="150" t="s">
        <v>275</v>
      </c>
      <c r="AT237" s="150" t="s">
        <v>166</v>
      </c>
      <c r="AU237" s="150" t="s">
        <v>171</v>
      </c>
      <c r="AY237" s="16" t="s">
        <v>163</v>
      </c>
      <c r="BE237" s="151">
        <f>IF(N237="základná",J237,0)</f>
        <v>0</v>
      </c>
      <c r="BF237" s="151">
        <f>IF(N237="znížená",J237,0)</f>
        <v>0</v>
      </c>
      <c r="BG237" s="151">
        <f>IF(N237="zákl. prenesená",J237,0)</f>
        <v>0</v>
      </c>
      <c r="BH237" s="151">
        <f>IF(N237="zníž. prenesená",J237,0)</f>
        <v>0</v>
      </c>
      <c r="BI237" s="151">
        <f>IF(N237="nulová",J237,0)</f>
        <v>0</v>
      </c>
      <c r="BJ237" s="16" t="s">
        <v>171</v>
      </c>
      <c r="BK237" s="151">
        <f>ROUND(I237*H237,2)</f>
        <v>0</v>
      </c>
      <c r="BL237" s="16" t="s">
        <v>275</v>
      </c>
      <c r="BM237" s="150" t="s">
        <v>2937</v>
      </c>
    </row>
    <row r="238" spans="2:65" s="13" customFormat="1" ht="12">
      <c r="B238" s="159"/>
      <c r="D238" s="153" t="s">
        <v>173</v>
      </c>
      <c r="E238" s="160" t="s">
        <v>1</v>
      </c>
      <c r="F238" s="161" t="s">
        <v>2938</v>
      </c>
      <c r="H238" s="162">
        <v>5</v>
      </c>
      <c r="I238" s="163"/>
      <c r="L238" s="159"/>
      <c r="M238" s="164"/>
      <c r="T238" s="165"/>
      <c r="AT238" s="160" t="s">
        <v>173</v>
      </c>
      <c r="AU238" s="160" t="s">
        <v>171</v>
      </c>
      <c r="AV238" s="13" t="s">
        <v>171</v>
      </c>
      <c r="AW238" s="13" t="s">
        <v>31</v>
      </c>
      <c r="AX238" s="13" t="s">
        <v>82</v>
      </c>
      <c r="AY238" s="160" t="s">
        <v>163</v>
      </c>
    </row>
    <row r="239" spans="2:65" s="11" customFormat="1" ht="22.75" customHeight="1">
      <c r="B239" s="126"/>
      <c r="D239" s="127" t="s">
        <v>73</v>
      </c>
      <c r="E239" s="136" t="s">
        <v>932</v>
      </c>
      <c r="F239" s="136" t="s">
        <v>933</v>
      </c>
      <c r="I239" s="129"/>
      <c r="J239" s="137">
        <f>BK239</f>
        <v>0</v>
      </c>
      <c r="L239" s="126"/>
      <c r="M239" s="131"/>
      <c r="P239" s="132">
        <f>SUM(P240:P242)</f>
        <v>0</v>
      </c>
      <c r="R239" s="132">
        <f>SUM(R240:R242)</f>
        <v>0.76807826920000011</v>
      </c>
      <c r="T239" s="133">
        <f>SUM(T240:T242)</f>
        <v>0</v>
      </c>
      <c r="AR239" s="127" t="s">
        <v>171</v>
      </c>
      <c r="AT239" s="134" t="s">
        <v>73</v>
      </c>
      <c r="AU239" s="134" t="s">
        <v>82</v>
      </c>
      <c r="AY239" s="127" t="s">
        <v>163</v>
      </c>
      <c r="BK239" s="135">
        <f>SUM(BK240:BK242)</f>
        <v>0</v>
      </c>
    </row>
    <row r="240" spans="2:65" s="1" customFormat="1" ht="33" customHeight="1">
      <c r="B240" s="31"/>
      <c r="C240" s="138" t="s">
        <v>446</v>
      </c>
      <c r="D240" s="138" t="s">
        <v>166</v>
      </c>
      <c r="E240" s="139" t="s">
        <v>2939</v>
      </c>
      <c r="F240" s="140" t="s">
        <v>2940</v>
      </c>
      <c r="G240" s="141" t="s">
        <v>183</v>
      </c>
      <c r="H240" s="142">
        <v>30.635000000000002</v>
      </c>
      <c r="I240" s="143"/>
      <c r="J240" s="144">
        <f>ROUND(I240*H240,2)</f>
        <v>0</v>
      </c>
      <c r="K240" s="145"/>
      <c r="L240" s="31"/>
      <c r="M240" s="146" t="s">
        <v>1</v>
      </c>
      <c r="N240" s="147" t="s">
        <v>40</v>
      </c>
      <c r="P240" s="148">
        <f>O240*H240</f>
        <v>0</v>
      </c>
      <c r="Q240" s="148">
        <v>2.5071920000000001E-2</v>
      </c>
      <c r="R240" s="148">
        <f>Q240*H240</f>
        <v>0.76807826920000011</v>
      </c>
      <c r="S240" s="148">
        <v>0</v>
      </c>
      <c r="T240" s="149">
        <f>S240*H240</f>
        <v>0</v>
      </c>
      <c r="AR240" s="150" t="s">
        <v>275</v>
      </c>
      <c r="AT240" s="150" t="s">
        <v>166</v>
      </c>
      <c r="AU240" s="150" t="s">
        <v>171</v>
      </c>
      <c r="AY240" s="16" t="s">
        <v>163</v>
      </c>
      <c r="BE240" s="151">
        <f>IF(N240="základná",J240,0)</f>
        <v>0</v>
      </c>
      <c r="BF240" s="151">
        <f>IF(N240="znížená",J240,0)</f>
        <v>0</v>
      </c>
      <c r="BG240" s="151">
        <f>IF(N240="zákl. prenesená",J240,0)</f>
        <v>0</v>
      </c>
      <c r="BH240" s="151">
        <f>IF(N240="zníž. prenesená",J240,0)</f>
        <v>0</v>
      </c>
      <c r="BI240" s="151">
        <f>IF(N240="nulová",J240,0)</f>
        <v>0</v>
      </c>
      <c r="BJ240" s="16" t="s">
        <v>171</v>
      </c>
      <c r="BK240" s="151">
        <f>ROUND(I240*H240,2)</f>
        <v>0</v>
      </c>
      <c r="BL240" s="16" t="s">
        <v>275</v>
      </c>
      <c r="BM240" s="150" t="s">
        <v>2941</v>
      </c>
    </row>
    <row r="241" spans="2:65" s="13" customFormat="1" ht="12">
      <c r="B241" s="159"/>
      <c r="D241" s="153" t="s">
        <v>173</v>
      </c>
      <c r="E241" s="160" t="s">
        <v>1</v>
      </c>
      <c r="F241" s="161" t="s">
        <v>2942</v>
      </c>
      <c r="H241" s="162">
        <v>30.635000000000002</v>
      </c>
      <c r="I241" s="163"/>
      <c r="L241" s="159"/>
      <c r="M241" s="164"/>
      <c r="T241" s="165"/>
      <c r="AT241" s="160" t="s">
        <v>173</v>
      </c>
      <c r="AU241" s="160" t="s">
        <v>171</v>
      </c>
      <c r="AV241" s="13" t="s">
        <v>171</v>
      </c>
      <c r="AW241" s="13" t="s">
        <v>31</v>
      </c>
      <c r="AX241" s="13" t="s">
        <v>82</v>
      </c>
      <c r="AY241" s="160" t="s">
        <v>163</v>
      </c>
    </row>
    <row r="242" spans="2:65" s="1" customFormat="1" ht="24.25" customHeight="1">
      <c r="B242" s="31"/>
      <c r="C242" s="138" t="s">
        <v>450</v>
      </c>
      <c r="D242" s="138" t="s">
        <v>166</v>
      </c>
      <c r="E242" s="139" t="s">
        <v>2943</v>
      </c>
      <c r="F242" s="140" t="s">
        <v>2944</v>
      </c>
      <c r="G242" s="141" t="s">
        <v>237</v>
      </c>
      <c r="H242" s="142">
        <v>0.76800000000000002</v>
      </c>
      <c r="I242" s="143"/>
      <c r="J242" s="144">
        <f>ROUND(I242*H242,2)</f>
        <v>0</v>
      </c>
      <c r="K242" s="145"/>
      <c r="L242" s="31"/>
      <c r="M242" s="146" t="s">
        <v>1</v>
      </c>
      <c r="N242" s="147" t="s">
        <v>40</v>
      </c>
      <c r="P242" s="148">
        <f>O242*H242</f>
        <v>0</v>
      </c>
      <c r="Q242" s="148">
        <v>0</v>
      </c>
      <c r="R242" s="148">
        <f>Q242*H242</f>
        <v>0</v>
      </c>
      <c r="S242" s="148">
        <v>0</v>
      </c>
      <c r="T242" s="149">
        <f>S242*H242</f>
        <v>0</v>
      </c>
      <c r="AR242" s="150" t="s">
        <v>275</v>
      </c>
      <c r="AT242" s="150" t="s">
        <v>166</v>
      </c>
      <c r="AU242" s="150" t="s">
        <v>171</v>
      </c>
      <c r="AY242" s="16" t="s">
        <v>163</v>
      </c>
      <c r="BE242" s="151">
        <f>IF(N242="základná",J242,0)</f>
        <v>0</v>
      </c>
      <c r="BF242" s="151">
        <f>IF(N242="znížená",J242,0)</f>
        <v>0</v>
      </c>
      <c r="BG242" s="151">
        <f>IF(N242="zákl. prenesená",J242,0)</f>
        <v>0</v>
      </c>
      <c r="BH242" s="151">
        <f>IF(N242="zníž. prenesená",J242,0)</f>
        <v>0</v>
      </c>
      <c r="BI242" s="151">
        <f>IF(N242="nulová",J242,0)</f>
        <v>0</v>
      </c>
      <c r="BJ242" s="16" t="s">
        <v>171</v>
      </c>
      <c r="BK242" s="151">
        <f>ROUND(I242*H242,2)</f>
        <v>0</v>
      </c>
      <c r="BL242" s="16" t="s">
        <v>275</v>
      </c>
      <c r="BM242" s="150" t="s">
        <v>2945</v>
      </c>
    </row>
    <row r="243" spans="2:65" s="11" customFormat="1" ht="22.75" customHeight="1">
      <c r="B243" s="126"/>
      <c r="D243" s="127" t="s">
        <v>73</v>
      </c>
      <c r="E243" s="136" t="s">
        <v>423</v>
      </c>
      <c r="F243" s="136" t="s">
        <v>424</v>
      </c>
      <c r="I243" s="129"/>
      <c r="J243" s="137">
        <f>BK243</f>
        <v>0</v>
      </c>
      <c r="L243" s="126"/>
      <c r="M243" s="131"/>
      <c r="P243" s="132">
        <f>SUM(P244:P248)</f>
        <v>0</v>
      </c>
      <c r="R243" s="132">
        <f>SUM(R244:R248)</f>
        <v>2.4842547999999999E-2</v>
      </c>
      <c r="T243" s="133">
        <f>SUM(T244:T248)</f>
        <v>0</v>
      </c>
      <c r="AR243" s="127" t="s">
        <v>171</v>
      </c>
      <c r="AT243" s="134" t="s">
        <v>73</v>
      </c>
      <c r="AU243" s="134" t="s">
        <v>82</v>
      </c>
      <c r="AY243" s="127" t="s">
        <v>163</v>
      </c>
      <c r="BK243" s="135">
        <f>SUM(BK244:BK248)</f>
        <v>0</v>
      </c>
    </row>
    <row r="244" spans="2:65" s="1" customFormat="1" ht="24.25" customHeight="1">
      <c r="B244" s="31"/>
      <c r="C244" s="138" t="s">
        <v>454</v>
      </c>
      <c r="D244" s="138" t="s">
        <v>166</v>
      </c>
      <c r="E244" s="139" t="s">
        <v>2946</v>
      </c>
      <c r="F244" s="140" t="s">
        <v>2947</v>
      </c>
      <c r="G244" s="141" t="s">
        <v>222</v>
      </c>
      <c r="H244" s="142">
        <v>7.6</v>
      </c>
      <c r="I244" s="143"/>
      <c r="J244" s="144">
        <f>ROUND(I244*H244,2)</f>
        <v>0</v>
      </c>
      <c r="K244" s="145"/>
      <c r="L244" s="31"/>
      <c r="M244" s="146" t="s">
        <v>1</v>
      </c>
      <c r="N244" s="147" t="s">
        <v>40</v>
      </c>
      <c r="P244" s="148">
        <f>O244*H244</f>
        <v>0</v>
      </c>
      <c r="Q244" s="148">
        <v>2.16073E-3</v>
      </c>
      <c r="R244" s="148">
        <f>Q244*H244</f>
        <v>1.6421548000000001E-2</v>
      </c>
      <c r="S244" s="148">
        <v>0</v>
      </c>
      <c r="T244" s="149">
        <f>S244*H244</f>
        <v>0</v>
      </c>
      <c r="AR244" s="150" t="s">
        <v>275</v>
      </c>
      <c r="AT244" s="150" t="s">
        <v>166</v>
      </c>
      <c r="AU244" s="150" t="s">
        <v>171</v>
      </c>
      <c r="AY244" s="16" t="s">
        <v>163</v>
      </c>
      <c r="BE244" s="151">
        <f>IF(N244="základná",J244,0)</f>
        <v>0</v>
      </c>
      <c r="BF244" s="151">
        <f>IF(N244="znížená",J244,0)</f>
        <v>0</v>
      </c>
      <c r="BG244" s="151">
        <f>IF(N244="zákl. prenesená",J244,0)</f>
        <v>0</v>
      </c>
      <c r="BH244" s="151">
        <f>IF(N244="zníž. prenesená",J244,0)</f>
        <v>0</v>
      </c>
      <c r="BI244" s="151">
        <f>IF(N244="nulová",J244,0)</f>
        <v>0</v>
      </c>
      <c r="BJ244" s="16" t="s">
        <v>171</v>
      </c>
      <c r="BK244" s="151">
        <f>ROUND(I244*H244,2)</f>
        <v>0</v>
      </c>
      <c r="BL244" s="16" t="s">
        <v>275</v>
      </c>
      <c r="BM244" s="150" t="s">
        <v>2948</v>
      </c>
    </row>
    <row r="245" spans="2:65" s="13" customFormat="1" ht="12">
      <c r="B245" s="159"/>
      <c r="D245" s="153" t="s">
        <v>173</v>
      </c>
      <c r="E245" s="160" t="s">
        <v>1</v>
      </c>
      <c r="F245" s="161" t="s">
        <v>2949</v>
      </c>
      <c r="H245" s="162">
        <v>7.6</v>
      </c>
      <c r="I245" s="163"/>
      <c r="L245" s="159"/>
      <c r="M245" s="164"/>
      <c r="T245" s="165"/>
      <c r="AT245" s="160" t="s">
        <v>173</v>
      </c>
      <c r="AU245" s="160" t="s">
        <v>171</v>
      </c>
      <c r="AV245" s="13" t="s">
        <v>171</v>
      </c>
      <c r="AW245" s="13" t="s">
        <v>31</v>
      </c>
      <c r="AX245" s="13" t="s">
        <v>82</v>
      </c>
      <c r="AY245" s="160" t="s">
        <v>163</v>
      </c>
    </row>
    <row r="246" spans="2:65" s="1" customFormat="1" ht="24.25" customHeight="1">
      <c r="B246" s="31"/>
      <c r="C246" s="138" t="s">
        <v>466</v>
      </c>
      <c r="D246" s="138" t="s">
        <v>166</v>
      </c>
      <c r="E246" s="139" t="s">
        <v>2950</v>
      </c>
      <c r="F246" s="140" t="s">
        <v>2951</v>
      </c>
      <c r="G246" s="141" t="s">
        <v>222</v>
      </c>
      <c r="H246" s="142">
        <v>3</v>
      </c>
      <c r="I246" s="143"/>
      <c r="J246" s="144">
        <f>ROUND(I246*H246,2)</f>
        <v>0</v>
      </c>
      <c r="K246" s="145"/>
      <c r="L246" s="31"/>
      <c r="M246" s="146" t="s">
        <v>1</v>
      </c>
      <c r="N246" s="147" t="s">
        <v>40</v>
      </c>
      <c r="P246" s="148">
        <f>O246*H246</f>
        <v>0</v>
      </c>
      <c r="Q246" s="148">
        <v>2.807E-3</v>
      </c>
      <c r="R246" s="148">
        <f>Q246*H246</f>
        <v>8.4209999999999997E-3</v>
      </c>
      <c r="S246" s="148">
        <v>0</v>
      </c>
      <c r="T246" s="149">
        <f>S246*H246</f>
        <v>0</v>
      </c>
      <c r="AR246" s="150" t="s">
        <v>275</v>
      </c>
      <c r="AT246" s="150" t="s">
        <v>166</v>
      </c>
      <c r="AU246" s="150" t="s">
        <v>171</v>
      </c>
      <c r="AY246" s="16" t="s">
        <v>163</v>
      </c>
      <c r="BE246" s="151">
        <f>IF(N246="základná",J246,0)</f>
        <v>0</v>
      </c>
      <c r="BF246" s="151">
        <f>IF(N246="znížená",J246,0)</f>
        <v>0</v>
      </c>
      <c r="BG246" s="151">
        <f>IF(N246="zákl. prenesená",J246,0)</f>
        <v>0</v>
      </c>
      <c r="BH246" s="151">
        <f>IF(N246="zníž. prenesená",J246,0)</f>
        <v>0</v>
      </c>
      <c r="BI246" s="151">
        <f>IF(N246="nulová",J246,0)</f>
        <v>0</v>
      </c>
      <c r="BJ246" s="16" t="s">
        <v>171</v>
      </c>
      <c r="BK246" s="151">
        <f>ROUND(I246*H246,2)</f>
        <v>0</v>
      </c>
      <c r="BL246" s="16" t="s">
        <v>275</v>
      </c>
      <c r="BM246" s="150" t="s">
        <v>2952</v>
      </c>
    </row>
    <row r="247" spans="2:65" s="13" customFormat="1" ht="12">
      <c r="B247" s="159"/>
      <c r="D247" s="153" t="s">
        <v>173</v>
      </c>
      <c r="E247" s="160" t="s">
        <v>1</v>
      </c>
      <c r="F247" s="161" t="s">
        <v>2833</v>
      </c>
      <c r="H247" s="162">
        <v>3</v>
      </c>
      <c r="I247" s="163"/>
      <c r="L247" s="159"/>
      <c r="M247" s="164"/>
      <c r="T247" s="165"/>
      <c r="AT247" s="160" t="s">
        <v>173</v>
      </c>
      <c r="AU247" s="160" t="s">
        <v>171</v>
      </c>
      <c r="AV247" s="13" t="s">
        <v>171</v>
      </c>
      <c r="AW247" s="13" t="s">
        <v>31</v>
      </c>
      <c r="AX247" s="13" t="s">
        <v>82</v>
      </c>
      <c r="AY247" s="160" t="s">
        <v>163</v>
      </c>
    </row>
    <row r="248" spans="2:65" s="1" customFormat="1" ht="24.25" customHeight="1">
      <c r="B248" s="31"/>
      <c r="C248" s="138" t="s">
        <v>470</v>
      </c>
      <c r="D248" s="138" t="s">
        <v>166</v>
      </c>
      <c r="E248" s="139" t="s">
        <v>2953</v>
      </c>
      <c r="F248" s="140" t="s">
        <v>2954</v>
      </c>
      <c r="G248" s="141" t="s">
        <v>237</v>
      </c>
      <c r="H248" s="142">
        <v>2.5000000000000001E-2</v>
      </c>
      <c r="I248" s="143"/>
      <c r="J248" s="144">
        <f>ROUND(I248*H248,2)</f>
        <v>0</v>
      </c>
      <c r="K248" s="145"/>
      <c r="L248" s="31"/>
      <c r="M248" s="146" t="s">
        <v>1</v>
      </c>
      <c r="N248" s="147" t="s">
        <v>40</v>
      </c>
      <c r="P248" s="148">
        <f>O248*H248</f>
        <v>0</v>
      </c>
      <c r="Q248" s="148">
        <v>0</v>
      </c>
      <c r="R248" s="148">
        <f>Q248*H248</f>
        <v>0</v>
      </c>
      <c r="S248" s="148">
        <v>0</v>
      </c>
      <c r="T248" s="149">
        <f>S248*H248</f>
        <v>0</v>
      </c>
      <c r="AR248" s="150" t="s">
        <v>275</v>
      </c>
      <c r="AT248" s="150" t="s">
        <v>166</v>
      </c>
      <c r="AU248" s="150" t="s">
        <v>171</v>
      </c>
      <c r="AY248" s="16" t="s">
        <v>163</v>
      </c>
      <c r="BE248" s="151">
        <f>IF(N248="základná",J248,0)</f>
        <v>0</v>
      </c>
      <c r="BF248" s="151">
        <f>IF(N248="znížená",J248,0)</f>
        <v>0</v>
      </c>
      <c r="BG248" s="151">
        <f>IF(N248="zákl. prenesená",J248,0)</f>
        <v>0</v>
      </c>
      <c r="BH248" s="151">
        <f>IF(N248="zníž. prenesená",J248,0)</f>
        <v>0</v>
      </c>
      <c r="BI248" s="151">
        <f>IF(N248="nulová",J248,0)</f>
        <v>0</v>
      </c>
      <c r="BJ248" s="16" t="s">
        <v>171</v>
      </c>
      <c r="BK248" s="151">
        <f>ROUND(I248*H248,2)</f>
        <v>0</v>
      </c>
      <c r="BL248" s="16" t="s">
        <v>275</v>
      </c>
      <c r="BM248" s="150" t="s">
        <v>2955</v>
      </c>
    </row>
    <row r="249" spans="2:65" s="11" customFormat="1" ht="22.75" customHeight="1">
      <c r="B249" s="126"/>
      <c r="D249" s="127" t="s">
        <v>73</v>
      </c>
      <c r="E249" s="136" t="s">
        <v>474</v>
      </c>
      <c r="F249" s="136" t="s">
        <v>475</v>
      </c>
      <c r="I249" s="129"/>
      <c r="J249" s="137">
        <f>BK249</f>
        <v>0</v>
      </c>
      <c r="L249" s="126"/>
      <c r="M249" s="131"/>
      <c r="P249" s="132">
        <f>SUM(P250:P252)</f>
        <v>0</v>
      </c>
      <c r="R249" s="132">
        <f>SUM(R250:R252)</f>
        <v>2.16201</v>
      </c>
      <c r="T249" s="133">
        <f>SUM(T250:T252)</f>
        <v>0</v>
      </c>
      <c r="AR249" s="127" t="s">
        <v>171</v>
      </c>
      <c r="AT249" s="134" t="s">
        <v>73</v>
      </c>
      <c r="AU249" s="134" t="s">
        <v>82</v>
      </c>
      <c r="AY249" s="127" t="s">
        <v>163</v>
      </c>
      <c r="BK249" s="135">
        <f>SUM(BK250:BK252)</f>
        <v>0</v>
      </c>
    </row>
    <row r="250" spans="2:65" s="1" customFormat="1" ht="37.75" customHeight="1">
      <c r="B250" s="31"/>
      <c r="C250" s="138" t="s">
        <v>476</v>
      </c>
      <c r="D250" s="138" t="s">
        <v>166</v>
      </c>
      <c r="E250" s="139" t="s">
        <v>481</v>
      </c>
      <c r="F250" s="140" t="s">
        <v>2956</v>
      </c>
      <c r="G250" s="141" t="s">
        <v>183</v>
      </c>
      <c r="H250" s="142">
        <v>57</v>
      </c>
      <c r="I250" s="143"/>
      <c r="J250" s="144">
        <f>ROUND(I250*H250,2)</f>
        <v>0</v>
      </c>
      <c r="K250" s="145"/>
      <c r="L250" s="31"/>
      <c r="M250" s="146" t="s">
        <v>1</v>
      </c>
      <c r="N250" s="147" t="s">
        <v>40</v>
      </c>
      <c r="P250" s="148">
        <f>O250*H250</f>
        <v>0</v>
      </c>
      <c r="Q250" s="148">
        <v>3.7929999999999998E-2</v>
      </c>
      <c r="R250" s="148">
        <f>Q250*H250</f>
        <v>2.16201</v>
      </c>
      <c r="S250" s="148">
        <v>0</v>
      </c>
      <c r="T250" s="149">
        <f>S250*H250</f>
        <v>0</v>
      </c>
      <c r="AR250" s="150" t="s">
        <v>275</v>
      </c>
      <c r="AT250" s="150" t="s">
        <v>166</v>
      </c>
      <c r="AU250" s="150" t="s">
        <v>171</v>
      </c>
      <c r="AY250" s="16" t="s">
        <v>163</v>
      </c>
      <c r="BE250" s="151">
        <f>IF(N250="základná",J250,0)</f>
        <v>0</v>
      </c>
      <c r="BF250" s="151">
        <f>IF(N250="znížená",J250,0)</f>
        <v>0</v>
      </c>
      <c r="BG250" s="151">
        <f>IF(N250="zákl. prenesená",J250,0)</f>
        <v>0</v>
      </c>
      <c r="BH250" s="151">
        <f>IF(N250="zníž. prenesená",J250,0)</f>
        <v>0</v>
      </c>
      <c r="BI250" s="151">
        <f>IF(N250="nulová",J250,0)</f>
        <v>0</v>
      </c>
      <c r="BJ250" s="16" t="s">
        <v>171</v>
      </c>
      <c r="BK250" s="151">
        <f>ROUND(I250*H250,2)</f>
        <v>0</v>
      </c>
      <c r="BL250" s="16" t="s">
        <v>275</v>
      </c>
      <c r="BM250" s="150" t="s">
        <v>2957</v>
      </c>
    </row>
    <row r="251" spans="2:65" s="13" customFormat="1" ht="12">
      <c r="B251" s="159"/>
      <c r="D251" s="153" t="s">
        <v>173</v>
      </c>
      <c r="E251" s="160" t="s">
        <v>1</v>
      </c>
      <c r="F251" s="161" t="s">
        <v>2958</v>
      </c>
      <c r="H251" s="162">
        <v>57</v>
      </c>
      <c r="I251" s="163"/>
      <c r="L251" s="159"/>
      <c r="M251" s="164"/>
      <c r="T251" s="165"/>
      <c r="AT251" s="160" t="s">
        <v>173</v>
      </c>
      <c r="AU251" s="160" t="s">
        <v>171</v>
      </c>
      <c r="AV251" s="13" t="s">
        <v>171</v>
      </c>
      <c r="AW251" s="13" t="s">
        <v>31</v>
      </c>
      <c r="AX251" s="13" t="s">
        <v>82</v>
      </c>
      <c r="AY251" s="160" t="s">
        <v>163</v>
      </c>
    </row>
    <row r="252" spans="2:65" s="1" customFormat="1" ht="21.75" customHeight="1">
      <c r="B252" s="31"/>
      <c r="C252" s="138" t="s">
        <v>480</v>
      </c>
      <c r="D252" s="138" t="s">
        <v>166</v>
      </c>
      <c r="E252" s="139" t="s">
        <v>2959</v>
      </c>
      <c r="F252" s="140" t="s">
        <v>2960</v>
      </c>
      <c r="G252" s="141" t="s">
        <v>237</v>
      </c>
      <c r="H252" s="142">
        <v>2.1619999999999999</v>
      </c>
      <c r="I252" s="143"/>
      <c r="J252" s="144">
        <f>ROUND(I252*H252,2)</f>
        <v>0</v>
      </c>
      <c r="K252" s="145"/>
      <c r="L252" s="31"/>
      <c r="M252" s="146" t="s">
        <v>1</v>
      </c>
      <c r="N252" s="147" t="s">
        <v>40</v>
      </c>
      <c r="P252" s="148">
        <f>O252*H252</f>
        <v>0</v>
      </c>
      <c r="Q252" s="148">
        <v>0</v>
      </c>
      <c r="R252" s="148">
        <f>Q252*H252</f>
        <v>0</v>
      </c>
      <c r="S252" s="148">
        <v>0</v>
      </c>
      <c r="T252" s="149">
        <f>S252*H252</f>
        <v>0</v>
      </c>
      <c r="AR252" s="150" t="s">
        <v>275</v>
      </c>
      <c r="AT252" s="150" t="s">
        <v>166</v>
      </c>
      <c r="AU252" s="150" t="s">
        <v>171</v>
      </c>
      <c r="AY252" s="16" t="s">
        <v>163</v>
      </c>
      <c r="BE252" s="151">
        <f>IF(N252="základná",J252,0)</f>
        <v>0</v>
      </c>
      <c r="BF252" s="151">
        <f>IF(N252="znížená",J252,0)</f>
        <v>0</v>
      </c>
      <c r="BG252" s="151">
        <f>IF(N252="zákl. prenesená",J252,0)</f>
        <v>0</v>
      </c>
      <c r="BH252" s="151">
        <f>IF(N252="zníž. prenesená",J252,0)</f>
        <v>0</v>
      </c>
      <c r="BI252" s="151">
        <f>IF(N252="nulová",J252,0)</f>
        <v>0</v>
      </c>
      <c r="BJ252" s="16" t="s">
        <v>171</v>
      </c>
      <c r="BK252" s="151">
        <f>ROUND(I252*H252,2)</f>
        <v>0</v>
      </c>
      <c r="BL252" s="16" t="s">
        <v>275</v>
      </c>
      <c r="BM252" s="150" t="s">
        <v>2961</v>
      </c>
    </row>
    <row r="253" spans="2:65" s="11" customFormat="1" ht="22.75" customHeight="1">
      <c r="B253" s="126"/>
      <c r="D253" s="127" t="s">
        <v>73</v>
      </c>
      <c r="E253" s="136" t="s">
        <v>1092</v>
      </c>
      <c r="F253" s="136" t="s">
        <v>1093</v>
      </c>
      <c r="I253" s="129"/>
      <c r="J253" s="137">
        <f>BK253</f>
        <v>0</v>
      </c>
      <c r="L253" s="126"/>
      <c r="M253" s="131"/>
      <c r="P253" s="132">
        <f>SUM(P254:P258)</f>
        <v>0</v>
      </c>
      <c r="R253" s="132">
        <f>SUM(R254:R258)</f>
        <v>8.6221102044000002</v>
      </c>
      <c r="T253" s="133">
        <f>SUM(T254:T258)</f>
        <v>0</v>
      </c>
      <c r="AR253" s="127" t="s">
        <v>171</v>
      </c>
      <c r="AT253" s="134" t="s">
        <v>73</v>
      </c>
      <c r="AU253" s="134" t="s">
        <v>82</v>
      </c>
      <c r="AY253" s="127" t="s">
        <v>163</v>
      </c>
      <c r="BK253" s="135">
        <f>SUM(BK254:BK258)</f>
        <v>0</v>
      </c>
    </row>
    <row r="254" spans="2:65" s="1" customFormat="1" ht="24.25" customHeight="1">
      <c r="B254" s="31"/>
      <c r="C254" s="138" t="s">
        <v>484</v>
      </c>
      <c r="D254" s="138" t="s">
        <v>166</v>
      </c>
      <c r="E254" s="139" t="s">
        <v>1095</v>
      </c>
      <c r="F254" s="140" t="s">
        <v>1096</v>
      </c>
      <c r="G254" s="141" t="s">
        <v>183</v>
      </c>
      <c r="H254" s="142">
        <v>42.8</v>
      </c>
      <c r="I254" s="143"/>
      <c r="J254" s="144">
        <f>ROUND(I254*H254,2)</f>
        <v>0</v>
      </c>
      <c r="K254" s="145"/>
      <c r="L254" s="31"/>
      <c r="M254" s="146" t="s">
        <v>1</v>
      </c>
      <c r="N254" s="147" t="s">
        <v>40</v>
      </c>
      <c r="P254" s="148">
        <f>O254*H254</f>
        <v>0</v>
      </c>
      <c r="Q254" s="148">
        <v>0.11125117299999999</v>
      </c>
      <c r="R254" s="148">
        <f>Q254*H254</f>
        <v>4.7615502043999998</v>
      </c>
      <c r="S254" s="148">
        <v>0</v>
      </c>
      <c r="T254" s="149">
        <f>S254*H254</f>
        <v>0</v>
      </c>
      <c r="AR254" s="150" t="s">
        <v>275</v>
      </c>
      <c r="AT254" s="150" t="s">
        <v>166</v>
      </c>
      <c r="AU254" s="150" t="s">
        <v>171</v>
      </c>
      <c r="AY254" s="16" t="s">
        <v>163</v>
      </c>
      <c r="BE254" s="151">
        <f>IF(N254="základná",J254,0)</f>
        <v>0</v>
      </c>
      <c r="BF254" s="151">
        <f>IF(N254="znížená",J254,0)</f>
        <v>0</v>
      </c>
      <c r="BG254" s="151">
        <f>IF(N254="zákl. prenesená",J254,0)</f>
        <v>0</v>
      </c>
      <c r="BH254" s="151">
        <f>IF(N254="zníž. prenesená",J254,0)</f>
        <v>0</v>
      </c>
      <c r="BI254" s="151">
        <f>IF(N254="nulová",J254,0)</f>
        <v>0</v>
      </c>
      <c r="BJ254" s="16" t="s">
        <v>171</v>
      </c>
      <c r="BK254" s="151">
        <f>ROUND(I254*H254,2)</f>
        <v>0</v>
      </c>
      <c r="BL254" s="16" t="s">
        <v>275</v>
      </c>
      <c r="BM254" s="150" t="s">
        <v>2962</v>
      </c>
    </row>
    <row r="255" spans="2:65" s="13" customFormat="1" ht="12">
      <c r="B255" s="159"/>
      <c r="D255" s="153" t="s">
        <v>173</v>
      </c>
      <c r="E255" s="160" t="s">
        <v>1</v>
      </c>
      <c r="F255" s="161" t="s">
        <v>2846</v>
      </c>
      <c r="H255" s="162">
        <v>42.8</v>
      </c>
      <c r="I255" s="163"/>
      <c r="L255" s="159"/>
      <c r="M255" s="164"/>
      <c r="T255" s="165"/>
      <c r="AT255" s="160" t="s">
        <v>173</v>
      </c>
      <c r="AU255" s="160" t="s">
        <v>171</v>
      </c>
      <c r="AV255" s="13" t="s">
        <v>171</v>
      </c>
      <c r="AW255" s="13" t="s">
        <v>31</v>
      </c>
      <c r="AX255" s="13" t="s">
        <v>82</v>
      </c>
      <c r="AY255" s="160" t="s">
        <v>163</v>
      </c>
    </row>
    <row r="256" spans="2:65" s="1" customFormat="1" ht="16.5" customHeight="1">
      <c r="B256" s="31"/>
      <c r="C256" s="176" t="s">
        <v>488</v>
      </c>
      <c r="D256" s="176" t="s">
        <v>297</v>
      </c>
      <c r="E256" s="177" t="s">
        <v>1099</v>
      </c>
      <c r="F256" s="178" t="s">
        <v>2963</v>
      </c>
      <c r="G256" s="179" t="s">
        <v>183</v>
      </c>
      <c r="H256" s="180">
        <v>47.08</v>
      </c>
      <c r="I256" s="181"/>
      <c r="J256" s="182">
        <f>ROUND(I256*H256,2)</f>
        <v>0</v>
      </c>
      <c r="K256" s="183"/>
      <c r="L256" s="184"/>
      <c r="M256" s="185" t="s">
        <v>1</v>
      </c>
      <c r="N256" s="186" t="s">
        <v>40</v>
      </c>
      <c r="P256" s="148">
        <f>O256*H256</f>
        <v>0</v>
      </c>
      <c r="Q256" s="148">
        <v>8.2000000000000003E-2</v>
      </c>
      <c r="R256" s="148">
        <f>Q256*H256</f>
        <v>3.86056</v>
      </c>
      <c r="S256" s="148">
        <v>0</v>
      </c>
      <c r="T256" s="149">
        <f>S256*H256</f>
        <v>0</v>
      </c>
      <c r="AR256" s="150" t="s">
        <v>300</v>
      </c>
      <c r="AT256" s="150" t="s">
        <v>297</v>
      </c>
      <c r="AU256" s="150" t="s">
        <v>171</v>
      </c>
      <c r="AY256" s="16" t="s">
        <v>163</v>
      </c>
      <c r="BE256" s="151">
        <f>IF(N256="základná",J256,0)</f>
        <v>0</v>
      </c>
      <c r="BF256" s="151">
        <f>IF(N256="znížená",J256,0)</f>
        <v>0</v>
      </c>
      <c r="BG256" s="151">
        <f>IF(N256="zákl. prenesená",J256,0)</f>
        <v>0</v>
      </c>
      <c r="BH256" s="151">
        <f>IF(N256="zníž. prenesená",J256,0)</f>
        <v>0</v>
      </c>
      <c r="BI256" s="151">
        <f>IF(N256="nulová",J256,0)</f>
        <v>0</v>
      </c>
      <c r="BJ256" s="16" t="s">
        <v>171</v>
      </c>
      <c r="BK256" s="151">
        <f>ROUND(I256*H256,2)</f>
        <v>0</v>
      </c>
      <c r="BL256" s="16" t="s">
        <v>275</v>
      </c>
      <c r="BM256" s="150" t="s">
        <v>2964</v>
      </c>
    </row>
    <row r="257" spans="2:65" s="13" customFormat="1" ht="12">
      <c r="B257" s="159"/>
      <c r="D257" s="153" t="s">
        <v>173</v>
      </c>
      <c r="F257" s="161" t="s">
        <v>2965</v>
      </c>
      <c r="H257" s="162">
        <v>47.08</v>
      </c>
      <c r="I257" s="163"/>
      <c r="L257" s="159"/>
      <c r="M257" s="164"/>
      <c r="T257" s="165"/>
      <c r="AT257" s="160" t="s">
        <v>173</v>
      </c>
      <c r="AU257" s="160" t="s">
        <v>171</v>
      </c>
      <c r="AV257" s="13" t="s">
        <v>171</v>
      </c>
      <c r="AW257" s="13" t="s">
        <v>4</v>
      </c>
      <c r="AX257" s="13" t="s">
        <v>82</v>
      </c>
      <c r="AY257" s="160" t="s">
        <v>163</v>
      </c>
    </row>
    <row r="258" spans="2:65" s="1" customFormat="1" ht="24.25" customHeight="1">
      <c r="B258" s="31"/>
      <c r="C258" s="138" t="s">
        <v>496</v>
      </c>
      <c r="D258" s="138" t="s">
        <v>166</v>
      </c>
      <c r="E258" s="139" t="s">
        <v>2966</v>
      </c>
      <c r="F258" s="140" t="s">
        <v>2967</v>
      </c>
      <c r="G258" s="141" t="s">
        <v>237</v>
      </c>
      <c r="H258" s="142">
        <v>8.6219999999999999</v>
      </c>
      <c r="I258" s="143"/>
      <c r="J258" s="144">
        <f>ROUND(I258*H258,2)</f>
        <v>0</v>
      </c>
      <c r="K258" s="145"/>
      <c r="L258" s="31"/>
      <c r="M258" s="146" t="s">
        <v>1</v>
      </c>
      <c r="N258" s="147" t="s">
        <v>40</v>
      </c>
      <c r="P258" s="148">
        <f>O258*H258</f>
        <v>0</v>
      </c>
      <c r="Q258" s="148">
        <v>0</v>
      </c>
      <c r="R258" s="148">
        <f>Q258*H258</f>
        <v>0</v>
      </c>
      <c r="S258" s="148">
        <v>0</v>
      </c>
      <c r="T258" s="149">
        <f>S258*H258</f>
        <v>0</v>
      </c>
      <c r="AR258" s="150" t="s">
        <v>275</v>
      </c>
      <c r="AT258" s="150" t="s">
        <v>166</v>
      </c>
      <c r="AU258" s="150" t="s">
        <v>171</v>
      </c>
      <c r="AY258" s="16" t="s">
        <v>163</v>
      </c>
      <c r="BE258" s="151">
        <f>IF(N258="základná",J258,0)</f>
        <v>0</v>
      </c>
      <c r="BF258" s="151">
        <f>IF(N258="znížená",J258,0)</f>
        <v>0</v>
      </c>
      <c r="BG258" s="151">
        <f>IF(N258="zákl. prenesená",J258,0)</f>
        <v>0</v>
      </c>
      <c r="BH258" s="151">
        <f>IF(N258="zníž. prenesená",J258,0)</f>
        <v>0</v>
      </c>
      <c r="BI258" s="151">
        <f>IF(N258="nulová",J258,0)</f>
        <v>0</v>
      </c>
      <c r="BJ258" s="16" t="s">
        <v>171</v>
      </c>
      <c r="BK258" s="151">
        <f>ROUND(I258*H258,2)</f>
        <v>0</v>
      </c>
      <c r="BL258" s="16" t="s">
        <v>275</v>
      </c>
      <c r="BM258" s="150" t="s">
        <v>2968</v>
      </c>
    </row>
    <row r="259" spans="2:65" s="11" customFormat="1" ht="22.75" customHeight="1">
      <c r="B259" s="126"/>
      <c r="D259" s="127" t="s">
        <v>73</v>
      </c>
      <c r="E259" s="136" t="s">
        <v>494</v>
      </c>
      <c r="F259" s="136" t="s">
        <v>495</v>
      </c>
      <c r="I259" s="129"/>
      <c r="J259" s="137">
        <f>BK259</f>
        <v>0</v>
      </c>
      <c r="L259" s="126"/>
      <c r="M259" s="131"/>
      <c r="P259" s="132">
        <f>SUM(P260:P263)</f>
        <v>0</v>
      </c>
      <c r="R259" s="132">
        <f>SUM(R260:R263)</f>
        <v>5.7181642800000002E-2</v>
      </c>
      <c r="T259" s="133">
        <f>SUM(T260:T263)</f>
        <v>0</v>
      </c>
      <c r="AR259" s="127" t="s">
        <v>171</v>
      </c>
      <c r="AT259" s="134" t="s">
        <v>73</v>
      </c>
      <c r="AU259" s="134" t="s">
        <v>82</v>
      </c>
      <c r="AY259" s="127" t="s">
        <v>163</v>
      </c>
      <c r="BK259" s="135">
        <f>SUM(BK260:BK263)</f>
        <v>0</v>
      </c>
    </row>
    <row r="260" spans="2:65" s="1" customFormat="1" ht="24.25" customHeight="1">
      <c r="B260" s="31"/>
      <c r="C260" s="138" t="s">
        <v>502</v>
      </c>
      <c r="D260" s="138" t="s">
        <v>166</v>
      </c>
      <c r="E260" s="139" t="s">
        <v>497</v>
      </c>
      <c r="F260" s="140" t="s">
        <v>2969</v>
      </c>
      <c r="G260" s="141" t="s">
        <v>183</v>
      </c>
      <c r="H260" s="142">
        <v>192.46</v>
      </c>
      <c r="I260" s="143"/>
      <c r="J260" s="144">
        <f>ROUND(I260*H260,2)</f>
        <v>0</v>
      </c>
      <c r="K260" s="145"/>
      <c r="L260" s="31"/>
      <c r="M260" s="146" t="s">
        <v>1</v>
      </c>
      <c r="N260" s="147" t="s">
        <v>40</v>
      </c>
      <c r="P260" s="148">
        <f>O260*H260</f>
        <v>0</v>
      </c>
      <c r="Q260" s="148">
        <v>2.9117999999999999E-4</v>
      </c>
      <c r="R260" s="148">
        <f>Q260*H260</f>
        <v>5.6040502800000003E-2</v>
      </c>
      <c r="S260" s="148">
        <v>0</v>
      </c>
      <c r="T260" s="149">
        <f>S260*H260</f>
        <v>0</v>
      </c>
      <c r="AR260" s="150" t="s">
        <v>275</v>
      </c>
      <c r="AT260" s="150" t="s">
        <v>166</v>
      </c>
      <c r="AU260" s="150" t="s">
        <v>171</v>
      </c>
      <c r="AY260" s="16" t="s">
        <v>163</v>
      </c>
      <c r="BE260" s="151">
        <f>IF(N260="základná",J260,0)</f>
        <v>0</v>
      </c>
      <c r="BF260" s="151">
        <f>IF(N260="znížená",J260,0)</f>
        <v>0</v>
      </c>
      <c r="BG260" s="151">
        <f>IF(N260="zákl. prenesená",J260,0)</f>
        <v>0</v>
      </c>
      <c r="BH260" s="151">
        <f>IF(N260="zníž. prenesená",J260,0)</f>
        <v>0</v>
      </c>
      <c r="BI260" s="151">
        <f>IF(N260="nulová",J260,0)</f>
        <v>0</v>
      </c>
      <c r="BJ260" s="16" t="s">
        <v>171</v>
      </c>
      <c r="BK260" s="151">
        <f>ROUND(I260*H260,2)</f>
        <v>0</v>
      </c>
      <c r="BL260" s="16" t="s">
        <v>275</v>
      </c>
      <c r="BM260" s="150" t="s">
        <v>2970</v>
      </c>
    </row>
    <row r="261" spans="2:65" s="13" customFormat="1" ht="12">
      <c r="B261" s="159"/>
      <c r="D261" s="153" t="s">
        <v>173</v>
      </c>
      <c r="E261" s="160" t="s">
        <v>1</v>
      </c>
      <c r="F261" s="161" t="s">
        <v>2971</v>
      </c>
      <c r="H261" s="162">
        <v>192.46</v>
      </c>
      <c r="I261" s="163"/>
      <c r="L261" s="159"/>
      <c r="M261" s="164"/>
      <c r="T261" s="165"/>
      <c r="AT261" s="160" t="s">
        <v>173</v>
      </c>
      <c r="AU261" s="160" t="s">
        <v>171</v>
      </c>
      <c r="AV261" s="13" t="s">
        <v>171</v>
      </c>
      <c r="AW261" s="13" t="s">
        <v>31</v>
      </c>
      <c r="AX261" s="13" t="s">
        <v>82</v>
      </c>
      <c r="AY261" s="160" t="s">
        <v>163</v>
      </c>
    </row>
    <row r="262" spans="2:65" s="1" customFormat="1" ht="37.75" customHeight="1">
      <c r="B262" s="31"/>
      <c r="C262" s="138" t="s">
        <v>509</v>
      </c>
      <c r="D262" s="138" t="s">
        <v>166</v>
      </c>
      <c r="E262" s="139" t="s">
        <v>503</v>
      </c>
      <c r="F262" s="140" t="s">
        <v>504</v>
      </c>
      <c r="G262" s="141" t="s">
        <v>183</v>
      </c>
      <c r="H262" s="142">
        <v>54.34</v>
      </c>
      <c r="I262" s="143"/>
      <c r="J262" s="144">
        <f>ROUND(I262*H262,2)</f>
        <v>0</v>
      </c>
      <c r="K262" s="145"/>
      <c r="L262" s="31"/>
      <c r="M262" s="146" t="s">
        <v>1</v>
      </c>
      <c r="N262" s="147" t="s">
        <v>40</v>
      </c>
      <c r="P262" s="148">
        <f>O262*H262</f>
        <v>0</v>
      </c>
      <c r="Q262" s="148">
        <v>2.0999999999999999E-5</v>
      </c>
      <c r="R262" s="148">
        <f>Q262*H262</f>
        <v>1.1411399999999999E-3</v>
      </c>
      <c r="S262" s="148">
        <v>0</v>
      </c>
      <c r="T262" s="149">
        <f>S262*H262</f>
        <v>0</v>
      </c>
      <c r="AR262" s="150" t="s">
        <v>275</v>
      </c>
      <c r="AT262" s="150" t="s">
        <v>166</v>
      </c>
      <c r="AU262" s="150" t="s">
        <v>171</v>
      </c>
      <c r="AY262" s="16" t="s">
        <v>163</v>
      </c>
      <c r="BE262" s="151">
        <f>IF(N262="základná",J262,0)</f>
        <v>0</v>
      </c>
      <c r="BF262" s="151">
        <f>IF(N262="znížená",J262,0)</f>
        <v>0</v>
      </c>
      <c r="BG262" s="151">
        <f>IF(N262="zákl. prenesená",J262,0)</f>
        <v>0</v>
      </c>
      <c r="BH262" s="151">
        <f>IF(N262="zníž. prenesená",J262,0)</f>
        <v>0</v>
      </c>
      <c r="BI262" s="151">
        <f>IF(N262="nulová",J262,0)</f>
        <v>0</v>
      </c>
      <c r="BJ262" s="16" t="s">
        <v>171</v>
      </c>
      <c r="BK262" s="151">
        <f>ROUND(I262*H262,2)</f>
        <v>0</v>
      </c>
      <c r="BL262" s="16" t="s">
        <v>275</v>
      </c>
      <c r="BM262" s="150" t="s">
        <v>2972</v>
      </c>
    </row>
    <row r="263" spans="2:65" s="13" customFormat="1" ht="12">
      <c r="B263" s="159"/>
      <c r="D263" s="153" t="s">
        <v>173</v>
      </c>
      <c r="E263" s="160" t="s">
        <v>1</v>
      </c>
      <c r="F263" s="161" t="s">
        <v>2973</v>
      </c>
      <c r="H263" s="162">
        <v>54.34</v>
      </c>
      <c r="I263" s="163"/>
      <c r="L263" s="159"/>
      <c r="M263" s="187"/>
      <c r="N263" s="188"/>
      <c r="O263" s="188"/>
      <c r="P263" s="188"/>
      <c r="Q263" s="188"/>
      <c r="R263" s="188"/>
      <c r="S263" s="188"/>
      <c r="T263" s="189"/>
      <c r="AT263" s="160" t="s">
        <v>173</v>
      </c>
      <c r="AU263" s="160" t="s">
        <v>171</v>
      </c>
      <c r="AV263" s="13" t="s">
        <v>171</v>
      </c>
      <c r="AW263" s="13" t="s">
        <v>31</v>
      </c>
      <c r="AX263" s="13" t="s">
        <v>82</v>
      </c>
      <c r="AY263" s="160" t="s">
        <v>163</v>
      </c>
    </row>
    <row r="264" spans="2:65" s="1" customFormat="1" ht="7" customHeight="1">
      <c r="B264" s="46"/>
      <c r="C264" s="47"/>
      <c r="D264" s="47"/>
      <c r="E264" s="47"/>
      <c r="F264" s="47"/>
      <c r="G264" s="47"/>
      <c r="H264" s="47"/>
      <c r="I264" s="47"/>
      <c r="J264" s="47"/>
      <c r="K264" s="47"/>
      <c r="L264" s="31"/>
    </row>
  </sheetData>
  <sheetProtection algorithmName="SHA-512" hashValue="GUtD3FWdG5YqlbbnxcjCtDtIIBLLWtPfVP0AeEIpZvvheWRQLJhkT6B81IMy94p/jcZGKGs+svPpw6gy7snRDg==" saltValue="sbjQVX1NKSrcownLVn82SA/scA8vI9wDnc8hjdMOGFfHehxjycU9gXs6YfcM7+V+SYVSFxh4m3oo9DXuHIZJ+A==" spinCount="100000" sheet="1" objects="1" scenarios="1" formatColumns="0" formatRows="0" autoFilter="0"/>
  <autoFilter ref="C129:K263" xr:uid="{00000000-0009-0000-0000-00000F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183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AT2" s="16" t="s">
        <v>128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7" t="str">
        <f>'Rekapitulácia stavby'!K6</f>
        <v>Obnova vybraných častí  NKP Kaštieľ,Múzeum vo Svätom Antone</v>
      </c>
      <c r="F7" s="238"/>
      <c r="G7" s="238"/>
      <c r="H7" s="238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0" t="s">
        <v>2974</v>
      </c>
      <c r="F9" s="239"/>
      <c r="G9" s="239"/>
      <c r="H9" s="239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Múzeum vo Sv.Antone, Svätý Anton č. 291, 969 72 </v>
      </c>
      <c r="I15" s="26" t="s">
        <v>26</v>
      </c>
      <c r="J15" s="24" t="str">
        <f>IF('Rekapitulácia stavby'!AN11="","",'Rekapitulácia stavby'!AN11)</f>
        <v/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0" t="str">
        <f>'Rekapitulácia stavby'!E14</f>
        <v>Vyplň údaj</v>
      </c>
      <c r="F18" s="206"/>
      <c r="G18" s="206"/>
      <c r="H18" s="206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tr">
        <f>IF('Rekapitulácia stavby'!AN16="","",'Rekapitulácia stavby'!AN16)</f>
        <v/>
      </c>
      <c r="L20" s="31"/>
    </row>
    <row r="21" spans="2:12" s="1" customFormat="1" ht="18" customHeight="1">
      <c r="B21" s="31"/>
      <c r="E21" s="24" t="str">
        <f>IF('Rekapitulácia stavby'!E17="","",'Rekapitulácia stavby'!E17)</f>
        <v xml:space="preserve">Ing.arch.Adriana Zorvanová </v>
      </c>
      <c r="I21" s="26" t="s">
        <v>26</v>
      </c>
      <c r="J21" s="24" t="str">
        <f>IF('Rekapitulácia stavby'!AN17="","",'Rekapitulácia stavby'!AN17)</f>
        <v/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1" t="s">
        <v>1</v>
      </c>
      <c r="F27" s="211"/>
      <c r="G27" s="211"/>
      <c r="H27" s="211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ROUND(J123,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ROUND((SUM(BE123:BE182)),  2)</f>
        <v>0</v>
      </c>
      <c r="G33" s="94"/>
      <c r="H33" s="94"/>
      <c r="I33" s="95">
        <v>0.23</v>
      </c>
      <c r="J33" s="93">
        <f>ROUND(((SUM(BE123:BE182))*I33),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ROUND((SUM(BF123:BF182)),  2)</f>
        <v>0</v>
      </c>
      <c r="I34" s="97">
        <v>0.23</v>
      </c>
      <c r="J34" s="96">
        <f>ROUND(((SUM(BF123:BF182))*I34),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ROUND((SUM(BG123:BG182)),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ROUND((SUM(BH123:BH182)),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ROUND((SUM(BI123:BI182)),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7" t="str">
        <f>E7</f>
        <v>Obnova vybraných častí  NKP Kaštieľ,Múzeum vo Svätom Antone</v>
      </c>
      <c r="F85" s="238"/>
      <c r="G85" s="238"/>
      <c r="H85" s="238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0" t="str">
        <f>E9</f>
        <v>2025/15 - SO-02 - elektroinštalácia</v>
      </c>
      <c r="F87" s="239"/>
      <c r="G87" s="239"/>
      <c r="H87" s="239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J123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1979</v>
      </c>
      <c r="E97" s="111"/>
      <c r="F97" s="111"/>
      <c r="G97" s="111"/>
      <c r="H97" s="111"/>
      <c r="I97" s="111"/>
      <c r="J97" s="112">
        <f>J124</f>
        <v>0</v>
      </c>
      <c r="L97" s="109"/>
    </row>
    <row r="98" spans="2:12" s="8" customFormat="1" ht="25" customHeight="1">
      <c r="B98" s="109"/>
      <c r="D98" s="110" t="s">
        <v>1980</v>
      </c>
      <c r="E98" s="111"/>
      <c r="F98" s="111"/>
      <c r="G98" s="111"/>
      <c r="H98" s="111"/>
      <c r="I98" s="111"/>
      <c r="J98" s="112">
        <f>J126</f>
        <v>0</v>
      </c>
      <c r="L98" s="109"/>
    </row>
    <row r="99" spans="2:12" s="8" customFormat="1" ht="25" customHeight="1">
      <c r="B99" s="109"/>
      <c r="D99" s="110" t="s">
        <v>1981</v>
      </c>
      <c r="E99" s="111"/>
      <c r="F99" s="111"/>
      <c r="G99" s="111"/>
      <c r="H99" s="111"/>
      <c r="I99" s="111"/>
      <c r="J99" s="112">
        <f>J127</f>
        <v>0</v>
      </c>
      <c r="L99" s="109"/>
    </row>
    <row r="100" spans="2:12" s="8" customFormat="1" ht="25" customHeight="1">
      <c r="B100" s="109"/>
      <c r="D100" s="110" t="s">
        <v>1982</v>
      </c>
      <c r="E100" s="111"/>
      <c r="F100" s="111"/>
      <c r="G100" s="111"/>
      <c r="H100" s="111"/>
      <c r="I100" s="111"/>
      <c r="J100" s="112">
        <f>J144</f>
        <v>0</v>
      </c>
      <c r="L100" s="109"/>
    </row>
    <row r="101" spans="2:12" s="8" customFormat="1" ht="25" customHeight="1">
      <c r="B101" s="109"/>
      <c r="D101" s="110" t="s">
        <v>1983</v>
      </c>
      <c r="E101" s="111"/>
      <c r="F101" s="111"/>
      <c r="G101" s="111"/>
      <c r="H101" s="111"/>
      <c r="I101" s="111"/>
      <c r="J101" s="112">
        <f>J145</f>
        <v>0</v>
      </c>
      <c r="L101" s="109"/>
    </row>
    <row r="102" spans="2:12" s="8" customFormat="1" ht="25" customHeight="1">
      <c r="B102" s="109"/>
      <c r="D102" s="110" t="s">
        <v>1984</v>
      </c>
      <c r="E102" s="111"/>
      <c r="F102" s="111"/>
      <c r="G102" s="111"/>
      <c r="H102" s="111"/>
      <c r="I102" s="111"/>
      <c r="J102" s="112">
        <f>J164</f>
        <v>0</v>
      </c>
      <c r="L102" s="109"/>
    </row>
    <row r="103" spans="2:12" s="8" customFormat="1" ht="25" customHeight="1">
      <c r="B103" s="109"/>
      <c r="D103" s="110" t="s">
        <v>2975</v>
      </c>
      <c r="E103" s="111"/>
      <c r="F103" s="111"/>
      <c r="G103" s="111"/>
      <c r="H103" s="111"/>
      <c r="I103" s="111"/>
      <c r="J103" s="112">
        <f>J165</f>
        <v>0</v>
      </c>
      <c r="L103" s="109"/>
    </row>
    <row r="104" spans="2:12" s="1" customFormat="1" ht="21.75" customHeight="1">
      <c r="B104" s="31"/>
      <c r="L104" s="31"/>
    </row>
    <row r="105" spans="2:12" s="1" customFormat="1" ht="7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1"/>
    </row>
    <row r="109" spans="2:12" s="1" customFormat="1" ht="7" customHeight="1"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31"/>
    </row>
    <row r="110" spans="2:12" s="1" customFormat="1" ht="25" customHeight="1">
      <c r="B110" s="31"/>
      <c r="C110" s="20" t="s">
        <v>149</v>
      </c>
      <c r="L110" s="31"/>
    </row>
    <row r="111" spans="2:12" s="1" customFormat="1" ht="7" customHeight="1">
      <c r="B111" s="31"/>
      <c r="L111" s="31"/>
    </row>
    <row r="112" spans="2:12" s="1" customFormat="1" ht="12" customHeight="1">
      <c r="B112" s="31"/>
      <c r="C112" s="26" t="s">
        <v>15</v>
      </c>
      <c r="L112" s="31"/>
    </row>
    <row r="113" spans="2:65" s="1" customFormat="1" ht="16.5" customHeight="1">
      <c r="B113" s="31"/>
      <c r="E113" s="237" t="str">
        <f>E7</f>
        <v>Obnova vybraných častí  NKP Kaštieľ,Múzeum vo Svätom Antone</v>
      </c>
      <c r="F113" s="238"/>
      <c r="G113" s="238"/>
      <c r="H113" s="238"/>
      <c r="L113" s="31"/>
    </row>
    <row r="114" spans="2:65" s="1" customFormat="1" ht="12" customHeight="1">
      <c r="B114" s="31"/>
      <c r="C114" s="26" t="s">
        <v>130</v>
      </c>
      <c r="L114" s="31"/>
    </row>
    <row r="115" spans="2:65" s="1" customFormat="1" ht="16.5" customHeight="1">
      <c r="B115" s="31"/>
      <c r="E115" s="200" t="str">
        <f>E9</f>
        <v>2025/15 - SO-02 - elektroinštalácia</v>
      </c>
      <c r="F115" s="239"/>
      <c r="G115" s="239"/>
      <c r="H115" s="239"/>
      <c r="L115" s="31"/>
    </row>
    <row r="116" spans="2:65" s="1" customFormat="1" ht="7" customHeight="1">
      <c r="B116" s="31"/>
      <c r="L116" s="31"/>
    </row>
    <row r="117" spans="2:65" s="1" customFormat="1" ht="12" customHeight="1">
      <c r="B117" s="31"/>
      <c r="C117" s="26" t="s">
        <v>19</v>
      </c>
      <c r="F117" s="24" t="str">
        <f>F12</f>
        <v xml:space="preserve"> </v>
      </c>
      <c r="I117" s="26" t="s">
        <v>21</v>
      </c>
      <c r="J117" s="54" t="str">
        <f>IF(J12="","",J12)</f>
        <v>24. 7. 2026</v>
      </c>
      <c r="L117" s="31"/>
    </row>
    <row r="118" spans="2:65" s="1" customFormat="1" ht="7" customHeight="1">
      <c r="B118" s="31"/>
      <c r="L118" s="31"/>
    </row>
    <row r="119" spans="2:65" s="1" customFormat="1" ht="25.75" customHeight="1">
      <c r="B119" s="31"/>
      <c r="C119" s="26" t="s">
        <v>23</v>
      </c>
      <c r="F119" s="24" t="str">
        <f>E15</f>
        <v xml:space="preserve">Múzeum vo Sv.Antone, Svätý Anton č. 291, 969 72 </v>
      </c>
      <c r="I119" s="26" t="s">
        <v>29</v>
      </c>
      <c r="J119" s="29" t="str">
        <f>E21</f>
        <v xml:space="preserve">Ing.arch.Adriana Zorvanová </v>
      </c>
      <c r="L119" s="31"/>
    </row>
    <row r="120" spans="2:65" s="1" customFormat="1" ht="15.25" customHeight="1">
      <c r="B120" s="31"/>
      <c r="C120" s="26" t="s">
        <v>27</v>
      </c>
      <c r="F120" s="24" t="str">
        <f>IF(E18="","",E18)</f>
        <v>Vyplň údaj</v>
      </c>
      <c r="I120" s="26" t="s">
        <v>32</v>
      </c>
      <c r="J120" s="29" t="str">
        <f>E24</f>
        <v xml:space="preserve"> </v>
      </c>
      <c r="L120" s="31"/>
    </row>
    <row r="121" spans="2:65" s="1" customFormat="1" ht="10.25" customHeight="1">
      <c r="B121" s="31"/>
      <c r="L121" s="31"/>
    </row>
    <row r="122" spans="2:65" s="10" customFormat="1" ht="29.25" customHeight="1">
      <c r="B122" s="117"/>
      <c r="C122" s="118" t="s">
        <v>150</v>
      </c>
      <c r="D122" s="119" t="s">
        <v>59</v>
      </c>
      <c r="E122" s="119" t="s">
        <v>55</v>
      </c>
      <c r="F122" s="119" t="s">
        <v>56</v>
      </c>
      <c r="G122" s="119" t="s">
        <v>151</v>
      </c>
      <c r="H122" s="119" t="s">
        <v>152</v>
      </c>
      <c r="I122" s="119" t="s">
        <v>153</v>
      </c>
      <c r="J122" s="120" t="s">
        <v>134</v>
      </c>
      <c r="K122" s="121" t="s">
        <v>154</v>
      </c>
      <c r="L122" s="117"/>
      <c r="M122" s="61" t="s">
        <v>1</v>
      </c>
      <c r="N122" s="62" t="s">
        <v>38</v>
      </c>
      <c r="O122" s="62" t="s">
        <v>155</v>
      </c>
      <c r="P122" s="62" t="s">
        <v>156</v>
      </c>
      <c r="Q122" s="62" t="s">
        <v>157</v>
      </c>
      <c r="R122" s="62" t="s">
        <v>158</v>
      </c>
      <c r="S122" s="62" t="s">
        <v>159</v>
      </c>
      <c r="T122" s="63" t="s">
        <v>160</v>
      </c>
    </row>
    <row r="123" spans="2:65" s="1" customFormat="1" ht="22.75" customHeight="1">
      <c r="B123" s="31"/>
      <c r="C123" s="66" t="s">
        <v>135</v>
      </c>
      <c r="J123" s="122">
        <f>BK123</f>
        <v>0</v>
      </c>
      <c r="L123" s="31"/>
      <c r="M123" s="64"/>
      <c r="N123" s="55"/>
      <c r="O123" s="55"/>
      <c r="P123" s="123">
        <f>P124+P126+P127+P144+P145+P164+P165</f>
        <v>0</v>
      </c>
      <c r="Q123" s="55"/>
      <c r="R123" s="123">
        <f>R124+R126+R127+R144+R145+R164+R165</f>
        <v>0</v>
      </c>
      <c r="S123" s="55"/>
      <c r="T123" s="124">
        <f>T124+T126+T127+T144+T145+T164+T165</f>
        <v>0</v>
      </c>
      <c r="AT123" s="16" t="s">
        <v>73</v>
      </c>
      <c r="AU123" s="16" t="s">
        <v>136</v>
      </c>
      <c r="BK123" s="125">
        <f>BK124+BK126+BK127+BK144+BK145+BK164+BK165</f>
        <v>0</v>
      </c>
    </row>
    <row r="124" spans="2:65" s="11" customFormat="1" ht="26" customHeight="1">
      <c r="B124" s="126"/>
      <c r="D124" s="127" t="s">
        <v>73</v>
      </c>
      <c r="E124" s="128" t="s">
        <v>952</v>
      </c>
      <c r="F124" s="128" t="s">
        <v>1986</v>
      </c>
      <c r="I124" s="129"/>
      <c r="J124" s="130">
        <f>BK124</f>
        <v>0</v>
      </c>
      <c r="L124" s="126"/>
      <c r="M124" s="131"/>
      <c r="P124" s="132">
        <f>P125</f>
        <v>0</v>
      </c>
      <c r="R124" s="132">
        <f>R125</f>
        <v>0</v>
      </c>
      <c r="T124" s="133">
        <f>T125</f>
        <v>0</v>
      </c>
      <c r="AR124" s="127" t="s">
        <v>82</v>
      </c>
      <c r="AT124" s="134" t="s">
        <v>73</v>
      </c>
      <c r="AU124" s="134" t="s">
        <v>74</v>
      </c>
      <c r="AY124" s="127" t="s">
        <v>163</v>
      </c>
      <c r="BK124" s="135">
        <f>BK125</f>
        <v>0</v>
      </c>
    </row>
    <row r="125" spans="2:65" s="1" customFormat="1" ht="16.5" customHeight="1">
      <c r="B125" s="31"/>
      <c r="C125" s="138" t="s">
        <v>82</v>
      </c>
      <c r="D125" s="138" t="s">
        <v>166</v>
      </c>
      <c r="E125" s="139" t="s">
        <v>2976</v>
      </c>
      <c r="F125" s="140" t="s">
        <v>2977</v>
      </c>
      <c r="G125" s="141" t="s">
        <v>320</v>
      </c>
      <c r="H125" s="142">
        <v>1</v>
      </c>
      <c r="I125" s="143"/>
      <c r="J125" s="144">
        <f>ROUND(I125*H125,2)</f>
        <v>0</v>
      </c>
      <c r="K125" s="145"/>
      <c r="L125" s="31"/>
      <c r="M125" s="146" t="s">
        <v>1</v>
      </c>
      <c r="N125" s="147" t="s">
        <v>40</v>
      </c>
      <c r="P125" s="148">
        <f>O125*H125</f>
        <v>0</v>
      </c>
      <c r="Q125" s="148">
        <v>0</v>
      </c>
      <c r="R125" s="148">
        <f>Q125*H125</f>
        <v>0</v>
      </c>
      <c r="S125" s="148">
        <v>0</v>
      </c>
      <c r="T125" s="149">
        <f>S125*H125</f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>IF(N125="základná",J125,0)</f>
        <v>0</v>
      </c>
      <c r="BF125" s="151">
        <f>IF(N125="znížená",J125,0)</f>
        <v>0</v>
      </c>
      <c r="BG125" s="151">
        <f>IF(N125="zákl. prenesená",J125,0)</f>
        <v>0</v>
      </c>
      <c r="BH125" s="151">
        <f>IF(N125="zníž. prenesená",J125,0)</f>
        <v>0</v>
      </c>
      <c r="BI125" s="151">
        <f>IF(N125="nulová",J125,0)</f>
        <v>0</v>
      </c>
      <c r="BJ125" s="16" t="s">
        <v>171</v>
      </c>
      <c r="BK125" s="151">
        <f>ROUND(I125*H125,2)</f>
        <v>0</v>
      </c>
      <c r="BL125" s="16" t="s">
        <v>170</v>
      </c>
      <c r="BM125" s="150" t="s">
        <v>171</v>
      </c>
    </row>
    <row r="126" spans="2:65" s="11" customFormat="1" ht="26" customHeight="1">
      <c r="B126" s="126"/>
      <c r="D126" s="127" t="s">
        <v>73</v>
      </c>
      <c r="E126" s="128" t="s">
        <v>956</v>
      </c>
      <c r="F126" s="128" t="s">
        <v>1995</v>
      </c>
      <c r="I126" s="129"/>
      <c r="J126" s="130">
        <f>BK126</f>
        <v>0</v>
      </c>
      <c r="L126" s="126"/>
      <c r="M126" s="131"/>
      <c r="P126" s="132">
        <v>0</v>
      </c>
      <c r="R126" s="132">
        <v>0</v>
      </c>
      <c r="T126" s="133">
        <v>0</v>
      </c>
      <c r="AR126" s="127" t="s">
        <v>82</v>
      </c>
      <c r="AT126" s="134" t="s">
        <v>73</v>
      </c>
      <c r="AU126" s="134" t="s">
        <v>74</v>
      </c>
      <c r="AY126" s="127" t="s">
        <v>163</v>
      </c>
      <c r="BK126" s="135">
        <v>0</v>
      </c>
    </row>
    <row r="127" spans="2:65" s="11" customFormat="1" ht="26" customHeight="1">
      <c r="B127" s="126"/>
      <c r="D127" s="127" t="s">
        <v>73</v>
      </c>
      <c r="E127" s="128" t="s">
        <v>960</v>
      </c>
      <c r="F127" s="128" t="s">
        <v>1996</v>
      </c>
      <c r="I127" s="129"/>
      <c r="J127" s="130">
        <f>BK127</f>
        <v>0</v>
      </c>
      <c r="L127" s="126"/>
      <c r="M127" s="131"/>
      <c r="P127" s="132">
        <f>SUM(P128:P143)</f>
        <v>0</v>
      </c>
      <c r="R127" s="132">
        <f>SUM(R128:R143)</f>
        <v>0</v>
      </c>
      <c r="T127" s="133">
        <f>SUM(T128:T143)</f>
        <v>0</v>
      </c>
      <c r="AR127" s="127" t="s">
        <v>82</v>
      </c>
      <c r="AT127" s="134" t="s">
        <v>73</v>
      </c>
      <c r="AU127" s="134" t="s">
        <v>74</v>
      </c>
      <c r="AY127" s="127" t="s">
        <v>163</v>
      </c>
      <c r="BK127" s="135">
        <f>SUM(BK128:BK143)</f>
        <v>0</v>
      </c>
    </row>
    <row r="128" spans="2:65" s="1" customFormat="1" ht="16.5" customHeight="1">
      <c r="B128" s="31"/>
      <c r="C128" s="138" t="s">
        <v>171</v>
      </c>
      <c r="D128" s="138" t="s">
        <v>166</v>
      </c>
      <c r="E128" s="139" t="s">
        <v>1999</v>
      </c>
      <c r="F128" s="140" t="s">
        <v>2000</v>
      </c>
      <c r="G128" s="141" t="s">
        <v>222</v>
      </c>
      <c r="H128" s="142">
        <v>175</v>
      </c>
      <c r="I128" s="143"/>
      <c r="J128" s="144">
        <f t="shared" ref="J128:J143" si="0">ROUND(I128*H128,2)</f>
        <v>0</v>
      </c>
      <c r="K128" s="145"/>
      <c r="L128" s="31"/>
      <c r="M128" s="146" t="s">
        <v>1</v>
      </c>
      <c r="N128" s="147" t="s">
        <v>40</v>
      </c>
      <c r="P128" s="148">
        <f t="shared" ref="P128:P143" si="1">O128*H128</f>
        <v>0</v>
      </c>
      <c r="Q128" s="148">
        <v>0</v>
      </c>
      <c r="R128" s="148">
        <f t="shared" ref="R128:R143" si="2">Q128*H128</f>
        <v>0</v>
      </c>
      <c r="S128" s="148">
        <v>0</v>
      </c>
      <c r="T128" s="149">
        <f t="shared" ref="T128:T143" si="3">S128*H128</f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ref="BE128:BE143" si="4">IF(N128="základná",J128,0)</f>
        <v>0</v>
      </c>
      <c r="BF128" s="151">
        <f t="shared" ref="BF128:BF143" si="5">IF(N128="znížená",J128,0)</f>
        <v>0</v>
      </c>
      <c r="BG128" s="151">
        <f t="shared" ref="BG128:BG143" si="6">IF(N128="zákl. prenesená",J128,0)</f>
        <v>0</v>
      </c>
      <c r="BH128" s="151">
        <f t="shared" ref="BH128:BH143" si="7">IF(N128="zníž. prenesená",J128,0)</f>
        <v>0</v>
      </c>
      <c r="BI128" s="151">
        <f t="shared" ref="BI128:BI143" si="8">IF(N128="nulová",J128,0)</f>
        <v>0</v>
      </c>
      <c r="BJ128" s="16" t="s">
        <v>171</v>
      </c>
      <c r="BK128" s="151">
        <f t="shared" ref="BK128:BK143" si="9">ROUND(I128*H128,2)</f>
        <v>0</v>
      </c>
      <c r="BL128" s="16" t="s">
        <v>170</v>
      </c>
      <c r="BM128" s="150" t="s">
        <v>170</v>
      </c>
    </row>
    <row r="129" spans="2:65" s="1" customFormat="1" ht="16.5" customHeight="1">
      <c r="B129" s="31"/>
      <c r="C129" s="138" t="s">
        <v>203</v>
      </c>
      <c r="D129" s="138" t="s">
        <v>166</v>
      </c>
      <c r="E129" s="139" t="s">
        <v>2001</v>
      </c>
      <c r="F129" s="140" t="s">
        <v>2002</v>
      </c>
      <c r="G129" s="141" t="s">
        <v>222</v>
      </c>
      <c r="H129" s="142">
        <v>75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82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164</v>
      </c>
    </row>
    <row r="130" spans="2:65" s="1" customFormat="1" ht="16.5" customHeight="1">
      <c r="B130" s="31"/>
      <c r="C130" s="138" t="s">
        <v>170</v>
      </c>
      <c r="D130" s="138" t="s">
        <v>166</v>
      </c>
      <c r="E130" s="139" t="s">
        <v>2003</v>
      </c>
      <c r="F130" s="140" t="s">
        <v>2004</v>
      </c>
      <c r="G130" s="141" t="s">
        <v>222</v>
      </c>
      <c r="H130" s="142">
        <v>175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230</v>
      </c>
    </row>
    <row r="131" spans="2:65" s="1" customFormat="1" ht="16.5" customHeight="1">
      <c r="B131" s="31"/>
      <c r="C131" s="138" t="s">
        <v>212</v>
      </c>
      <c r="D131" s="138" t="s">
        <v>166</v>
      </c>
      <c r="E131" s="139" t="s">
        <v>2005</v>
      </c>
      <c r="F131" s="140" t="s">
        <v>2006</v>
      </c>
      <c r="G131" s="141" t="s">
        <v>222</v>
      </c>
      <c r="H131" s="142">
        <v>75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243</v>
      </c>
    </row>
    <row r="132" spans="2:65" s="1" customFormat="1" ht="16.5" customHeight="1">
      <c r="B132" s="31"/>
      <c r="C132" s="138" t="s">
        <v>164</v>
      </c>
      <c r="D132" s="138" t="s">
        <v>166</v>
      </c>
      <c r="E132" s="139" t="s">
        <v>2009</v>
      </c>
      <c r="F132" s="140" t="s">
        <v>2010</v>
      </c>
      <c r="G132" s="141" t="s">
        <v>222</v>
      </c>
      <c r="H132" s="142">
        <v>250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253</v>
      </c>
    </row>
    <row r="133" spans="2:65" s="1" customFormat="1" ht="16.5" customHeight="1">
      <c r="B133" s="31"/>
      <c r="C133" s="138" t="s">
        <v>225</v>
      </c>
      <c r="D133" s="138" t="s">
        <v>166</v>
      </c>
      <c r="E133" s="139" t="s">
        <v>2017</v>
      </c>
      <c r="F133" s="140" t="s">
        <v>2018</v>
      </c>
      <c r="G133" s="141" t="s">
        <v>320</v>
      </c>
      <c r="H133" s="142">
        <v>150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262</v>
      </c>
    </row>
    <row r="134" spans="2:65" s="1" customFormat="1" ht="16.5" customHeight="1">
      <c r="B134" s="31"/>
      <c r="C134" s="138" t="s">
        <v>230</v>
      </c>
      <c r="D134" s="138" t="s">
        <v>166</v>
      </c>
      <c r="E134" s="139" t="s">
        <v>2019</v>
      </c>
      <c r="F134" s="140" t="s">
        <v>2020</v>
      </c>
      <c r="G134" s="141" t="s">
        <v>320</v>
      </c>
      <c r="H134" s="142">
        <v>75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275</v>
      </c>
    </row>
    <row r="135" spans="2:65" s="1" customFormat="1" ht="16.5" customHeight="1">
      <c r="B135" s="31"/>
      <c r="C135" s="138" t="s">
        <v>179</v>
      </c>
      <c r="D135" s="138" t="s">
        <v>166</v>
      </c>
      <c r="E135" s="139" t="s">
        <v>2021</v>
      </c>
      <c r="F135" s="140" t="s">
        <v>2022</v>
      </c>
      <c r="G135" s="141" t="s">
        <v>320</v>
      </c>
      <c r="H135" s="142">
        <v>150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288</v>
      </c>
    </row>
    <row r="136" spans="2:65" s="1" customFormat="1" ht="16.5" customHeight="1">
      <c r="B136" s="31"/>
      <c r="C136" s="138" t="s">
        <v>243</v>
      </c>
      <c r="D136" s="138" t="s">
        <v>166</v>
      </c>
      <c r="E136" s="139" t="s">
        <v>2023</v>
      </c>
      <c r="F136" s="140" t="s">
        <v>2024</v>
      </c>
      <c r="G136" s="141" t="s">
        <v>320</v>
      </c>
      <c r="H136" s="142">
        <v>75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82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305</v>
      </c>
    </row>
    <row r="137" spans="2:65" s="1" customFormat="1" ht="16.5" customHeight="1">
      <c r="B137" s="31"/>
      <c r="C137" s="138" t="s">
        <v>249</v>
      </c>
      <c r="D137" s="138" t="s">
        <v>166</v>
      </c>
      <c r="E137" s="139" t="s">
        <v>2025</v>
      </c>
      <c r="F137" s="140" t="s">
        <v>2026</v>
      </c>
      <c r="G137" s="141" t="s">
        <v>222</v>
      </c>
      <c r="H137" s="142">
        <v>75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317</v>
      </c>
    </row>
    <row r="138" spans="2:65" s="1" customFormat="1" ht="16.5" customHeight="1">
      <c r="B138" s="31"/>
      <c r="C138" s="138" t="s">
        <v>253</v>
      </c>
      <c r="D138" s="138" t="s">
        <v>166</v>
      </c>
      <c r="E138" s="139" t="s">
        <v>2027</v>
      </c>
      <c r="F138" s="140" t="s">
        <v>2028</v>
      </c>
      <c r="G138" s="141" t="s">
        <v>222</v>
      </c>
      <c r="H138" s="142">
        <v>50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328</v>
      </c>
    </row>
    <row r="139" spans="2:65" s="1" customFormat="1" ht="24.25" customHeight="1">
      <c r="B139" s="31"/>
      <c r="C139" s="138" t="s">
        <v>258</v>
      </c>
      <c r="D139" s="138" t="s">
        <v>166</v>
      </c>
      <c r="E139" s="139" t="s">
        <v>2047</v>
      </c>
      <c r="F139" s="140" t="s">
        <v>2048</v>
      </c>
      <c r="G139" s="141" t="s">
        <v>2046</v>
      </c>
      <c r="H139" s="142">
        <v>1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170</v>
      </c>
      <c r="BM139" s="150" t="s">
        <v>340</v>
      </c>
    </row>
    <row r="140" spans="2:65" s="1" customFormat="1" ht="16.5" customHeight="1">
      <c r="B140" s="31"/>
      <c r="C140" s="138" t="s">
        <v>262</v>
      </c>
      <c r="D140" s="138" t="s">
        <v>166</v>
      </c>
      <c r="E140" s="139" t="s">
        <v>2978</v>
      </c>
      <c r="F140" s="140" t="s">
        <v>2050</v>
      </c>
      <c r="G140" s="141" t="s">
        <v>2046</v>
      </c>
      <c r="H140" s="142">
        <v>1</v>
      </c>
      <c r="I140" s="143"/>
      <c r="J140" s="144">
        <f t="shared" si="0"/>
        <v>0</v>
      </c>
      <c r="K140" s="145"/>
      <c r="L140" s="31"/>
      <c r="M140" s="146" t="s">
        <v>1</v>
      </c>
      <c r="N140" s="147" t="s">
        <v>40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170</v>
      </c>
      <c r="BM140" s="150" t="s">
        <v>352</v>
      </c>
    </row>
    <row r="141" spans="2:65" s="1" customFormat="1" ht="16.5" customHeight="1">
      <c r="B141" s="31"/>
      <c r="C141" s="138" t="s">
        <v>266</v>
      </c>
      <c r="D141" s="138" t="s">
        <v>166</v>
      </c>
      <c r="E141" s="139" t="s">
        <v>2979</v>
      </c>
      <c r="F141" s="140" t="s">
        <v>2052</v>
      </c>
      <c r="G141" s="141" t="s">
        <v>2046</v>
      </c>
      <c r="H141" s="142">
        <v>1</v>
      </c>
      <c r="I141" s="143"/>
      <c r="J141" s="144">
        <f t="shared" si="0"/>
        <v>0</v>
      </c>
      <c r="K141" s="145"/>
      <c r="L141" s="31"/>
      <c r="M141" s="146" t="s">
        <v>1</v>
      </c>
      <c r="N141" s="147" t="s">
        <v>40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170</v>
      </c>
      <c r="BM141" s="150" t="s">
        <v>361</v>
      </c>
    </row>
    <row r="142" spans="2:65" s="1" customFormat="1" ht="16.5" customHeight="1">
      <c r="B142" s="31"/>
      <c r="C142" s="138" t="s">
        <v>275</v>
      </c>
      <c r="D142" s="138" t="s">
        <v>166</v>
      </c>
      <c r="E142" s="139" t="s">
        <v>2980</v>
      </c>
      <c r="F142" s="140" t="s">
        <v>2054</v>
      </c>
      <c r="G142" s="141" t="s">
        <v>2046</v>
      </c>
      <c r="H142" s="142">
        <v>1</v>
      </c>
      <c r="I142" s="143"/>
      <c r="J142" s="144">
        <f t="shared" si="0"/>
        <v>0</v>
      </c>
      <c r="K142" s="145"/>
      <c r="L142" s="31"/>
      <c r="M142" s="146" t="s">
        <v>1</v>
      </c>
      <c r="N142" s="147" t="s">
        <v>40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6" t="s">
        <v>171</v>
      </c>
      <c r="BK142" s="151">
        <f t="shared" si="9"/>
        <v>0</v>
      </c>
      <c r="BL142" s="16" t="s">
        <v>170</v>
      </c>
      <c r="BM142" s="150" t="s">
        <v>300</v>
      </c>
    </row>
    <row r="143" spans="2:65" s="1" customFormat="1" ht="16.5" customHeight="1">
      <c r="B143" s="31"/>
      <c r="C143" s="138" t="s">
        <v>283</v>
      </c>
      <c r="D143" s="138" t="s">
        <v>166</v>
      </c>
      <c r="E143" s="139" t="s">
        <v>2055</v>
      </c>
      <c r="F143" s="140" t="s">
        <v>2056</v>
      </c>
      <c r="G143" s="141" t="s">
        <v>2057</v>
      </c>
      <c r="H143" s="142">
        <v>5</v>
      </c>
      <c r="I143" s="143"/>
      <c r="J143" s="144">
        <f t="shared" si="0"/>
        <v>0</v>
      </c>
      <c r="K143" s="145"/>
      <c r="L143" s="31"/>
      <c r="M143" s="146" t="s">
        <v>1</v>
      </c>
      <c r="N143" s="147" t="s">
        <v>40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6" t="s">
        <v>171</v>
      </c>
      <c r="BK143" s="151">
        <f t="shared" si="9"/>
        <v>0</v>
      </c>
      <c r="BL143" s="16" t="s">
        <v>170</v>
      </c>
      <c r="BM143" s="150" t="s">
        <v>379</v>
      </c>
    </row>
    <row r="144" spans="2:65" s="11" customFormat="1" ht="26" customHeight="1">
      <c r="B144" s="126"/>
      <c r="D144" s="127" t="s">
        <v>73</v>
      </c>
      <c r="E144" s="128" t="s">
        <v>964</v>
      </c>
      <c r="F144" s="128" t="s">
        <v>2058</v>
      </c>
      <c r="I144" s="129"/>
      <c r="J144" s="130">
        <f>BK144</f>
        <v>0</v>
      </c>
      <c r="L144" s="126"/>
      <c r="M144" s="131"/>
      <c r="P144" s="132">
        <v>0</v>
      </c>
      <c r="R144" s="132">
        <v>0</v>
      </c>
      <c r="T144" s="133">
        <v>0</v>
      </c>
      <c r="AR144" s="127" t="s">
        <v>82</v>
      </c>
      <c r="AT144" s="134" t="s">
        <v>73</v>
      </c>
      <c r="AU144" s="134" t="s">
        <v>74</v>
      </c>
      <c r="AY144" s="127" t="s">
        <v>163</v>
      </c>
      <c r="BK144" s="135">
        <v>0</v>
      </c>
    </row>
    <row r="145" spans="2:65" s="11" customFormat="1" ht="26" customHeight="1">
      <c r="B145" s="126"/>
      <c r="D145" s="127" t="s">
        <v>73</v>
      </c>
      <c r="E145" s="128" t="s">
        <v>968</v>
      </c>
      <c r="F145" s="128" t="s">
        <v>2059</v>
      </c>
      <c r="I145" s="129"/>
      <c r="J145" s="130">
        <f>BK145</f>
        <v>0</v>
      </c>
      <c r="L145" s="126"/>
      <c r="M145" s="131"/>
      <c r="P145" s="132">
        <f>SUM(P146:P163)</f>
        <v>0</v>
      </c>
      <c r="R145" s="132">
        <f>SUM(R146:R163)</f>
        <v>0</v>
      </c>
      <c r="T145" s="133">
        <f>SUM(T146:T163)</f>
        <v>0</v>
      </c>
      <c r="AR145" s="127" t="s">
        <v>82</v>
      </c>
      <c r="AT145" s="134" t="s">
        <v>73</v>
      </c>
      <c r="AU145" s="134" t="s">
        <v>74</v>
      </c>
      <c r="AY145" s="127" t="s">
        <v>163</v>
      </c>
      <c r="BK145" s="135">
        <f>SUM(BK146:BK163)</f>
        <v>0</v>
      </c>
    </row>
    <row r="146" spans="2:65" s="1" customFormat="1" ht="16.5" customHeight="1">
      <c r="B146" s="31"/>
      <c r="C146" s="138" t="s">
        <v>288</v>
      </c>
      <c r="D146" s="138" t="s">
        <v>166</v>
      </c>
      <c r="E146" s="139" t="s">
        <v>2981</v>
      </c>
      <c r="F146" s="140" t="s">
        <v>2982</v>
      </c>
      <c r="G146" s="141" t="s">
        <v>320</v>
      </c>
      <c r="H146" s="142">
        <v>2</v>
      </c>
      <c r="I146" s="143"/>
      <c r="J146" s="144">
        <f t="shared" ref="J146:J163" si="10">ROUND(I146*H146,2)</f>
        <v>0</v>
      </c>
      <c r="K146" s="145"/>
      <c r="L146" s="31"/>
      <c r="M146" s="146" t="s">
        <v>1</v>
      </c>
      <c r="N146" s="147" t="s">
        <v>40</v>
      </c>
      <c r="P146" s="148">
        <f t="shared" ref="P146:P163" si="11">O146*H146</f>
        <v>0</v>
      </c>
      <c r="Q146" s="148">
        <v>0</v>
      </c>
      <c r="R146" s="148">
        <f t="shared" ref="R146:R163" si="12">Q146*H146</f>
        <v>0</v>
      </c>
      <c r="S146" s="148">
        <v>0</v>
      </c>
      <c r="T146" s="149">
        <f t="shared" ref="T146:T163" si="13">S146*H146</f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ref="BE146:BE163" si="14">IF(N146="základná",J146,0)</f>
        <v>0</v>
      </c>
      <c r="BF146" s="151">
        <f t="shared" ref="BF146:BF163" si="15">IF(N146="znížená",J146,0)</f>
        <v>0</v>
      </c>
      <c r="BG146" s="151">
        <f t="shared" ref="BG146:BG163" si="16">IF(N146="zákl. prenesená",J146,0)</f>
        <v>0</v>
      </c>
      <c r="BH146" s="151">
        <f t="shared" ref="BH146:BH163" si="17">IF(N146="zníž. prenesená",J146,0)</f>
        <v>0</v>
      </c>
      <c r="BI146" s="151">
        <f t="shared" ref="BI146:BI163" si="18">IF(N146="nulová",J146,0)</f>
        <v>0</v>
      </c>
      <c r="BJ146" s="16" t="s">
        <v>171</v>
      </c>
      <c r="BK146" s="151">
        <f t="shared" ref="BK146:BK163" si="19">ROUND(I146*H146,2)</f>
        <v>0</v>
      </c>
      <c r="BL146" s="16" t="s">
        <v>170</v>
      </c>
      <c r="BM146" s="150" t="s">
        <v>388</v>
      </c>
    </row>
    <row r="147" spans="2:65" s="1" customFormat="1" ht="16.5" customHeight="1">
      <c r="B147" s="31"/>
      <c r="C147" s="138" t="s">
        <v>296</v>
      </c>
      <c r="D147" s="138" t="s">
        <v>166</v>
      </c>
      <c r="E147" s="139" t="s">
        <v>2983</v>
      </c>
      <c r="F147" s="140" t="s">
        <v>2984</v>
      </c>
      <c r="G147" s="141" t="s">
        <v>320</v>
      </c>
      <c r="H147" s="142">
        <v>2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398</v>
      </c>
    </row>
    <row r="148" spans="2:65" s="1" customFormat="1" ht="24.25" customHeight="1">
      <c r="B148" s="31"/>
      <c r="C148" s="138" t="s">
        <v>305</v>
      </c>
      <c r="D148" s="138" t="s">
        <v>166</v>
      </c>
      <c r="E148" s="139" t="s">
        <v>2985</v>
      </c>
      <c r="F148" s="140" t="s">
        <v>2986</v>
      </c>
      <c r="G148" s="141" t="s">
        <v>320</v>
      </c>
      <c r="H148" s="142">
        <v>6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0</v>
      </c>
      <c r="R148" s="148">
        <f t="shared" si="12"/>
        <v>0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409</v>
      </c>
    </row>
    <row r="149" spans="2:65" s="1" customFormat="1" ht="16.5" customHeight="1">
      <c r="B149" s="31"/>
      <c r="C149" s="138" t="s">
        <v>311</v>
      </c>
      <c r="D149" s="138" t="s">
        <v>166</v>
      </c>
      <c r="E149" s="139" t="s">
        <v>2987</v>
      </c>
      <c r="F149" s="140" t="s">
        <v>2988</v>
      </c>
      <c r="G149" s="141" t="s">
        <v>320</v>
      </c>
      <c r="H149" s="142">
        <v>10</v>
      </c>
      <c r="I149" s="143"/>
      <c r="J149" s="144">
        <f t="shared" si="10"/>
        <v>0</v>
      </c>
      <c r="K149" s="145"/>
      <c r="L149" s="31"/>
      <c r="M149" s="146" t="s">
        <v>1</v>
      </c>
      <c r="N149" s="147" t="s">
        <v>40</v>
      </c>
      <c r="P149" s="148">
        <f t="shared" si="11"/>
        <v>0</v>
      </c>
      <c r="Q149" s="148">
        <v>0</v>
      </c>
      <c r="R149" s="148">
        <f t="shared" si="12"/>
        <v>0</v>
      </c>
      <c r="S149" s="148">
        <v>0</v>
      </c>
      <c r="T149" s="149">
        <f t="shared" si="13"/>
        <v>0</v>
      </c>
      <c r="AR149" s="150" t="s">
        <v>170</v>
      </c>
      <c r="AT149" s="150" t="s">
        <v>166</v>
      </c>
      <c r="AU149" s="150" t="s">
        <v>82</v>
      </c>
      <c r="AY149" s="16" t="s">
        <v>163</v>
      </c>
      <c r="BE149" s="151">
        <f t="shared" si="14"/>
        <v>0</v>
      </c>
      <c r="BF149" s="151">
        <f t="shared" si="15"/>
        <v>0</v>
      </c>
      <c r="BG149" s="151">
        <f t="shared" si="16"/>
        <v>0</v>
      </c>
      <c r="BH149" s="151">
        <f t="shared" si="17"/>
        <v>0</v>
      </c>
      <c r="BI149" s="151">
        <f t="shared" si="18"/>
        <v>0</v>
      </c>
      <c r="BJ149" s="16" t="s">
        <v>171</v>
      </c>
      <c r="BK149" s="151">
        <f t="shared" si="19"/>
        <v>0</v>
      </c>
      <c r="BL149" s="16" t="s">
        <v>170</v>
      </c>
      <c r="BM149" s="150" t="s">
        <v>419</v>
      </c>
    </row>
    <row r="150" spans="2:65" s="1" customFormat="1" ht="16.5" customHeight="1">
      <c r="B150" s="31"/>
      <c r="C150" s="138" t="s">
        <v>317</v>
      </c>
      <c r="D150" s="138" t="s">
        <v>166</v>
      </c>
      <c r="E150" s="139" t="s">
        <v>2989</v>
      </c>
      <c r="F150" s="140" t="s">
        <v>2990</v>
      </c>
      <c r="G150" s="141" t="s">
        <v>320</v>
      </c>
      <c r="H150" s="142">
        <v>3</v>
      </c>
      <c r="I150" s="143"/>
      <c r="J150" s="144">
        <f t="shared" si="10"/>
        <v>0</v>
      </c>
      <c r="K150" s="145"/>
      <c r="L150" s="31"/>
      <c r="M150" s="146" t="s">
        <v>1</v>
      </c>
      <c r="N150" s="147" t="s">
        <v>40</v>
      </c>
      <c r="P150" s="148">
        <f t="shared" si="11"/>
        <v>0</v>
      </c>
      <c r="Q150" s="148">
        <v>0</v>
      </c>
      <c r="R150" s="148">
        <f t="shared" si="12"/>
        <v>0</v>
      </c>
      <c r="S150" s="148">
        <v>0</v>
      </c>
      <c r="T150" s="149">
        <f t="shared" si="13"/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si="14"/>
        <v>0</v>
      </c>
      <c r="BF150" s="151">
        <f t="shared" si="15"/>
        <v>0</v>
      </c>
      <c r="BG150" s="151">
        <f t="shared" si="16"/>
        <v>0</v>
      </c>
      <c r="BH150" s="151">
        <f t="shared" si="17"/>
        <v>0</v>
      </c>
      <c r="BI150" s="151">
        <f t="shared" si="18"/>
        <v>0</v>
      </c>
      <c r="BJ150" s="16" t="s">
        <v>171</v>
      </c>
      <c r="BK150" s="151">
        <f t="shared" si="19"/>
        <v>0</v>
      </c>
      <c r="BL150" s="16" t="s">
        <v>170</v>
      </c>
      <c r="BM150" s="150" t="s">
        <v>433</v>
      </c>
    </row>
    <row r="151" spans="2:65" s="1" customFormat="1" ht="16.5" customHeight="1">
      <c r="B151" s="31"/>
      <c r="C151" s="138" t="s">
        <v>7</v>
      </c>
      <c r="D151" s="138" t="s">
        <v>166</v>
      </c>
      <c r="E151" s="139" t="s">
        <v>2991</v>
      </c>
      <c r="F151" s="140" t="s">
        <v>2992</v>
      </c>
      <c r="G151" s="141" t="s">
        <v>320</v>
      </c>
      <c r="H151" s="142">
        <v>2</v>
      </c>
      <c r="I151" s="143"/>
      <c r="J151" s="144">
        <f t="shared" si="10"/>
        <v>0</v>
      </c>
      <c r="K151" s="145"/>
      <c r="L151" s="31"/>
      <c r="M151" s="146" t="s">
        <v>1</v>
      </c>
      <c r="N151" s="147" t="s">
        <v>40</v>
      </c>
      <c r="P151" s="148">
        <f t="shared" si="11"/>
        <v>0</v>
      </c>
      <c r="Q151" s="148">
        <v>0</v>
      </c>
      <c r="R151" s="148">
        <f t="shared" si="12"/>
        <v>0</v>
      </c>
      <c r="S151" s="148">
        <v>0</v>
      </c>
      <c r="T151" s="149">
        <f t="shared" si="1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14"/>
        <v>0</v>
      </c>
      <c r="BF151" s="151">
        <f t="shared" si="15"/>
        <v>0</v>
      </c>
      <c r="BG151" s="151">
        <f t="shared" si="16"/>
        <v>0</v>
      </c>
      <c r="BH151" s="151">
        <f t="shared" si="17"/>
        <v>0</v>
      </c>
      <c r="BI151" s="151">
        <f t="shared" si="18"/>
        <v>0</v>
      </c>
      <c r="BJ151" s="16" t="s">
        <v>171</v>
      </c>
      <c r="BK151" s="151">
        <f t="shared" si="19"/>
        <v>0</v>
      </c>
      <c r="BL151" s="16" t="s">
        <v>170</v>
      </c>
      <c r="BM151" s="150" t="s">
        <v>450</v>
      </c>
    </row>
    <row r="152" spans="2:65" s="1" customFormat="1" ht="16.5" customHeight="1">
      <c r="B152" s="31"/>
      <c r="C152" s="138" t="s">
        <v>328</v>
      </c>
      <c r="D152" s="138" t="s">
        <v>166</v>
      </c>
      <c r="E152" s="139" t="s">
        <v>2076</v>
      </c>
      <c r="F152" s="140" t="s">
        <v>2077</v>
      </c>
      <c r="G152" s="141" t="s">
        <v>320</v>
      </c>
      <c r="H152" s="142">
        <v>5</v>
      </c>
      <c r="I152" s="143"/>
      <c r="J152" s="144">
        <f t="shared" si="10"/>
        <v>0</v>
      </c>
      <c r="K152" s="145"/>
      <c r="L152" s="31"/>
      <c r="M152" s="146" t="s">
        <v>1</v>
      </c>
      <c r="N152" s="147" t="s">
        <v>40</v>
      </c>
      <c r="P152" s="148">
        <f t="shared" si="11"/>
        <v>0</v>
      </c>
      <c r="Q152" s="148">
        <v>0</v>
      </c>
      <c r="R152" s="148">
        <f t="shared" si="12"/>
        <v>0</v>
      </c>
      <c r="S152" s="148">
        <v>0</v>
      </c>
      <c r="T152" s="149">
        <f t="shared" si="1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14"/>
        <v>0</v>
      </c>
      <c r="BF152" s="151">
        <f t="shared" si="15"/>
        <v>0</v>
      </c>
      <c r="BG152" s="151">
        <f t="shared" si="16"/>
        <v>0</v>
      </c>
      <c r="BH152" s="151">
        <f t="shared" si="17"/>
        <v>0</v>
      </c>
      <c r="BI152" s="151">
        <f t="shared" si="18"/>
        <v>0</v>
      </c>
      <c r="BJ152" s="16" t="s">
        <v>171</v>
      </c>
      <c r="BK152" s="151">
        <f t="shared" si="19"/>
        <v>0</v>
      </c>
      <c r="BL152" s="16" t="s">
        <v>170</v>
      </c>
      <c r="BM152" s="150" t="s">
        <v>466</v>
      </c>
    </row>
    <row r="153" spans="2:65" s="1" customFormat="1" ht="16.5" customHeight="1">
      <c r="B153" s="31"/>
      <c r="C153" s="138" t="s">
        <v>334</v>
      </c>
      <c r="D153" s="138" t="s">
        <v>166</v>
      </c>
      <c r="E153" s="139" t="s">
        <v>2078</v>
      </c>
      <c r="F153" s="140" t="s">
        <v>2079</v>
      </c>
      <c r="G153" s="141" t="s">
        <v>320</v>
      </c>
      <c r="H153" s="142">
        <v>50</v>
      </c>
      <c r="I153" s="143"/>
      <c r="J153" s="144">
        <f t="shared" si="10"/>
        <v>0</v>
      </c>
      <c r="K153" s="145"/>
      <c r="L153" s="31"/>
      <c r="M153" s="146" t="s">
        <v>1</v>
      </c>
      <c r="N153" s="147" t="s">
        <v>40</v>
      </c>
      <c r="P153" s="148">
        <f t="shared" si="11"/>
        <v>0</v>
      </c>
      <c r="Q153" s="148">
        <v>0</v>
      </c>
      <c r="R153" s="148">
        <f t="shared" si="12"/>
        <v>0</v>
      </c>
      <c r="S153" s="148">
        <v>0</v>
      </c>
      <c r="T153" s="149">
        <f t="shared" si="1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14"/>
        <v>0</v>
      </c>
      <c r="BF153" s="151">
        <f t="shared" si="15"/>
        <v>0</v>
      </c>
      <c r="BG153" s="151">
        <f t="shared" si="16"/>
        <v>0</v>
      </c>
      <c r="BH153" s="151">
        <f t="shared" si="17"/>
        <v>0</v>
      </c>
      <c r="BI153" s="151">
        <f t="shared" si="18"/>
        <v>0</v>
      </c>
      <c r="BJ153" s="16" t="s">
        <v>171</v>
      </c>
      <c r="BK153" s="151">
        <f t="shared" si="19"/>
        <v>0</v>
      </c>
      <c r="BL153" s="16" t="s">
        <v>170</v>
      </c>
      <c r="BM153" s="150" t="s">
        <v>476</v>
      </c>
    </row>
    <row r="154" spans="2:65" s="1" customFormat="1" ht="16.5" customHeight="1">
      <c r="B154" s="31"/>
      <c r="C154" s="138" t="s">
        <v>340</v>
      </c>
      <c r="D154" s="138" t="s">
        <v>166</v>
      </c>
      <c r="E154" s="139" t="s">
        <v>2080</v>
      </c>
      <c r="F154" s="140" t="s">
        <v>2081</v>
      </c>
      <c r="G154" s="141" t="s">
        <v>320</v>
      </c>
      <c r="H154" s="142">
        <v>75</v>
      </c>
      <c r="I154" s="143"/>
      <c r="J154" s="144">
        <f t="shared" si="10"/>
        <v>0</v>
      </c>
      <c r="K154" s="145"/>
      <c r="L154" s="31"/>
      <c r="M154" s="146" t="s">
        <v>1</v>
      </c>
      <c r="N154" s="147" t="s">
        <v>40</v>
      </c>
      <c r="P154" s="148">
        <f t="shared" si="11"/>
        <v>0</v>
      </c>
      <c r="Q154" s="148">
        <v>0</v>
      </c>
      <c r="R154" s="148">
        <f t="shared" si="12"/>
        <v>0</v>
      </c>
      <c r="S154" s="148">
        <v>0</v>
      </c>
      <c r="T154" s="149">
        <f t="shared" si="13"/>
        <v>0</v>
      </c>
      <c r="AR154" s="150" t="s">
        <v>170</v>
      </c>
      <c r="AT154" s="150" t="s">
        <v>166</v>
      </c>
      <c r="AU154" s="150" t="s">
        <v>82</v>
      </c>
      <c r="AY154" s="16" t="s">
        <v>163</v>
      </c>
      <c r="BE154" s="151">
        <f t="shared" si="14"/>
        <v>0</v>
      </c>
      <c r="BF154" s="151">
        <f t="shared" si="15"/>
        <v>0</v>
      </c>
      <c r="BG154" s="151">
        <f t="shared" si="16"/>
        <v>0</v>
      </c>
      <c r="BH154" s="151">
        <f t="shared" si="17"/>
        <v>0</v>
      </c>
      <c r="BI154" s="151">
        <f t="shared" si="18"/>
        <v>0</v>
      </c>
      <c r="BJ154" s="16" t="s">
        <v>171</v>
      </c>
      <c r="BK154" s="151">
        <f t="shared" si="19"/>
        <v>0</v>
      </c>
      <c r="BL154" s="16" t="s">
        <v>170</v>
      </c>
      <c r="BM154" s="150" t="s">
        <v>484</v>
      </c>
    </row>
    <row r="155" spans="2:65" s="1" customFormat="1" ht="16.5" customHeight="1">
      <c r="B155" s="31"/>
      <c r="C155" s="138" t="s">
        <v>346</v>
      </c>
      <c r="D155" s="138" t="s">
        <v>166</v>
      </c>
      <c r="E155" s="139" t="s">
        <v>2082</v>
      </c>
      <c r="F155" s="140" t="s">
        <v>2083</v>
      </c>
      <c r="G155" s="141" t="s">
        <v>320</v>
      </c>
      <c r="H155" s="142">
        <v>105</v>
      </c>
      <c r="I155" s="143"/>
      <c r="J155" s="144">
        <f t="shared" si="10"/>
        <v>0</v>
      </c>
      <c r="K155" s="145"/>
      <c r="L155" s="31"/>
      <c r="M155" s="146" t="s">
        <v>1</v>
      </c>
      <c r="N155" s="147" t="s">
        <v>40</v>
      </c>
      <c r="P155" s="148">
        <f t="shared" si="11"/>
        <v>0</v>
      </c>
      <c r="Q155" s="148">
        <v>0</v>
      </c>
      <c r="R155" s="148">
        <f t="shared" si="12"/>
        <v>0</v>
      </c>
      <c r="S155" s="148">
        <v>0</v>
      </c>
      <c r="T155" s="149">
        <f t="shared" si="13"/>
        <v>0</v>
      </c>
      <c r="AR155" s="150" t="s">
        <v>170</v>
      </c>
      <c r="AT155" s="150" t="s">
        <v>166</v>
      </c>
      <c r="AU155" s="150" t="s">
        <v>82</v>
      </c>
      <c r="AY155" s="16" t="s">
        <v>163</v>
      </c>
      <c r="BE155" s="151">
        <f t="shared" si="14"/>
        <v>0</v>
      </c>
      <c r="BF155" s="151">
        <f t="shared" si="15"/>
        <v>0</v>
      </c>
      <c r="BG155" s="151">
        <f t="shared" si="16"/>
        <v>0</v>
      </c>
      <c r="BH155" s="151">
        <f t="shared" si="17"/>
        <v>0</v>
      </c>
      <c r="BI155" s="151">
        <f t="shared" si="18"/>
        <v>0</v>
      </c>
      <c r="BJ155" s="16" t="s">
        <v>171</v>
      </c>
      <c r="BK155" s="151">
        <f t="shared" si="19"/>
        <v>0</v>
      </c>
      <c r="BL155" s="16" t="s">
        <v>170</v>
      </c>
      <c r="BM155" s="150" t="s">
        <v>496</v>
      </c>
    </row>
    <row r="156" spans="2:65" s="1" customFormat="1" ht="16.5" customHeight="1">
      <c r="B156" s="31"/>
      <c r="C156" s="138" t="s">
        <v>352</v>
      </c>
      <c r="D156" s="138" t="s">
        <v>166</v>
      </c>
      <c r="E156" s="139" t="s">
        <v>2084</v>
      </c>
      <c r="F156" s="140" t="s">
        <v>2085</v>
      </c>
      <c r="G156" s="141" t="s">
        <v>320</v>
      </c>
      <c r="H156" s="142">
        <v>25</v>
      </c>
      <c r="I156" s="143"/>
      <c r="J156" s="144">
        <f t="shared" si="10"/>
        <v>0</v>
      </c>
      <c r="K156" s="145"/>
      <c r="L156" s="31"/>
      <c r="M156" s="146" t="s">
        <v>1</v>
      </c>
      <c r="N156" s="147" t="s">
        <v>40</v>
      </c>
      <c r="P156" s="148">
        <f t="shared" si="11"/>
        <v>0</v>
      </c>
      <c r="Q156" s="148">
        <v>0</v>
      </c>
      <c r="R156" s="148">
        <f t="shared" si="12"/>
        <v>0</v>
      </c>
      <c r="S156" s="148">
        <v>0</v>
      </c>
      <c r="T156" s="149">
        <f t="shared" si="13"/>
        <v>0</v>
      </c>
      <c r="AR156" s="150" t="s">
        <v>170</v>
      </c>
      <c r="AT156" s="150" t="s">
        <v>166</v>
      </c>
      <c r="AU156" s="150" t="s">
        <v>82</v>
      </c>
      <c r="AY156" s="16" t="s">
        <v>163</v>
      </c>
      <c r="BE156" s="151">
        <f t="shared" si="14"/>
        <v>0</v>
      </c>
      <c r="BF156" s="151">
        <f t="shared" si="15"/>
        <v>0</v>
      </c>
      <c r="BG156" s="151">
        <f t="shared" si="16"/>
        <v>0</v>
      </c>
      <c r="BH156" s="151">
        <f t="shared" si="17"/>
        <v>0</v>
      </c>
      <c r="BI156" s="151">
        <f t="shared" si="18"/>
        <v>0</v>
      </c>
      <c r="BJ156" s="16" t="s">
        <v>171</v>
      </c>
      <c r="BK156" s="151">
        <f t="shared" si="19"/>
        <v>0</v>
      </c>
      <c r="BL156" s="16" t="s">
        <v>170</v>
      </c>
      <c r="BM156" s="150" t="s">
        <v>509</v>
      </c>
    </row>
    <row r="157" spans="2:65" s="1" customFormat="1" ht="16.5" customHeight="1">
      <c r="B157" s="31"/>
      <c r="C157" s="138" t="s">
        <v>357</v>
      </c>
      <c r="D157" s="138" t="s">
        <v>166</v>
      </c>
      <c r="E157" s="139" t="s">
        <v>2086</v>
      </c>
      <c r="F157" s="140" t="s">
        <v>2087</v>
      </c>
      <c r="G157" s="141" t="s">
        <v>320</v>
      </c>
      <c r="H157" s="142">
        <v>85</v>
      </c>
      <c r="I157" s="143"/>
      <c r="J157" s="144">
        <f t="shared" si="10"/>
        <v>0</v>
      </c>
      <c r="K157" s="145"/>
      <c r="L157" s="31"/>
      <c r="M157" s="146" t="s">
        <v>1</v>
      </c>
      <c r="N157" s="147" t="s">
        <v>40</v>
      </c>
      <c r="P157" s="148">
        <f t="shared" si="11"/>
        <v>0</v>
      </c>
      <c r="Q157" s="148">
        <v>0</v>
      </c>
      <c r="R157" s="148">
        <f t="shared" si="12"/>
        <v>0</v>
      </c>
      <c r="S157" s="148">
        <v>0</v>
      </c>
      <c r="T157" s="149">
        <f t="shared" si="13"/>
        <v>0</v>
      </c>
      <c r="AR157" s="150" t="s">
        <v>170</v>
      </c>
      <c r="AT157" s="150" t="s">
        <v>166</v>
      </c>
      <c r="AU157" s="150" t="s">
        <v>82</v>
      </c>
      <c r="AY157" s="16" t="s">
        <v>163</v>
      </c>
      <c r="BE157" s="151">
        <f t="shared" si="14"/>
        <v>0</v>
      </c>
      <c r="BF157" s="151">
        <f t="shared" si="15"/>
        <v>0</v>
      </c>
      <c r="BG157" s="151">
        <f t="shared" si="16"/>
        <v>0</v>
      </c>
      <c r="BH157" s="151">
        <f t="shared" si="17"/>
        <v>0</v>
      </c>
      <c r="BI157" s="151">
        <f t="shared" si="18"/>
        <v>0</v>
      </c>
      <c r="BJ157" s="16" t="s">
        <v>171</v>
      </c>
      <c r="BK157" s="151">
        <f t="shared" si="19"/>
        <v>0</v>
      </c>
      <c r="BL157" s="16" t="s">
        <v>170</v>
      </c>
      <c r="BM157" s="150" t="s">
        <v>883</v>
      </c>
    </row>
    <row r="158" spans="2:65" s="1" customFormat="1" ht="16.5" customHeight="1">
      <c r="B158" s="31"/>
      <c r="C158" s="138" t="s">
        <v>361</v>
      </c>
      <c r="D158" s="138" t="s">
        <v>166</v>
      </c>
      <c r="E158" s="139" t="s">
        <v>2088</v>
      </c>
      <c r="F158" s="140" t="s">
        <v>2089</v>
      </c>
      <c r="G158" s="141" t="s">
        <v>320</v>
      </c>
      <c r="H158" s="142">
        <v>115</v>
      </c>
      <c r="I158" s="143"/>
      <c r="J158" s="144">
        <f t="shared" si="10"/>
        <v>0</v>
      </c>
      <c r="K158" s="145"/>
      <c r="L158" s="31"/>
      <c r="M158" s="146" t="s">
        <v>1</v>
      </c>
      <c r="N158" s="147" t="s">
        <v>40</v>
      </c>
      <c r="P158" s="148">
        <f t="shared" si="11"/>
        <v>0</v>
      </c>
      <c r="Q158" s="148">
        <v>0</v>
      </c>
      <c r="R158" s="148">
        <f t="shared" si="12"/>
        <v>0</v>
      </c>
      <c r="S158" s="148">
        <v>0</v>
      </c>
      <c r="T158" s="149">
        <f t="shared" si="13"/>
        <v>0</v>
      </c>
      <c r="AR158" s="150" t="s">
        <v>170</v>
      </c>
      <c r="AT158" s="150" t="s">
        <v>166</v>
      </c>
      <c r="AU158" s="150" t="s">
        <v>82</v>
      </c>
      <c r="AY158" s="16" t="s">
        <v>163</v>
      </c>
      <c r="BE158" s="151">
        <f t="shared" si="14"/>
        <v>0</v>
      </c>
      <c r="BF158" s="151">
        <f t="shared" si="15"/>
        <v>0</v>
      </c>
      <c r="BG158" s="151">
        <f t="shared" si="16"/>
        <v>0</v>
      </c>
      <c r="BH158" s="151">
        <f t="shared" si="17"/>
        <v>0</v>
      </c>
      <c r="BI158" s="151">
        <f t="shared" si="18"/>
        <v>0</v>
      </c>
      <c r="BJ158" s="16" t="s">
        <v>171</v>
      </c>
      <c r="BK158" s="151">
        <f t="shared" si="19"/>
        <v>0</v>
      </c>
      <c r="BL158" s="16" t="s">
        <v>170</v>
      </c>
      <c r="BM158" s="150" t="s">
        <v>891</v>
      </c>
    </row>
    <row r="159" spans="2:65" s="1" customFormat="1" ht="16.5" customHeight="1">
      <c r="B159" s="31"/>
      <c r="C159" s="138" t="s">
        <v>366</v>
      </c>
      <c r="D159" s="138" t="s">
        <v>166</v>
      </c>
      <c r="E159" s="139" t="s">
        <v>2094</v>
      </c>
      <c r="F159" s="140" t="s">
        <v>2095</v>
      </c>
      <c r="G159" s="141" t="s">
        <v>320</v>
      </c>
      <c r="H159" s="142">
        <v>45</v>
      </c>
      <c r="I159" s="143"/>
      <c r="J159" s="144">
        <f t="shared" si="10"/>
        <v>0</v>
      </c>
      <c r="K159" s="145"/>
      <c r="L159" s="31"/>
      <c r="M159" s="146" t="s">
        <v>1</v>
      </c>
      <c r="N159" s="147" t="s">
        <v>40</v>
      </c>
      <c r="P159" s="148">
        <f t="shared" si="11"/>
        <v>0</v>
      </c>
      <c r="Q159" s="148">
        <v>0</v>
      </c>
      <c r="R159" s="148">
        <f t="shared" si="12"/>
        <v>0</v>
      </c>
      <c r="S159" s="148">
        <v>0</v>
      </c>
      <c r="T159" s="149">
        <f t="shared" si="13"/>
        <v>0</v>
      </c>
      <c r="AR159" s="150" t="s">
        <v>170</v>
      </c>
      <c r="AT159" s="150" t="s">
        <v>166</v>
      </c>
      <c r="AU159" s="150" t="s">
        <v>82</v>
      </c>
      <c r="AY159" s="16" t="s">
        <v>163</v>
      </c>
      <c r="BE159" s="151">
        <f t="shared" si="14"/>
        <v>0</v>
      </c>
      <c r="BF159" s="151">
        <f t="shared" si="15"/>
        <v>0</v>
      </c>
      <c r="BG159" s="151">
        <f t="shared" si="16"/>
        <v>0</v>
      </c>
      <c r="BH159" s="151">
        <f t="shared" si="17"/>
        <v>0</v>
      </c>
      <c r="BI159" s="151">
        <f t="shared" si="18"/>
        <v>0</v>
      </c>
      <c r="BJ159" s="16" t="s">
        <v>171</v>
      </c>
      <c r="BK159" s="151">
        <f t="shared" si="19"/>
        <v>0</v>
      </c>
      <c r="BL159" s="16" t="s">
        <v>170</v>
      </c>
      <c r="BM159" s="150" t="s">
        <v>901</v>
      </c>
    </row>
    <row r="160" spans="2:65" s="1" customFormat="1" ht="16.5" customHeight="1">
      <c r="B160" s="31"/>
      <c r="C160" s="138" t="s">
        <v>300</v>
      </c>
      <c r="D160" s="138" t="s">
        <v>166</v>
      </c>
      <c r="E160" s="139" t="s">
        <v>2993</v>
      </c>
      <c r="F160" s="140" t="s">
        <v>2099</v>
      </c>
      <c r="G160" s="141" t="s">
        <v>320</v>
      </c>
      <c r="H160" s="142">
        <v>1</v>
      </c>
      <c r="I160" s="143"/>
      <c r="J160" s="144">
        <f t="shared" si="10"/>
        <v>0</v>
      </c>
      <c r="K160" s="145"/>
      <c r="L160" s="31"/>
      <c r="M160" s="146" t="s">
        <v>1</v>
      </c>
      <c r="N160" s="147" t="s">
        <v>40</v>
      </c>
      <c r="P160" s="148">
        <f t="shared" si="11"/>
        <v>0</v>
      </c>
      <c r="Q160" s="148">
        <v>0</v>
      </c>
      <c r="R160" s="148">
        <f t="shared" si="12"/>
        <v>0</v>
      </c>
      <c r="S160" s="148">
        <v>0</v>
      </c>
      <c r="T160" s="149">
        <f t="shared" si="13"/>
        <v>0</v>
      </c>
      <c r="AR160" s="150" t="s">
        <v>170</v>
      </c>
      <c r="AT160" s="150" t="s">
        <v>166</v>
      </c>
      <c r="AU160" s="150" t="s">
        <v>82</v>
      </c>
      <c r="AY160" s="16" t="s">
        <v>163</v>
      </c>
      <c r="BE160" s="151">
        <f t="shared" si="14"/>
        <v>0</v>
      </c>
      <c r="BF160" s="151">
        <f t="shared" si="15"/>
        <v>0</v>
      </c>
      <c r="BG160" s="151">
        <f t="shared" si="16"/>
        <v>0</v>
      </c>
      <c r="BH160" s="151">
        <f t="shared" si="17"/>
        <v>0</v>
      </c>
      <c r="BI160" s="151">
        <f t="shared" si="18"/>
        <v>0</v>
      </c>
      <c r="BJ160" s="16" t="s">
        <v>171</v>
      </c>
      <c r="BK160" s="151">
        <f t="shared" si="19"/>
        <v>0</v>
      </c>
      <c r="BL160" s="16" t="s">
        <v>170</v>
      </c>
      <c r="BM160" s="150" t="s">
        <v>911</v>
      </c>
    </row>
    <row r="161" spans="2:65" s="1" customFormat="1" ht="16.5" customHeight="1">
      <c r="B161" s="31"/>
      <c r="C161" s="138" t="s">
        <v>374</v>
      </c>
      <c r="D161" s="138" t="s">
        <v>166</v>
      </c>
      <c r="E161" s="139" t="s">
        <v>2994</v>
      </c>
      <c r="F161" s="140" t="s">
        <v>2050</v>
      </c>
      <c r="G161" s="141" t="s">
        <v>2046</v>
      </c>
      <c r="H161" s="142">
        <v>1</v>
      </c>
      <c r="I161" s="143"/>
      <c r="J161" s="144">
        <f t="shared" si="10"/>
        <v>0</v>
      </c>
      <c r="K161" s="145"/>
      <c r="L161" s="31"/>
      <c r="M161" s="146" t="s">
        <v>1</v>
      </c>
      <c r="N161" s="147" t="s">
        <v>40</v>
      </c>
      <c r="P161" s="148">
        <f t="shared" si="11"/>
        <v>0</v>
      </c>
      <c r="Q161" s="148">
        <v>0</v>
      </c>
      <c r="R161" s="148">
        <f t="shared" si="12"/>
        <v>0</v>
      </c>
      <c r="S161" s="148">
        <v>0</v>
      </c>
      <c r="T161" s="149">
        <f t="shared" si="13"/>
        <v>0</v>
      </c>
      <c r="AR161" s="150" t="s">
        <v>170</v>
      </c>
      <c r="AT161" s="150" t="s">
        <v>166</v>
      </c>
      <c r="AU161" s="150" t="s">
        <v>82</v>
      </c>
      <c r="AY161" s="16" t="s">
        <v>163</v>
      </c>
      <c r="BE161" s="151">
        <f t="shared" si="14"/>
        <v>0</v>
      </c>
      <c r="BF161" s="151">
        <f t="shared" si="15"/>
        <v>0</v>
      </c>
      <c r="BG161" s="151">
        <f t="shared" si="16"/>
        <v>0</v>
      </c>
      <c r="BH161" s="151">
        <f t="shared" si="17"/>
        <v>0</v>
      </c>
      <c r="BI161" s="151">
        <f t="shared" si="18"/>
        <v>0</v>
      </c>
      <c r="BJ161" s="16" t="s">
        <v>171</v>
      </c>
      <c r="BK161" s="151">
        <f t="shared" si="19"/>
        <v>0</v>
      </c>
      <c r="BL161" s="16" t="s">
        <v>170</v>
      </c>
      <c r="BM161" s="150" t="s">
        <v>922</v>
      </c>
    </row>
    <row r="162" spans="2:65" s="1" customFormat="1" ht="16.5" customHeight="1">
      <c r="B162" s="31"/>
      <c r="C162" s="138" t="s">
        <v>379</v>
      </c>
      <c r="D162" s="138" t="s">
        <v>166</v>
      </c>
      <c r="E162" s="139" t="s">
        <v>2995</v>
      </c>
      <c r="F162" s="140" t="s">
        <v>2054</v>
      </c>
      <c r="G162" s="141" t="s">
        <v>2046</v>
      </c>
      <c r="H162" s="142">
        <v>1</v>
      </c>
      <c r="I162" s="143"/>
      <c r="J162" s="144">
        <f t="shared" si="10"/>
        <v>0</v>
      </c>
      <c r="K162" s="145"/>
      <c r="L162" s="31"/>
      <c r="M162" s="146" t="s">
        <v>1</v>
      </c>
      <c r="N162" s="147" t="s">
        <v>40</v>
      </c>
      <c r="P162" s="148">
        <f t="shared" si="11"/>
        <v>0</v>
      </c>
      <c r="Q162" s="148">
        <v>0</v>
      </c>
      <c r="R162" s="148">
        <f t="shared" si="12"/>
        <v>0</v>
      </c>
      <c r="S162" s="148">
        <v>0</v>
      </c>
      <c r="T162" s="149">
        <f t="shared" si="13"/>
        <v>0</v>
      </c>
      <c r="AR162" s="150" t="s">
        <v>170</v>
      </c>
      <c r="AT162" s="150" t="s">
        <v>166</v>
      </c>
      <c r="AU162" s="150" t="s">
        <v>82</v>
      </c>
      <c r="AY162" s="16" t="s">
        <v>163</v>
      </c>
      <c r="BE162" s="151">
        <f t="shared" si="14"/>
        <v>0</v>
      </c>
      <c r="BF162" s="151">
        <f t="shared" si="15"/>
        <v>0</v>
      </c>
      <c r="BG162" s="151">
        <f t="shared" si="16"/>
        <v>0</v>
      </c>
      <c r="BH162" s="151">
        <f t="shared" si="17"/>
        <v>0</v>
      </c>
      <c r="BI162" s="151">
        <f t="shared" si="18"/>
        <v>0</v>
      </c>
      <c r="BJ162" s="16" t="s">
        <v>171</v>
      </c>
      <c r="BK162" s="151">
        <f t="shared" si="19"/>
        <v>0</v>
      </c>
      <c r="BL162" s="16" t="s">
        <v>170</v>
      </c>
      <c r="BM162" s="150" t="s">
        <v>928</v>
      </c>
    </row>
    <row r="163" spans="2:65" s="1" customFormat="1" ht="16.5" customHeight="1">
      <c r="B163" s="31"/>
      <c r="C163" s="138" t="s">
        <v>383</v>
      </c>
      <c r="D163" s="138" t="s">
        <v>166</v>
      </c>
      <c r="E163" s="139" t="s">
        <v>2996</v>
      </c>
      <c r="F163" s="140" t="s">
        <v>2103</v>
      </c>
      <c r="G163" s="141" t="s">
        <v>2046</v>
      </c>
      <c r="H163" s="142">
        <v>1</v>
      </c>
      <c r="I163" s="143"/>
      <c r="J163" s="144">
        <f t="shared" si="10"/>
        <v>0</v>
      </c>
      <c r="K163" s="145"/>
      <c r="L163" s="31"/>
      <c r="M163" s="146" t="s">
        <v>1</v>
      </c>
      <c r="N163" s="147" t="s">
        <v>40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AR163" s="150" t="s">
        <v>170</v>
      </c>
      <c r="AT163" s="150" t="s">
        <v>166</v>
      </c>
      <c r="AU163" s="150" t="s">
        <v>82</v>
      </c>
      <c r="AY163" s="16" t="s">
        <v>163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6" t="s">
        <v>171</v>
      </c>
      <c r="BK163" s="151">
        <f t="shared" si="19"/>
        <v>0</v>
      </c>
      <c r="BL163" s="16" t="s">
        <v>170</v>
      </c>
      <c r="BM163" s="150" t="s">
        <v>940</v>
      </c>
    </row>
    <row r="164" spans="2:65" s="11" customFormat="1" ht="26" customHeight="1">
      <c r="B164" s="126"/>
      <c r="D164" s="127" t="s">
        <v>73</v>
      </c>
      <c r="E164" s="128" t="s">
        <v>972</v>
      </c>
      <c r="F164" s="128" t="s">
        <v>2104</v>
      </c>
      <c r="I164" s="129"/>
      <c r="J164" s="130">
        <f>BK164</f>
        <v>0</v>
      </c>
      <c r="L164" s="126"/>
      <c r="M164" s="131"/>
      <c r="P164" s="132">
        <v>0</v>
      </c>
      <c r="R164" s="132">
        <v>0</v>
      </c>
      <c r="T164" s="133">
        <v>0</v>
      </c>
      <c r="AR164" s="127" t="s">
        <v>82</v>
      </c>
      <c r="AT164" s="134" t="s">
        <v>73</v>
      </c>
      <c r="AU164" s="134" t="s">
        <v>74</v>
      </c>
      <c r="AY164" s="127" t="s">
        <v>163</v>
      </c>
      <c r="BK164" s="135">
        <v>0</v>
      </c>
    </row>
    <row r="165" spans="2:65" s="11" customFormat="1" ht="26" customHeight="1">
      <c r="B165" s="126"/>
      <c r="D165" s="127" t="s">
        <v>73</v>
      </c>
      <c r="E165" s="128" t="s">
        <v>976</v>
      </c>
      <c r="F165" s="128" t="s">
        <v>2997</v>
      </c>
      <c r="I165" s="129"/>
      <c r="J165" s="130">
        <f>BK165</f>
        <v>0</v>
      </c>
      <c r="L165" s="126"/>
      <c r="M165" s="131"/>
      <c r="P165" s="132">
        <f>SUM(P166:P182)</f>
        <v>0</v>
      </c>
      <c r="R165" s="132">
        <f>SUM(R166:R182)</f>
        <v>0</v>
      </c>
      <c r="T165" s="133">
        <f>SUM(T166:T182)</f>
        <v>0</v>
      </c>
      <c r="AR165" s="127" t="s">
        <v>82</v>
      </c>
      <c r="AT165" s="134" t="s">
        <v>73</v>
      </c>
      <c r="AU165" s="134" t="s">
        <v>74</v>
      </c>
      <c r="AY165" s="127" t="s">
        <v>163</v>
      </c>
      <c r="BK165" s="135">
        <f>SUM(BK166:BK182)</f>
        <v>0</v>
      </c>
    </row>
    <row r="166" spans="2:65" s="1" customFormat="1" ht="16.5" customHeight="1">
      <c r="B166" s="31"/>
      <c r="C166" s="138" t="s">
        <v>388</v>
      </c>
      <c r="D166" s="138" t="s">
        <v>166</v>
      </c>
      <c r="E166" s="139" t="s">
        <v>2998</v>
      </c>
      <c r="F166" s="140" t="s">
        <v>2999</v>
      </c>
      <c r="G166" s="141" t="s">
        <v>222</v>
      </c>
      <c r="H166" s="142">
        <v>8</v>
      </c>
      <c r="I166" s="143"/>
      <c r="J166" s="144">
        <f t="shared" ref="J166:J182" si="20">ROUND(I166*H166,2)</f>
        <v>0</v>
      </c>
      <c r="K166" s="145"/>
      <c r="L166" s="31"/>
      <c r="M166" s="146" t="s">
        <v>1</v>
      </c>
      <c r="N166" s="147" t="s">
        <v>40</v>
      </c>
      <c r="P166" s="148">
        <f t="shared" ref="P166:P182" si="21">O166*H166</f>
        <v>0</v>
      </c>
      <c r="Q166" s="148">
        <v>0</v>
      </c>
      <c r="R166" s="148">
        <f t="shared" ref="R166:R182" si="22">Q166*H166</f>
        <v>0</v>
      </c>
      <c r="S166" s="148">
        <v>0</v>
      </c>
      <c r="T166" s="149">
        <f t="shared" ref="T166:T182" si="23">S166*H166</f>
        <v>0</v>
      </c>
      <c r="AR166" s="150" t="s">
        <v>170</v>
      </c>
      <c r="AT166" s="150" t="s">
        <v>166</v>
      </c>
      <c r="AU166" s="150" t="s">
        <v>82</v>
      </c>
      <c r="AY166" s="16" t="s">
        <v>163</v>
      </c>
      <c r="BE166" s="151">
        <f t="shared" ref="BE166:BE182" si="24">IF(N166="základná",J166,0)</f>
        <v>0</v>
      </c>
      <c r="BF166" s="151">
        <f t="shared" ref="BF166:BF182" si="25">IF(N166="znížená",J166,0)</f>
        <v>0</v>
      </c>
      <c r="BG166" s="151">
        <f t="shared" ref="BG166:BG182" si="26">IF(N166="zákl. prenesená",J166,0)</f>
        <v>0</v>
      </c>
      <c r="BH166" s="151">
        <f t="shared" ref="BH166:BH182" si="27">IF(N166="zníž. prenesená",J166,0)</f>
        <v>0</v>
      </c>
      <c r="BI166" s="151">
        <f t="shared" ref="BI166:BI182" si="28">IF(N166="nulová",J166,0)</f>
        <v>0</v>
      </c>
      <c r="BJ166" s="16" t="s">
        <v>171</v>
      </c>
      <c r="BK166" s="151">
        <f t="shared" ref="BK166:BK182" si="29">ROUND(I166*H166,2)</f>
        <v>0</v>
      </c>
      <c r="BL166" s="16" t="s">
        <v>170</v>
      </c>
      <c r="BM166" s="150" t="s">
        <v>951</v>
      </c>
    </row>
    <row r="167" spans="2:65" s="1" customFormat="1" ht="16.5" customHeight="1">
      <c r="B167" s="31"/>
      <c r="C167" s="138" t="s">
        <v>393</v>
      </c>
      <c r="D167" s="138" t="s">
        <v>166</v>
      </c>
      <c r="E167" s="139" t="s">
        <v>3000</v>
      </c>
      <c r="F167" s="140" t="s">
        <v>3001</v>
      </c>
      <c r="G167" s="141" t="s">
        <v>320</v>
      </c>
      <c r="H167" s="142">
        <v>3</v>
      </c>
      <c r="I167" s="143"/>
      <c r="J167" s="144">
        <f t="shared" si="20"/>
        <v>0</v>
      </c>
      <c r="K167" s="145"/>
      <c r="L167" s="31"/>
      <c r="M167" s="146" t="s">
        <v>1</v>
      </c>
      <c r="N167" s="147" t="s">
        <v>40</v>
      </c>
      <c r="P167" s="148">
        <f t="shared" si="21"/>
        <v>0</v>
      </c>
      <c r="Q167" s="148">
        <v>0</v>
      </c>
      <c r="R167" s="148">
        <f t="shared" si="22"/>
        <v>0</v>
      </c>
      <c r="S167" s="148">
        <v>0</v>
      </c>
      <c r="T167" s="149">
        <f t="shared" si="23"/>
        <v>0</v>
      </c>
      <c r="AR167" s="150" t="s">
        <v>170</v>
      </c>
      <c r="AT167" s="150" t="s">
        <v>166</v>
      </c>
      <c r="AU167" s="150" t="s">
        <v>82</v>
      </c>
      <c r="AY167" s="16" t="s">
        <v>163</v>
      </c>
      <c r="BE167" s="151">
        <f t="shared" si="24"/>
        <v>0</v>
      </c>
      <c r="BF167" s="151">
        <f t="shared" si="25"/>
        <v>0</v>
      </c>
      <c r="BG167" s="151">
        <f t="shared" si="26"/>
        <v>0</v>
      </c>
      <c r="BH167" s="151">
        <f t="shared" si="27"/>
        <v>0</v>
      </c>
      <c r="BI167" s="151">
        <f t="shared" si="28"/>
        <v>0</v>
      </c>
      <c r="BJ167" s="16" t="s">
        <v>171</v>
      </c>
      <c r="BK167" s="151">
        <f t="shared" si="29"/>
        <v>0</v>
      </c>
      <c r="BL167" s="16" t="s">
        <v>170</v>
      </c>
      <c r="BM167" s="150" t="s">
        <v>959</v>
      </c>
    </row>
    <row r="168" spans="2:65" s="1" customFormat="1" ht="16.5" customHeight="1">
      <c r="B168" s="31"/>
      <c r="C168" s="138" t="s">
        <v>398</v>
      </c>
      <c r="D168" s="138" t="s">
        <v>166</v>
      </c>
      <c r="E168" s="139" t="s">
        <v>3002</v>
      </c>
      <c r="F168" s="140" t="s">
        <v>3003</v>
      </c>
      <c r="G168" s="141" t="s">
        <v>320</v>
      </c>
      <c r="H168" s="142">
        <v>1</v>
      </c>
      <c r="I168" s="143"/>
      <c r="J168" s="144">
        <f t="shared" si="20"/>
        <v>0</v>
      </c>
      <c r="K168" s="145"/>
      <c r="L168" s="31"/>
      <c r="M168" s="146" t="s">
        <v>1</v>
      </c>
      <c r="N168" s="147" t="s">
        <v>40</v>
      </c>
      <c r="P168" s="148">
        <f t="shared" si="21"/>
        <v>0</v>
      </c>
      <c r="Q168" s="148">
        <v>0</v>
      </c>
      <c r="R168" s="148">
        <f t="shared" si="22"/>
        <v>0</v>
      </c>
      <c r="S168" s="148">
        <v>0</v>
      </c>
      <c r="T168" s="149">
        <f t="shared" si="23"/>
        <v>0</v>
      </c>
      <c r="AR168" s="150" t="s">
        <v>170</v>
      </c>
      <c r="AT168" s="150" t="s">
        <v>166</v>
      </c>
      <c r="AU168" s="150" t="s">
        <v>82</v>
      </c>
      <c r="AY168" s="16" t="s">
        <v>163</v>
      </c>
      <c r="BE168" s="151">
        <f t="shared" si="24"/>
        <v>0</v>
      </c>
      <c r="BF168" s="151">
        <f t="shared" si="25"/>
        <v>0</v>
      </c>
      <c r="BG168" s="151">
        <f t="shared" si="26"/>
        <v>0</v>
      </c>
      <c r="BH168" s="151">
        <f t="shared" si="27"/>
        <v>0</v>
      </c>
      <c r="BI168" s="151">
        <f t="shared" si="28"/>
        <v>0</v>
      </c>
      <c r="BJ168" s="16" t="s">
        <v>171</v>
      </c>
      <c r="BK168" s="151">
        <f t="shared" si="29"/>
        <v>0</v>
      </c>
      <c r="BL168" s="16" t="s">
        <v>170</v>
      </c>
      <c r="BM168" s="150" t="s">
        <v>967</v>
      </c>
    </row>
    <row r="169" spans="2:65" s="1" customFormat="1" ht="16.5" customHeight="1">
      <c r="B169" s="31"/>
      <c r="C169" s="138" t="s">
        <v>403</v>
      </c>
      <c r="D169" s="138" t="s">
        <v>166</v>
      </c>
      <c r="E169" s="139" t="s">
        <v>3004</v>
      </c>
      <c r="F169" s="140" t="s">
        <v>3005</v>
      </c>
      <c r="G169" s="141" t="s">
        <v>320</v>
      </c>
      <c r="H169" s="142">
        <v>1</v>
      </c>
      <c r="I169" s="143"/>
      <c r="J169" s="144">
        <f t="shared" si="20"/>
        <v>0</v>
      </c>
      <c r="K169" s="145"/>
      <c r="L169" s="31"/>
      <c r="M169" s="146" t="s">
        <v>1</v>
      </c>
      <c r="N169" s="147" t="s">
        <v>40</v>
      </c>
      <c r="P169" s="148">
        <f t="shared" si="21"/>
        <v>0</v>
      </c>
      <c r="Q169" s="148">
        <v>0</v>
      </c>
      <c r="R169" s="148">
        <f t="shared" si="22"/>
        <v>0</v>
      </c>
      <c r="S169" s="148">
        <v>0</v>
      </c>
      <c r="T169" s="149">
        <f t="shared" si="23"/>
        <v>0</v>
      </c>
      <c r="AR169" s="150" t="s">
        <v>170</v>
      </c>
      <c r="AT169" s="150" t="s">
        <v>166</v>
      </c>
      <c r="AU169" s="150" t="s">
        <v>82</v>
      </c>
      <c r="AY169" s="16" t="s">
        <v>163</v>
      </c>
      <c r="BE169" s="151">
        <f t="shared" si="24"/>
        <v>0</v>
      </c>
      <c r="BF169" s="151">
        <f t="shared" si="25"/>
        <v>0</v>
      </c>
      <c r="BG169" s="151">
        <f t="shared" si="26"/>
        <v>0</v>
      </c>
      <c r="BH169" s="151">
        <f t="shared" si="27"/>
        <v>0</v>
      </c>
      <c r="BI169" s="151">
        <f t="shared" si="28"/>
        <v>0</v>
      </c>
      <c r="BJ169" s="16" t="s">
        <v>171</v>
      </c>
      <c r="BK169" s="151">
        <f t="shared" si="29"/>
        <v>0</v>
      </c>
      <c r="BL169" s="16" t="s">
        <v>170</v>
      </c>
      <c r="BM169" s="150" t="s">
        <v>975</v>
      </c>
    </row>
    <row r="170" spans="2:65" s="1" customFormat="1" ht="16.5" customHeight="1">
      <c r="B170" s="31"/>
      <c r="C170" s="138" t="s">
        <v>409</v>
      </c>
      <c r="D170" s="138" t="s">
        <v>166</v>
      </c>
      <c r="E170" s="139" t="s">
        <v>3006</v>
      </c>
      <c r="F170" s="140" t="s">
        <v>3007</v>
      </c>
      <c r="G170" s="141" t="s">
        <v>320</v>
      </c>
      <c r="H170" s="142">
        <v>1</v>
      </c>
      <c r="I170" s="143"/>
      <c r="J170" s="144">
        <f t="shared" si="20"/>
        <v>0</v>
      </c>
      <c r="K170" s="145"/>
      <c r="L170" s="31"/>
      <c r="M170" s="146" t="s">
        <v>1</v>
      </c>
      <c r="N170" s="147" t="s">
        <v>40</v>
      </c>
      <c r="P170" s="148">
        <f t="shared" si="21"/>
        <v>0</v>
      </c>
      <c r="Q170" s="148">
        <v>0</v>
      </c>
      <c r="R170" s="148">
        <f t="shared" si="22"/>
        <v>0</v>
      </c>
      <c r="S170" s="148">
        <v>0</v>
      </c>
      <c r="T170" s="149">
        <f t="shared" si="23"/>
        <v>0</v>
      </c>
      <c r="AR170" s="150" t="s">
        <v>170</v>
      </c>
      <c r="AT170" s="150" t="s">
        <v>166</v>
      </c>
      <c r="AU170" s="150" t="s">
        <v>82</v>
      </c>
      <c r="AY170" s="16" t="s">
        <v>163</v>
      </c>
      <c r="BE170" s="151">
        <f t="shared" si="24"/>
        <v>0</v>
      </c>
      <c r="BF170" s="151">
        <f t="shared" si="25"/>
        <v>0</v>
      </c>
      <c r="BG170" s="151">
        <f t="shared" si="26"/>
        <v>0</v>
      </c>
      <c r="BH170" s="151">
        <f t="shared" si="27"/>
        <v>0</v>
      </c>
      <c r="BI170" s="151">
        <f t="shared" si="28"/>
        <v>0</v>
      </c>
      <c r="BJ170" s="16" t="s">
        <v>171</v>
      </c>
      <c r="BK170" s="151">
        <f t="shared" si="29"/>
        <v>0</v>
      </c>
      <c r="BL170" s="16" t="s">
        <v>170</v>
      </c>
      <c r="BM170" s="150" t="s">
        <v>983</v>
      </c>
    </row>
    <row r="171" spans="2:65" s="1" customFormat="1" ht="16.5" customHeight="1">
      <c r="B171" s="31"/>
      <c r="C171" s="138" t="s">
        <v>415</v>
      </c>
      <c r="D171" s="138" t="s">
        <v>166</v>
      </c>
      <c r="E171" s="139" t="s">
        <v>3008</v>
      </c>
      <c r="F171" s="140" t="s">
        <v>3009</v>
      </c>
      <c r="G171" s="141" t="s">
        <v>320</v>
      </c>
      <c r="H171" s="142">
        <v>6</v>
      </c>
      <c r="I171" s="143"/>
      <c r="J171" s="144">
        <f t="shared" si="20"/>
        <v>0</v>
      </c>
      <c r="K171" s="145"/>
      <c r="L171" s="31"/>
      <c r="M171" s="146" t="s">
        <v>1</v>
      </c>
      <c r="N171" s="147" t="s">
        <v>40</v>
      </c>
      <c r="P171" s="148">
        <f t="shared" si="21"/>
        <v>0</v>
      </c>
      <c r="Q171" s="148">
        <v>0</v>
      </c>
      <c r="R171" s="148">
        <f t="shared" si="22"/>
        <v>0</v>
      </c>
      <c r="S171" s="148">
        <v>0</v>
      </c>
      <c r="T171" s="149">
        <f t="shared" si="23"/>
        <v>0</v>
      </c>
      <c r="AR171" s="150" t="s">
        <v>170</v>
      </c>
      <c r="AT171" s="150" t="s">
        <v>166</v>
      </c>
      <c r="AU171" s="150" t="s">
        <v>82</v>
      </c>
      <c r="AY171" s="16" t="s">
        <v>163</v>
      </c>
      <c r="BE171" s="151">
        <f t="shared" si="24"/>
        <v>0</v>
      </c>
      <c r="BF171" s="151">
        <f t="shared" si="25"/>
        <v>0</v>
      </c>
      <c r="BG171" s="151">
        <f t="shared" si="26"/>
        <v>0</v>
      </c>
      <c r="BH171" s="151">
        <f t="shared" si="27"/>
        <v>0</v>
      </c>
      <c r="BI171" s="151">
        <f t="shared" si="28"/>
        <v>0</v>
      </c>
      <c r="BJ171" s="16" t="s">
        <v>171</v>
      </c>
      <c r="BK171" s="151">
        <f t="shared" si="29"/>
        <v>0</v>
      </c>
      <c r="BL171" s="16" t="s">
        <v>170</v>
      </c>
      <c r="BM171" s="150" t="s">
        <v>991</v>
      </c>
    </row>
    <row r="172" spans="2:65" s="1" customFormat="1" ht="16.5" customHeight="1">
      <c r="B172" s="31"/>
      <c r="C172" s="138" t="s">
        <v>419</v>
      </c>
      <c r="D172" s="138" t="s">
        <v>166</v>
      </c>
      <c r="E172" s="139" t="s">
        <v>3010</v>
      </c>
      <c r="F172" s="140" t="s">
        <v>3011</v>
      </c>
      <c r="G172" s="141" t="s">
        <v>320</v>
      </c>
      <c r="H172" s="142">
        <v>2</v>
      </c>
      <c r="I172" s="143"/>
      <c r="J172" s="144">
        <f t="shared" si="20"/>
        <v>0</v>
      </c>
      <c r="K172" s="145"/>
      <c r="L172" s="31"/>
      <c r="M172" s="146" t="s">
        <v>1</v>
      </c>
      <c r="N172" s="147" t="s">
        <v>40</v>
      </c>
      <c r="P172" s="148">
        <f t="shared" si="21"/>
        <v>0</v>
      </c>
      <c r="Q172" s="148">
        <v>0</v>
      </c>
      <c r="R172" s="148">
        <f t="shared" si="22"/>
        <v>0</v>
      </c>
      <c r="S172" s="148">
        <v>0</v>
      </c>
      <c r="T172" s="149">
        <f t="shared" si="23"/>
        <v>0</v>
      </c>
      <c r="AR172" s="150" t="s">
        <v>170</v>
      </c>
      <c r="AT172" s="150" t="s">
        <v>166</v>
      </c>
      <c r="AU172" s="150" t="s">
        <v>82</v>
      </c>
      <c r="AY172" s="16" t="s">
        <v>163</v>
      </c>
      <c r="BE172" s="151">
        <f t="shared" si="24"/>
        <v>0</v>
      </c>
      <c r="BF172" s="151">
        <f t="shared" si="25"/>
        <v>0</v>
      </c>
      <c r="BG172" s="151">
        <f t="shared" si="26"/>
        <v>0</v>
      </c>
      <c r="BH172" s="151">
        <f t="shared" si="27"/>
        <v>0</v>
      </c>
      <c r="BI172" s="151">
        <f t="shared" si="28"/>
        <v>0</v>
      </c>
      <c r="BJ172" s="16" t="s">
        <v>171</v>
      </c>
      <c r="BK172" s="151">
        <f t="shared" si="29"/>
        <v>0</v>
      </c>
      <c r="BL172" s="16" t="s">
        <v>170</v>
      </c>
      <c r="BM172" s="150" t="s">
        <v>999</v>
      </c>
    </row>
    <row r="173" spans="2:65" s="1" customFormat="1" ht="16.5" customHeight="1">
      <c r="B173" s="31"/>
      <c r="C173" s="138" t="s">
        <v>425</v>
      </c>
      <c r="D173" s="138" t="s">
        <v>166</v>
      </c>
      <c r="E173" s="139" t="s">
        <v>3012</v>
      </c>
      <c r="F173" s="140" t="s">
        <v>3013</v>
      </c>
      <c r="G173" s="141" t="s">
        <v>222</v>
      </c>
      <c r="H173" s="142">
        <v>30</v>
      </c>
      <c r="I173" s="143"/>
      <c r="J173" s="144">
        <f t="shared" si="20"/>
        <v>0</v>
      </c>
      <c r="K173" s="145"/>
      <c r="L173" s="31"/>
      <c r="M173" s="146" t="s">
        <v>1</v>
      </c>
      <c r="N173" s="147" t="s">
        <v>40</v>
      </c>
      <c r="P173" s="148">
        <f t="shared" si="21"/>
        <v>0</v>
      </c>
      <c r="Q173" s="148">
        <v>0</v>
      </c>
      <c r="R173" s="148">
        <f t="shared" si="22"/>
        <v>0</v>
      </c>
      <c r="S173" s="148">
        <v>0</v>
      </c>
      <c r="T173" s="149">
        <f t="shared" si="23"/>
        <v>0</v>
      </c>
      <c r="AR173" s="150" t="s">
        <v>170</v>
      </c>
      <c r="AT173" s="150" t="s">
        <v>166</v>
      </c>
      <c r="AU173" s="150" t="s">
        <v>82</v>
      </c>
      <c r="AY173" s="16" t="s">
        <v>163</v>
      </c>
      <c r="BE173" s="151">
        <f t="shared" si="24"/>
        <v>0</v>
      </c>
      <c r="BF173" s="151">
        <f t="shared" si="25"/>
        <v>0</v>
      </c>
      <c r="BG173" s="151">
        <f t="shared" si="26"/>
        <v>0</v>
      </c>
      <c r="BH173" s="151">
        <f t="shared" si="27"/>
        <v>0</v>
      </c>
      <c r="BI173" s="151">
        <f t="shared" si="28"/>
        <v>0</v>
      </c>
      <c r="BJ173" s="16" t="s">
        <v>171</v>
      </c>
      <c r="BK173" s="151">
        <f t="shared" si="29"/>
        <v>0</v>
      </c>
      <c r="BL173" s="16" t="s">
        <v>170</v>
      </c>
      <c r="BM173" s="150" t="s">
        <v>1007</v>
      </c>
    </row>
    <row r="174" spans="2:65" s="1" customFormat="1" ht="16.5" customHeight="1">
      <c r="B174" s="31"/>
      <c r="C174" s="138" t="s">
        <v>433</v>
      </c>
      <c r="D174" s="138" t="s">
        <v>166</v>
      </c>
      <c r="E174" s="139" t="s">
        <v>3014</v>
      </c>
      <c r="F174" s="140" t="s">
        <v>3015</v>
      </c>
      <c r="G174" s="141" t="s">
        <v>222</v>
      </c>
      <c r="H174" s="142">
        <v>4</v>
      </c>
      <c r="I174" s="143"/>
      <c r="J174" s="144">
        <f t="shared" si="20"/>
        <v>0</v>
      </c>
      <c r="K174" s="145"/>
      <c r="L174" s="31"/>
      <c r="M174" s="146" t="s">
        <v>1</v>
      </c>
      <c r="N174" s="147" t="s">
        <v>40</v>
      </c>
      <c r="P174" s="148">
        <f t="shared" si="21"/>
        <v>0</v>
      </c>
      <c r="Q174" s="148">
        <v>0</v>
      </c>
      <c r="R174" s="148">
        <f t="shared" si="22"/>
        <v>0</v>
      </c>
      <c r="S174" s="148">
        <v>0</v>
      </c>
      <c r="T174" s="149">
        <f t="shared" si="23"/>
        <v>0</v>
      </c>
      <c r="AR174" s="150" t="s">
        <v>170</v>
      </c>
      <c r="AT174" s="150" t="s">
        <v>166</v>
      </c>
      <c r="AU174" s="150" t="s">
        <v>82</v>
      </c>
      <c r="AY174" s="16" t="s">
        <v>163</v>
      </c>
      <c r="BE174" s="151">
        <f t="shared" si="24"/>
        <v>0</v>
      </c>
      <c r="BF174" s="151">
        <f t="shared" si="25"/>
        <v>0</v>
      </c>
      <c r="BG174" s="151">
        <f t="shared" si="26"/>
        <v>0</v>
      </c>
      <c r="BH174" s="151">
        <f t="shared" si="27"/>
        <v>0</v>
      </c>
      <c r="BI174" s="151">
        <f t="shared" si="28"/>
        <v>0</v>
      </c>
      <c r="BJ174" s="16" t="s">
        <v>171</v>
      </c>
      <c r="BK174" s="151">
        <f t="shared" si="29"/>
        <v>0</v>
      </c>
      <c r="BL174" s="16" t="s">
        <v>170</v>
      </c>
      <c r="BM174" s="150" t="s">
        <v>1015</v>
      </c>
    </row>
    <row r="175" spans="2:65" s="1" customFormat="1" ht="16.5" customHeight="1">
      <c r="B175" s="31"/>
      <c r="C175" s="138" t="s">
        <v>446</v>
      </c>
      <c r="D175" s="138" t="s">
        <v>166</v>
      </c>
      <c r="E175" s="139" t="s">
        <v>3016</v>
      </c>
      <c r="F175" s="140" t="s">
        <v>3017</v>
      </c>
      <c r="G175" s="141" t="s">
        <v>222</v>
      </c>
      <c r="H175" s="142">
        <v>10</v>
      </c>
      <c r="I175" s="143"/>
      <c r="J175" s="144">
        <f t="shared" si="20"/>
        <v>0</v>
      </c>
      <c r="K175" s="145"/>
      <c r="L175" s="31"/>
      <c r="M175" s="146" t="s">
        <v>1</v>
      </c>
      <c r="N175" s="147" t="s">
        <v>40</v>
      </c>
      <c r="P175" s="148">
        <f t="shared" si="21"/>
        <v>0</v>
      </c>
      <c r="Q175" s="148">
        <v>0</v>
      </c>
      <c r="R175" s="148">
        <f t="shared" si="22"/>
        <v>0</v>
      </c>
      <c r="S175" s="148">
        <v>0</v>
      </c>
      <c r="T175" s="149">
        <f t="shared" si="23"/>
        <v>0</v>
      </c>
      <c r="AR175" s="150" t="s">
        <v>170</v>
      </c>
      <c r="AT175" s="150" t="s">
        <v>166</v>
      </c>
      <c r="AU175" s="150" t="s">
        <v>82</v>
      </c>
      <c r="AY175" s="16" t="s">
        <v>163</v>
      </c>
      <c r="BE175" s="151">
        <f t="shared" si="24"/>
        <v>0</v>
      </c>
      <c r="BF175" s="151">
        <f t="shared" si="25"/>
        <v>0</v>
      </c>
      <c r="BG175" s="151">
        <f t="shared" si="26"/>
        <v>0</v>
      </c>
      <c r="BH175" s="151">
        <f t="shared" si="27"/>
        <v>0</v>
      </c>
      <c r="BI175" s="151">
        <f t="shared" si="28"/>
        <v>0</v>
      </c>
      <c r="BJ175" s="16" t="s">
        <v>171</v>
      </c>
      <c r="BK175" s="151">
        <f t="shared" si="29"/>
        <v>0</v>
      </c>
      <c r="BL175" s="16" t="s">
        <v>170</v>
      </c>
      <c r="BM175" s="150" t="s">
        <v>1023</v>
      </c>
    </row>
    <row r="176" spans="2:65" s="1" customFormat="1" ht="24.25" customHeight="1">
      <c r="B176" s="31"/>
      <c r="C176" s="138" t="s">
        <v>450</v>
      </c>
      <c r="D176" s="138" t="s">
        <v>166</v>
      </c>
      <c r="E176" s="139" t="s">
        <v>3018</v>
      </c>
      <c r="F176" s="140" t="s">
        <v>3019</v>
      </c>
      <c r="G176" s="141" t="s">
        <v>320</v>
      </c>
      <c r="H176" s="142">
        <v>1</v>
      </c>
      <c r="I176" s="143"/>
      <c r="J176" s="144">
        <f t="shared" si="20"/>
        <v>0</v>
      </c>
      <c r="K176" s="145"/>
      <c r="L176" s="31"/>
      <c r="M176" s="146" t="s">
        <v>1</v>
      </c>
      <c r="N176" s="147" t="s">
        <v>40</v>
      </c>
      <c r="P176" s="148">
        <f t="shared" si="21"/>
        <v>0</v>
      </c>
      <c r="Q176" s="148">
        <v>0</v>
      </c>
      <c r="R176" s="148">
        <f t="shared" si="22"/>
        <v>0</v>
      </c>
      <c r="S176" s="148">
        <v>0</v>
      </c>
      <c r="T176" s="149">
        <f t="shared" si="23"/>
        <v>0</v>
      </c>
      <c r="AR176" s="150" t="s">
        <v>170</v>
      </c>
      <c r="AT176" s="150" t="s">
        <v>166</v>
      </c>
      <c r="AU176" s="150" t="s">
        <v>82</v>
      </c>
      <c r="AY176" s="16" t="s">
        <v>163</v>
      </c>
      <c r="BE176" s="151">
        <f t="shared" si="24"/>
        <v>0</v>
      </c>
      <c r="BF176" s="151">
        <f t="shared" si="25"/>
        <v>0</v>
      </c>
      <c r="BG176" s="151">
        <f t="shared" si="26"/>
        <v>0</v>
      </c>
      <c r="BH176" s="151">
        <f t="shared" si="27"/>
        <v>0</v>
      </c>
      <c r="BI176" s="151">
        <f t="shared" si="28"/>
        <v>0</v>
      </c>
      <c r="BJ176" s="16" t="s">
        <v>171</v>
      </c>
      <c r="BK176" s="151">
        <f t="shared" si="29"/>
        <v>0</v>
      </c>
      <c r="BL176" s="16" t="s">
        <v>170</v>
      </c>
      <c r="BM176" s="150" t="s">
        <v>1031</v>
      </c>
    </row>
    <row r="177" spans="2:65" s="1" customFormat="1" ht="16.5" customHeight="1">
      <c r="B177" s="31"/>
      <c r="C177" s="138" t="s">
        <v>454</v>
      </c>
      <c r="D177" s="138" t="s">
        <v>166</v>
      </c>
      <c r="E177" s="139" t="s">
        <v>3020</v>
      </c>
      <c r="F177" s="140" t="s">
        <v>3021</v>
      </c>
      <c r="G177" s="141" t="s">
        <v>320</v>
      </c>
      <c r="H177" s="142">
        <v>2</v>
      </c>
      <c r="I177" s="143"/>
      <c r="J177" s="144">
        <f t="shared" si="20"/>
        <v>0</v>
      </c>
      <c r="K177" s="145"/>
      <c r="L177" s="31"/>
      <c r="M177" s="146" t="s">
        <v>1</v>
      </c>
      <c r="N177" s="147" t="s">
        <v>40</v>
      </c>
      <c r="P177" s="148">
        <f t="shared" si="21"/>
        <v>0</v>
      </c>
      <c r="Q177" s="148">
        <v>0</v>
      </c>
      <c r="R177" s="148">
        <f t="shared" si="22"/>
        <v>0</v>
      </c>
      <c r="S177" s="148">
        <v>0</v>
      </c>
      <c r="T177" s="149">
        <f t="shared" si="23"/>
        <v>0</v>
      </c>
      <c r="AR177" s="150" t="s">
        <v>170</v>
      </c>
      <c r="AT177" s="150" t="s">
        <v>166</v>
      </c>
      <c r="AU177" s="150" t="s">
        <v>82</v>
      </c>
      <c r="AY177" s="16" t="s">
        <v>163</v>
      </c>
      <c r="BE177" s="151">
        <f t="shared" si="24"/>
        <v>0</v>
      </c>
      <c r="BF177" s="151">
        <f t="shared" si="25"/>
        <v>0</v>
      </c>
      <c r="BG177" s="151">
        <f t="shared" si="26"/>
        <v>0</v>
      </c>
      <c r="BH177" s="151">
        <f t="shared" si="27"/>
        <v>0</v>
      </c>
      <c r="BI177" s="151">
        <f t="shared" si="28"/>
        <v>0</v>
      </c>
      <c r="BJ177" s="16" t="s">
        <v>171</v>
      </c>
      <c r="BK177" s="151">
        <f t="shared" si="29"/>
        <v>0</v>
      </c>
      <c r="BL177" s="16" t="s">
        <v>170</v>
      </c>
      <c r="BM177" s="150" t="s">
        <v>1039</v>
      </c>
    </row>
    <row r="178" spans="2:65" s="1" customFormat="1" ht="24.25" customHeight="1">
      <c r="B178" s="31"/>
      <c r="C178" s="138" t="s">
        <v>466</v>
      </c>
      <c r="D178" s="138" t="s">
        <v>166</v>
      </c>
      <c r="E178" s="139" t="s">
        <v>3022</v>
      </c>
      <c r="F178" s="140" t="s">
        <v>3023</v>
      </c>
      <c r="G178" s="141" t="s">
        <v>320</v>
      </c>
      <c r="H178" s="142">
        <v>1</v>
      </c>
      <c r="I178" s="143"/>
      <c r="J178" s="144">
        <f t="shared" si="20"/>
        <v>0</v>
      </c>
      <c r="K178" s="145"/>
      <c r="L178" s="31"/>
      <c r="M178" s="146" t="s">
        <v>1</v>
      </c>
      <c r="N178" s="147" t="s">
        <v>40</v>
      </c>
      <c r="P178" s="148">
        <f t="shared" si="21"/>
        <v>0</v>
      </c>
      <c r="Q178" s="148">
        <v>0</v>
      </c>
      <c r="R178" s="148">
        <f t="shared" si="22"/>
        <v>0</v>
      </c>
      <c r="S178" s="148">
        <v>0</v>
      </c>
      <c r="T178" s="149">
        <f t="shared" si="23"/>
        <v>0</v>
      </c>
      <c r="AR178" s="150" t="s">
        <v>170</v>
      </c>
      <c r="AT178" s="150" t="s">
        <v>166</v>
      </c>
      <c r="AU178" s="150" t="s">
        <v>82</v>
      </c>
      <c r="AY178" s="16" t="s">
        <v>163</v>
      </c>
      <c r="BE178" s="151">
        <f t="shared" si="24"/>
        <v>0</v>
      </c>
      <c r="BF178" s="151">
        <f t="shared" si="25"/>
        <v>0</v>
      </c>
      <c r="BG178" s="151">
        <f t="shared" si="26"/>
        <v>0</v>
      </c>
      <c r="BH178" s="151">
        <f t="shared" si="27"/>
        <v>0</v>
      </c>
      <c r="BI178" s="151">
        <f t="shared" si="28"/>
        <v>0</v>
      </c>
      <c r="BJ178" s="16" t="s">
        <v>171</v>
      </c>
      <c r="BK178" s="151">
        <f t="shared" si="29"/>
        <v>0</v>
      </c>
      <c r="BL178" s="16" t="s">
        <v>170</v>
      </c>
      <c r="BM178" s="150" t="s">
        <v>1047</v>
      </c>
    </row>
    <row r="179" spans="2:65" s="1" customFormat="1" ht="16.5" customHeight="1">
      <c r="B179" s="31"/>
      <c r="C179" s="138" t="s">
        <v>470</v>
      </c>
      <c r="D179" s="138" t="s">
        <v>166</v>
      </c>
      <c r="E179" s="139" t="s">
        <v>3024</v>
      </c>
      <c r="F179" s="140" t="s">
        <v>3025</v>
      </c>
      <c r="G179" s="141" t="s">
        <v>320</v>
      </c>
      <c r="H179" s="142">
        <v>1</v>
      </c>
      <c r="I179" s="143"/>
      <c r="J179" s="144">
        <f t="shared" si="20"/>
        <v>0</v>
      </c>
      <c r="K179" s="145"/>
      <c r="L179" s="31"/>
      <c r="M179" s="146" t="s">
        <v>1</v>
      </c>
      <c r="N179" s="147" t="s">
        <v>40</v>
      </c>
      <c r="P179" s="148">
        <f t="shared" si="21"/>
        <v>0</v>
      </c>
      <c r="Q179" s="148">
        <v>0</v>
      </c>
      <c r="R179" s="148">
        <f t="shared" si="22"/>
        <v>0</v>
      </c>
      <c r="S179" s="148">
        <v>0</v>
      </c>
      <c r="T179" s="149">
        <f t="shared" si="23"/>
        <v>0</v>
      </c>
      <c r="AR179" s="150" t="s">
        <v>170</v>
      </c>
      <c r="AT179" s="150" t="s">
        <v>166</v>
      </c>
      <c r="AU179" s="150" t="s">
        <v>82</v>
      </c>
      <c r="AY179" s="16" t="s">
        <v>163</v>
      </c>
      <c r="BE179" s="151">
        <f t="shared" si="24"/>
        <v>0</v>
      </c>
      <c r="BF179" s="151">
        <f t="shared" si="25"/>
        <v>0</v>
      </c>
      <c r="BG179" s="151">
        <f t="shared" si="26"/>
        <v>0</v>
      </c>
      <c r="BH179" s="151">
        <f t="shared" si="27"/>
        <v>0</v>
      </c>
      <c r="BI179" s="151">
        <f t="shared" si="28"/>
        <v>0</v>
      </c>
      <c r="BJ179" s="16" t="s">
        <v>171</v>
      </c>
      <c r="BK179" s="151">
        <f t="shared" si="29"/>
        <v>0</v>
      </c>
      <c r="BL179" s="16" t="s">
        <v>170</v>
      </c>
      <c r="BM179" s="150" t="s">
        <v>1073</v>
      </c>
    </row>
    <row r="180" spans="2:65" s="1" customFormat="1" ht="16.5" customHeight="1">
      <c r="B180" s="31"/>
      <c r="C180" s="138" t="s">
        <v>476</v>
      </c>
      <c r="D180" s="138" t="s">
        <v>166</v>
      </c>
      <c r="E180" s="139" t="s">
        <v>3026</v>
      </c>
      <c r="F180" s="140" t="s">
        <v>2050</v>
      </c>
      <c r="G180" s="141" t="s">
        <v>2046</v>
      </c>
      <c r="H180" s="142">
        <v>1</v>
      </c>
      <c r="I180" s="143"/>
      <c r="J180" s="144">
        <f t="shared" si="20"/>
        <v>0</v>
      </c>
      <c r="K180" s="145"/>
      <c r="L180" s="31"/>
      <c r="M180" s="146" t="s">
        <v>1</v>
      </c>
      <c r="N180" s="147" t="s">
        <v>40</v>
      </c>
      <c r="P180" s="148">
        <f t="shared" si="21"/>
        <v>0</v>
      </c>
      <c r="Q180" s="148">
        <v>0</v>
      </c>
      <c r="R180" s="148">
        <f t="shared" si="22"/>
        <v>0</v>
      </c>
      <c r="S180" s="148">
        <v>0</v>
      </c>
      <c r="T180" s="149">
        <f t="shared" si="23"/>
        <v>0</v>
      </c>
      <c r="AR180" s="150" t="s">
        <v>170</v>
      </c>
      <c r="AT180" s="150" t="s">
        <v>166</v>
      </c>
      <c r="AU180" s="150" t="s">
        <v>82</v>
      </c>
      <c r="AY180" s="16" t="s">
        <v>163</v>
      </c>
      <c r="BE180" s="151">
        <f t="shared" si="24"/>
        <v>0</v>
      </c>
      <c r="BF180" s="151">
        <f t="shared" si="25"/>
        <v>0</v>
      </c>
      <c r="BG180" s="151">
        <f t="shared" si="26"/>
        <v>0</v>
      </c>
      <c r="BH180" s="151">
        <f t="shared" si="27"/>
        <v>0</v>
      </c>
      <c r="BI180" s="151">
        <f t="shared" si="28"/>
        <v>0</v>
      </c>
      <c r="BJ180" s="16" t="s">
        <v>171</v>
      </c>
      <c r="BK180" s="151">
        <f t="shared" si="29"/>
        <v>0</v>
      </c>
      <c r="BL180" s="16" t="s">
        <v>170</v>
      </c>
      <c r="BM180" s="150" t="s">
        <v>1082</v>
      </c>
    </row>
    <row r="181" spans="2:65" s="1" customFormat="1" ht="16.5" customHeight="1">
      <c r="B181" s="31"/>
      <c r="C181" s="138" t="s">
        <v>480</v>
      </c>
      <c r="D181" s="138" t="s">
        <v>166</v>
      </c>
      <c r="E181" s="139" t="s">
        <v>3027</v>
      </c>
      <c r="F181" s="140" t="s">
        <v>2054</v>
      </c>
      <c r="G181" s="141" t="s">
        <v>2046</v>
      </c>
      <c r="H181" s="142">
        <v>1</v>
      </c>
      <c r="I181" s="143"/>
      <c r="J181" s="144">
        <f t="shared" si="20"/>
        <v>0</v>
      </c>
      <c r="K181" s="145"/>
      <c r="L181" s="31"/>
      <c r="M181" s="146" t="s">
        <v>1</v>
      </c>
      <c r="N181" s="147" t="s">
        <v>40</v>
      </c>
      <c r="P181" s="148">
        <f t="shared" si="21"/>
        <v>0</v>
      </c>
      <c r="Q181" s="148">
        <v>0</v>
      </c>
      <c r="R181" s="148">
        <f t="shared" si="22"/>
        <v>0</v>
      </c>
      <c r="S181" s="148">
        <v>0</v>
      </c>
      <c r="T181" s="149">
        <f t="shared" si="23"/>
        <v>0</v>
      </c>
      <c r="AR181" s="150" t="s">
        <v>170</v>
      </c>
      <c r="AT181" s="150" t="s">
        <v>166</v>
      </c>
      <c r="AU181" s="150" t="s">
        <v>82</v>
      </c>
      <c r="AY181" s="16" t="s">
        <v>163</v>
      </c>
      <c r="BE181" s="151">
        <f t="shared" si="24"/>
        <v>0</v>
      </c>
      <c r="BF181" s="151">
        <f t="shared" si="25"/>
        <v>0</v>
      </c>
      <c r="BG181" s="151">
        <f t="shared" si="26"/>
        <v>0</v>
      </c>
      <c r="BH181" s="151">
        <f t="shared" si="27"/>
        <v>0</v>
      </c>
      <c r="BI181" s="151">
        <f t="shared" si="28"/>
        <v>0</v>
      </c>
      <c r="BJ181" s="16" t="s">
        <v>171</v>
      </c>
      <c r="BK181" s="151">
        <f t="shared" si="29"/>
        <v>0</v>
      </c>
      <c r="BL181" s="16" t="s">
        <v>170</v>
      </c>
      <c r="BM181" s="150" t="s">
        <v>1094</v>
      </c>
    </row>
    <row r="182" spans="2:65" s="1" customFormat="1" ht="16.5" customHeight="1">
      <c r="B182" s="31"/>
      <c r="C182" s="138" t="s">
        <v>484</v>
      </c>
      <c r="D182" s="138" t="s">
        <v>166</v>
      </c>
      <c r="E182" s="139" t="s">
        <v>3028</v>
      </c>
      <c r="F182" s="140" t="s">
        <v>3029</v>
      </c>
      <c r="G182" s="141" t="s">
        <v>2046</v>
      </c>
      <c r="H182" s="142">
        <v>1</v>
      </c>
      <c r="I182" s="143"/>
      <c r="J182" s="144">
        <f t="shared" si="20"/>
        <v>0</v>
      </c>
      <c r="K182" s="145"/>
      <c r="L182" s="31"/>
      <c r="M182" s="190" t="s">
        <v>1</v>
      </c>
      <c r="N182" s="191" t="s">
        <v>40</v>
      </c>
      <c r="O182" s="192"/>
      <c r="P182" s="193">
        <f t="shared" si="21"/>
        <v>0</v>
      </c>
      <c r="Q182" s="193">
        <v>0</v>
      </c>
      <c r="R182" s="193">
        <f t="shared" si="22"/>
        <v>0</v>
      </c>
      <c r="S182" s="193">
        <v>0</v>
      </c>
      <c r="T182" s="194">
        <f t="shared" si="23"/>
        <v>0</v>
      </c>
      <c r="AR182" s="150" t="s">
        <v>170</v>
      </c>
      <c r="AT182" s="150" t="s">
        <v>166</v>
      </c>
      <c r="AU182" s="150" t="s">
        <v>82</v>
      </c>
      <c r="AY182" s="16" t="s">
        <v>163</v>
      </c>
      <c r="BE182" s="151">
        <f t="shared" si="24"/>
        <v>0</v>
      </c>
      <c r="BF182" s="151">
        <f t="shared" si="25"/>
        <v>0</v>
      </c>
      <c r="BG182" s="151">
        <f t="shared" si="26"/>
        <v>0</v>
      </c>
      <c r="BH182" s="151">
        <f t="shared" si="27"/>
        <v>0</v>
      </c>
      <c r="BI182" s="151">
        <f t="shared" si="28"/>
        <v>0</v>
      </c>
      <c r="BJ182" s="16" t="s">
        <v>171</v>
      </c>
      <c r="BK182" s="151">
        <f t="shared" si="29"/>
        <v>0</v>
      </c>
      <c r="BL182" s="16" t="s">
        <v>170</v>
      </c>
      <c r="BM182" s="150" t="s">
        <v>1104</v>
      </c>
    </row>
    <row r="183" spans="2:65" s="1" customFormat="1" ht="7" customHeight="1">
      <c r="B183" s="46"/>
      <c r="C183" s="47"/>
      <c r="D183" s="47"/>
      <c r="E183" s="47"/>
      <c r="F183" s="47"/>
      <c r="G183" s="47"/>
      <c r="H183" s="47"/>
      <c r="I183" s="47"/>
      <c r="J183" s="47"/>
      <c r="K183" s="47"/>
      <c r="L183" s="31"/>
    </row>
  </sheetData>
  <sheetProtection algorithmName="SHA-512" hashValue="4eCyUwBFAwcQF0RXdW7JWtzQnNfTWp4/NBo8pjUbZBJ4guFCUfRTBngqa1iS3PKtbjrkNhMR8FEo02XYB/AWqQ==" saltValue="Yw3LuMs47uON5yBJyd7BeKPQLORcWMaaWCJRET4SuHhcor6FAT0Jo+4NJ5dPt5+arQQ+Ia0HvWNx5/srr14pWA==" spinCount="100000" sheet="1" objects="1" scenarios="1" formatColumns="0" formatRows="0" autoFilter="0"/>
  <autoFilter ref="C122:K182" xr:uid="{00000000-0009-0000-0000-000010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17</vt:i4>
      </vt:variant>
      <vt:variant>
        <vt:lpstr>Pomenované rozsahy</vt:lpstr>
      </vt:variant>
      <vt:variant>
        <vt:i4>34</vt:i4>
      </vt:variant>
    </vt:vector>
  </HeadingPairs>
  <TitlesOfParts>
    <vt:vector size="51" baseType="lpstr">
      <vt:lpstr>Rekapitulácia stavby</vt:lpstr>
      <vt:lpstr>2025-01 - SO-01 -  rekonš...</vt:lpstr>
      <vt:lpstr>2025-02 - SO-01 - obnova ...</vt:lpstr>
      <vt:lpstr>2025-10 - SO-01 - sanácia...</vt:lpstr>
      <vt:lpstr>2025-11 - SO-01 - umeleck...</vt:lpstr>
      <vt:lpstr>2025-12 - SO-01 - umeleck...</vt:lpstr>
      <vt:lpstr>2025-13 - SO-01 - reštaur...</vt:lpstr>
      <vt:lpstr>2025-16 - SO-01 - reštaur...</vt:lpstr>
      <vt:lpstr>2025-03 - SO-01 - elektro...</vt:lpstr>
      <vt:lpstr>2025-04 - SO-01 - vzducho...</vt:lpstr>
      <vt:lpstr>2025-05 - SO-01 - zdravot...</vt:lpstr>
      <vt:lpstr>2025-06 - SO-01 - vykurov...</vt:lpstr>
      <vt:lpstr>2025-07 - SO-01 - slabopr...</vt:lpstr>
      <vt:lpstr>2025-08 - SO-01 - slabopr...</vt:lpstr>
      <vt:lpstr>2025-09 - SO-01 - slabopr...</vt:lpstr>
      <vt:lpstr>2025-14 - SO-02- altán- n...</vt:lpstr>
      <vt:lpstr>2025-15 - SO-02 - elektro...</vt:lpstr>
      <vt:lpstr>'2025-01 - SO-01 -  rekonš...'!Názvy_tlače</vt:lpstr>
      <vt:lpstr>'2025-02 - SO-01 - obnova ...'!Názvy_tlače</vt:lpstr>
      <vt:lpstr>'2025-03 - SO-01 - elektro...'!Názvy_tlače</vt:lpstr>
      <vt:lpstr>'2025-04 - SO-01 - vzducho...'!Názvy_tlače</vt:lpstr>
      <vt:lpstr>'2025-05 - SO-01 - zdravot...'!Názvy_tlače</vt:lpstr>
      <vt:lpstr>'2025-06 - SO-01 - vykurov...'!Názvy_tlače</vt:lpstr>
      <vt:lpstr>'2025-07 - SO-01 - slabopr...'!Názvy_tlače</vt:lpstr>
      <vt:lpstr>'2025-08 - SO-01 - slabopr...'!Názvy_tlače</vt:lpstr>
      <vt:lpstr>'2025-09 - SO-01 - slabopr...'!Názvy_tlače</vt:lpstr>
      <vt:lpstr>'2025-10 - SO-01 - sanácia...'!Názvy_tlače</vt:lpstr>
      <vt:lpstr>'2025-11 - SO-01 - umeleck...'!Názvy_tlače</vt:lpstr>
      <vt:lpstr>'2025-12 - SO-01 - umeleck...'!Názvy_tlače</vt:lpstr>
      <vt:lpstr>'2025-13 - SO-01 - reštaur...'!Názvy_tlače</vt:lpstr>
      <vt:lpstr>'2025-14 - SO-02- altán- n...'!Názvy_tlače</vt:lpstr>
      <vt:lpstr>'2025-15 - SO-02 - elektro...'!Názvy_tlače</vt:lpstr>
      <vt:lpstr>'2025-16 - SO-01 - reštaur...'!Názvy_tlače</vt:lpstr>
      <vt:lpstr>'Rekapitulácia stavby'!Názvy_tlače</vt:lpstr>
      <vt:lpstr>'2025-01 - SO-01 -  rekonš...'!Oblasť_tlače</vt:lpstr>
      <vt:lpstr>'2025-02 - SO-01 - obnova ...'!Oblasť_tlače</vt:lpstr>
      <vt:lpstr>'2025-03 - SO-01 - elektro...'!Oblasť_tlače</vt:lpstr>
      <vt:lpstr>'2025-04 - SO-01 - vzducho...'!Oblasť_tlače</vt:lpstr>
      <vt:lpstr>'2025-05 - SO-01 - zdravot...'!Oblasť_tlače</vt:lpstr>
      <vt:lpstr>'2025-06 - SO-01 - vykurov...'!Oblasť_tlače</vt:lpstr>
      <vt:lpstr>'2025-07 - SO-01 - slabopr...'!Oblasť_tlače</vt:lpstr>
      <vt:lpstr>'2025-08 - SO-01 - slabopr...'!Oblasť_tlače</vt:lpstr>
      <vt:lpstr>'2025-09 - SO-01 - slabopr...'!Oblasť_tlače</vt:lpstr>
      <vt:lpstr>'2025-10 - SO-01 - sanácia...'!Oblasť_tlače</vt:lpstr>
      <vt:lpstr>'2025-11 - SO-01 - umeleck...'!Oblasť_tlače</vt:lpstr>
      <vt:lpstr>'2025-12 - SO-01 - umeleck...'!Oblasť_tlače</vt:lpstr>
      <vt:lpstr>'2025-13 - SO-01 - reštaur...'!Oblasť_tlače</vt:lpstr>
      <vt:lpstr>'2025-14 - SO-02- altán- n...'!Oblasť_tlače</vt:lpstr>
      <vt:lpstr>'2025-15 - SO-02 - elektro...'!Oblasť_tlače</vt:lpstr>
      <vt:lpstr>'2025-16 - SO-01 - reštaur...'!Oblasť_tlače</vt:lpstr>
      <vt:lpstr>'Rekapitulácia stavby'!Oblasť_tlače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2026-08-17T13:09:51Z</dcterms:created>
  <dcterms:modified xsi:type="dcterms:W3CDTF">2026-09-25T09:01:24Z</dcterms:modified>
  <cp:category/>
</cp:coreProperties>
</file>