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1556" yWindow="0" windowWidth="5748" windowHeight="7524"/>
  </bookViews>
  <sheets>
    <sheet name="krycí list" sheetId="8" r:id="rId1"/>
    <sheet name="rekapitulacia" sheetId="7" r:id="rId2"/>
    <sheet name="vv 01" sheetId="6" r:id="rId3"/>
    <sheet name="vv 02" sheetId="9" r:id="rId4"/>
  </sheets>
  <calcPr calcId="125725" concurrentCalc="0"/>
</workbook>
</file>

<file path=xl/calcChain.xml><?xml version="1.0" encoding="utf-8"?>
<calcChain xmlns="http://schemas.openxmlformats.org/spreadsheetml/2006/main">
  <c r="B1" i="9"/>
  <c r="C14" i="6"/>
  <c r="F59"/>
  <c r="C61"/>
  <c r="F61"/>
  <c r="F64"/>
  <c r="C66"/>
  <c r="F66"/>
  <c r="F15" i="9"/>
  <c r="F62"/>
  <c r="F63"/>
  <c r="F35" i="6"/>
  <c r="F14"/>
  <c r="C15"/>
  <c r="F15"/>
  <c r="C16"/>
  <c r="F16"/>
  <c r="F20"/>
  <c r="F22"/>
  <c r="F24"/>
  <c r="C78"/>
  <c r="F78"/>
  <c r="F57" i="9"/>
  <c r="F13"/>
  <c r="F19"/>
  <c r="F21"/>
  <c r="F23"/>
  <c r="F25"/>
  <c r="C27"/>
  <c r="F27"/>
  <c r="F32"/>
  <c r="F85" i="6"/>
  <c r="F13"/>
  <c r="F17"/>
  <c r="F19"/>
  <c r="F52"/>
  <c r="F33"/>
  <c r="F40"/>
  <c r="F48"/>
  <c r="C71"/>
  <c r="F71"/>
  <c r="C82"/>
  <c r="F82"/>
  <c r="F87"/>
  <c r="F91"/>
  <c r="F93"/>
  <c r="F95"/>
  <c r="F117"/>
  <c r="C16" i="8"/>
  <c r="F77" i="6"/>
  <c r="F76"/>
  <c r="F74"/>
  <c r="F28" i="9"/>
  <c r="F30"/>
  <c r="F36"/>
  <c r="F37"/>
  <c r="F38"/>
  <c r="F39"/>
  <c r="F40"/>
  <c r="F41"/>
  <c r="F42"/>
  <c r="F43"/>
  <c r="F44"/>
  <c r="F46"/>
  <c r="F47"/>
  <c r="F48"/>
  <c r="F49"/>
  <c r="F50"/>
  <c r="F51"/>
  <c r="F52"/>
  <c r="F53"/>
  <c r="F54"/>
  <c r="F55"/>
  <c r="F56"/>
  <c r="F58"/>
  <c r="F59"/>
  <c r="F60"/>
  <c r="F61"/>
  <c r="F29" i="6"/>
  <c r="F31"/>
  <c r="F37"/>
  <c r="F39"/>
  <c r="F42"/>
  <c r="F45"/>
  <c r="F57"/>
  <c r="F62"/>
  <c r="F69"/>
  <c r="F79"/>
  <c r="F83"/>
  <c r="F90"/>
  <c r="F92"/>
  <c r="F94"/>
  <c r="F98"/>
  <c r="F100"/>
  <c r="F102"/>
  <c r="F103"/>
  <c r="F104"/>
  <c r="F106"/>
  <c r="F107"/>
  <c r="F108"/>
  <c r="F109"/>
  <c r="F110"/>
  <c r="F111"/>
  <c r="F112"/>
  <c r="F114"/>
  <c r="F116"/>
  <c r="F105"/>
  <c r="D16" i="8"/>
  <c r="F17" i="9"/>
  <c r="F33"/>
  <c r="F64"/>
  <c r="F67" i="6"/>
  <c r="F72"/>
  <c r="F88"/>
  <c r="F96"/>
  <c r="F118"/>
  <c r="F120"/>
  <c r="F121"/>
  <c r="F26"/>
  <c r="F49"/>
  <c r="G85"/>
  <c r="F54"/>
  <c r="G19"/>
  <c r="G17"/>
  <c r="C7" i="8"/>
  <c r="G2"/>
  <c r="C2"/>
  <c r="B3" i="7"/>
  <c r="B4" i="9"/>
  <c r="F66"/>
  <c r="I22" i="8"/>
  <c r="G105" i="6"/>
  <c r="C6" i="9"/>
  <c r="C5"/>
  <c r="B2"/>
  <c r="F122" i="6"/>
  <c r="E10" i="7"/>
  <c r="F67" i="9"/>
  <c r="F68"/>
  <c r="E11" i="7"/>
  <c r="E13"/>
  <c r="E16" i="8"/>
  <c r="E20"/>
  <c r="I26"/>
  <c r="I28"/>
  <c r="G67" i="9"/>
  <c r="G66"/>
  <c r="C3" i="7"/>
  <c r="G91" i="6"/>
  <c r="G93"/>
  <c r="G57" i="9"/>
  <c r="G121" i="6"/>
  <c r="G17" i="9"/>
  <c r="G33"/>
  <c r="G68"/>
  <c r="G59"/>
  <c r="G58"/>
  <c r="G55"/>
  <c r="G54"/>
  <c r="G53"/>
  <c r="G52"/>
  <c r="G51"/>
  <c r="G50"/>
  <c r="G49"/>
  <c r="G48"/>
  <c r="G44"/>
  <c r="G43"/>
  <c r="G42"/>
  <c r="G41"/>
  <c r="G40"/>
  <c r="G39"/>
  <c r="G38"/>
  <c r="G37"/>
  <c r="G15"/>
  <c r="G13"/>
  <c r="G32"/>
  <c r="G30"/>
  <c r="G28"/>
  <c r="G27"/>
  <c r="G25"/>
  <c r="G23"/>
  <c r="G21"/>
  <c r="G19"/>
  <c r="G64"/>
  <c r="G63"/>
  <c r="G62"/>
  <c r="G61"/>
  <c r="G60"/>
  <c r="G56"/>
  <c r="G47"/>
  <c r="G46"/>
  <c r="G36"/>
  <c r="G122" i="6"/>
  <c r="G26"/>
  <c r="G49"/>
  <c r="G54"/>
  <c r="G15"/>
  <c r="G120"/>
  <c r="G88"/>
  <c r="G82"/>
  <c r="G29"/>
  <c r="G52"/>
  <c r="G66"/>
  <c r="G61"/>
  <c r="G59"/>
  <c r="G64"/>
  <c r="G35"/>
  <c r="G24"/>
  <c r="G48"/>
  <c r="G40"/>
  <c r="G31"/>
  <c r="G45"/>
  <c r="G57"/>
  <c r="G20"/>
  <c r="G22"/>
  <c r="G39"/>
  <c r="G14"/>
  <c r="G69"/>
  <c r="G71"/>
  <c r="G74"/>
  <c r="G77"/>
  <c r="G78"/>
  <c r="G79"/>
  <c r="G83"/>
  <c r="G87"/>
  <c r="G90"/>
  <c r="G92"/>
  <c r="G95"/>
  <c r="G100"/>
  <c r="G102"/>
  <c r="G103"/>
  <c r="G108"/>
  <c r="G109"/>
  <c r="G110"/>
  <c r="G112"/>
  <c r="G114"/>
  <c r="G116"/>
  <c r="G117"/>
  <c r="G37"/>
  <c r="G106"/>
  <c r="G107"/>
  <c r="G111"/>
  <c r="G104"/>
  <c r="G76"/>
  <c r="G13"/>
  <c r="G42"/>
  <c r="G33"/>
  <c r="G62"/>
  <c r="E17" i="8"/>
  <c r="E18"/>
  <c r="E19"/>
  <c r="I20"/>
  <c r="E26"/>
  <c r="I14"/>
  <c r="E14"/>
  <c r="I13"/>
  <c r="E13"/>
  <c r="I12"/>
  <c r="E12"/>
  <c r="G94" i="6"/>
  <c r="G16"/>
  <c r="F11" i="7"/>
  <c r="G98" i="6"/>
  <c r="G96"/>
  <c r="G72"/>
  <c r="D20" i="8"/>
  <c r="C20"/>
  <c r="G118" i="6"/>
  <c r="H29" i="8"/>
  <c r="I29"/>
  <c r="I31"/>
  <c r="G67" i="6"/>
  <c r="F10" i="7"/>
  <c r="E15"/>
  <c r="F15"/>
  <c r="F13"/>
</calcChain>
</file>

<file path=xl/sharedStrings.xml><?xml version="1.0" encoding="utf-8"?>
<sst xmlns="http://schemas.openxmlformats.org/spreadsheetml/2006/main" count="389" uniqueCount="262">
  <si>
    <t>PČ</t>
  </si>
  <si>
    <t>Množstvo</t>
  </si>
  <si>
    <t>m2</t>
  </si>
  <si>
    <t>Jednotka</t>
  </si>
  <si>
    <t>Cena za jednotku bez DPH</t>
  </si>
  <si>
    <t>Cena spolu bez DPH</t>
  </si>
  <si>
    <t>Cena spolu s DPH</t>
  </si>
  <si>
    <t>bm</t>
  </si>
  <si>
    <t>ks</t>
  </si>
  <si>
    <t>Zameranie staveniska polohy, výšky a vytýčenie staveniska.</t>
  </si>
  <si>
    <t>Osadenie pätiek športového náradia</t>
  </si>
  <si>
    <t>komplet</t>
  </si>
  <si>
    <t>Spojovací materiál</t>
  </si>
  <si>
    <t xml:space="preserve">Osadenie stĺpikov oplotenia </t>
  </si>
  <si>
    <t>Osadenie vstupných bráničiek</t>
  </si>
  <si>
    <t>Dielo</t>
  </si>
  <si>
    <t>REKAPITULÁCIA ROZPOČTU</t>
  </si>
  <si>
    <t>Stavba:</t>
  </si>
  <si>
    <t>Objekt:</t>
  </si>
  <si>
    <t>Zhotoviteľ:</t>
  </si>
  <si>
    <t>Časť:</t>
  </si>
  <si>
    <t>Dátum:</t>
  </si>
  <si>
    <t>JKSO</t>
  </si>
  <si>
    <t>Kód</t>
  </si>
  <si>
    <t>Popis</t>
  </si>
  <si>
    <t>Dodávka €</t>
  </si>
  <si>
    <t>Montáž €</t>
  </si>
  <si>
    <t>Cena celkom € bez DPH</t>
  </si>
  <si>
    <t>Cena celkom € s DPH</t>
  </si>
  <si>
    <t>Celkom</t>
  </si>
  <si>
    <t>KRYCÍ LIST ROZPOČTU</t>
  </si>
  <si>
    <t>Miesto:</t>
  </si>
  <si>
    <t>JKSO :</t>
  </si>
  <si>
    <t xml:space="preserve">Rozpočet: </t>
  </si>
  <si>
    <t xml:space="preserve">Zmluva č.: </t>
  </si>
  <si>
    <t>Spracoval:</t>
  </si>
  <si>
    <t>Dňa:</t>
  </si>
  <si>
    <t>Odberateľ:</t>
  </si>
  <si>
    <t>IČO:</t>
  </si>
  <si>
    <t>DIČ:</t>
  </si>
  <si>
    <t>Dodávateľ:</t>
  </si>
  <si>
    <t>Projektant:</t>
  </si>
  <si>
    <t>M3 OP</t>
  </si>
  <si>
    <t>M</t>
  </si>
  <si>
    <t>M2 ZP</t>
  </si>
  <si>
    <t>M2 UP</t>
  </si>
  <si>
    <t>A</t>
  </si>
  <si>
    <t xml:space="preserve"> ZRN</t>
  </si>
  <si>
    <t>konštrukcie a práce</t>
  </si>
  <si>
    <t>materiál</t>
  </si>
  <si>
    <t>spolu ZRN</t>
  </si>
  <si>
    <t>B</t>
  </si>
  <si>
    <t>IN - Individuálne náklady</t>
  </si>
  <si>
    <t xml:space="preserve"> HSV:</t>
  </si>
  <si>
    <t xml:space="preserve"> Práce nadčas</t>
  </si>
  <si>
    <t xml:space="preserve"> PSV:</t>
  </si>
  <si>
    <t xml:space="preserve"> Murárske výpomoce</t>
  </si>
  <si>
    <t xml:space="preserve"> MCE:</t>
  </si>
  <si>
    <t xml:space="preserve"> Bez pevnej podlahy</t>
  </si>
  <si>
    <t xml:space="preserve"> iné:</t>
  </si>
  <si>
    <t xml:space="preserve"> </t>
  </si>
  <si>
    <t xml:space="preserve"> Súčet:</t>
  </si>
  <si>
    <t xml:space="preserve">Súčet riadkov 6 až 9: </t>
  </si>
  <si>
    <t>C</t>
  </si>
  <si>
    <t>NUS - náklady umiestnenia stavby</t>
  </si>
  <si>
    <t>D</t>
  </si>
  <si>
    <t>ON - ostatné náklady</t>
  </si>
  <si>
    <t xml:space="preserve"> Zariadenie staveniska</t>
  </si>
  <si>
    <t xml:space="preserve"> Ostatné náklady uvedené v rozpočte</t>
  </si>
  <si>
    <t xml:space="preserve"> Prevádzkové vplyvy</t>
  </si>
  <si>
    <t xml:space="preserve"> Inžinierska činnosť</t>
  </si>
  <si>
    <t xml:space="preserve"> Sťažené podmienky</t>
  </si>
  <si>
    <t xml:space="preserve"> Projektové práce</t>
  </si>
  <si>
    <t xml:space="preserve">Sučet riadkov 11 až 14: </t>
  </si>
  <si>
    <t xml:space="preserve">Sučet riadkov 16 až 19: </t>
  </si>
  <si>
    <t>projektant, rozpočtár cenár</t>
  </si>
  <si>
    <t>pečiatka:</t>
  </si>
  <si>
    <t>E</t>
  </si>
  <si>
    <t>Celkové náklady</t>
  </si>
  <si>
    <t xml:space="preserve">Súčet riadkov 5, 10, 15 a 20: </t>
  </si>
  <si>
    <t>podpis:</t>
  </si>
  <si>
    <t xml:space="preserve"> DPH  20% z:</t>
  </si>
  <si>
    <t>dátum:</t>
  </si>
  <si>
    <t xml:space="preserve"> DPH   0% z:</t>
  </si>
  <si>
    <t xml:space="preserve">Sučet riadkov 21 až 23: </t>
  </si>
  <si>
    <t>F</t>
  </si>
  <si>
    <t xml:space="preserve"> Odpočet - prípočet</t>
  </si>
  <si>
    <t>odberateľ, obstarávateľ</t>
  </si>
  <si>
    <t>dodávateľ, zhotoviteľ</t>
  </si>
  <si>
    <t>m3</t>
  </si>
  <si>
    <t>T</t>
  </si>
  <si>
    <t>Madlo profilované  ochranné, materiál hliník, komaxitová úprava, farba sivá</t>
  </si>
  <si>
    <t>Pokládka gumoasfaltu</t>
  </si>
  <si>
    <t>Lepidlo Conica</t>
  </si>
  <si>
    <t>Kremičitý piesok vrátane dopravy</t>
  </si>
  <si>
    <t>kg</t>
  </si>
  <si>
    <t>t</t>
  </si>
  <si>
    <t>Pokládka umelej trávy</t>
  </si>
  <si>
    <t>Vodorovné premiestnenie výkopu do 10000m horniny tr.1 až 4</t>
  </si>
  <si>
    <t>Volejbalové stĺpiky; materiál: hliník; výškovo nadstaviteľné;  sieť;  anténky</t>
  </si>
  <si>
    <t>Tenisové/nohejbalové  stĺpiky; materiál hliník; sieť, tyčky pre dvojhru a wimbledon</t>
  </si>
  <si>
    <t>Montáž oplotenia</t>
  </si>
  <si>
    <t>Sieť ochranná; oko 45x45 mm; farba: zelená; hr.: 60 PLY; materiál:  PA</t>
  </si>
  <si>
    <t>PVC krytka na profilovaný stĺpik</t>
  </si>
  <si>
    <t>m</t>
  </si>
  <si>
    <t xml:space="preserve">CENA SPOLU ZEMNÉ PRÁCE: </t>
  </si>
  <si>
    <t xml:space="preserve">CENA SPOLU DODÁVKA A MONTÁŽ GUMOASFALTU: </t>
  </si>
  <si>
    <t xml:space="preserve">CENA SPOLU DODÁVKA A MONTÁŽ ŠPORTOVÉHO POVRCHU: </t>
  </si>
  <si>
    <t xml:space="preserve">CENA SPOLU DODÁVKA A MONTÁŽ ŠPORTOVÉHO NÁRADIA: </t>
  </si>
  <si>
    <t xml:space="preserve">CENA SPOLU DODÁVKA A MONTÁŽ OPLOTENIA: </t>
  </si>
  <si>
    <t>Jäcklový profil; galvanizovaný; vystužovací; rozmer: 30x30x2,5mm; materiál: FE</t>
  </si>
  <si>
    <t>Osadenie záhonových obrubníkov</t>
  </si>
  <si>
    <t>Záhonové obrubníky; 50x200x1000mm; vrátane dopravy</t>
  </si>
  <si>
    <t>Betón pre osadenie záhonových obrubníkov; vrátane dopravy</t>
  </si>
  <si>
    <t xml:space="preserve">CENA SPOLU DODÁVKA A MONTÁŽ OSVETLENIA: </t>
  </si>
  <si>
    <t>Rozvodnica na omietku, oceľovoplechová, krytie min. IP 44</t>
  </si>
  <si>
    <t>Výbojkové svietidlo 1x400W, HS, IP 65</t>
  </si>
  <si>
    <t>Sodíková vysokotlaková výbojka 400W</t>
  </si>
  <si>
    <t>Podružný materiál</t>
  </si>
  <si>
    <t>Revízna správa</t>
  </si>
  <si>
    <t>dielo</t>
  </si>
  <si>
    <t>Rozvádzač  RO</t>
  </si>
  <si>
    <t>Elektroinštalácia</t>
  </si>
  <si>
    <t>Uloženie a zosvorkovanie zemniaceho vodiča Ø 10 mm</t>
  </si>
  <si>
    <t>Uloženie a zasypanie kábla NN</t>
  </si>
  <si>
    <t>Položenie výstražnej fólie na vedenie NN a zasypanie</t>
  </si>
  <si>
    <t>Osadenie pätiek stožiarov osvetlenia  /vyvedenie chráničky a zemnenia/</t>
  </si>
  <si>
    <t>Stavba Multifunkčné ihrisko 33x18m spolu:</t>
  </si>
  <si>
    <t xml:space="preserve">Gumoasfalt (štrk + SBR granulát  + lepidlo)  hr.20mm </t>
  </si>
  <si>
    <t>Doprava materiálu a strojov</t>
  </si>
  <si>
    <t>Štrkový podsyp pod základové pätky náradia</t>
  </si>
  <si>
    <t>Štrkový podsyp pod základové pätky stožiarov</t>
  </si>
  <si>
    <t>Štrkový podsyp pod základové pätky stĺpikov oplotenia</t>
  </si>
  <si>
    <t>Vyčiarovanie ihriska  vlepom pásu umelej trávy: tenis, volejbal, futbal (len bránkovisko)</t>
  </si>
  <si>
    <t xml:space="preserve">Podlepovacia páska; šírka: 350mm </t>
  </si>
  <si>
    <t>Stĺpik  profilovaný  70x93x1000mm ; materiál hliník; komaxitová úprava; farba sivá</t>
  </si>
  <si>
    <t>Debnenie tradičné, zhotovenie</t>
  </si>
  <si>
    <t>Debnenie tradičné, odstránenie</t>
  </si>
  <si>
    <t>Vstupná bránička; materiál FE; povrchová úprava galvanizáciou; min. priechodná šírka 900mm; výplň FE profil</t>
  </si>
  <si>
    <t>Odstránenie zeminy do minimálnej hrúbky 100 mm s následným vyhrnutím do 50m</t>
  </si>
  <si>
    <t xml:space="preserve">Stavba:  </t>
  </si>
  <si>
    <t xml:space="preserve">Zhotoviteľ: </t>
  </si>
  <si>
    <t>Rúra galvanizovaná Ø48mm; stužujúca</t>
  </si>
  <si>
    <t>PVC krytka  na stĺpik galvanizovaný Ø60mm.</t>
  </si>
  <si>
    <t>ZEMNÉ PRÁCE</t>
  </si>
  <si>
    <t>SKLADBA PODLOŽIA:</t>
  </si>
  <si>
    <t>OSADENIE OBRUBNÍKOV:</t>
  </si>
  <si>
    <t>OSADENIE ŠPORTOVÉHO NÁRADIA:</t>
  </si>
  <si>
    <t>OSTATNÉ:</t>
  </si>
  <si>
    <t xml:space="preserve">DODÁVKA A MONTÁŽ GUMOASFALTU hr.20mm podľa normy DIN 18035 v pomere 70:30 </t>
  </si>
  <si>
    <t>DODÁVKA A MONTÁŽ ŠPORTOVÉHO NÁRADIA</t>
  </si>
  <si>
    <t>PVC H profil, farba biela, predpnutý na spoje mantinelov</t>
  </si>
  <si>
    <t>PVC U profil, farba biela, predpnutý na spoje mantinelov</t>
  </si>
  <si>
    <t>DODÁVKA A MONTÁŽ OSVETLENIA</t>
  </si>
  <si>
    <t xml:space="preserve">DODÁVKA A MONTÁŽ OPLOTENIA </t>
  </si>
  <si>
    <t>Uloženie sypaniny na skládku</t>
  </si>
  <si>
    <t>Úprava pláne so zhutnením /min. hodnota hutnenia je  25MPa/</t>
  </si>
  <si>
    <t>ZÁKLADY</t>
  </si>
  <si>
    <t>ODVODNENIE</t>
  </si>
  <si>
    <t>Nakladanie, vykladanie a prekladanie neuľahnutého výkopku - nakladanie, množstvo do 100 m3, hornina 1 až 4</t>
  </si>
  <si>
    <t>VODOROVNÉ KONŠTRUKCIE</t>
  </si>
  <si>
    <t>Rozhrnutie vrstiev frakcie podľa leaserového zamerania</t>
  </si>
  <si>
    <t>Zhutnenie vrstiev valcom po vrstvách max 0,2m  /min. hodnota hutnenia je  50MPa/</t>
  </si>
  <si>
    <t>Štrkodrť fr. 0-22mm, vrstva minimálnej hrúbky 50mm; vrátane dopravy</t>
  </si>
  <si>
    <t>Rozhrnutie vrstvy  podľa leaserového zamerania.</t>
  </si>
  <si>
    <t>Zhutnenie vrstvy valcom /min. hodnota hutnenia je  50MPa/</t>
  </si>
  <si>
    <t xml:space="preserve">CENA SPOLU ODVODNENIE: </t>
  </si>
  <si>
    <t xml:space="preserve">CENA SPOLU VODOROVNÉ KONŠTRUKCIE: </t>
  </si>
  <si>
    <t xml:space="preserve">CENA SPOLU ZÁKLADY: </t>
  </si>
  <si>
    <t>Hlavný vypínač, 3-pól, min. 32A</t>
  </si>
  <si>
    <t>Poistková vložka D01 (E14), 10A gG</t>
  </si>
  <si>
    <t>Stožiarová svorkovnica pre min. 3 káble 5x6, 2-obvodová (do dvierok350x110)</t>
  </si>
  <si>
    <t>Pripojovacia svorka SP 1</t>
  </si>
  <si>
    <t>Spojovacia svorka SS</t>
  </si>
  <si>
    <t>Kábel CYKY-J 3x1,5</t>
  </si>
  <si>
    <t>Pozinkovaný vodič FeZn 10mm</t>
  </si>
  <si>
    <t>Výstražná fólia PVC, červená, šírka 22cm</t>
  </si>
  <si>
    <t>Rúrka FXP 40</t>
  </si>
  <si>
    <t>Piesok pre káblové lôžko</t>
  </si>
  <si>
    <t>SO 01 Multifunkčné ihrisko</t>
  </si>
  <si>
    <t>Hlavný vypínač, 3-pól, min. 20A</t>
  </si>
  <si>
    <t>Istič 16A, charakteristika C, 3-pólový</t>
  </si>
  <si>
    <t>Vývodka P 16</t>
  </si>
  <si>
    <t>Vývodka P 21</t>
  </si>
  <si>
    <t xml:space="preserve">CENA ZA OBJEKT SPOLU: </t>
  </si>
  <si>
    <t>Prepoj. mostík N7 (ak nie je súčasťou skrinky)</t>
  </si>
  <si>
    <t>Prepoj. mostík PE7 (ak nie je súčasťou skrinky)</t>
  </si>
  <si>
    <t>Montáž stožiarov osvetlenia</t>
  </si>
  <si>
    <t>Montáž elektroinštalácie</t>
  </si>
  <si>
    <t>OSADENIE STĹPIKOV OPLOTENIA:</t>
  </si>
  <si>
    <t>tenis a volejbal: 0,5*1,2*0,8*2</t>
  </si>
  <si>
    <t>tenis a volejbal: 0,5*1,2*0,1*2*1,8</t>
  </si>
  <si>
    <t>SO 02 Osvetlenie ihriska</t>
  </si>
  <si>
    <t>volejbal: 81m</t>
  </si>
  <si>
    <t xml:space="preserve">CENA SPOLU OSTATNÉ: </t>
  </si>
  <si>
    <t>Montáž športového náradia: futbal</t>
  </si>
  <si>
    <t>Montáž športového náradia: tenis</t>
  </si>
  <si>
    <t>Montáž športového náradia: volejbal</t>
  </si>
  <si>
    <t>Futbalové bránky; materiál: hliník; rozmer: 5,2 x 2,1 x 1,5m vrátane sietí, demotnovateľné</t>
  </si>
  <si>
    <t>DODÁVKA A MONTÁŽ ŠPORTOVÉHO POVRCHU Z UMELEJ TRÁVY</t>
  </si>
  <si>
    <t>Betón B15- C12/15 pre osadenie pätiek stožiarov osvetlenia; vrátane dopravy</t>
  </si>
  <si>
    <t>Mantinel sendvičový; materiál: AL+PVC;  hrúbka 6mm, farba sivá, rozmer: 2200x1000mm</t>
  </si>
  <si>
    <t xml:space="preserve">Stĺpik galvanizovaný Ø60mm 1500mm  </t>
  </si>
  <si>
    <t xml:space="preserve">Stĺpik galvanizovaný Ø60mm 3500mm </t>
  </si>
  <si>
    <t xml:space="preserve">Stĺpik galvanizovaný Ø60mm 5800mm </t>
  </si>
  <si>
    <t>Betón B15- C12/15 pre osadenie stĺpikov oplotenia a vstupných bráničiek; vrátane dopravy.</t>
  </si>
  <si>
    <t>Betón B15- C12/15 pre osadenie pätiek športového náradia  volejbal, tenis, basketbal vrátane dopravy</t>
  </si>
  <si>
    <t>Stavba :</t>
  </si>
  <si>
    <t>Vytýčenie, výkop, výrez a zrovnanie ryhy pre osadenie obrubníkov; do spevneného podložia</t>
  </si>
  <si>
    <t>Vytýčenie a hĺbenie jám pre osadenie pätiek športového náradia do spevneného podložia</t>
  </si>
  <si>
    <t>Drenáž asfaltovej plochy vŕtaním drenážnych otvorov DN50 v rastri 1x1m do vodepriepustného podložia</t>
  </si>
  <si>
    <t>5,36*1,45*2*0,1</t>
  </si>
  <si>
    <t>DRENÁŽ ASFALTU:</t>
  </si>
  <si>
    <t>Štrkodrť fr.32 - 63mm; vrstva min. hr. 100mm; vrátane dopravy</t>
  </si>
  <si>
    <t>5,36*1,45*2</t>
  </si>
  <si>
    <t>5,36*1,45*2*0,1*1,8</t>
  </si>
  <si>
    <t>Objednávateľ:  Mesto Púchov</t>
  </si>
  <si>
    <t>Štefánikova 821/21, 020 01 Púchov</t>
  </si>
  <si>
    <t>areál ZŠ Slovanská Púchov - Horné Kočkovce</t>
  </si>
  <si>
    <t>Multifunkčné ihrisko</t>
  </si>
  <si>
    <t>126*0,25*0,3</t>
  </si>
  <si>
    <t>0,5*1,2*0,9*2+1,2*0,6*1,1*2</t>
  </si>
  <si>
    <t>126*0,2*0,25</t>
  </si>
  <si>
    <t>basketbal: 1,2*0,6*1*2</t>
  </si>
  <si>
    <t>basketbal: 1,2*0,6*0,1*2*1,8</t>
  </si>
  <si>
    <t>40*20</t>
  </si>
  <si>
    <t>(40,16*20,16+1,42*5,5*2)*0,06*1,8</t>
  </si>
  <si>
    <t>40,16*20,16+1,42*5,5*2</t>
  </si>
  <si>
    <t>40*20+1,45*5,36*2</t>
  </si>
  <si>
    <t>Umelá tráva ; dĺžka vlákna: 40+2mm; Dtex min:10 000; počet vpichov na m2 min: 10 500; farba zelená; priepustnosť vody: min.67l/m2</t>
  </si>
  <si>
    <t>(40*20+1,45*5,36*2)*1,05</t>
  </si>
  <si>
    <t>Umelá tráva ; dĺžka vlákna: 40+2mm; Dtex min:10 000; počet vpichov na m2 min: 10 500; farba biela; priepustnosť vody: min.67l/m2</t>
  </si>
  <si>
    <t>malý futbal - bránkoviská: 50,6m</t>
  </si>
  <si>
    <t xml:space="preserve">Vsyp trávy </t>
  </si>
  <si>
    <t>min. 14kg na m2:  816*0,014</t>
  </si>
  <si>
    <t>min. 7kg na m2:  816*0,007</t>
  </si>
  <si>
    <t>Granulát EPDM 20% + SBR 80% ; vrátane dopravy</t>
  </si>
  <si>
    <t>120-6</t>
  </si>
  <si>
    <t>2*(120-10)</t>
  </si>
  <si>
    <t>84*0,3*0,3*0,6</t>
  </si>
  <si>
    <t>84*0,3*0,3*0,2*1,8</t>
  </si>
  <si>
    <t>80 ks oplotenie ihriska</t>
  </si>
  <si>
    <t>84*0,3*0,3*1</t>
  </si>
  <si>
    <t>(48*4+72*2)*1,05</t>
  </si>
  <si>
    <t>1*1*1,1*6</t>
  </si>
  <si>
    <t>0,3*0,6*110</t>
  </si>
  <si>
    <t xml:space="preserve">Vytýčenie a výkop ryhy pre položenie kábla NN osvetlenia </t>
  </si>
  <si>
    <t>Vytýčenie a výkop jám pre osadenie pätiek stožiarov osvetlenia do spevneného podložia</t>
  </si>
  <si>
    <t>6*1*1*0,1*1,8</t>
  </si>
  <si>
    <t>6*1*1*1</t>
  </si>
  <si>
    <t>24*1*1,1</t>
  </si>
  <si>
    <t>2*40+20</t>
  </si>
  <si>
    <t>2*40+20*2</t>
  </si>
  <si>
    <t>Kábel CYKY-J 5x4</t>
  </si>
  <si>
    <t>Oceľový stožiar galvanizovaný v. 9 m, hr. steny 3,5 mm; pätkový</t>
  </si>
  <si>
    <t>Konzola na stožiar pre štyri svietidlá</t>
  </si>
  <si>
    <t>Vytýčenie a vŕtanie otvorov pre stĺpiky oplotenia a vstupné bráničky do spevneného podložia</t>
  </si>
  <si>
    <t>Mesto Púchov</t>
  </si>
  <si>
    <t>00317748</t>
  </si>
  <si>
    <t>Rozpočet</t>
  </si>
  <si>
    <t xml:space="preserve">Projektant: Ing.arch. </t>
  </si>
  <si>
    <t xml:space="preserve">Spracovateľ: </t>
  </si>
</sst>
</file>

<file path=xl/styles.xml><?xml version="1.0" encoding="utf-8"?>
<styleSheet xmlns="http://schemas.openxmlformats.org/spreadsheetml/2006/main">
  <numFmts count="6">
    <numFmt numFmtId="43" formatCode="_-* #,##0.00\ _S_k_-;\-* #,##0.00\ _S_k_-;_-* &quot;-&quot;??\ _S_k_-;_-@_-"/>
    <numFmt numFmtId="164" formatCode="#,##0.0"/>
    <numFmt numFmtId="165" formatCode="[$€-2]\ #,##0.00"/>
    <numFmt numFmtId="166" formatCode="#,##0.00\ [$€-1]"/>
    <numFmt numFmtId="167" formatCode="#,##0.000"/>
    <numFmt numFmtId="168" formatCode="#,##0&quot; &quot;"/>
  </numFmts>
  <fonts count="33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14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0"/>
      <color rgb="FFFF000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Narrow"/>
      <family val="2"/>
      <charset val="238"/>
    </font>
    <font>
      <sz val="8"/>
      <name val="Arial Narrow"/>
      <family val="2"/>
      <charset val="238"/>
    </font>
    <font>
      <b/>
      <sz val="8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9"/>
      <name val="Arial"/>
      <family val="2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u/>
      <sz val="11"/>
      <color theme="10"/>
      <name val="Calibri"/>
      <family val="2"/>
      <charset val="238"/>
    </font>
    <font>
      <sz val="11"/>
      <color theme="1"/>
      <name val="Arial"/>
      <family val="2"/>
      <charset val="238"/>
    </font>
    <font>
      <u/>
      <sz val="11"/>
      <color theme="1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8"/>
      <name val="Arial"/>
      <family val="2"/>
      <charset val="238"/>
    </font>
    <font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rgb="FFFF0000"/>
      <name val="Arial"/>
      <family val="2"/>
      <charset val="238"/>
    </font>
    <font>
      <b/>
      <sz val="14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u/>
      <sz val="9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double">
        <color indexed="64"/>
      </right>
      <top style="double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/>
      <top style="hair">
        <color indexed="64"/>
      </top>
      <bottom style="double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double">
        <color indexed="64"/>
      </right>
      <top style="hair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double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/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 style="hair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</borders>
  <cellStyleXfs count="6">
    <xf numFmtId="0" fontId="0" fillId="0" borderId="0"/>
    <xf numFmtId="43" fontId="3" fillId="0" borderId="0" applyFont="0" applyFill="0" applyBorder="0" applyAlignment="0" applyProtection="0"/>
    <xf numFmtId="0" fontId="1" fillId="0" borderId="0"/>
    <xf numFmtId="0" fontId="8" fillId="0" borderId="0"/>
    <xf numFmtId="0" fontId="8" fillId="0" borderId="0"/>
    <xf numFmtId="0" fontId="21" fillId="0" borderId="0" applyNumberFormat="0" applyFill="0" applyBorder="0" applyAlignment="0" applyProtection="0">
      <alignment vertical="top"/>
      <protection locked="0"/>
    </xf>
  </cellStyleXfs>
  <cellXfs count="206">
    <xf numFmtId="0" fontId="0" fillId="0" borderId="0" xfId="0"/>
    <xf numFmtId="0" fontId="0" fillId="0" borderId="0" xfId="0" applyAlignment="1">
      <alignment horizontal="center"/>
    </xf>
    <xf numFmtId="165" fontId="0" fillId="0" borderId="0" xfId="0" applyNumberFormat="1" applyAlignment="1">
      <alignment horizontal="center"/>
    </xf>
    <xf numFmtId="0" fontId="0" fillId="0" borderId="0" xfId="0" applyAlignment="1">
      <alignment wrapText="1"/>
    </xf>
    <xf numFmtId="165" fontId="5" fillId="0" borderId="0" xfId="0" applyNumberFormat="1" applyFont="1" applyAlignment="1">
      <alignment horizontal="center"/>
    </xf>
    <xf numFmtId="0" fontId="0" fillId="0" borderId="0" xfId="0"/>
    <xf numFmtId="0" fontId="0" fillId="0" borderId="0" xfId="0"/>
    <xf numFmtId="9" fontId="4" fillId="0" borderId="0" xfId="0" applyNumberFormat="1" applyFont="1"/>
    <xf numFmtId="4" fontId="6" fillId="0" borderId="0" xfId="0" applyNumberFormat="1" applyFont="1"/>
    <xf numFmtId="0" fontId="6" fillId="0" borderId="0" xfId="0" applyFont="1"/>
    <xf numFmtId="0" fontId="10" fillId="0" borderId="3" xfId="4" applyFont="1" applyBorder="1" applyAlignment="1">
      <alignment horizontal="left" vertical="center"/>
    </xf>
    <xf numFmtId="0" fontId="10" fillId="0" borderId="4" xfId="4" applyFont="1" applyBorder="1" applyAlignment="1">
      <alignment horizontal="left" vertical="center"/>
    </xf>
    <xf numFmtId="0" fontId="10" fillId="0" borderId="4" xfId="4" applyFont="1" applyBorder="1" applyAlignment="1">
      <alignment horizontal="right" vertical="center"/>
    </xf>
    <xf numFmtId="0" fontId="10" fillId="0" borderId="5" xfId="4" applyFont="1" applyBorder="1" applyAlignment="1">
      <alignment horizontal="left" vertical="center"/>
    </xf>
    <xf numFmtId="0" fontId="10" fillId="0" borderId="6" xfId="4" applyFont="1" applyBorder="1" applyAlignment="1">
      <alignment horizontal="left" vertical="center"/>
    </xf>
    <xf numFmtId="0" fontId="10" fillId="0" borderId="7" xfId="4" applyFont="1" applyBorder="1" applyAlignment="1">
      <alignment horizontal="left" vertical="center"/>
    </xf>
    <xf numFmtId="0" fontId="10" fillId="0" borderId="7" xfId="4" applyFont="1" applyBorder="1" applyAlignment="1">
      <alignment horizontal="right" vertical="center"/>
    </xf>
    <xf numFmtId="0" fontId="10" fillId="0" borderId="8" xfId="4" applyFont="1" applyBorder="1" applyAlignment="1">
      <alignment horizontal="left" vertical="center"/>
    </xf>
    <xf numFmtId="0" fontId="10" fillId="0" borderId="9" xfId="4" applyFont="1" applyBorder="1" applyAlignment="1">
      <alignment horizontal="left" vertical="center"/>
    </xf>
    <xf numFmtId="0" fontId="10" fillId="0" borderId="10" xfId="4" applyFont="1" applyBorder="1" applyAlignment="1">
      <alignment horizontal="left" vertical="center"/>
    </xf>
    <xf numFmtId="0" fontId="10" fillId="0" borderId="10" xfId="4" applyFont="1" applyBorder="1" applyAlignment="1">
      <alignment horizontal="right" vertical="center"/>
    </xf>
    <xf numFmtId="0" fontId="10" fillId="0" borderId="11" xfId="4" applyFont="1" applyBorder="1" applyAlignment="1">
      <alignment horizontal="left" vertical="center"/>
    </xf>
    <xf numFmtId="0" fontId="10" fillId="0" borderId="12" xfId="4" applyFont="1" applyBorder="1" applyAlignment="1">
      <alignment horizontal="left" vertical="center"/>
    </xf>
    <xf numFmtId="0" fontId="10" fillId="0" borderId="13" xfId="4" applyFont="1" applyBorder="1" applyAlignment="1">
      <alignment horizontal="left" vertical="center"/>
    </xf>
    <xf numFmtId="0" fontId="10" fillId="0" borderId="13" xfId="4" applyFont="1" applyBorder="1" applyAlignment="1">
      <alignment horizontal="right" vertical="center"/>
    </xf>
    <xf numFmtId="14" fontId="10" fillId="0" borderId="14" xfId="4" applyNumberFormat="1" applyFont="1" applyBorder="1" applyAlignment="1">
      <alignment horizontal="left" vertical="center"/>
    </xf>
    <xf numFmtId="0" fontId="10" fillId="0" borderId="15" xfId="4" applyFont="1" applyBorder="1" applyAlignment="1">
      <alignment horizontal="left" vertical="center"/>
    </xf>
    <xf numFmtId="0" fontId="10" fillId="0" borderId="16" xfId="4" applyFont="1" applyBorder="1" applyAlignment="1">
      <alignment horizontal="right" vertical="center"/>
    </xf>
    <xf numFmtId="0" fontId="10" fillId="0" borderId="16" xfId="4" applyFont="1" applyBorder="1" applyAlignment="1">
      <alignment horizontal="left" vertical="center"/>
    </xf>
    <xf numFmtId="0" fontId="10" fillId="0" borderId="17" xfId="4" applyFont="1" applyBorder="1" applyAlignment="1">
      <alignment horizontal="left" vertical="center"/>
    </xf>
    <xf numFmtId="0" fontId="10" fillId="0" borderId="18" xfId="4" applyFont="1" applyBorder="1" applyAlignment="1">
      <alignment horizontal="left" vertical="center"/>
    </xf>
    <xf numFmtId="0" fontId="10" fillId="0" borderId="2" xfId="4" applyFont="1" applyBorder="1" applyAlignment="1">
      <alignment horizontal="left" vertical="center"/>
    </xf>
    <xf numFmtId="0" fontId="10" fillId="0" borderId="19" xfId="4" applyFont="1" applyBorder="1" applyAlignment="1">
      <alignment horizontal="left" vertical="center"/>
    </xf>
    <xf numFmtId="0" fontId="10" fillId="0" borderId="3" xfId="4" applyFont="1" applyBorder="1" applyAlignment="1">
      <alignment horizontal="right" vertical="center"/>
    </xf>
    <xf numFmtId="3" fontId="10" fillId="0" borderId="20" xfId="4" applyNumberFormat="1" applyFont="1" applyBorder="1" applyAlignment="1">
      <alignment horizontal="right" vertical="center"/>
    </xf>
    <xf numFmtId="3" fontId="10" fillId="0" borderId="5" xfId="4" applyNumberFormat="1" applyFont="1" applyBorder="1" applyAlignment="1">
      <alignment horizontal="right" vertical="center"/>
    </xf>
    <xf numFmtId="0" fontId="10" fillId="0" borderId="15" xfId="4" applyFont="1" applyBorder="1" applyAlignment="1">
      <alignment horizontal="right" vertical="center"/>
    </xf>
    <xf numFmtId="3" fontId="10" fillId="0" borderId="21" xfId="4" applyNumberFormat="1" applyFont="1" applyBorder="1" applyAlignment="1">
      <alignment horizontal="right" vertical="center"/>
    </xf>
    <xf numFmtId="3" fontId="10" fillId="0" borderId="17" xfId="4" applyNumberFormat="1" applyFont="1" applyBorder="1" applyAlignment="1">
      <alignment horizontal="right" vertical="center"/>
    </xf>
    <xf numFmtId="0" fontId="10" fillId="0" borderId="18" xfId="4" applyFont="1" applyBorder="1" applyAlignment="1">
      <alignment horizontal="right" vertical="center"/>
    </xf>
    <xf numFmtId="3" fontId="10" fillId="0" borderId="22" xfId="4" applyNumberFormat="1" applyFont="1" applyBorder="1" applyAlignment="1">
      <alignment horizontal="right" vertical="center"/>
    </xf>
    <xf numFmtId="0" fontId="10" fillId="0" borderId="2" xfId="4" applyFont="1" applyBorder="1" applyAlignment="1">
      <alignment horizontal="right" vertical="center"/>
    </xf>
    <xf numFmtId="3" fontId="10" fillId="0" borderId="19" xfId="4" applyNumberFormat="1" applyFont="1" applyBorder="1" applyAlignment="1">
      <alignment horizontal="right" vertical="center"/>
    </xf>
    <xf numFmtId="0" fontId="11" fillId="0" borderId="23" xfId="4" applyFont="1" applyBorder="1" applyAlignment="1">
      <alignment horizontal="center" vertical="center"/>
    </xf>
    <xf numFmtId="0" fontId="10" fillId="0" borderId="24" xfId="4" applyFont="1" applyBorder="1" applyAlignment="1">
      <alignment horizontal="left" vertical="center"/>
    </xf>
    <xf numFmtId="0" fontId="10" fillId="0" borderId="24" xfId="4" applyFont="1" applyBorder="1" applyAlignment="1">
      <alignment horizontal="center" vertical="center"/>
    </xf>
    <xf numFmtId="0" fontId="10" fillId="0" borderId="25" xfId="4" applyFont="1" applyBorder="1" applyAlignment="1">
      <alignment horizontal="center" vertical="center"/>
    </xf>
    <xf numFmtId="0" fontId="10" fillId="0" borderId="26" xfId="4" applyFont="1" applyBorder="1" applyAlignment="1">
      <alignment horizontal="center" vertical="center"/>
    </xf>
    <xf numFmtId="0" fontId="10" fillId="0" borderId="27" xfId="4" applyFont="1" applyBorder="1" applyAlignment="1">
      <alignment horizontal="center" vertical="center"/>
    </xf>
    <xf numFmtId="0" fontId="10" fillId="0" borderId="28" xfId="4" applyFont="1" applyBorder="1" applyAlignment="1">
      <alignment horizontal="center" vertical="center"/>
    </xf>
    <xf numFmtId="0" fontId="10" fillId="0" borderId="29" xfId="4" applyFont="1" applyBorder="1" applyAlignment="1">
      <alignment horizontal="center" vertical="center"/>
    </xf>
    <xf numFmtId="0" fontId="10" fillId="0" borderId="30" xfId="4" applyFont="1" applyBorder="1" applyAlignment="1">
      <alignment horizontal="left" vertical="center"/>
    </xf>
    <xf numFmtId="167" fontId="10" fillId="0" borderId="30" xfId="4" applyNumberFormat="1" applyFont="1" applyBorder="1" applyAlignment="1">
      <alignment horizontal="right" vertical="center"/>
    </xf>
    <xf numFmtId="167" fontId="10" fillId="0" borderId="31" xfId="4" applyNumberFormat="1" applyFont="1" applyBorder="1" applyAlignment="1">
      <alignment horizontal="right" vertical="center"/>
    </xf>
    <xf numFmtId="0" fontId="10" fillId="0" borderId="32" xfId="4" applyFont="1" applyBorder="1" applyAlignment="1">
      <alignment horizontal="left" vertical="center"/>
    </xf>
    <xf numFmtId="0" fontId="10" fillId="0" borderId="33" xfId="4" applyNumberFormat="1" applyFont="1" applyBorder="1" applyAlignment="1">
      <alignment horizontal="left" vertical="center"/>
    </xf>
    <xf numFmtId="4" fontId="10" fillId="0" borderId="31" xfId="4" applyNumberFormat="1" applyFont="1" applyBorder="1" applyAlignment="1">
      <alignment horizontal="right" vertical="center"/>
    </xf>
    <xf numFmtId="0" fontId="10" fillId="0" borderId="34" xfId="4" applyFont="1" applyBorder="1" applyAlignment="1">
      <alignment horizontal="center" vertical="center"/>
    </xf>
    <xf numFmtId="0" fontId="10" fillId="0" borderId="35" xfId="4" applyFont="1" applyBorder="1" applyAlignment="1">
      <alignment horizontal="left" vertical="center"/>
    </xf>
    <xf numFmtId="167" fontId="10" fillId="0" borderId="35" xfId="4" applyNumberFormat="1" applyFont="1" applyBorder="1" applyAlignment="1">
      <alignment horizontal="right" vertical="center"/>
    </xf>
    <xf numFmtId="0" fontId="10" fillId="0" borderId="36" xfId="4" applyFont="1" applyBorder="1" applyAlignment="1">
      <alignment horizontal="left" vertical="center"/>
    </xf>
    <xf numFmtId="4" fontId="10" fillId="0" borderId="37" xfId="4" applyNumberFormat="1" applyFont="1" applyBorder="1" applyAlignment="1">
      <alignment horizontal="right" vertical="center"/>
    </xf>
    <xf numFmtId="167" fontId="10" fillId="0" borderId="38" xfId="4" applyNumberFormat="1" applyFont="1" applyBorder="1" applyAlignment="1">
      <alignment horizontal="right" vertical="center"/>
    </xf>
    <xf numFmtId="0" fontId="10" fillId="0" borderId="39" xfId="4" applyFont="1" applyBorder="1" applyAlignment="1">
      <alignment horizontal="center" vertical="center"/>
    </xf>
    <xf numFmtId="0" fontId="10" fillId="0" borderId="40" xfId="4" applyFont="1" applyBorder="1" applyAlignment="1">
      <alignment horizontal="left" vertical="center"/>
    </xf>
    <xf numFmtId="167" fontId="10" fillId="0" borderId="40" xfId="4" applyNumberFormat="1" applyFont="1" applyBorder="1" applyAlignment="1">
      <alignment horizontal="right" vertical="center"/>
    </xf>
    <xf numFmtId="167" fontId="10" fillId="0" borderId="41" xfId="4" applyNumberFormat="1" applyFont="1" applyBorder="1" applyAlignment="1">
      <alignment horizontal="right" vertical="center"/>
    </xf>
    <xf numFmtId="167" fontId="10" fillId="0" borderId="42" xfId="4" applyNumberFormat="1" applyFont="1" applyBorder="1" applyAlignment="1">
      <alignment horizontal="right" vertical="center"/>
    </xf>
    <xf numFmtId="0" fontId="10" fillId="0" borderId="43" xfId="4" applyFont="1" applyBorder="1" applyAlignment="1">
      <alignment horizontal="center" vertical="center"/>
    </xf>
    <xf numFmtId="0" fontId="10" fillId="0" borderId="0" xfId="4" applyFont="1"/>
    <xf numFmtId="0" fontId="10" fillId="0" borderId="41" xfId="4" applyFont="1" applyBorder="1" applyAlignment="1">
      <alignment horizontal="right" vertical="center"/>
    </xf>
    <xf numFmtId="4" fontId="10" fillId="0" borderId="42" xfId="4" applyNumberFormat="1" applyFont="1" applyBorder="1" applyAlignment="1">
      <alignment horizontal="right" vertical="center"/>
    </xf>
    <xf numFmtId="0" fontId="10" fillId="0" borderId="26" xfId="4" applyFont="1" applyBorder="1" applyAlignment="1">
      <alignment horizontal="left" vertical="center"/>
    </xf>
    <xf numFmtId="10" fontId="10" fillId="0" borderId="16" xfId="4" applyNumberFormat="1" applyFont="1" applyBorder="1" applyAlignment="1">
      <alignment horizontal="right" vertical="center"/>
    </xf>
    <xf numFmtId="10" fontId="10" fillId="0" borderId="44" xfId="4" applyNumberFormat="1" applyFont="1" applyBorder="1" applyAlignment="1">
      <alignment horizontal="right" vertical="center"/>
    </xf>
    <xf numFmtId="0" fontId="10" fillId="0" borderId="45" xfId="4" applyFont="1" applyBorder="1" applyAlignment="1">
      <alignment horizontal="left" vertical="center"/>
    </xf>
    <xf numFmtId="10" fontId="10" fillId="0" borderId="7" xfId="4" applyNumberFormat="1" applyFont="1" applyBorder="1" applyAlignment="1">
      <alignment horizontal="right" vertical="center"/>
    </xf>
    <xf numFmtId="10" fontId="10" fillId="0" borderId="45" xfId="4" applyNumberFormat="1" applyFont="1" applyBorder="1" applyAlignment="1">
      <alignment horizontal="right" vertical="center"/>
    </xf>
    <xf numFmtId="0" fontId="10" fillId="0" borderId="41" xfId="4" applyFont="1" applyBorder="1" applyAlignment="1">
      <alignment horizontal="left" vertical="center"/>
    </xf>
    <xf numFmtId="0" fontId="10" fillId="0" borderId="43" xfId="4" applyFont="1" applyBorder="1" applyAlignment="1">
      <alignment horizontal="right" vertical="center"/>
    </xf>
    <xf numFmtId="0" fontId="10" fillId="0" borderId="46" xfId="4" applyFont="1" applyBorder="1" applyAlignment="1">
      <alignment horizontal="center" vertical="center"/>
    </xf>
    <xf numFmtId="0" fontId="10" fillId="0" borderId="47" xfId="4" applyFont="1" applyBorder="1" applyAlignment="1">
      <alignment horizontal="left" vertical="center"/>
    </xf>
    <xf numFmtId="0" fontId="10" fillId="0" borderId="47" xfId="4" applyFont="1" applyBorder="1" applyAlignment="1">
      <alignment horizontal="right" vertical="center"/>
    </xf>
    <xf numFmtId="0" fontId="10" fillId="0" borderId="48" xfId="4" applyFont="1" applyBorder="1" applyAlignment="1">
      <alignment horizontal="right" vertical="center"/>
    </xf>
    <xf numFmtId="3" fontId="10" fillId="0" borderId="0" xfId="4" applyNumberFormat="1" applyFont="1" applyBorder="1" applyAlignment="1">
      <alignment horizontal="right" vertical="center"/>
    </xf>
    <xf numFmtId="0" fontId="10" fillId="0" borderId="46" xfId="4" applyFont="1" applyBorder="1" applyAlignment="1">
      <alignment horizontal="left" vertical="center"/>
    </xf>
    <xf numFmtId="0" fontId="10" fillId="0" borderId="0" xfId="4" applyFont="1" applyBorder="1" applyAlignment="1">
      <alignment horizontal="right" vertical="center"/>
    </xf>
    <xf numFmtId="0" fontId="10" fillId="0" borderId="0" xfId="4" applyFont="1" applyBorder="1" applyAlignment="1">
      <alignment horizontal="left" vertical="center"/>
    </xf>
    <xf numFmtId="0" fontId="10" fillId="0" borderId="49" xfId="4" applyFont="1" applyBorder="1" applyAlignment="1">
      <alignment horizontal="right" vertical="center"/>
    </xf>
    <xf numFmtId="0" fontId="10" fillId="0" borderId="21" xfId="4" applyFont="1" applyBorder="1" applyAlignment="1">
      <alignment horizontal="right" vertical="center"/>
    </xf>
    <xf numFmtId="3" fontId="10" fillId="0" borderId="49" xfId="4" applyNumberFormat="1" applyFont="1" applyBorder="1" applyAlignment="1">
      <alignment horizontal="right" vertical="center"/>
    </xf>
    <xf numFmtId="4" fontId="10" fillId="0" borderId="45" xfId="4" applyNumberFormat="1" applyFont="1" applyBorder="1" applyAlignment="1">
      <alignment horizontal="right" vertical="center"/>
    </xf>
    <xf numFmtId="3" fontId="10" fillId="0" borderId="50" xfId="4" applyNumberFormat="1" applyFont="1" applyBorder="1" applyAlignment="1">
      <alignment horizontal="right" vertical="center"/>
    </xf>
    <xf numFmtId="0" fontId="11" fillId="0" borderId="51" xfId="4" applyFont="1" applyBorder="1" applyAlignment="1">
      <alignment horizontal="center" vertical="center"/>
    </xf>
    <xf numFmtId="0" fontId="10" fillId="0" borderId="52" xfId="4" applyFont="1" applyBorder="1" applyAlignment="1">
      <alignment horizontal="left" vertical="center"/>
    </xf>
    <xf numFmtId="0" fontId="10" fillId="0" borderId="53" xfId="4" applyFont="1" applyBorder="1" applyAlignment="1">
      <alignment horizontal="left" vertical="center"/>
    </xf>
    <xf numFmtId="168" fontId="10" fillId="0" borderId="54" xfId="4" applyNumberFormat="1" applyFont="1" applyBorder="1" applyAlignment="1">
      <alignment horizontal="right" vertical="center"/>
    </xf>
    <xf numFmtId="0" fontId="10" fillId="0" borderId="55" xfId="4" applyFont="1" applyBorder="1" applyAlignment="1">
      <alignment horizontal="left" vertical="center"/>
    </xf>
    <xf numFmtId="0" fontId="10" fillId="0" borderId="47" xfId="4" applyFont="1" applyBorder="1" applyAlignment="1">
      <alignment horizontal="center" vertical="center"/>
    </xf>
    <xf numFmtId="0" fontId="11" fillId="0" borderId="47" xfId="4" applyFont="1" applyBorder="1" applyAlignment="1">
      <alignment horizontal="center" vertical="center"/>
    </xf>
    <xf numFmtId="0" fontId="10" fillId="0" borderId="56" xfId="4" applyFont="1" applyBorder="1" applyAlignment="1">
      <alignment horizontal="center" vertical="center"/>
    </xf>
    <xf numFmtId="0" fontId="11" fillId="0" borderId="0" xfId="4" applyFont="1" applyBorder="1" applyAlignment="1">
      <alignment horizontal="left" vertical="center"/>
    </xf>
    <xf numFmtId="0" fontId="10" fillId="0" borderId="57" xfId="4" applyFont="1" applyBorder="1" applyAlignment="1">
      <alignment horizontal="left" vertical="center"/>
    </xf>
    <xf numFmtId="14" fontId="10" fillId="0" borderId="7" xfId="4" applyNumberFormat="1" applyFont="1" applyBorder="1" applyAlignment="1">
      <alignment horizontal="left" vertical="center"/>
    </xf>
    <xf numFmtId="0" fontId="12" fillId="0" borderId="0" xfId="0" applyFont="1"/>
    <xf numFmtId="165" fontId="6" fillId="0" borderId="0" xfId="0" applyNumberFormat="1" applyFont="1"/>
    <xf numFmtId="4" fontId="13" fillId="0" borderId="0" xfId="0" applyNumberFormat="1" applyFont="1"/>
    <xf numFmtId="165" fontId="0" fillId="0" borderId="0" xfId="0" applyNumberFormat="1"/>
    <xf numFmtId="0" fontId="0" fillId="0" borderId="0" xfId="0" applyBorder="1"/>
    <xf numFmtId="0" fontId="12" fillId="0" borderId="0" xfId="0" applyFont="1" applyBorder="1"/>
    <xf numFmtId="4" fontId="6" fillId="0" borderId="0" xfId="0" applyNumberFormat="1" applyFont="1" applyBorder="1"/>
    <xf numFmtId="164" fontId="2" fillId="0" borderId="0" xfId="0" applyNumberFormat="1" applyFont="1" applyBorder="1" applyAlignment="1">
      <alignment horizontal="center"/>
    </xf>
    <xf numFmtId="164" fontId="7" fillId="0" borderId="0" xfId="0" applyNumberFormat="1" applyFont="1" applyBorder="1" applyAlignment="1">
      <alignment horizontal="center"/>
    </xf>
    <xf numFmtId="9" fontId="4" fillId="0" borderId="0" xfId="0" applyNumberFormat="1" applyFont="1" applyBorder="1"/>
    <xf numFmtId="165" fontId="15" fillId="0" borderId="0" xfId="0" applyNumberFormat="1" applyFont="1" applyFill="1" applyBorder="1" applyAlignment="1">
      <alignment horizontal="center" vertical="center"/>
    </xf>
    <xf numFmtId="0" fontId="1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165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15" fillId="0" borderId="0" xfId="0" applyFont="1" applyFill="1" applyBorder="1" applyAlignment="1"/>
    <xf numFmtId="0" fontId="1" fillId="0" borderId="0" xfId="0" applyFont="1" applyFill="1" applyBorder="1" applyAlignment="1"/>
    <xf numFmtId="0" fontId="18" fillId="0" borderId="0" xfId="0" applyFont="1" applyFill="1" applyBorder="1" applyAlignment="1"/>
    <xf numFmtId="0" fontId="0" fillId="0" borderId="0" xfId="0" applyFill="1" applyBorder="1" applyAlignment="1"/>
    <xf numFmtId="0" fontId="0" fillId="0" borderId="0" xfId="0" applyFill="1" applyBorder="1" applyAlignment="1">
      <alignment vertical="center"/>
    </xf>
    <xf numFmtId="49" fontId="19" fillId="0" borderId="0" xfId="0" applyNumberFormat="1" applyFont="1" applyFill="1" applyBorder="1" applyAlignment="1">
      <alignment vertical="center"/>
    </xf>
    <xf numFmtId="49" fontId="20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/>
    </xf>
    <xf numFmtId="0" fontId="19" fillId="0" borderId="0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19" fillId="0" borderId="0" xfId="0" applyFont="1" applyFill="1" applyBorder="1" applyAlignment="1"/>
    <xf numFmtId="0" fontId="0" fillId="0" borderId="0" xfId="0" applyFill="1" applyAlignment="1">
      <alignment horizontal="left"/>
    </xf>
    <xf numFmtId="0" fontId="0" fillId="0" borderId="0" xfId="0" applyFill="1" applyBorder="1" applyAlignment="1">
      <alignment horizontal="left" vertical="center"/>
    </xf>
    <xf numFmtId="0" fontId="21" fillId="0" borderId="0" xfId="5" applyFill="1" applyBorder="1" applyAlignment="1" applyProtection="1">
      <alignment horizontal="left"/>
    </xf>
    <xf numFmtId="0" fontId="22" fillId="0" borderId="0" xfId="0" applyFont="1"/>
    <xf numFmtId="0" fontId="22" fillId="0" borderId="0" xfId="0" applyFont="1" applyFill="1" applyBorder="1" applyAlignment="1">
      <alignment horizontal="left"/>
    </xf>
    <xf numFmtId="0" fontId="22" fillId="0" borderId="0" xfId="0" applyFont="1" applyAlignment="1">
      <alignment wrapText="1"/>
    </xf>
    <xf numFmtId="0" fontId="22" fillId="0" borderId="0" xfId="0" applyFont="1" applyFill="1" applyBorder="1" applyAlignment="1"/>
    <xf numFmtId="0" fontId="22" fillId="0" borderId="0" xfId="0" applyFont="1" applyFill="1" applyAlignment="1">
      <alignment horizontal="left"/>
    </xf>
    <xf numFmtId="0" fontId="23" fillId="0" borderId="0" xfId="5" applyFont="1" applyFill="1" applyBorder="1" applyAlignment="1" applyProtection="1">
      <alignment horizontal="left"/>
    </xf>
    <xf numFmtId="0" fontId="14" fillId="0" borderId="1" xfId="0" applyFont="1" applyFill="1" applyBorder="1" applyAlignment="1">
      <alignment horizontal="center" wrapText="1"/>
    </xf>
    <xf numFmtId="165" fontId="24" fillId="0" borderId="1" xfId="0" applyNumberFormat="1" applyFont="1" applyFill="1" applyBorder="1" applyAlignment="1">
      <alignment horizontal="center" wrapText="1"/>
    </xf>
    <xf numFmtId="165" fontId="14" fillId="0" borderId="1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/>
    </xf>
    <xf numFmtId="0" fontId="15" fillId="0" borderId="0" xfId="0" applyFont="1" applyFill="1" applyBorder="1" applyAlignment="1">
      <alignment horizontal="left" wrapText="1"/>
    </xf>
    <xf numFmtId="165" fontId="16" fillId="0" borderId="0" xfId="0" applyNumberFormat="1" applyFont="1" applyBorder="1" applyAlignment="1">
      <alignment horizontal="center"/>
    </xf>
    <xf numFmtId="165" fontId="15" fillId="0" borderId="0" xfId="0" applyNumberFormat="1" applyFont="1" applyFill="1" applyBorder="1" applyAlignment="1">
      <alignment horizontal="center"/>
    </xf>
    <xf numFmtId="0" fontId="25" fillId="0" borderId="0" xfId="0" applyFont="1" applyFill="1" applyBorder="1" applyAlignment="1">
      <alignment horizontal="left" wrapText="1"/>
    </xf>
    <xf numFmtId="0" fontId="14" fillId="0" borderId="0" xfId="0" applyFont="1" applyFill="1" applyBorder="1" applyAlignment="1">
      <alignment horizontal="left" wrapText="1"/>
    </xf>
    <xf numFmtId="165" fontId="16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horizontal="center" wrapText="1"/>
    </xf>
    <xf numFmtId="4" fontId="15" fillId="0" borderId="0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15" fillId="0" borderId="0" xfId="0" applyFont="1" applyBorder="1" applyAlignment="1">
      <alignment horizontal="left" wrapText="1"/>
    </xf>
    <xf numFmtId="0" fontId="26" fillId="0" borderId="0" xfId="0" applyFont="1" applyBorder="1" applyAlignment="1">
      <alignment horizontal="center"/>
    </xf>
    <xf numFmtId="165" fontId="15" fillId="0" borderId="0" xfId="0" applyNumberFormat="1" applyFont="1" applyBorder="1" applyAlignment="1">
      <alignment horizontal="center"/>
    </xf>
    <xf numFmtId="0" fontId="26" fillId="0" borderId="0" xfId="0" applyFont="1" applyFill="1" applyBorder="1" applyAlignment="1">
      <alignment horizontal="center"/>
    </xf>
    <xf numFmtId="0" fontId="27" fillId="0" borderId="0" xfId="0" applyFont="1" applyFill="1" applyBorder="1" applyAlignment="1">
      <alignment horizontal="center"/>
    </xf>
    <xf numFmtId="165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 applyAlignment="1">
      <alignment wrapText="1"/>
    </xf>
    <xf numFmtId="165" fontId="14" fillId="0" borderId="0" xfId="1" applyNumberFormat="1" applyFont="1" applyFill="1" applyBorder="1" applyAlignment="1">
      <alignment horizontal="center"/>
    </xf>
    <xf numFmtId="0" fontId="27" fillId="0" borderId="0" xfId="0" applyFont="1" applyBorder="1" applyAlignment="1">
      <alignment horizontal="center"/>
    </xf>
    <xf numFmtId="0" fontId="15" fillId="2" borderId="0" xfId="0" applyFont="1" applyFill="1" applyBorder="1" applyAlignment="1">
      <alignment horizontal="left" wrapText="1"/>
    </xf>
    <xf numFmtId="0" fontId="27" fillId="2" borderId="0" xfId="0" applyFont="1" applyFill="1" applyBorder="1" applyAlignment="1">
      <alignment horizontal="center"/>
    </xf>
    <xf numFmtId="0" fontId="14" fillId="0" borderId="0" xfId="0" applyFont="1" applyBorder="1" applyAlignment="1">
      <alignment horizontal="left" wrapText="1"/>
    </xf>
    <xf numFmtId="165" fontId="16" fillId="2" borderId="0" xfId="0" applyNumberFormat="1" applyFont="1" applyFill="1" applyBorder="1" applyAlignment="1">
      <alignment horizontal="center"/>
    </xf>
    <xf numFmtId="165" fontId="14" fillId="0" borderId="0" xfId="1" applyNumberFormat="1" applyFont="1" applyFill="1" applyBorder="1" applyAlignment="1">
      <alignment horizontal="center" wrapText="1"/>
    </xf>
    <xf numFmtId="165" fontId="14" fillId="0" borderId="0" xfId="0" applyNumberFormat="1" applyFont="1" applyFill="1" applyBorder="1" applyAlignment="1">
      <alignment horizontal="center" wrapText="1"/>
    </xf>
    <xf numFmtId="0" fontId="22" fillId="0" borderId="0" xfId="0" applyFont="1" applyFill="1" applyBorder="1"/>
    <xf numFmtId="0" fontId="22" fillId="0" borderId="0" xfId="0" applyFont="1" applyFill="1" applyBorder="1" applyAlignment="1">
      <alignment wrapText="1"/>
    </xf>
    <xf numFmtId="0" fontId="22" fillId="0" borderId="0" xfId="0" applyFont="1" applyFill="1" applyBorder="1" applyAlignment="1">
      <alignment horizontal="center"/>
    </xf>
    <xf numFmtId="165" fontId="28" fillId="0" borderId="0" xfId="0" applyNumberFormat="1" applyFont="1" applyFill="1" applyBorder="1" applyAlignment="1">
      <alignment horizontal="center"/>
    </xf>
    <xf numFmtId="165" fontId="22" fillId="0" borderId="0" xfId="0" applyNumberFormat="1" applyFont="1" applyFill="1" applyBorder="1" applyAlignment="1">
      <alignment horizontal="center"/>
    </xf>
    <xf numFmtId="0" fontId="22" fillId="0" borderId="0" xfId="0" applyFont="1" applyBorder="1" applyAlignment="1">
      <alignment horizontal="left" wrapText="1"/>
    </xf>
    <xf numFmtId="0" fontId="22" fillId="0" borderId="0" xfId="0" applyFont="1" applyFill="1" applyBorder="1" applyAlignment="1">
      <alignment horizontal="center" wrapText="1"/>
    </xf>
    <xf numFmtId="0" fontId="22" fillId="0" borderId="0" xfId="0" applyFont="1" applyBorder="1"/>
    <xf numFmtId="0" fontId="22" fillId="0" borderId="0" xfId="0" applyFont="1" applyBorder="1" applyAlignment="1">
      <alignment horizontal="center" wrapText="1"/>
    </xf>
    <xf numFmtId="0" fontId="22" fillId="0" borderId="0" xfId="0" applyFont="1" applyBorder="1" applyAlignment="1">
      <alignment horizontal="center"/>
    </xf>
    <xf numFmtId="165" fontId="28" fillId="0" borderId="0" xfId="0" applyNumberFormat="1" applyFont="1" applyBorder="1" applyAlignment="1">
      <alignment horizontal="center"/>
    </xf>
    <xf numFmtId="165" fontId="22" fillId="0" borderId="0" xfId="0" applyNumberFormat="1" applyFont="1" applyBorder="1" applyAlignment="1">
      <alignment horizontal="center"/>
    </xf>
    <xf numFmtId="0" fontId="22" fillId="0" borderId="0" xfId="0" applyFont="1" applyAlignment="1">
      <alignment horizontal="center"/>
    </xf>
    <xf numFmtId="165" fontId="28" fillId="0" borderId="0" xfId="0" applyNumberFormat="1" applyFont="1" applyAlignment="1">
      <alignment horizontal="center"/>
    </xf>
    <xf numFmtId="165" fontId="22" fillId="0" borderId="0" xfId="0" applyNumberFormat="1" applyFont="1" applyAlignment="1">
      <alignment horizontal="center"/>
    </xf>
    <xf numFmtId="0" fontId="25" fillId="0" borderId="0" xfId="0" applyFont="1" applyBorder="1" applyAlignment="1">
      <alignment horizontal="left" wrapText="1"/>
    </xf>
    <xf numFmtId="0" fontId="15" fillId="0" borderId="0" xfId="0" applyFont="1" applyFill="1" applyBorder="1" applyAlignment="1">
      <alignment horizontal="left"/>
    </xf>
    <xf numFmtId="0" fontId="25" fillId="0" borderId="0" xfId="0" applyFont="1" applyFill="1" applyBorder="1" applyAlignment="1">
      <alignment wrapText="1"/>
    </xf>
    <xf numFmtId="0" fontId="29" fillId="0" borderId="0" xfId="0" applyFont="1"/>
    <xf numFmtId="0" fontId="30" fillId="0" borderId="0" xfId="0" applyFont="1"/>
    <xf numFmtId="0" fontId="27" fillId="0" borderId="0" xfId="0" applyFont="1"/>
    <xf numFmtId="14" fontId="27" fillId="0" borderId="0" xfId="0" applyNumberFormat="1" applyFont="1" applyAlignment="1">
      <alignment horizontal="left"/>
    </xf>
    <xf numFmtId="0" fontId="27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/>
    </xf>
    <xf numFmtId="0" fontId="27" fillId="0" borderId="1" xfId="0" applyFont="1" applyBorder="1"/>
    <xf numFmtId="166" fontId="27" fillId="0" borderId="1" xfId="0" applyNumberFormat="1" applyFont="1" applyBorder="1"/>
    <xf numFmtId="0" fontId="31" fillId="0" borderId="1" xfId="0" applyFont="1" applyBorder="1"/>
    <xf numFmtId="166" fontId="27" fillId="0" borderId="0" xfId="0" applyNumberFormat="1" applyFont="1"/>
    <xf numFmtId="0" fontId="32" fillId="0" borderId="1" xfId="0" applyFont="1" applyBorder="1"/>
    <xf numFmtId="0" fontId="15" fillId="0" borderId="1" xfId="0" applyFont="1" applyFill="1" applyBorder="1" applyAlignment="1"/>
    <xf numFmtId="0" fontId="14" fillId="0" borderId="0" xfId="0" applyFont="1" applyFill="1" applyBorder="1" applyAlignment="1">
      <alignment horizontal="left" wrapText="1"/>
    </xf>
    <xf numFmtId="49" fontId="10" fillId="0" borderId="4" xfId="4" applyNumberFormat="1" applyFont="1" applyBorder="1" applyAlignment="1">
      <alignment horizontal="left" vertical="center"/>
    </xf>
    <xf numFmtId="0" fontId="9" fillId="0" borderId="2" xfId="3" applyFont="1" applyBorder="1" applyAlignment="1">
      <alignment horizontal="center" vertical="center"/>
    </xf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center"/>
    </xf>
    <xf numFmtId="0" fontId="14" fillId="0" borderId="0" xfId="0" applyNumberFormat="1" applyFont="1" applyFill="1" applyBorder="1" applyAlignment="1">
      <alignment horizontal="center" wrapText="1"/>
    </xf>
    <xf numFmtId="0" fontId="14" fillId="0" borderId="0" xfId="0" applyFont="1" applyFill="1" applyBorder="1" applyAlignment="1">
      <alignment horizontal="left" wrapText="1"/>
    </xf>
  </cellXfs>
  <cellStyles count="6">
    <cellStyle name="čiarky" xfId="1" builtinId="3"/>
    <cellStyle name="Hypertextové prepojenie" xfId="5" builtinId="8"/>
    <cellStyle name="normálne" xfId="0" builtinId="0"/>
    <cellStyle name="normálne 2" xfId="2"/>
    <cellStyle name="normálne_KLs" xfId="3"/>
    <cellStyle name="normálne_KLv" xfId="4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548640</xdr:colOff>
      <xdr:row>32</xdr:row>
      <xdr:rowOff>7620</xdr:rowOff>
    </xdr:from>
    <xdr:to>
      <xdr:col>4</xdr:col>
      <xdr:colOff>548640</xdr:colOff>
      <xdr:row>41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3116580" y="5996940"/>
          <a:ext cx="0" cy="1653540"/>
        </a:xfrm>
        <a:prstGeom prst="line">
          <a:avLst/>
        </a:prstGeom>
        <a:noFill/>
        <a:ln w="9525" cap="flat">
          <a:solidFill>
            <a:srgbClr val="000000"/>
          </a:solidFill>
          <a:prstDash val="solid"/>
          <a:round/>
          <a:headEnd/>
          <a:tailEnd type="none" w="med" len="med"/>
        </a:ln>
      </xdr:spPr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4"/>
  <sheetViews>
    <sheetView tabSelected="1" workbookViewId="0">
      <selection activeCell="I5" sqref="I5"/>
    </sheetView>
  </sheetViews>
  <sheetFormatPr defaultRowHeight="14.4"/>
  <cols>
    <col min="1" max="1" width="5" customWidth="1"/>
    <col min="2" max="2" width="9.88671875" customWidth="1"/>
    <col min="3" max="3" width="10.77734375" customWidth="1"/>
    <col min="5" max="5" width="10.44140625" customWidth="1"/>
    <col min="6" max="6" width="5.77734375" customWidth="1"/>
    <col min="7" max="7" width="17.44140625" customWidth="1"/>
    <col min="8" max="8" width="9.77734375" customWidth="1"/>
    <col min="9" max="9" width="9.88671875" customWidth="1"/>
  </cols>
  <sheetData>
    <row r="1" spans="1:10" ht="19.2" customHeight="1" thickBot="1">
      <c r="A1" s="200" t="s">
        <v>30</v>
      </c>
      <c r="B1" s="200"/>
      <c r="C1" s="200"/>
      <c r="D1" s="200"/>
      <c r="E1" s="200"/>
      <c r="F1" s="200"/>
      <c r="G1" s="200"/>
      <c r="H1" s="200"/>
      <c r="I1" s="200"/>
      <c r="J1" s="6"/>
    </row>
    <row r="2" spans="1:10" ht="15" thickTop="1">
      <c r="A2" s="10"/>
      <c r="B2" s="11" t="s">
        <v>207</v>
      </c>
      <c r="C2" s="11" t="str">
        <f>'vv 01'!B2</f>
        <v>Multifunkčné ihrisko</v>
      </c>
      <c r="D2" s="11"/>
      <c r="E2" s="11"/>
      <c r="F2" s="12" t="s">
        <v>31</v>
      </c>
      <c r="G2" s="11" t="str">
        <f>'vv 01'!B4</f>
        <v>areál ZŠ Slovanská Púchov - Horné Kočkovce</v>
      </c>
      <c r="H2" s="11"/>
      <c r="I2" s="13"/>
      <c r="J2" s="6"/>
    </row>
    <row r="3" spans="1:10">
      <c r="A3" s="14"/>
      <c r="B3" s="15"/>
      <c r="C3" s="15"/>
      <c r="D3" s="15"/>
      <c r="E3" s="15"/>
      <c r="F3" s="16" t="s">
        <v>32</v>
      </c>
      <c r="G3" s="15"/>
      <c r="H3" s="15"/>
      <c r="I3" s="17"/>
      <c r="J3" s="6"/>
    </row>
    <row r="4" spans="1:10">
      <c r="A4" s="18"/>
      <c r="B4" s="19"/>
      <c r="C4" s="19"/>
      <c r="D4" s="19"/>
      <c r="E4" s="19"/>
      <c r="F4" s="20"/>
      <c r="G4" s="19"/>
      <c r="H4" s="19"/>
      <c r="I4" s="21"/>
      <c r="J4" s="6"/>
    </row>
    <row r="5" spans="1:10" ht="15" thickBot="1">
      <c r="A5" s="22"/>
      <c r="B5" s="23" t="s">
        <v>33</v>
      </c>
      <c r="C5" s="23"/>
      <c r="D5" s="23" t="s">
        <v>34</v>
      </c>
      <c r="E5" s="24"/>
      <c r="F5" s="24" t="s">
        <v>35</v>
      </c>
      <c r="G5" s="23"/>
      <c r="H5" s="24" t="s">
        <v>36</v>
      </c>
      <c r="I5" s="25"/>
      <c r="J5" s="6"/>
    </row>
    <row r="6" spans="1:10" ht="15" thickTop="1">
      <c r="A6" s="10"/>
      <c r="B6" s="11" t="s">
        <v>37</v>
      </c>
      <c r="C6" s="11" t="s">
        <v>257</v>
      </c>
      <c r="D6" s="11"/>
      <c r="E6" s="11"/>
      <c r="F6" s="11" t="s">
        <v>38</v>
      </c>
      <c r="G6" s="199" t="s">
        <v>258</v>
      </c>
      <c r="H6" s="11"/>
      <c r="I6" s="13"/>
      <c r="J6" s="6"/>
    </row>
    <row r="7" spans="1:10">
      <c r="A7" s="26"/>
      <c r="B7" s="27"/>
      <c r="C7" s="28" t="str">
        <f>'vv 01'!C6</f>
        <v>Štefánikova 821/21, 020 01 Púchov</v>
      </c>
      <c r="D7" s="28"/>
      <c r="E7" s="28"/>
      <c r="F7" s="28" t="s">
        <v>39</v>
      </c>
      <c r="G7" s="28">
        <v>2020615630</v>
      </c>
      <c r="H7" s="28"/>
      <c r="I7" s="29"/>
      <c r="J7" s="6"/>
    </row>
    <row r="8" spans="1:10">
      <c r="A8" s="14"/>
      <c r="B8" s="15" t="s">
        <v>40</v>
      </c>
      <c r="C8" s="15"/>
      <c r="D8" s="15"/>
      <c r="E8" s="15"/>
      <c r="F8" s="15" t="s">
        <v>38</v>
      </c>
      <c r="G8" s="15"/>
      <c r="H8" s="15"/>
      <c r="I8" s="17"/>
      <c r="J8" s="6"/>
    </row>
    <row r="9" spans="1:10">
      <c r="A9" s="18"/>
      <c r="B9" s="20"/>
      <c r="C9" s="19"/>
      <c r="D9" s="19"/>
      <c r="E9" s="19"/>
      <c r="F9" s="28" t="s">
        <v>39</v>
      </c>
      <c r="G9" s="19"/>
      <c r="H9" s="19"/>
      <c r="I9" s="21"/>
      <c r="J9" s="6"/>
    </row>
    <row r="10" spans="1:10">
      <c r="A10" s="14"/>
      <c r="B10" s="15" t="s">
        <v>41</v>
      </c>
      <c r="C10" s="15"/>
      <c r="D10" s="15"/>
      <c r="E10" s="15"/>
      <c r="F10" s="15" t="s">
        <v>38</v>
      </c>
      <c r="G10" s="15"/>
      <c r="H10" s="15"/>
      <c r="I10" s="17"/>
      <c r="J10" s="6"/>
    </row>
    <row r="11" spans="1:10" ht="15" thickBot="1">
      <c r="A11" s="30"/>
      <c r="B11" s="31"/>
      <c r="C11" s="31"/>
      <c r="D11" s="31"/>
      <c r="E11" s="31"/>
      <c r="F11" s="31" t="s">
        <v>39</v>
      </c>
      <c r="G11" s="31"/>
      <c r="H11" s="31"/>
      <c r="I11" s="32"/>
      <c r="J11" s="6"/>
    </row>
    <row r="12" spans="1:10" ht="15" thickTop="1">
      <c r="A12" s="33">
        <v>1</v>
      </c>
      <c r="B12" s="11" t="s">
        <v>42</v>
      </c>
      <c r="C12" s="11"/>
      <c r="D12" s="11"/>
      <c r="E12" s="34">
        <f>IF(A12&lt;&gt;0,ROUND($J$31/A12,0),0)</f>
        <v>0</v>
      </c>
      <c r="F12" s="12">
        <v>1</v>
      </c>
      <c r="G12" s="11" t="s">
        <v>43</v>
      </c>
      <c r="H12" s="11"/>
      <c r="I12" s="35">
        <f>IF(F12&lt;&gt;0,ROUND($J$31/F12,0),0)</f>
        <v>0</v>
      </c>
      <c r="J12" s="6"/>
    </row>
    <row r="13" spans="1:10">
      <c r="A13" s="36">
        <v>1</v>
      </c>
      <c r="B13" s="28" t="s">
        <v>44</v>
      </c>
      <c r="C13" s="28"/>
      <c r="D13" s="28"/>
      <c r="E13" s="37">
        <f>IF(A13&lt;&gt;0,ROUND($J$31/A13,0),0)</f>
        <v>0</v>
      </c>
      <c r="F13" s="27"/>
      <c r="G13" s="28"/>
      <c r="H13" s="28"/>
      <c r="I13" s="38">
        <f>IF(F13&lt;&gt;0,ROUND($J$31/F13,0),0)</f>
        <v>0</v>
      </c>
      <c r="J13" s="6"/>
    </row>
    <row r="14" spans="1:10" ht="15" thickBot="1">
      <c r="A14" s="39">
        <v>1</v>
      </c>
      <c r="B14" s="31" t="s">
        <v>45</v>
      </c>
      <c r="C14" s="31"/>
      <c r="D14" s="31"/>
      <c r="E14" s="40">
        <f>IF(A14&lt;&gt;0,ROUND($J$31/A14,0),0)</f>
        <v>0</v>
      </c>
      <c r="F14" s="41"/>
      <c r="G14" s="31"/>
      <c r="H14" s="31"/>
      <c r="I14" s="42">
        <f>IF(F14&lt;&gt;0,ROUND($J$31/F14,0),0)</f>
        <v>0</v>
      </c>
      <c r="J14" s="6"/>
    </row>
    <row r="15" spans="1:10" ht="15" thickTop="1">
      <c r="A15" s="43" t="s">
        <v>46</v>
      </c>
      <c r="B15" s="44" t="s">
        <v>47</v>
      </c>
      <c r="C15" s="45" t="s">
        <v>48</v>
      </c>
      <c r="D15" s="45" t="s">
        <v>49</v>
      </c>
      <c r="E15" s="46" t="s">
        <v>50</v>
      </c>
      <c r="F15" s="43" t="s">
        <v>51</v>
      </c>
      <c r="G15" s="47" t="s">
        <v>52</v>
      </c>
      <c r="H15" s="48"/>
      <c r="I15" s="49"/>
      <c r="J15" s="6"/>
    </row>
    <row r="16" spans="1:10">
      <c r="A16" s="50">
        <v>1</v>
      </c>
      <c r="B16" s="51" t="s">
        <v>53</v>
      </c>
      <c r="C16" s="52">
        <f>'vv 01'!F85+'vv 01'!F13+'vv 01'!F14+'vv 01'!F15+'vv 01'!F16+'vv 01'!F17+'vv 01'!F19+'vv 01'!F52+'vv 01'!F20+'vv 01'!F22+'vv 01'!F24+'vv 01'!F33+'vv 01'!F35+'vv 01'!F40+'vv 01'!F48+'vv 01'!F59+'vv 01'!F61+'vv 01'!F64+'vv 01'!F66+'vv 01'!F71+'vv 01'!F78+'vv 01'!F82+'vv 01'!F87+'vv 01'!F91+'vv 01'!F93+'vv 01'!F95+'vv 01'!F117+'vv 02'!F13+'vv 02'!F15+'vv 02'!F19+'vv 02'!F21+'vv 02'!F23+'vv 02'!F25+'vv 02'!F27+'vv 02'!F32+'vv 02'!F62+'vv 02'!F63+'vv 02'!F57</f>
        <v>0</v>
      </c>
      <c r="D16" s="52">
        <f>'vv 01'!F29+'vv 01'!F31+'vv 01'!F37+'vv 01'!F39+'vv 01'!F42+'vv 01'!F45+'vv 01'!F57+'vv 01'!F62+'vv 01'!F69+'vv 01'!F74+'vv 01'!F76+'vv 01'!F77+'vv 01'!F79+'vv 01'!F83+'vv 01'!F90+'vv 01'!F92+'vv 01'!F94+'vv 01'!F98+'vv 01'!F100+'vv 01'!F102+'vv 01'!F103+'vv 01'!F104+'vv 01'!F106+'vv 01'!F107+'vv 01'!F108+'vv 01'!F109+'vv 01'!F110+'vv 01'!F111+'vv 01'!F112+'vv 01'!F114+'vv 01'!F116+'vv 02'!F28+'vv 02'!F30+'vv 02'!F36+'vv 02'!F37+'vv 02'!F38+'vv 02'!F39+'vv 02'!F40+'vv 02'!F41+'vv 02'!F42+'vv 02'!F43+'vv 02'!F44+'vv 02'!F46+'vv 02'!F47+'vv 02'!F48+'vv 02'!F49+'vv 02'!F50+'vv 02'!F51+'vv 02'!F52+'vv 02'!F53+'vv 02'!F54+'vv 02'!F55+'vv 02'!F56+'vv 02'!F58+'vv 02'!F59+'vv 02'!F60+'vv 02'!F61+'vv 01'!F105</f>
        <v>0</v>
      </c>
      <c r="E16" s="53">
        <f>C16+D16</f>
        <v>0</v>
      </c>
      <c r="F16" s="50">
        <v>6</v>
      </c>
      <c r="G16" s="54" t="s">
        <v>54</v>
      </c>
      <c r="H16" s="55"/>
      <c r="I16" s="56">
        <v>0</v>
      </c>
      <c r="J16" s="6"/>
    </row>
    <row r="17" spans="1:10">
      <c r="A17" s="57">
        <v>2</v>
      </c>
      <c r="B17" s="58" t="s">
        <v>55</v>
      </c>
      <c r="C17" s="59">
        <v>0</v>
      </c>
      <c r="D17" s="59">
        <v>0</v>
      </c>
      <c r="E17" s="53">
        <f>C17+D17</f>
        <v>0</v>
      </c>
      <c r="F17" s="57">
        <v>7</v>
      </c>
      <c r="G17" s="60" t="s">
        <v>56</v>
      </c>
      <c r="H17" s="15"/>
      <c r="I17" s="61">
        <v>0</v>
      </c>
      <c r="J17" s="6"/>
    </row>
    <row r="18" spans="1:10">
      <c r="A18" s="57">
        <v>3</v>
      </c>
      <c r="B18" s="58" t="s">
        <v>57</v>
      </c>
      <c r="C18" s="59"/>
      <c r="D18" s="59"/>
      <c r="E18" s="53">
        <f>C18+D18</f>
        <v>0</v>
      </c>
      <c r="F18" s="57">
        <v>8</v>
      </c>
      <c r="G18" s="60" t="s">
        <v>58</v>
      </c>
      <c r="H18" s="15"/>
      <c r="I18" s="61">
        <v>0</v>
      </c>
      <c r="J18" s="6"/>
    </row>
    <row r="19" spans="1:10" ht="15" thickBot="1">
      <c r="A19" s="57">
        <v>4</v>
      </c>
      <c r="B19" s="58" t="s">
        <v>59</v>
      </c>
      <c r="C19" s="59"/>
      <c r="D19" s="59"/>
      <c r="E19" s="62">
        <f>C19+D19</f>
        <v>0</v>
      </c>
      <c r="F19" s="57">
        <v>9</v>
      </c>
      <c r="G19" s="60" t="s">
        <v>60</v>
      </c>
      <c r="H19" s="15"/>
      <c r="I19" s="61">
        <v>0</v>
      </c>
      <c r="J19" s="6"/>
    </row>
    <row r="20" spans="1:10" ht="15" thickBot="1">
      <c r="A20" s="63">
        <v>5</v>
      </c>
      <c r="B20" s="64" t="s">
        <v>61</v>
      </c>
      <c r="C20" s="65">
        <f>SUM(C16:C19)</f>
        <v>0</v>
      </c>
      <c r="D20" s="66">
        <f>SUM(D16:D19)</f>
        <v>0</v>
      </c>
      <c r="E20" s="67">
        <f>SUM(E16:E19)</f>
        <v>0</v>
      </c>
      <c r="F20" s="68">
        <v>10</v>
      </c>
      <c r="G20" s="69"/>
      <c r="H20" s="70" t="s">
        <v>62</v>
      </c>
      <c r="I20" s="71">
        <f>SUM(I16:I19)</f>
        <v>0</v>
      </c>
      <c r="J20" s="6"/>
    </row>
    <row r="21" spans="1:10" ht="15" thickTop="1">
      <c r="A21" s="43" t="s">
        <v>63</v>
      </c>
      <c r="B21" s="72"/>
      <c r="C21" s="48" t="s">
        <v>64</v>
      </c>
      <c r="D21" s="48"/>
      <c r="E21" s="49"/>
      <c r="F21" s="43" t="s">
        <v>65</v>
      </c>
      <c r="G21" s="47" t="s">
        <v>66</v>
      </c>
      <c r="H21" s="48"/>
      <c r="I21" s="49"/>
      <c r="J21" s="6"/>
    </row>
    <row r="22" spans="1:10">
      <c r="A22" s="50">
        <v>11</v>
      </c>
      <c r="B22" s="54" t="s">
        <v>67</v>
      </c>
      <c r="C22" s="73" t="s">
        <v>60</v>
      </c>
      <c r="D22" s="74">
        <v>0</v>
      </c>
      <c r="E22" s="56">
        <v>0</v>
      </c>
      <c r="F22" s="57">
        <v>16</v>
      </c>
      <c r="G22" s="60" t="s">
        <v>68</v>
      </c>
      <c r="H22" s="75"/>
      <c r="I22" s="61">
        <f>'vv 01'!F120+'vv 02'!F66</f>
        <v>0</v>
      </c>
      <c r="J22" s="6"/>
    </row>
    <row r="23" spans="1:10">
      <c r="A23" s="57">
        <v>12</v>
      </c>
      <c r="B23" s="60" t="s">
        <v>69</v>
      </c>
      <c r="C23" s="76"/>
      <c r="D23" s="77">
        <v>0</v>
      </c>
      <c r="E23" s="61">
        <v>0</v>
      </c>
      <c r="F23" s="57">
        <v>17</v>
      </c>
      <c r="G23" s="60" t="s">
        <v>70</v>
      </c>
      <c r="H23" s="75"/>
      <c r="I23" s="61">
        <v>0</v>
      </c>
      <c r="J23" s="6"/>
    </row>
    <row r="24" spans="1:10">
      <c r="A24" s="57">
        <v>13</v>
      </c>
      <c r="B24" s="60" t="s">
        <v>71</v>
      </c>
      <c r="C24" s="76"/>
      <c r="D24" s="77">
        <v>0</v>
      </c>
      <c r="E24" s="61">
        <v>0</v>
      </c>
      <c r="F24" s="57">
        <v>18</v>
      </c>
      <c r="G24" s="60" t="s">
        <v>72</v>
      </c>
      <c r="H24" s="75"/>
      <c r="I24" s="61">
        <v>0</v>
      </c>
      <c r="J24" s="6"/>
    </row>
    <row r="25" spans="1:10" ht="15" thickBot="1">
      <c r="A25" s="57">
        <v>14</v>
      </c>
      <c r="B25" s="60" t="s">
        <v>60</v>
      </c>
      <c r="C25" s="76"/>
      <c r="D25" s="77">
        <v>0</v>
      </c>
      <c r="E25" s="61">
        <v>0</v>
      </c>
      <c r="F25" s="57">
        <v>19</v>
      </c>
      <c r="G25" s="60" t="s">
        <v>60</v>
      </c>
      <c r="H25" s="75"/>
      <c r="I25" s="61">
        <v>0</v>
      </c>
      <c r="J25" s="6"/>
    </row>
    <row r="26" spans="1:10" ht="15" thickBot="1">
      <c r="A26" s="63">
        <v>15</v>
      </c>
      <c r="B26" s="78"/>
      <c r="C26" s="79"/>
      <c r="D26" s="79" t="s">
        <v>73</v>
      </c>
      <c r="E26" s="71">
        <f>SUM(E22:E25)</f>
        <v>0</v>
      </c>
      <c r="F26" s="63">
        <v>20</v>
      </c>
      <c r="G26" s="78"/>
      <c r="H26" s="79" t="s">
        <v>74</v>
      </c>
      <c r="I26" s="71">
        <f>SUM(I22:I25)</f>
        <v>0</v>
      </c>
      <c r="J26" s="6"/>
    </row>
    <row r="27" spans="1:10" ht="15" thickTop="1">
      <c r="A27" s="80"/>
      <c r="B27" s="81" t="s">
        <v>75</v>
      </c>
      <c r="C27" s="82"/>
      <c r="D27" s="83" t="s">
        <v>76</v>
      </c>
      <c r="E27" s="84"/>
      <c r="F27" s="43" t="s">
        <v>77</v>
      </c>
      <c r="G27" s="47" t="s">
        <v>78</v>
      </c>
      <c r="H27" s="48"/>
      <c r="I27" s="49"/>
      <c r="J27" s="6"/>
    </row>
    <row r="28" spans="1:10">
      <c r="A28" s="85"/>
      <c r="B28" s="86"/>
      <c r="C28" s="87"/>
      <c r="D28" s="88"/>
      <c r="E28" s="84"/>
      <c r="F28" s="50">
        <v>21</v>
      </c>
      <c r="G28" s="54"/>
      <c r="H28" s="89" t="s">
        <v>79</v>
      </c>
      <c r="I28" s="56">
        <f>ROUND(E20,2)+I20+E26+I26</f>
        <v>0</v>
      </c>
      <c r="J28" s="6"/>
    </row>
    <row r="29" spans="1:10">
      <c r="A29" s="85"/>
      <c r="B29" s="87" t="s">
        <v>80</v>
      </c>
      <c r="C29" s="87"/>
      <c r="D29" s="90"/>
      <c r="E29" s="84"/>
      <c r="F29" s="57">
        <v>22</v>
      </c>
      <c r="G29" s="60" t="s">
        <v>81</v>
      </c>
      <c r="H29" s="91">
        <f>ROUND(E20,2)+I20+E26+I26</f>
        <v>0</v>
      </c>
      <c r="I29" s="61">
        <f>ROUND((H29*20)/100,2)</f>
        <v>0</v>
      </c>
      <c r="J29" s="6"/>
    </row>
    <row r="30" spans="1:10" ht="15" thickBot="1">
      <c r="A30" s="14"/>
      <c r="B30" s="15" t="s">
        <v>82</v>
      </c>
      <c r="C30" s="15"/>
      <c r="D30" s="90"/>
      <c r="E30" s="84"/>
      <c r="F30" s="57">
        <v>23</v>
      </c>
      <c r="G30" s="60" t="s">
        <v>83</v>
      </c>
      <c r="H30" s="91"/>
      <c r="I30" s="61"/>
      <c r="J30" s="6"/>
    </row>
    <row r="31" spans="1:10" ht="15" thickBot="1">
      <c r="A31" s="85"/>
      <c r="B31" s="87"/>
      <c r="C31" s="87"/>
      <c r="D31" s="90"/>
      <c r="E31" s="84"/>
      <c r="F31" s="63">
        <v>24</v>
      </c>
      <c r="G31" s="78"/>
      <c r="H31" s="79" t="s">
        <v>84</v>
      </c>
      <c r="I31" s="71">
        <f>SUM(I28:I30)</f>
        <v>0</v>
      </c>
      <c r="J31" s="6"/>
    </row>
    <row r="32" spans="1:10" ht="15.6" thickTop="1" thickBot="1">
      <c r="A32" s="80"/>
      <c r="B32" s="87"/>
      <c r="C32" s="84"/>
      <c r="D32" s="92"/>
      <c r="E32" s="84"/>
      <c r="F32" s="93" t="s">
        <v>85</v>
      </c>
      <c r="G32" s="94" t="s">
        <v>86</v>
      </c>
      <c r="H32" s="95"/>
      <c r="I32" s="96">
        <v>0</v>
      </c>
      <c r="J32" s="6"/>
    </row>
    <row r="33" spans="1:10" ht="15" thickTop="1">
      <c r="A33" s="97"/>
      <c r="B33" s="98"/>
      <c r="C33" s="81" t="s">
        <v>87</v>
      </c>
      <c r="D33" s="98"/>
      <c r="E33" s="98"/>
      <c r="F33" s="98"/>
      <c r="G33" s="98" t="s">
        <v>88</v>
      </c>
      <c r="H33" s="99"/>
      <c r="I33" s="100"/>
      <c r="J33" s="6"/>
    </row>
    <row r="34" spans="1:10">
      <c r="A34" s="85"/>
      <c r="B34" s="86"/>
      <c r="C34" s="87"/>
      <c r="D34" s="87"/>
      <c r="E34" s="86"/>
      <c r="F34" s="87"/>
      <c r="G34" s="101"/>
      <c r="H34" s="87"/>
      <c r="I34" s="102"/>
      <c r="J34" s="6"/>
    </row>
    <row r="35" spans="1:10">
      <c r="A35" s="85"/>
      <c r="B35" s="87" t="s">
        <v>80</v>
      </c>
      <c r="C35" s="87"/>
      <c r="D35" s="87"/>
      <c r="E35" s="86"/>
      <c r="F35" s="87" t="s">
        <v>80</v>
      </c>
      <c r="G35" s="87"/>
      <c r="H35" s="87"/>
      <c r="I35" s="102"/>
      <c r="J35" s="6"/>
    </row>
    <row r="36" spans="1:10">
      <c r="A36" s="14"/>
      <c r="B36" s="15" t="s">
        <v>82</v>
      </c>
      <c r="C36" s="15"/>
      <c r="D36" s="15"/>
      <c r="E36" s="16"/>
      <c r="F36" s="15" t="s">
        <v>82</v>
      </c>
      <c r="G36" s="103"/>
      <c r="H36" s="15"/>
      <c r="I36" s="17"/>
      <c r="J36" s="6"/>
    </row>
    <row r="37" spans="1:10">
      <c r="A37" s="85"/>
      <c r="B37" s="87" t="s">
        <v>76</v>
      </c>
      <c r="C37" s="87"/>
      <c r="D37" s="87"/>
      <c r="E37" s="86"/>
      <c r="F37" s="87" t="s">
        <v>76</v>
      </c>
      <c r="G37" s="87"/>
      <c r="H37" s="87"/>
      <c r="I37" s="102"/>
      <c r="J37" s="6"/>
    </row>
    <row r="38" spans="1:10">
      <c r="A38" s="85"/>
      <c r="B38" s="87"/>
      <c r="C38" s="87"/>
      <c r="D38" s="87"/>
      <c r="E38" s="87"/>
      <c r="F38" s="87"/>
      <c r="G38" s="87"/>
      <c r="H38" s="87"/>
      <c r="I38" s="102"/>
      <c r="J38" s="6"/>
    </row>
    <row r="39" spans="1:10">
      <c r="A39" s="85"/>
      <c r="B39" s="87"/>
      <c r="C39" s="87"/>
      <c r="D39" s="87"/>
      <c r="E39" s="87"/>
      <c r="F39" s="87"/>
      <c r="G39" s="87"/>
      <c r="H39" s="87"/>
      <c r="I39" s="102"/>
      <c r="J39" s="6"/>
    </row>
    <row r="40" spans="1:10">
      <c r="A40" s="85"/>
      <c r="B40" s="87"/>
      <c r="C40" s="87"/>
      <c r="D40" s="87"/>
      <c r="E40" s="87"/>
      <c r="F40" s="87"/>
      <c r="G40" s="87"/>
      <c r="H40" s="87"/>
      <c r="I40" s="102"/>
      <c r="J40" s="6"/>
    </row>
    <row r="41" spans="1:10" ht="15" thickBot="1">
      <c r="A41" s="30"/>
      <c r="B41" s="31"/>
      <c r="C41" s="31"/>
      <c r="D41" s="31"/>
      <c r="E41" s="31"/>
      <c r="F41" s="31"/>
      <c r="G41" s="31"/>
      <c r="H41" s="31"/>
      <c r="I41" s="32"/>
      <c r="J41" s="6"/>
    </row>
    <row r="42" spans="1:10" ht="15" thickTop="1">
      <c r="A42" s="69"/>
      <c r="B42" s="69"/>
      <c r="C42" s="69"/>
      <c r="D42" s="69"/>
      <c r="E42" s="69"/>
      <c r="F42" s="69"/>
      <c r="G42" s="69"/>
      <c r="H42" s="69"/>
      <c r="I42" s="69"/>
      <c r="J42" s="6"/>
    </row>
    <row r="43" spans="1:10">
      <c r="A43" s="69"/>
      <c r="B43" s="69"/>
      <c r="C43" s="69"/>
      <c r="D43" s="69"/>
      <c r="E43" s="69"/>
      <c r="F43" s="69"/>
      <c r="G43" s="69"/>
      <c r="H43" s="69"/>
      <c r="I43" s="69"/>
      <c r="J43" s="6"/>
    </row>
    <row r="44" spans="1:10">
      <c r="A44" s="69"/>
      <c r="B44" s="69"/>
      <c r="C44" s="69"/>
      <c r="D44" s="69"/>
      <c r="E44" s="69"/>
      <c r="F44" s="69"/>
      <c r="G44" s="69"/>
      <c r="H44" s="69"/>
      <c r="I44" s="69"/>
      <c r="J44" s="6"/>
    </row>
  </sheetData>
  <mergeCells count="1">
    <mergeCell ref="A1:I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D5" sqref="D5"/>
    </sheetView>
  </sheetViews>
  <sheetFormatPr defaultRowHeight="14.4"/>
  <cols>
    <col min="1" max="1" width="6.109375" customWidth="1"/>
    <col min="2" max="2" width="37.6640625" customWidth="1"/>
    <col min="3" max="3" width="8.77734375" customWidth="1"/>
    <col min="4" max="4" width="8.33203125" customWidth="1"/>
    <col min="5" max="5" width="11" customWidth="1"/>
    <col min="6" max="6" width="10.6640625" customWidth="1"/>
  </cols>
  <sheetData>
    <row r="1" spans="1:8">
      <c r="A1" s="133"/>
      <c r="B1" s="133"/>
      <c r="C1" s="133"/>
      <c r="D1" s="133"/>
      <c r="E1" s="133"/>
      <c r="F1" s="133"/>
      <c r="G1" s="133"/>
      <c r="H1" s="133"/>
    </row>
    <row r="2" spans="1:8" ht="17.399999999999999">
      <c r="A2" s="185" t="s">
        <v>16</v>
      </c>
      <c r="B2" s="186"/>
      <c r="C2" s="187"/>
      <c r="D2" s="187"/>
      <c r="E2" s="187"/>
      <c r="F2" s="187"/>
      <c r="G2" s="133"/>
      <c r="H2" s="133"/>
    </row>
    <row r="3" spans="1:8">
      <c r="A3" s="187" t="s">
        <v>17</v>
      </c>
      <c r="B3" s="187" t="str">
        <f>'vv 01'!B2</f>
        <v>Multifunkčné ihrisko</v>
      </c>
      <c r="C3" s="187" t="str">
        <f>'vv 01'!C5</f>
        <v>Objednávateľ:  Mesto Púchov</v>
      </c>
      <c r="D3" s="187"/>
      <c r="E3" s="187"/>
      <c r="F3" s="187"/>
      <c r="G3" s="133"/>
      <c r="H3" s="133"/>
    </row>
    <row r="4" spans="1:8">
      <c r="A4" s="187" t="s">
        <v>18</v>
      </c>
      <c r="B4" s="187"/>
      <c r="C4" s="187" t="s">
        <v>19</v>
      </c>
      <c r="D4" s="187"/>
      <c r="E4" s="187"/>
      <c r="F4" s="187"/>
      <c r="G4" s="133"/>
      <c r="H4" s="133"/>
    </row>
    <row r="5" spans="1:8">
      <c r="A5" s="187" t="s">
        <v>20</v>
      </c>
      <c r="B5" s="187"/>
      <c r="C5" s="187" t="s">
        <v>21</v>
      </c>
      <c r="D5" s="188"/>
      <c r="E5" s="187"/>
      <c r="F5" s="187"/>
      <c r="G5" s="133"/>
      <c r="H5" s="133"/>
    </row>
    <row r="6" spans="1:8">
      <c r="A6" s="187" t="s">
        <v>22</v>
      </c>
      <c r="B6" s="187"/>
      <c r="C6" s="187"/>
      <c r="D6" s="187"/>
      <c r="E6" s="187"/>
      <c r="F6" s="187"/>
      <c r="G6" s="133"/>
      <c r="H6" s="133"/>
    </row>
    <row r="7" spans="1:8" ht="22.8">
      <c r="A7" s="189" t="s">
        <v>23</v>
      </c>
      <c r="B7" s="190" t="s">
        <v>24</v>
      </c>
      <c r="C7" s="190" t="s">
        <v>25</v>
      </c>
      <c r="D7" s="190" t="s">
        <v>26</v>
      </c>
      <c r="E7" s="190" t="s">
        <v>27</v>
      </c>
      <c r="F7" s="190" t="s">
        <v>28</v>
      </c>
      <c r="G7" s="133"/>
      <c r="H7" s="133"/>
    </row>
    <row r="8" spans="1:8">
      <c r="A8" s="191">
        <v>1</v>
      </c>
      <c r="B8" s="191">
        <v>2</v>
      </c>
      <c r="C8" s="191">
        <v>3</v>
      </c>
      <c r="D8" s="191">
        <v>4</v>
      </c>
      <c r="E8" s="191">
        <v>5</v>
      </c>
      <c r="F8" s="191">
        <v>6</v>
      </c>
      <c r="G8" s="133"/>
      <c r="H8" s="133"/>
    </row>
    <row r="9" spans="1:8">
      <c r="A9" s="187"/>
      <c r="B9" s="187"/>
      <c r="C9" s="187"/>
      <c r="D9" s="187"/>
      <c r="E9" s="187"/>
      <c r="F9" s="187"/>
      <c r="G9" s="133"/>
      <c r="H9" s="133"/>
    </row>
    <row r="10" spans="1:8">
      <c r="A10" s="192"/>
      <c r="B10" s="197" t="s">
        <v>179</v>
      </c>
      <c r="C10" s="192"/>
      <c r="D10" s="192"/>
      <c r="E10" s="193">
        <f>'vv 01'!F122</f>
        <v>0</v>
      </c>
      <c r="F10" s="193">
        <f t="shared" ref="F10:F11" si="0">E10*1.2</f>
        <v>0</v>
      </c>
      <c r="G10" s="133"/>
      <c r="H10" s="133"/>
    </row>
    <row r="11" spans="1:8">
      <c r="A11" s="192"/>
      <c r="B11" s="192" t="s">
        <v>192</v>
      </c>
      <c r="C11" s="192"/>
      <c r="D11" s="192"/>
      <c r="E11" s="193">
        <f>'vv 02'!F68</f>
        <v>0</v>
      </c>
      <c r="F11" s="193">
        <f t="shared" si="0"/>
        <v>0</v>
      </c>
      <c r="G11" s="133"/>
      <c r="H11" s="133"/>
    </row>
    <row r="12" spans="1:8">
      <c r="A12" s="192"/>
      <c r="B12" s="192"/>
      <c r="C12" s="192"/>
      <c r="D12" s="192"/>
      <c r="E12" s="193"/>
      <c r="F12" s="193"/>
      <c r="G12" s="133"/>
      <c r="H12" s="133"/>
    </row>
    <row r="13" spans="1:8">
      <c r="A13" s="192"/>
      <c r="B13" s="194" t="s">
        <v>127</v>
      </c>
      <c r="C13" s="192"/>
      <c r="D13" s="192"/>
      <c r="E13" s="193">
        <f>SUM(E10:E11)</f>
        <v>0</v>
      </c>
      <c r="F13" s="193">
        <f>E13*1.2</f>
        <v>0</v>
      </c>
      <c r="G13" s="133"/>
      <c r="H13" s="133"/>
    </row>
    <row r="14" spans="1:8">
      <c r="A14" s="187"/>
      <c r="B14" s="187"/>
      <c r="C14" s="187"/>
      <c r="D14" s="187"/>
      <c r="E14" s="195"/>
      <c r="F14" s="187"/>
      <c r="G14" s="133"/>
      <c r="H14" s="133"/>
    </row>
    <row r="15" spans="1:8">
      <c r="A15" s="192"/>
      <c r="B15" s="196" t="s">
        <v>29</v>
      </c>
      <c r="C15" s="192"/>
      <c r="D15" s="192"/>
      <c r="E15" s="193">
        <f>E13</f>
        <v>0</v>
      </c>
      <c r="F15" s="193">
        <f>E15*1.2</f>
        <v>0</v>
      </c>
      <c r="G15" s="133"/>
      <c r="H15" s="133"/>
    </row>
    <row r="16" spans="1:8">
      <c r="A16" s="187"/>
      <c r="B16" s="187"/>
      <c r="C16" s="187"/>
      <c r="D16" s="187"/>
      <c r="E16" s="187"/>
      <c r="F16" s="187"/>
      <c r="G16" s="133"/>
      <c r="H16" s="133"/>
    </row>
    <row r="17" spans="1:8">
      <c r="A17" s="187"/>
      <c r="B17" s="187"/>
      <c r="C17" s="187"/>
      <c r="D17" s="187"/>
      <c r="E17" s="187"/>
      <c r="F17" s="187"/>
      <c r="G17" s="133"/>
      <c r="H17" s="133"/>
    </row>
    <row r="18" spans="1:8">
      <c r="A18" s="6"/>
      <c r="B18" s="6"/>
      <c r="C18" s="6"/>
      <c r="D18" s="6"/>
      <c r="E18" s="6"/>
      <c r="F18" s="6"/>
      <c r="G18" s="6"/>
    </row>
    <row r="19" spans="1:8">
      <c r="A19" s="6"/>
      <c r="B19" s="6"/>
      <c r="C19" s="6"/>
      <c r="D19" s="6"/>
      <c r="E19" s="6"/>
      <c r="F19" s="6"/>
      <c r="G19" s="6"/>
    </row>
    <row r="20" spans="1:8">
      <c r="A20" s="6"/>
      <c r="B20" s="6"/>
      <c r="C20" s="6"/>
      <c r="D20" s="6"/>
      <c r="E20" s="6"/>
      <c r="F20" s="6"/>
      <c r="G20" s="6"/>
    </row>
    <row r="21" spans="1:8">
      <c r="A21" s="6"/>
      <c r="B21" s="6"/>
      <c r="C21" s="6"/>
      <c r="D21" s="6"/>
      <c r="E21" s="6"/>
      <c r="F21" s="6"/>
      <c r="G21" s="6"/>
    </row>
    <row r="22" spans="1:8">
      <c r="A22" s="6"/>
      <c r="B22" s="6"/>
      <c r="C22" s="6"/>
      <c r="D22" s="6"/>
      <c r="E22" s="6"/>
      <c r="F22" s="6"/>
      <c r="G22" s="6"/>
    </row>
  </sheetData>
  <printOptions horizontalCentered="1"/>
  <pageMargins left="0.70866141732283472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M129"/>
  <sheetViews>
    <sheetView zoomScaleNormal="100" workbookViewId="0">
      <selection activeCell="D9" sqref="D9"/>
    </sheetView>
  </sheetViews>
  <sheetFormatPr defaultRowHeight="14.4" outlineLevelRow="1"/>
  <cols>
    <col min="1" max="1" width="6.33203125" customWidth="1"/>
    <col min="2" max="2" width="53.6640625" style="3" customWidth="1"/>
    <col min="3" max="4" width="8.88671875" style="1" customWidth="1"/>
    <col min="5" max="5" width="9" style="4" customWidth="1"/>
    <col min="6" max="6" width="10.88671875" style="2" customWidth="1"/>
    <col min="7" max="7" width="11.109375" style="2" customWidth="1"/>
    <col min="9" max="9" width="13.6640625" customWidth="1"/>
  </cols>
  <sheetData>
    <row r="1" spans="1:13" s="6" customFormat="1" ht="29.4" customHeight="1">
      <c r="A1" s="133"/>
      <c r="B1" s="115" t="s">
        <v>259</v>
      </c>
      <c r="C1" s="133"/>
      <c r="D1" s="115"/>
      <c r="E1" s="115"/>
      <c r="F1" s="115"/>
      <c r="G1" s="115"/>
      <c r="H1" s="115"/>
      <c r="I1" s="116"/>
      <c r="J1" s="117"/>
      <c r="K1" s="117"/>
      <c r="L1" s="118"/>
    </row>
    <row r="2" spans="1:13" s="6" customFormat="1" ht="15.6" customHeight="1">
      <c r="A2" s="119" t="s">
        <v>140</v>
      </c>
      <c r="B2" s="115" t="s">
        <v>219</v>
      </c>
      <c r="C2" s="133"/>
      <c r="D2" s="115"/>
      <c r="E2" s="115"/>
      <c r="F2" s="115"/>
      <c r="G2" s="115"/>
      <c r="H2" s="115"/>
      <c r="I2" s="121"/>
      <c r="J2" s="121"/>
      <c r="K2" s="121"/>
      <c r="L2" s="118"/>
    </row>
    <row r="3" spans="1:13" s="6" customFormat="1" ht="15.6">
      <c r="A3" s="119" t="s">
        <v>18</v>
      </c>
      <c r="B3" s="115" t="s">
        <v>179</v>
      </c>
      <c r="C3" s="133"/>
      <c r="D3" s="115"/>
      <c r="E3" s="115"/>
      <c r="F3" s="115"/>
      <c r="G3" s="115"/>
      <c r="H3" s="115"/>
      <c r="I3" s="122"/>
      <c r="J3" s="122"/>
      <c r="K3" s="122"/>
      <c r="L3" s="118"/>
    </row>
    <row r="4" spans="1:13" s="6" customFormat="1" ht="15.6">
      <c r="A4" s="119" t="s">
        <v>31</v>
      </c>
      <c r="B4" s="120" t="s">
        <v>218</v>
      </c>
      <c r="C4" s="133"/>
      <c r="D4" s="115"/>
      <c r="E4" s="115"/>
      <c r="F4" s="115"/>
      <c r="G4" s="115"/>
      <c r="H4" s="115"/>
      <c r="I4" s="123"/>
      <c r="J4" s="124"/>
      <c r="K4" s="123"/>
      <c r="L4" s="118"/>
      <c r="M4" s="125"/>
    </row>
    <row r="5" spans="1:13" s="6" customFormat="1">
      <c r="A5" s="133"/>
      <c r="B5" s="134" t="s">
        <v>260</v>
      </c>
      <c r="C5" s="134" t="s">
        <v>216</v>
      </c>
      <c r="D5" s="135"/>
      <c r="E5" s="134"/>
      <c r="F5" s="134"/>
      <c r="G5" s="133"/>
      <c r="H5" s="126"/>
      <c r="I5" s="123"/>
      <c r="J5" s="127"/>
      <c r="K5" s="123"/>
      <c r="L5" s="118"/>
      <c r="M5" s="128"/>
    </row>
    <row r="6" spans="1:13" s="6" customFormat="1">
      <c r="A6" s="133"/>
      <c r="B6" s="136"/>
      <c r="C6" s="134" t="s">
        <v>217</v>
      </c>
      <c r="D6" s="135"/>
      <c r="E6" s="134"/>
      <c r="F6" s="134"/>
      <c r="G6" s="133"/>
      <c r="H6" s="126"/>
      <c r="I6" s="122"/>
      <c r="J6" s="129"/>
      <c r="K6" s="122"/>
      <c r="L6" s="118"/>
      <c r="M6" s="122"/>
    </row>
    <row r="7" spans="1:13" s="6" customFormat="1">
      <c r="A7" s="133"/>
      <c r="B7" s="136"/>
      <c r="C7" s="137"/>
      <c r="D7" s="137"/>
      <c r="E7" s="137"/>
      <c r="F7" s="137"/>
      <c r="G7" s="133"/>
      <c r="H7" s="130"/>
      <c r="I7" s="122"/>
      <c r="J7" s="129"/>
      <c r="K7" s="123"/>
      <c r="L7" s="118"/>
      <c r="M7" s="131"/>
    </row>
    <row r="8" spans="1:13" s="6" customFormat="1">
      <c r="A8" s="133"/>
      <c r="B8" s="136"/>
      <c r="C8" s="138"/>
      <c r="D8" s="138"/>
      <c r="E8" s="138"/>
      <c r="F8" s="138"/>
      <c r="G8" s="133"/>
      <c r="H8" s="132"/>
      <c r="I8" s="122"/>
      <c r="J8" s="129"/>
      <c r="K8" s="122"/>
      <c r="L8" s="118"/>
    </row>
    <row r="9" spans="1:13" s="6" customFormat="1">
      <c r="A9" s="133"/>
      <c r="B9" s="136" t="s">
        <v>261</v>
      </c>
      <c r="C9" s="134" t="s">
        <v>141</v>
      </c>
      <c r="D9" s="134"/>
      <c r="E9" s="134"/>
      <c r="F9" s="134"/>
      <c r="G9" s="133"/>
      <c r="H9" s="126"/>
      <c r="I9" s="122"/>
      <c r="J9" s="129"/>
      <c r="K9" s="123"/>
      <c r="L9" s="118"/>
    </row>
    <row r="10" spans="1:13" s="6" customFormat="1">
      <c r="A10" s="133"/>
      <c r="B10" s="133"/>
      <c r="C10" s="136"/>
      <c r="D10" s="136"/>
      <c r="E10" s="136"/>
      <c r="F10" s="136"/>
      <c r="G10" s="136"/>
      <c r="H10" s="122"/>
      <c r="I10" s="123"/>
      <c r="J10" s="127"/>
      <c r="K10" s="123"/>
      <c r="L10" s="118"/>
    </row>
    <row r="11" spans="1:13" ht="36.6">
      <c r="A11" s="139" t="s">
        <v>0</v>
      </c>
      <c r="B11" s="139"/>
      <c r="C11" s="139" t="s">
        <v>1</v>
      </c>
      <c r="D11" s="139" t="s">
        <v>3</v>
      </c>
      <c r="E11" s="140" t="s">
        <v>4</v>
      </c>
      <c r="F11" s="141" t="s">
        <v>5</v>
      </c>
      <c r="G11" s="141" t="s">
        <v>6</v>
      </c>
      <c r="H11" s="108"/>
    </row>
    <row r="12" spans="1:13" s="5" customFormat="1" ht="31.8" customHeight="1">
      <c r="A12" s="201" t="s">
        <v>144</v>
      </c>
      <c r="B12" s="201"/>
      <c r="C12" s="201"/>
      <c r="D12" s="201"/>
      <c r="E12" s="201"/>
      <c r="F12" s="201"/>
      <c r="G12" s="201"/>
      <c r="H12" s="108"/>
    </row>
    <row r="13" spans="1:13" s="6" customFormat="1" ht="15.6" customHeight="1">
      <c r="A13" s="142">
        <v>1</v>
      </c>
      <c r="B13" s="143" t="s">
        <v>9</v>
      </c>
      <c r="C13" s="142">
        <v>1</v>
      </c>
      <c r="D13" s="142" t="s">
        <v>15</v>
      </c>
      <c r="E13" s="144">
        <v>0</v>
      </c>
      <c r="F13" s="145">
        <f>SUM(E13*C13)</f>
        <v>0</v>
      </c>
      <c r="G13" s="145">
        <f>SUM(F13*1.2)</f>
        <v>0</v>
      </c>
      <c r="H13" s="108"/>
    </row>
    <row r="14" spans="1:13" s="6" customFormat="1" ht="15.6" customHeight="1">
      <c r="A14" s="142">
        <v>2</v>
      </c>
      <c r="B14" s="143" t="s">
        <v>98</v>
      </c>
      <c r="C14" s="156">
        <f>SUM(C24+C22+C20+'vv 02'!C15+'vv 02'!C13)</f>
        <v>46.080000000000005</v>
      </c>
      <c r="D14" s="142" t="s">
        <v>89</v>
      </c>
      <c r="E14" s="144">
        <v>0</v>
      </c>
      <c r="F14" s="145">
        <f>SUM(E14*C14)</f>
        <v>0</v>
      </c>
      <c r="G14" s="145">
        <f>SUM(F14*1.2)</f>
        <v>0</v>
      </c>
      <c r="H14" s="108"/>
    </row>
    <row r="15" spans="1:13" s="6" customFormat="1" ht="28.2" customHeight="1">
      <c r="A15" s="142">
        <v>3</v>
      </c>
      <c r="B15" s="143" t="s">
        <v>159</v>
      </c>
      <c r="C15" s="156">
        <f>SUM(C14)</f>
        <v>46.080000000000005</v>
      </c>
      <c r="D15" s="142" t="s">
        <v>89</v>
      </c>
      <c r="E15" s="144">
        <v>0</v>
      </c>
      <c r="F15" s="145">
        <f>SUM(E15*C15)</f>
        <v>0</v>
      </c>
      <c r="G15" s="145">
        <f>SUM(F15*1.2)</f>
        <v>0</v>
      </c>
      <c r="H15" s="108"/>
    </row>
    <row r="16" spans="1:13" s="5" customFormat="1" ht="15.6" customHeight="1">
      <c r="A16" s="142">
        <v>4</v>
      </c>
      <c r="B16" s="143" t="s">
        <v>155</v>
      </c>
      <c r="C16" s="156">
        <f>SUM(C14)</f>
        <v>46.080000000000005</v>
      </c>
      <c r="D16" s="142" t="s">
        <v>89</v>
      </c>
      <c r="E16" s="144">
        <v>0</v>
      </c>
      <c r="F16" s="145">
        <f>SUM(E16*C16)</f>
        <v>0</v>
      </c>
      <c r="G16" s="145">
        <f>SUM(F16*1.2)</f>
        <v>0</v>
      </c>
      <c r="H16" s="108"/>
      <c r="I16" s="6"/>
      <c r="J16" s="8"/>
    </row>
    <row r="17" spans="1:9" s="6" customFormat="1" ht="24.6" customHeight="1">
      <c r="A17" s="142">
        <v>5</v>
      </c>
      <c r="B17" s="143" t="s">
        <v>139</v>
      </c>
      <c r="C17" s="142">
        <v>1.56</v>
      </c>
      <c r="D17" s="142" t="s">
        <v>89</v>
      </c>
      <c r="E17" s="144">
        <v>0</v>
      </c>
      <c r="F17" s="145">
        <f>SUM(E17*C17)</f>
        <v>0</v>
      </c>
      <c r="G17" s="145">
        <f>SUM(F17*1.2)</f>
        <v>0</v>
      </c>
      <c r="H17" s="108"/>
    </row>
    <row r="18" spans="1:9" s="6" customFormat="1" ht="15.6" customHeight="1" outlineLevel="1">
      <c r="A18" s="142"/>
      <c r="B18" s="146" t="s">
        <v>211</v>
      </c>
      <c r="C18" s="142"/>
      <c r="D18" s="142"/>
      <c r="E18" s="144"/>
      <c r="F18" s="145"/>
      <c r="G18" s="145"/>
      <c r="H18" s="108"/>
    </row>
    <row r="19" spans="1:9" s="6" customFormat="1" ht="15.6" customHeight="1">
      <c r="A19" s="142">
        <v>6</v>
      </c>
      <c r="B19" s="143" t="s">
        <v>156</v>
      </c>
      <c r="C19" s="142">
        <v>15.6</v>
      </c>
      <c r="D19" s="142" t="s">
        <v>2</v>
      </c>
      <c r="E19" s="144">
        <v>0</v>
      </c>
      <c r="F19" s="145">
        <f>SUM(E19*C19)</f>
        <v>0</v>
      </c>
      <c r="G19" s="145">
        <f>SUM(F19*1.2)</f>
        <v>0</v>
      </c>
      <c r="H19" s="108"/>
    </row>
    <row r="20" spans="1:9" s="6" customFormat="1" ht="27" customHeight="1">
      <c r="A20" s="142">
        <v>7</v>
      </c>
      <c r="B20" s="143" t="s">
        <v>256</v>
      </c>
      <c r="C20" s="142">
        <v>7.56</v>
      </c>
      <c r="D20" s="142" t="s">
        <v>89</v>
      </c>
      <c r="E20" s="144">
        <v>0</v>
      </c>
      <c r="F20" s="145">
        <f>SUM(E20*C20)</f>
        <v>0</v>
      </c>
      <c r="G20" s="145">
        <f>SUM(F20*1.2)</f>
        <v>0</v>
      </c>
      <c r="H20" s="108"/>
    </row>
    <row r="21" spans="1:9" s="6" customFormat="1" ht="15.6" customHeight="1" outlineLevel="1">
      <c r="A21" s="142"/>
      <c r="B21" s="146" t="s">
        <v>242</v>
      </c>
      <c r="C21" s="142"/>
      <c r="D21" s="142"/>
      <c r="E21" s="144"/>
      <c r="F21" s="145"/>
      <c r="G21" s="145"/>
      <c r="H21" s="108"/>
    </row>
    <row r="22" spans="1:9" s="6" customFormat="1" ht="27" customHeight="1">
      <c r="A22" s="142">
        <v>8</v>
      </c>
      <c r="B22" s="143" t="s">
        <v>208</v>
      </c>
      <c r="C22" s="142">
        <v>9.4499999999999993</v>
      </c>
      <c r="D22" s="142" t="s">
        <v>89</v>
      </c>
      <c r="E22" s="144">
        <v>0</v>
      </c>
      <c r="F22" s="145">
        <f>SUM(E22*C22)</f>
        <v>0</v>
      </c>
      <c r="G22" s="145">
        <f>SUM(F22*1.2)</f>
        <v>0</v>
      </c>
      <c r="H22" s="108"/>
    </row>
    <row r="23" spans="1:9" s="6" customFormat="1" ht="20.399999999999999" customHeight="1" outlineLevel="1">
      <c r="A23" s="142"/>
      <c r="B23" s="146" t="s">
        <v>220</v>
      </c>
      <c r="C23" s="142"/>
      <c r="D23" s="142"/>
      <c r="E23" s="144"/>
      <c r="F23" s="145"/>
      <c r="G23" s="145"/>
      <c r="H23" s="108"/>
    </row>
    <row r="24" spans="1:9" s="6" customFormat="1" ht="28.2" customHeight="1">
      <c r="A24" s="142">
        <v>9</v>
      </c>
      <c r="B24" s="143" t="s">
        <v>209</v>
      </c>
      <c r="C24" s="142">
        <v>2.67</v>
      </c>
      <c r="D24" s="142" t="s">
        <v>89</v>
      </c>
      <c r="E24" s="144">
        <v>0</v>
      </c>
      <c r="F24" s="145">
        <f>SUM(E24*C24)</f>
        <v>0</v>
      </c>
      <c r="G24" s="145">
        <f>SUM(F24*1.2)</f>
        <v>0</v>
      </c>
      <c r="H24" s="108"/>
      <c r="I24" s="107"/>
    </row>
    <row r="25" spans="1:9" s="6" customFormat="1" ht="15.6" customHeight="1" outlineLevel="1">
      <c r="A25" s="142"/>
      <c r="B25" s="146" t="s">
        <v>221</v>
      </c>
      <c r="C25" s="142"/>
      <c r="D25" s="142"/>
      <c r="E25" s="144"/>
      <c r="F25" s="145"/>
      <c r="G25" s="145"/>
      <c r="H25" s="108"/>
      <c r="I25" s="107"/>
    </row>
    <row r="26" spans="1:9" s="6" customFormat="1" ht="27.6" customHeight="1">
      <c r="A26" s="202" t="s">
        <v>105</v>
      </c>
      <c r="B26" s="202"/>
      <c r="C26" s="202"/>
      <c r="D26" s="202"/>
      <c r="E26" s="202"/>
      <c r="F26" s="157">
        <f>SUM(F13:F24)</f>
        <v>0</v>
      </c>
      <c r="G26" s="157">
        <f>SUM(F26*1.2)</f>
        <v>0</v>
      </c>
      <c r="H26" s="110"/>
      <c r="I26" s="8"/>
    </row>
    <row r="27" spans="1:9" s="6" customFormat="1" ht="33.6" customHeight="1">
      <c r="A27" s="201" t="s">
        <v>157</v>
      </c>
      <c r="B27" s="201"/>
      <c r="C27" s="201"/>
      <c r="D27" s="201"/>
      <c r="E27" s="201"/>
      <c r="F27" s="201"/>
      <c r="G27" s="201"/>
      <c r="H27" s="108"/>
    </row>
    <row r="28" spans="1:9" s="6" customFormat="1" ht="15.6" customHeight="1">
      <c r="A28" s="142"/>
      <c r="B28" s="147" t="s">
        <v>189</v>
      </c>
      <c r="C28" s="142"/>
      <c r="D28" s="142"/>
      <c r="E28" s="148"/>
      <c r="F28" s="145"/>
      <c r="G28" s="145"/>
      <c r="H28" s="108"/>
    </row>
    <row r="29" spans="1:9" s="6" customFormat="1" ht="24.6" customHeight="1">
      <c r="A29" s="142">
        <v>10</v>
      </c>
      <c r="B29" s="143" t="s">
        <v>205</v>
      </c>
      <c r="C29" s="142">
        <v>4.54</v>
      </c>
      <c r="D29" s="142" t="s">
        <v>89</v>
      </c>
      <c r="E29" s="144">
        <v>0</v>
      </c>
      <c r="F29" s="145">
        <f>SUM(E29*C29)</f>
        <v>0</v>
      </c>
      <c r="G29" s="145">
        <f>SUM(F29*1.2)</f>
        <v>0</v>
      </c>
      <c r="H29" s="108"/>
    </row>
    <row r="30" spans="1:9" s="6" customFormat="1" ht="17.399999999999999" customHeight="1" outlineLevel="1">
      <c r="A30" s="142"/>
      <c r="B30" s="146" t="s">
        <v>239</v>
      </c>
      <c r="C30" s="142"/>
      <c r="D30" s="142"/>
      <c r="E30" s="144"/>
      <c r="F30" s="145"/>
      <c r="G30" s="145"/>
      <c r="H30" s="108"/>
    </row>
    <row r="31" spans="1:9" s="6" customFormat="1" ht="15.6" customHeight="1">
      <c r="A31" s="142">
        <v>11</v>
      </c>
      <c r="B31" s="143" t="s">
        <v>132</v>
      </c>
      <c r="C31" s="142">
        <v>2.72</v>
      </c>
      <c r="D31" s="142" t="s">
        <v>90</v>
      </c>
      <c r="E31" s="144">
        <v>0</v>
      </c>
      <c r="F31" s="145">
        <f>SUM(E31*C31)</f>
        <v>0</v>
      </c>
      <c r="G31" s="145">
        <f>SUM(F31*1.2)</f>
        <v>0</v>
      </c>
      <c r="H31" s="108"/>
    </row>
    <row r="32" spans="1:9" s="6" customFormat="1" ht="15.6" customHeight="1" outlineLevel="1">
      <c r="A32" s="142"/>
      <c r="B32" s="146" t="s">
        <v>240</v>
      </c>
      <c r="C32" s="142"/>
      <c r="D32" s="142"/>
      <c r="E32" s="144"/>
      <c r="F32" s="145"/>
      <c r="G32" s="145"/>
      <c r="H32" s="108"/>
    </row>
    <row r="33" spans="1:9" s="6" customFormat="1" ht="15.6" customHeight="1">
      <c r="A33" s="142">
        <v>12</v>
      </c>
      <c r="B33" s="143" t="s">
        <v>13</v>
      </c>
      <c r="C33" s="142">
        <v>80</v>
      </c>
      <c r="D33" s="142" t="s">
        <v>8</v>
      </c>
      <c r="E33" s="144">
        <v>0</v>
      </c>
      <c r="F33" s="145">
        <f>SUM(E33*C33)</f>
        <v>0</v>
      </c>
      <c r="G33" s="145">
        <f>SUM(F33*1.2)</f>
        <v>0</v>
      </c>
      <c r="H33" s="108"/>
    </row>
    <row r="34" spans="1:9" s="6" customFormat="1" ht="15.6" customHeight="1" outlineLevel="1">
      <c r="A34" s="142"/>
      <c r="B34" s="146" t="s">
        <v>241</v>
      </c>
      <c r="C34" s="142"/>
      <c r="D34" s="142"/>
      <c r="E34" s="144"/>
      <c r="F34" s="145"/>
      <c r="G34" s="145"/>
      <c r="H34" s="108"/>
    </row>
    <row r="35" spans="1:9" s="6" customFormat="1" ht="15.6" customHeight="1">
      <c r="A35" s="142">
        <v>13</v>
      </c>
      <c r="B35" s="143" t="s">
        <v>14</v>
      </c>
      <c r="C35" s="142">
        <v>2</v>
      </c>
      <c r="D35" s="142" t="s">
        <v>8</v>
      </c>
      <c r="E35" s="144">
        <v>0</v>
      </c>
      <c r="F35" s="145">
        <f>SUM(E35*C35)</f>
        <v>0</v>
      </c>
      <c r="G35" s="145">
        <f>SUM(F35*1.2)</f>
        <v>0</v>
      </c>
      <c r="H35" s="108"/>
    </row>
    <row r="36" spans="1:9" s="6" customFormat="1" ht="15.6" customHeight="1">
      <c r="A36" s="142"/>
      <c r="B36" s="147" t="s">
        <v>146</v>
      </c>
      <c r="C36" s="142"/>
      <c r="D36" s="142"/>
      <c r="E36" s="144"/>
      <c r="F36" s="145"/>
      <c r="G36" s="145"/>
      <c r="H36" s="108"/>
    </row>
    <row r="37" spans="1:9" s="6" customFormat="1" ht="15.6" customHeight="1">
      <c r="A37" s="142">
        <v>14</v>
      </c>
      <c r="B37" s="143" t="s">
        <v>113</v>
      </c>
      <c r="C37" s="142">
        <v>6.3</v>
      </c>
      <c r="D37" s="142" t="s">
        <v>89</v>
      </c>
      <c r="E37" s="144">
        <v>0</v>
      </c>
      <c r="F37" s="145">
        <f>SUM(E37*C37)</f>
        <v>0</v>
      </c>
      <c r="G37" s="145">
        <f>SUM(F37*1.2)</f>
        <v>0</v>
      </c>
      <c r="H37" s="108"/>
    </row>
    <row r="38" spans="1:9" s="6" customFormat="1" ht="15.6" customHeight="1" outlineLevel="1">
      <c r="A38" s="142"/>
      <c r="B38" s="146" t="s">
        <v>222</v>
      </c>
      <c r="C38" s="142"/>
      <c r="D38" s="142"/>
      <c r="E38" s="144"/>
      <c r="F38" s="145"/>
      <c r="G38" s="145"/>
      <c r="H38" s="108"/>
    </row>
    <row r="39" spans="1:9" s="6" customFormat="1" ht="15.6" customHeight="1">
      <c r="A39" s="142">
        <v>15</v>
      </c>
      <c r="B39" s="143" t="s">
        <v>112</v>
      </c>
      <c r="C39" s="142">
        <v>126</v>
      </c>
      <c r="D39" s="142" t="s">
        <v>8</v>
      </c>
      <c r="E39" s="144">
        <v>0</v>
      </c>
      <c r="F39" s="145">
        <f>SUM(E39*C39)</f>
        <v>0</v>
      </c>
      <c r="G39" s="145">
        <f>SUM(F39*1.2)</f>
        <v>0</v>
      </c>
      <c r="H39" s="108"/>
    </row>
    <row r="40" spans="1:9" s="6" customFormat="1" ht="15.6" customHeight="1">
      <c r="A40" s="142">
        <v>16</v>
      </c>
      <c r="B40" s="143" t="s">
        <v>111</v>
      </c>
      <c r="C40" s="142">
        <v>126</v>
      </c>
      <c r="D40" s="142" t="s">
        <v>8</v>
      </c>
      <c r="E40" s="144">
        <v>0</v>
      </c>
      <c r="F40" s="145">
        <f>SUM(E40*C40)</f>
        <v>0</v>
      </c>
      <c r="G40" s="145">
        <f>SUM(F40*1.2)</f>
        <v>0</v>
      </c>
      <c r="H40" s="108"/>
    </row>
    <row r="41" spans="1:9" s="6" customFormat="1" ht="15.6" customHeight="1">
      <c r="A41" s="142"/>
      <c r="B41" s="147" t="s">
        <v>147</v>
      </c>
      <c r="C41" s="142"/>
      <c r="D41" s="142"/>
      <c r="E41" s="148"/>
      <c r="F41" s="145"/>
      <c r="G41" s="145"/>
      <c r="H41" s="108"/>
    </row>
    <row r="42" spans="1:9" s="6" customFormat="1" ht="26.4" customHeight="1">
      <c r="A42" s="142">
        <v>17</v>
      </c>
      <c r="B42" s="143" t="s">
        <v>206</v>
      </c>
      <c r="C42" s="142">
        <v>2.4</v>
      </c>
      <c r="D42" s="142" t="s">
        <v>89</v>
      </c>
      <c r="E42" s="144">
        <v>0</v>
      </c>
      <c r="F42" s="145">
        <f>SUM(E42*C42)</f>
        <v>0</v>
      </c>
      <c r="G42" s="145">
        <f>SUM(F42*1.2)</f>
        <v>0</v>
      </c>
      <c r="H42" s="108"/>
    </row>
    <row r="43" spans="1:9" s="6" customFormat="1" ht="15.6" customHeight="1" outlineLevel="1">
      <c r="A43" s="142"/>
      <c r="B43" s="146" t="s">
        <v>190</v>
      </c>
      <c r="C43" s="142"/>
      <c r="D43" s="142"/>
      <c r="E43" s="144"/>
      <c r="F43" s="145"/>
      <c r="G43" s="145"/>
      <c r="H43" s="108"/>
    </row>
    <row r="44" spans="1:9" s="6" customFormat="1" ht="15.6" customHeight="1" outlineLevel="1">
      <c r="A44" s="142"/>
      <c r="B44" s="146" t="s">
        <v>223</v>
      </c>
      <c r="C44" s="142"/>
      <c r="D44" s="142"/>
      <c r="E44" s="144"/>
      <c r="F44" s="145"/>
      <c r="G44" s="145"/>
      <c r="H44" s="108"/>
    </row>
    <row r="45" spans="1:9" s="6" customFormat="1" ht="15.6" customHeight="1">
      <c r="A45" s="142">
        <v>18</v>
      </c>
      <c r="B45" s="143" t="s">
        <v>130</v>
      </c>
      <c r="C45" s="142">
        <v>0.48</v>
      </c>
      <c r="D45" s="142" t="s">
        <v>90</v>
      </c>
      <c r="E45" s="144">
        <v>0</v>
      </c>
      <c r="F45" s="145">
        <f>SUM(E45*C45)</f>
        <v>0</v>
      </c>
      <c r="G45" s="145">
        <f>SUM(F45*1.2)</f>
        <v>0</v>
      </c>
      <c r="H45" s="108"/>
    </row>
    <row r="46" spans="1:9" s="6" customFormat="1" ht="15.6" customHeight="1" outlineLevel="1">
      <c r="A46" s="142"/>
      <c r="B46" s="146" t="s">
        <v>191</v>
      </c>
      <c r="C46" s="142"/>
      <c r="D46" s="142"/>
      <c r="E46" s="144"/>
      <c r="F46" s="145"/>
      <c r="G46" s="145"/>
      <c r="H46" s="108"/>
    </row>
    <row r="47" spans="1:9" s="6" customFormat="1" ht="15.6" customHeight="1" outlineLevel="1">
      <c r="A47" s="142"/>
      <c r="B47" s="146" t="s">
        <v>224</v>
      </c>
      <c r="C47" s="142"/>
      <c r="D47" s="142"/>
      <c r="E47" s="144"/>
      <c r="F47" s="145"/>
      <c r="G47" s="145"/>
      <c r="H47" s="108"/>
    </row>
    <row r="48" spans="1:9" s="104" customFormat="1" ht="15.6" customHeight="1">
      <c r="A48" s="142">
        <v>19</v>
      </c>
      <c r="B48" s="143" t="s">
        <v>10</v>
      </c>
      <c r="C48" s="142">
        <v>4</v>
      </c>
      <c r="D48" s="142" t="s">
        <v>8</v>
      </c>
      <c r="E48" s="144">
        <v>0</v>
      </c>
      <c r="F48" s="145">
        <f>SUM(E48*C48)</f>
        <v>0</v>
      </c>
      <c r="G48" s="145">
        <f>SUM(F48*1.2)</f>
        <v>0</v>
      </c>
      <c r="H48" s="108"/>
      <c r="I48" s="6"/>
    </row>
    <row r="49" spans="1:9" s="6" customFormat="1" ht="27.6" customHeight="1">
      <c r="A49" s="202" t="s">
        <v>168</v>
      </c>
      <c r="B49" s="202"/>
      <c r="C49" s="202"/>
      <c r="D49" s="202"/>
      <c r="E49" s="202"/>
      <c r="F49" s="157">
        <f>SUM(F29:F48)</f>
        <v>0</v>
      </c>
      <c r="G49" s="157">
        <f>SUM(F49*1.2)</f>
        <v>0</v>
      </c>
      <c r="H49" s="110"/>
      <c r="I49" s="8"/>
    </row>
    <row r="50" spans="1:9" s="6" customFormat="1" ht="33.6" customHeight="1">
      <c r="A50" s="201" t="s">
        <v>158</v>
      </c>
      <c r="B50" s="201"/>
      <c r="C50" s="201"/>
      <c r="D50" s="201"/>
      <c r="E50" s="201"/>
      <c r="F50" s="201"/>
      <c r="G50" s="201"/>
      <c r="H50" s="108"/>
    </row>
    <row r="51" spans="1:9" s="6" customFormat="1" ht="15.6" customHeight="1">
      <c r="A51" s="142"/>
      <c r="B51" s="198" t="s">
        <v>212</v>
      </c>
      <c r="C51" s="142"/>
      <c r="D51" s="142"/>
      <c r="E51" s="148"/>
      <c r="F51" s="145"/>
      <c r="G51" s="145"/>
      <c r="H51" s="108"/>
    </row>
    <row r="52" spans="1:9" s="6" customFormat="1" ht="26.4" customHeight="1">
      <c r="A52" s="142">
        <v>20</v>
      </c>
      <c r="B52" s="143" t="s">
        <v>210</v>
      </c>
      <c r="C52" s="142">
        <v>800</v>
      </c>
      <c r="D52" s="142" t="s">
        <v>2</v>
      </c>
      <c r="E52" s="144">
        <v>0</v>
      </c>
      <c r="F52" s="145">
        <f>SUM(E52*C52)</f>
        <v>0</v>
      </c>
      <c r="G52" s="145">
        <f>SUM(F52*1.2)</f>
        <v>0</v>
      </c>
      <c r="H52" s="108"/>
    </row>
    <row r="53" spans="1:9" s="6" customFormat="1" ht="15.6" customHeight="1" outlineLevel="1">
      <c r="A53" s="142"/>
      <c r="B53" s="146" t="s">
        <v>225</v>
      </c>
      <c r="C53" s="149"/>
      <c r="D53" s="149"/>
      <c r="E53" s="144"/>
      <c r="F53" s="145"/>
      <c r="G53" s="145"/>
      <c r="H53" s="108"/>
    </row>
    <row r="54" spans="1:9" s="6" customFormat="1" ht="27.6" customHeight="1">
      <c r="A54" s="202" t="s">
        <v>166</v>
      </c>
      <c r="B54" s="202"/>
      <c r="C54" s="202"/>
      <c r="D54" s="202"/>
      <c r="E54" s="202"/>
      <c r="F54" s="157">
        <f>SUM(F52)</f>
        <v>0</v>
      </c>
      <c r="G54" s="157">
        <f>SUM(F54*1.2)</f>
        <v>0</v>
      </c>
      <c r="H54" s="110"/>
      <c r="I54" s="8"/>
    </row>
    <row r="55" spans="1:9" s="6" customFormat="1" ht="38.4" customHeight="1">
      <c r="A55" s="201" t="s">
        <v>160</v>
      </c>
      <c r="B55" s="201"/>
      <c r="C55" s="201"/>
      <c r="D55" s="201"/>
      <c r="E55" s="201"/>
      <c r="F55" s="201"/>
      <c r="G55" s="201"/>
      <c r="H55" s="114"/>
      <c r="I55" s="114"/>
    </row>
    <row r="56" spans="1:9" s="6" customFormat="1" ht="15.6" customHeight="1">
      <c r="A56" s="142"/>
      <c r="B56" s="147" t="s">
        <v>145</v>
      </c>
      <c r="C56" s="133"/>
      <c r="D56" s="142"/>
      <c r="E56" s="148"/>
      <c r="F56" s="145"/>
      <c r="G56" s="145"/>
      <c r="H56" s="108"/>
    </row>
    <row r="57" spans="1:9" s="6" customFormat="1" ht="15.6" customHeight="1">
      <c r="A57" s="142">
        <v>21</v>
      </c>
      <c r="B57" s="143" t="s">
        <v>213</v>
      </c>
      <c r="C57" s="142">
        <v>2.8</v>
      </c>
      <c r="D57" s="142" t="s">
        <v>90</v>
      </c>
      <c r="E57" s="144">
        <v>0</v>
      </c>
      <c r="F57" s="145">
        <f>SUM(E57*C57)</f>
        <v>0</v>
      </c>
      <c r="G57" s="145">
        <f>SUM(F57*1.2)</f>
        <v>0</v>
      </c>
      <c r="H57" s="108"/>
    </row>
    <row r="58" spans="1:9" s="6" customFormat="1" ht="15.6" customHeight="1" outlineLevel="1">
      <c r="A58" s="142"/>
      <c r="B58" s="146" t="s">
        <v>215</v>
      </c>
      <c r="C58" s="142"/>
      <c r="D58" s="142"/>
      <c r="E58" s="144"/>
      <c r="F58" s="145"/>
      <c r="G58" s="145"/>
      <c r="H58" s="108"/>
    </row>
    <row r="59" spans="1:9" s="6" customFormat="1" ht="15.6" customHeight="1">
      <c r="A59" s="142">
        <v>22</v>
      </c>
      <c r="B59" s="143" t="s">
        <v>161</v>
      </c>
      <c r="C59" s="142">
        <v>15.55</v>
      </c>
      <c r="D59" s="142" t="s">
        <v>2</v>
      </c>
      <c r="E59" s="144">
        <v>0</v>
      </c>
      <c r="F59" s="145">
        <f>SUM(E59*C59)</f>
        <v>0</v>
      </c>
      <c r="G59" s="145">
        <f>SUM(F59*1.2)</f>
        <v>0</v>
      </c>
      <c r="H59" s="108"/>
    </row>
    <row r="60" spans="1:9" s="6" customFormat="1" ht="15.6" customHeight="1" outlineLevel="1">
      <c r="A60" s="142"/>
      <c r="B60" s="146" t="s">
        <v>214</v>
      </c>
      <c r="C60" s="142"/>
      <c r="D60" s="142"/>
      <c r="E60" s="144"/>
      <c r="F60" s="145"/>
      <c r="G60" s="145"/>
      <c r="H60" s="108"/>
    </row>
    <row r="61" spans="1:9" s="6" customFormat="1" ht="27" customHeight="1">
      <c r="A61" s="142">
        <v>23</v>
      </c>
      <c r="B61" s="143" t="s">
        <v>162</v>
      </c>
      <c r="C61" s="142">
        <f>SUM(C59)</f>
        <v>15.55</v>
      </c>
      <c r="D61" s="142" t="s">
        <v>2</v>
      </c>
      <c r="E61" s="144">
        <v>0</v>
      </c>
      <c r="F61" s="145">
        <f>SUM(E61*C61)</f>
        <v>0</v>
      </c>
      <c r="G61" s="145">
        <f>SUM(F61*1.2)</f>
        <v>0</v>
      </c>
      <c r="H61" s="108"/>
    </row>
    <row r="62" spans="1:9" s="6" customFormat="1" ht="15.6" customHeight="1">
      <c r="A62" s="142">
        <v>24</v>
      </c>
      <c r="B62" s="143" t="s">
        <v>163</v>
      </c>
      <c r="C62" s="142">
        <v>89.13</v>
      </c>
      <c r="D62" s="142" t="s">
        <v>90</v>
      </c>
      <c r="E62" s="144">
        <v>0</v>
      </c>
      <c r="F62" s="145">
        <f>SUM(E62*C62)</f>
        <v>0</v>
      </c>
      <c r="G62" s="145">
        <f>SUM(F62*1.2)</f>
        <v>0</v>
      </c>
      <c r="H62" s="108"/>
    </row>
    <row r="63" spans="1:9" s="6" customFormat="1" ht="15.6" customHeight="1" outlineLevel="1">
      <c r="A63" s="142"/>
      <c r="B63" s="146" t="s">
        <v>226</v>
      </c>
      <c r="C63" s="142"/>
      <c r="D63" s="142"/>
      <c r="E63" s="144"/>
      <c r="F63" s="145"/>
      <c r="G63" s="145"/>
      <c r="H63" s="108"/>
    </row>
    <row r="64" spans="1:9" s="6" customFormat="1" ht="15.6" customHeight="1">
      <c r="A64" s="142">
        <v>25</v>
      </c>
      <c r="B64" s="143" t="s">
        <v>164</v>
      </c>
      <c r="C64" s="142">
        <v>825.25</v>
      </c>
      <c r="D64" s="142" t="s">
        <v>2</v>
      </c>
      <c r="E64" s="144">
        <v>0</v>
      </c>
      <c r="F64" s="145">
        <f>SUM(E64*C64)</f>
        <v>0</v>
      </c>
      <c r="G64" s="145">
        <f>SUM(F64*1.2)</f>
        <v>0</v>
      </c>
      <c r="H64" s="108"/>
    </row>
    <row r="65" spans="1:10" s="6" customFormat="1" ht="15.6" customHeight="1" outlineLevel="1">
      <c r="A65" s="142"/>
      <c r="B65" s="146" t="s">
        <v>227</v>
      </c>
      <c r="C65" s="142"/>
      <c r="D65" s="142"/>
      <c r="E65" s="144"/>
      <c r="F65" s="145"/>
      <c r="G65" s="145"/>
      <c r="H65" s="108"/>
    </row>
    <row r="66" spans="1:10" s="6" customFormat="1" ht="15.6" customHeight="1">
      <c r="A66" s="142">
        <v>26</v>
      </c>
      <c r="B66" s="143" t="s">
        <v>165</v>
      </c>
      <c r="C66" s="142">
        <f>SUM(C64)</f>
        <v>825.25</v>
      </c>
      <c r="D66" s="142" t="s">
        <v>2</v>
      </c>
      <c r="E66" s="144">
        <v>0</v>
      </c>
      <c r="F66" s="145">
        <f>SUM(E66*C66)</f>
        <v>0</v>
      </c>
      <c r="G66" s="145">
        <f>SUM(F66*1.2)</f>
        <v>0</v>
      </c>
      <c r="H66" s="108"/>
    </row>
    <row r="67" spans="1:10" s="5" customFormat="1" ht="30.6" customHeight="1">
      <c r="A67" s="202" t="s">
        <v>167</v>
      </c>
      <c r="B67" s="202"/>
      <c r="C67" s="202"/>
      <c r="D67" s="202"/>
      <c r="E67" s="202"/>
      <c r="F67" s="157">
        <f>SUM(F57:F66)</f>
        <v>0</v>
      </c>
      <c r="G67" s="157">
        <f>SUM(F67*1.2)</f>
        <v>0</v>
      </c>
      <c r="H67" s="110"/>
      <c r="I67" s="8"/>
    </row>
    <row r="68" spans="1:10" s="6" customFormat="1" ht="41.4" customHeight="1">
      <c r="A68" s="201" t="s">
        <v>149</v>
      </c>
      <c r="B68" s="201"/>
      <c r="C68" s="201"/>
      <c r="D68" s="201"/>
      <c r="E68" s="201"/>
      <c r="F68" s="201"/>
      <c r="G68" s="201"/>
      <c r="H68" s="111"/>
      <c r="I68" s="5"/>
    </row>
    <row r="69" spans="1:10" s="5" customFormat="1" ht="15.6" customHeight="1">
      <c r="A69" s="142">
        <v>27</v>
      </c>
      <c r="B69" s="143" t="s">
        <v>128</v>
      </c>
      <c r="C69" s="142">
        <v>815.55</v>
      </c>
      <c r="D69" s="142" t="s">
        <v>2</v>
      </c>
      <c r="E69" s="144">
        <v>0</v>
      </c>
      <c r="F69" s="145">
        <f>SUM(C69*E69)</f>
        <v>0</v>
      </c>
      <c r="G69" s="145">
        <f>SUM(F69*1.2)</f>
        <v>0</v>
      </c>
      <c r="H69" s="111"/>
    </row>
    <row r="70" spans="1:10" s="6" customFormat="1" ht="15.6" customHeight="1" outlineLevel="1">
      <c r="A70" s="142"/>
      <c r="B70" s="146" t="s">
        <v>228</v>
      </c>
      <c r="C70" s="142"/>
      <c r="D70" s="142"/>
      <c r="E70" s="144"/>
      <c r="F70" s="145"/>
      <c r="G70" s="145"/>
      <c r="H70" s="111"/>
    </row>
    <row r="71" spans="1:10" s="5" customFormat="1" ht="15.6" customHeight="1">
      <c r="A71" s="142">
        <v>28</v>
      </c>
      <c r="B71" s="143" t="s">
        <v>92</v>
      </c>
      <c r="C71" s="142">
        <f>SUM(C69)</f>
        <v>815.55</v>
      </c>
      <c r="D71" s="142" t="s">
        <v>2</v>
      </c>
      <c r="E71" s="144">
        <v>0</v>
      </c>
      <c r="F71" s="145">
        <f>SUM(C71*E71)</f>
        <v>0</v>
      </c>
      <c r="G71" s="145">
        <f>SUM(F71*1.2)</f>
        <v>0</v>
      </c>
      <c r="H71" s="111"/>
      <c r="I71" s="6"/>
      <c r="J71" s="9"/>
    </row>
    <row r="72" spans="1:10" s="5" customFormat="1" ht="26.4" customHeight="1">
      <c r="A72" s="203" t="s">
        <v>106</v>
      </c>
      <c r="B72" s="203"/>
      <c r="C72" s="203"/>
      <c r="D72" s="203"/>
      <c r="E72" s="203"/>
      <c r="F72" s="157">
        <f>SUM(F69:F71)</f>
        <v>0</v>
      </c>
      <c r="G72" s="157">
        <f>SUM(G69:G71)</f>
        <v>0</v>
      </c>
      <c r="H72" s="112"/>
      <c r="I72" s="8"/>
      <c r="J72" s="7"/>
    </row>
    <row r="73" spans="1:10" s="6" customFormat="1" ht="45.6" customHeight="1">
      <c r="A73" s="201" t="s">
        <v>199</v>
      </c>
      <c r="B73" s="201"/>
      <c r="C73" s="201"/>
      <c r="D73" s="201"/>
      <c r="E73" s="201"/>
      <c r="F73" s="201"/>
      <c r="G73" s="201"/>
      <c r="H73" s="108"/>
      <c r="I73" s="5"/>
      <c r="J73" s="7"/>
    </row>
    <row r="74" spans="1:10" s="6" customFormat="1" ht="27" customHeight="1">
      <c r="A74" s="142">
        <v>29</v>
      </c>
      <c r="B74" s="143" t="s">
        <v>229</v>
      </c>
      <c r="C74" s="142">
        <v>856.32</v>
      </c>
      <c r="D74" s="142" t="s">
        <v>2</v>
      </c>
      <c r="E74" s="144">
        <v>0</v>
      </c>
      <c r="F74" s="145">
        <f>SUM(C74*E74)</f>
        <v>0</v>
      </c>
      <c r="G74" s="145">
        <f>SUM(F74*1.2)</f>
        <v>0</v>
      </c>
      <c r="H74" s="113"/>
      <c r="I74" s="7"/>
      <c r="J74" s="7"/>
    </row>
    <row r="75" spans="1:10" s="6" customFormat="1" ht="14.4" customHeight="1" outlineLevel="1">
      <c r="A75" s="142"/>
      <c r="B75" s="146" t="s">
        <v>230</v>
      </c>
      <c r="C75" s="142"/>
      <c r="D75" s="142"/>
      <c r="E75" s="144"/>
      <c r="F75" s="145"/>
      <c r="G75" s="145"/>
      <c r="H75" s="113"/>
      <c r="I75" s="7"/>
      <c r="J75" s="7"/>
    </row>
    <row r="76" spans="1:10" s="6" customFormat="1" ht="15.6" customHeight="1">
      <c r="A76" s="142">
        <v>30</v>
      </c>
      <c r="B76" s="143" t="s">
        <v>93</v>
      </c>
      <c r="C76" s="142">
        <v>80</v>
      </c>
      <c r="D76" s="142" t="s">
        <v>95</v>
      </c>
      <c r="E76" s="144">
        <v>0</v>
      </c>
      <c r="F76" s="145">
        <f>SUM(C76*E76)</f>
        <v>0</v>
      </c>
      <c r="G76" s="145">
        <f>SUM(F76*1.2)</f>
        <v>0</v>
      </c>
      <c r="H76" s="113"/>
      <c r="I76" s="7"/>
    </row>
    <row r="77" spans="1:10" s="6" customFormat="1" ht="15.6" customHeight="1">
      <c r="A77" s="142">
        <v>31</v>
      </c>
      <c r="B77" s="143" t="s">
        <v>134</v>
      </c>
      <c r="C77" s="142">
        <v>500</v>
      </c>
      <c r="D77" s="142" t="s">
        <v>7</v>
      </c>
      <c r="E77" s="144">
        <v>0</v>
      </c>
      <c r="F77" s="145">
        <f>SUM(C77*E77)</f>
        <v>0</v>
      </c>
      <c r="G77" s="145">
        <f>SUM(F77*1.2)</f>
        <v>0</v>
      </c>
      <c r="H77" s="108"/>
      <c r="J77" s="7"/>
    </row>
    <row r="78" spans="1:10" s="6" customFormat="1" ht="15.6" customHeight="1">
      <c r="A78" s="142">
        <v>32</v>
      </c>
      <c r="B78" s="143" t="s">
        <v>97</v>
      </c>
      <c r="C78" s="142">
        <f>SUM(C74)</f>
        <v>856.32</v>
      </c>
      <c r="D78" s="142" t="s">
        <v>2</v>
      </c>
      <c r="E78" s="144">
        <v>0</v>
      </c>
      <c r="F78" s="145">
        <f>SUM(C78*E78)</f>
        <v>0</v>
      </c>
      <c r="G78" s="145">
        <f>SUM(F78*1.2)</f>
        <v>0</v>
      </c>
      <c r="H78" s="108"/>
      <c r="J78" s="7"/>
    </row>
    <row r="79" spans="1:10" s="6" customFormat="1" ht="28.8" customHeight="1">
      <c r="A79" s="142">
        <v>33</v>
      </c>
      <c r="B79" s="143" t="s">
        <v>231</v>
      </c>
      <c r="C79" s="142">
        <v>131.6</v>
      </c>
      <c r="D79" s="142" t="s">
        <v>7</v>
      </c>
      <c r="E79" s="144">
        <v>0</v>
      </c>
      <c r="F79" s="145">
        <f>SUM(C79*E79)</f>
        <v>0</v>
      </c>
      <c r="G79" s="145">
        <f>SUM(F79*1.2)</f>
        <v>0</v>
      </c>
      <c r="H79" s="113"/>
      <c r="I79" s="7"/>
    </row>
    <row r="80" spans="1:10" s="6" customFormat="1" ht="14.4" customHeight="1" outlineLevel="1">
      <c r="A80" s="142"/>
      <c r="B80" s="184" t="s">
        <v>193</v>
      </c>
      <c r="C80" s="142"/>
      <c r="D80" s="142"/>
      <c r="E80" s="144"/>
      <c r="F80" s="145"/>
      <c r="G80" s="145"/>
      <c r="H80" s="113"/>
      <c r="I80" s="7"/>
    </row>
    <row r="81" spans="1:10" s="6" customFormat="1" ht="14.4" customHeight="1" outlineLevel="1">
      <c r="A81" s="142"/>
      <c r="B81" s="184" t="s">
        <v>232</v>
      </c>
      <c r="C81" s="142"/>
      <c r="D81" s="142"/>
      <c r="E81" s="144"/>
      <c r="F81" s="145"/>
      <c r="G81" s="145"/>
      <c r="H81" s="113"/>
      <c r="I81" s="7"/>
    </row>
    <row r="82" spans="1:10" s="6" customFormat="1" ht="24.6" customHeight="1">
      <c r="A82" s="142">
        <v>34</v>
      </c>
      <c r="B82" s="158" t="s">
        <v>133</v>
      </c>
      <c r="C82" s="142">
        <f>C79</f>
        <v>131.6</v>
      </c>
      <c r="D82" s="142" t="s">
        <v>7</v>
      </c>
      <c r="E82" s="144">
        <v>0</v>
      </c>
      <c r="F82" s="145">
        <f>SUM(C82*E82)</f>
        <v>0</v>
      </c>
      <c r="G82" s="145">
        <f>SUM(F82*1.2)</f>
        <v>0</v>
      </c>
      <c r="H82" s="113"/>
      <c r="I82" s="7"/>
    </row>
    <row r="83" spans="1:10" s="6" customFormat="1" ht="15.6" customHeight="1">
      <c r="A83" s="142">
        <v>35</v>
      </c>
      <c r="B83" s="143" t="s">
        <v>236</v>
      </c>
      <c r="C83" s="142">
        <v>5.72</v>
      </c>
      <c r="D83" s="142" t="s">
        <v>96</v>
      </c>
      <c r="E83" s="144">
        <v>0</v>
      </c>
      <c r="F83" s="145">
        <f>SUM(C83*E83)</f>
        <v>0</v>
      </c>
      <c r="G83" s="145">
        <f>SUM(F83*1.2)</f>
        <v>0</v>
      </c>
      <c r="H83" s="108"/>
    </row>
    <row r="84" spans="1:10" s="6" customFormat="1" ht="15.6" customHeight="1" outlineLevel="1">
      <c r="A84" s="142"/>
      <c r="B84" s="146" t="s">
        <v>235</v>
      </c>
      <c r="C84" s="142"/>
      <c r="D84" s="142"/>
      <c r="E84" s="144"/>
      <c r="F84" s="145"/>
      <c r="G84" s="145"/>
      <c r="H84" s="108"/>
    </row>
    <row r="85" spans="1:10" s="6" customFormat="1" ht="15.6" customHeight="1">
      <c r="A85" s="142">
        <v>36</v>
      </c>
      <c r="B85" s="143" t="s">
        <v>94</v>
      </c>
      <c r="C85" s="142">
        <v>11.42</v>
      </c>
      <c r="D85" s="142" t="s">
        <v>96</v>
      </c>
      <c r="E85" s="144">
        <v>0</v>
      </c>
      <c r="F85" s="145">
        <f>SUM(C85*E85)</f>
        <v>0</v>
      </c>
      <c r="G85" s="145">
        <f>SUM(F85*1.2)</f>
        <v>0</v>
      </c>
      <c r="H85" s="108"/>
    </row>
    <row r="86" spans="1:10" s="6" customFormat="1" ht="15.6" customHeight="1" outlineLevel="1">
      <c r="A86" s="142"/>
      <c r="B86" s="146" t="s">
        <v>234</v>
      </c>
      <c r="C86" s="142"/>
      <c r="D86" s="142"/>
      <c r="E86" s="144"/>
      <c r="F86" s="145"/>
      <c r="G86" s="145"/>
      <c r="H86" s="108"/>
    </row>
    <row r="87" spans="1:10" s="5" customFormat="1" ht="15.6" customHeight="1">
      <c r="A87" s="142">
        <v>37</v>
      </c>
      <c r="B87" s="143" t="s">
        <v>233</v>
      </c>
      <c r="C87" s="142">
        <v>816</v>
      </c>
      <c r="D87" s="142" t="s">
        <v>2</v>
      </c>
      <c r="E87" s="144">
        <v>0</v>
      </c>
      <c r="F87" s="145">
        <f>SUM(C87*E87)</f>
        <v>0</v>
      </c>
      <c r="G87" s="145">
        <f>SUM(F87*1.2)</f>
        <v>0</v>
      </c>
      <c r="H87" s="108"/>
      <c r="I87" s="6"/>
      <c r="J87" s="8"/>
    </row>
    <row r="88" spans="1:10" s="5" customFormat="1" ht="30" customHeight="1">
      <c r="A88" s="203" t="s">
        <v>107</v>
      </c>
      <c r="B88" s="203"/>
      <c r="C88" s="203"/>
      <c r="D88" s="203"/>
      <c r="E88" s="203"/>
      <c r="F88" s="157">
        <f>SUM(F74:F87)</f>
        <v>0</v>
      </c>
      <c r="G88" s="157">
        <f>SUM(F88*1.2)</f>
        <v>0</v>
      </c>
      <c r="H88" s="112"/>
      <c r="I88" s="8"/>
      <c r="J88" s="7"/>
    </row>
    <row r="89" spans="1:10" s="5" customFormat="1" ht="39" customHeight="1">
      <c r="A89" s="201" t="s">
        <v>150</v>
      </c>
      <c r="B89" s="201"/>
      <c r="C89" s="201"/>
      <c r="D89" s="201"/>
      <c r="E89" s="201"/>
      <c r="F89" s="201"/>
      <c r="G89" s="201"/>
      <c r="H89" s="111"/>
    </row>
    <row r="90" spans="1:10" s="5" customFormat="1" ht="15.6" customHeight="1">
      <c r="A90" s="142">
        <v>38</v>
      </c>
      <c r="B90" s="143" t="s">
        <v>99</v>
      </c>
      <c r="C90" s="142">
        <v>1</v>
      </c>
      <c r="D90" s="142" t="s">
        <v>11</v>
      </c>
      <c r="E90" s="148">
        <v>0</v>
      </c>
      <c r="F90" s="145">
        <f t="shared" ref="F90:F95" si="0">SUM(C90*E90)</f>
        <v>0</v>
      </c>
      <c r="G90" s="145">
        <f t="shared" ref="G90:G96" si="1">SUM(F90*1.2)</f>
        <v>0</v>
      </c>
      <c r="H90" s="113"/>
      <c r="I90" s="7"/>
    </row>
    <row r="91" spans="1:10" s="6" customFormat="1" ht="15.6" customHeight="1">
      <c r="A91" s="142">
        <v>39</v>
      </c>
      <c r="B91" s="143" t="s">
        <v>197</v>
      </c>
      <c r="C91" s="142">
        <v>1</v>
      </c>
      <c r="D91" s="142" t="s">
        <v>11</v>
      </c>
      <c r="E91" s="148">
        <v>0</v>
      </c>
      <c r="F91" s="145">
        <f t="shared" si="0"/>
        <v>0</v>
      </c>
      <c r="G91" s="145">
        <f t="shared" si="1"/>
        <v>0</v>
      </c>
      <c r="H91" s="113"/>
      <c r="I91" s="7"/>
    </row>
    <row r="92" spans="1:10" s="5" customFormat="1" ht="27" customHeight="1">
      <c r="A92" s="142">
        <v>40</v>
      </c>
      <c r="B92" s="143" t="s">
        <v>100</v>
      </c>
      <c r="C92" s="142">
        <v>1</v>
      </c>
      <c r="D92" s="142" t="s">
        <v>11</v>
      </c>
      <c r="E92" s="148">
        <v>0</v>
      </c>
      <c r="F92" s="145">
        <f t="shared" si="0"/>
        <v>0</v>
      </c>
      <c r="G92" s="145">
        <f t="shared" si="1"/>
        <v>0</v>
      </c>
      <c r="H92" s="111"/>
    </row>
    <row r="93" spans="1:10" s="6" customFormat="1" ht="15.6" customHeight="1">
      <c r="A93" s="142">
        <v>41</v>
      </c>
      <c r="B93" s="143" t="s">
        <v>196</v>
      </c>
      <c r="C93" s="142">
        <v>1</v>
      </c>
      <c r="D93" s="142" t="s">
        <v>11</v>
      </c>
      <c r="E93" s="148">
        <v>0</v>
      </c>
      <c r="F93" s="145">
        <f t="shared" si="0"/>
        <v>0</v>
      </c>
      <c r="G93" s="145">
        <f t="shared" si="1"/>
        <v>0</v>
      </c>
      <c r="H93" s="111"/>
    </row>
    <row r="94" spans="1:10" s="6" customFormat="1" ht="27" customHeight="1">
      <c r="A94" s="142">
        <v>42</v>
      </c>
      <c r="B94" s="143" t="s">
        <v>198</v>
      </c>
      <c r="C94" s="142">
        <v>2</v>
      </c>
      <c r="D94" s="142" t="s">
        <v>8</v>
      </c>
      <c r="E94" s="148">
        <v>0</v>
      </c>
      <c r="F94" s="145">
        <f t="shared" si="0"/>
        <v>0</v>
      </c>
      <c r="G94" s="145">
        <f t="shared" si="1"/>
        <v>0</v>
      </c>
      <c r="H94" s="111"/>
      <c r="I94" s="5"/>
    </row>
    <row r="95" spans="1:10" s="5" customFormat="1" ht="15.6" customHeight="1">
      <c r="A95" s="142">
        <v>43</v>
      </c>
      <c r="B95" s="143" t="s">
        <v>195</v>
      </c>
      <c r="C95" s="142">
        <v>2</v>
      </c>
      <c r="D95" s="142" t="s">
        <v>8</v>
      </c>
      <c r="E95" s="148">
        <v>0</v>
      </c>
      <c r="F95" s="145">
        <f t="shared" si="0"/>
        <v>0</v>
      </c>
      <c r="G95" s="145">
        <f t="shared" si="1"/>
        <v>0</v>
      </c>
      <c r="H95" s="111"/>
      <c r="I95" s="6"/>
      <c r="J95" s="9"/>
    </row>
    <row r="96" spans="1:10" s="6" customFormat="1" ht="26.4" customHeight="1">
      <c r="A96" s="203" t="s">
        <v>108</v>
      </c>
      <c r="B96" s="203"/>
      <c r="C96" s="203"/>
      <c r="D96" s="203"/>
      <c r="E96" s="203"/>
      <c r="F96" s="159">
        <f>SUM(F90:F95)</f>
        <v>0</v>
      </c>
      <c r="G96" s="159">
        <f t="shared" si="1"/>
        <v>0</v>
      </c>
      <c r="H96" s="112"/>
      <c r="I96" s="8"/>
    </row>
    <row r="97" spans="1:9" s="6" customFormat="1" ht="35.4" customHeight="1">
      <c r="A97" s="201" t="s">
        <v>154</v>
      </c>
      <c r="B97" s="201"/>
      <c r="C97" s="201"/>
      <c r="D97" s="201"/>
      <c r="E97" s="201"/>
      <c r="F97" s="201"/>
      <c r="G97" s="201"/>
      <c r="H97" s="111"/>
      <c r="I97" s="5"/>
    </row>
    <row r="98" spans="1:9" s="6" customFormat="1" ht="27" customHeight="1">
      <c r="A98" s="142">
        <v>44</v>
      </c>
      <c r="B98" s="152" t="s">
        <v>201</v>
      </c>
      <c r="C98" s="151">
        <v>114</v>
      </c>
      <c r="D98" s="160" t="s">
        <v>2</v>
      </c>
      <c r="E98" s="148">
        <v>0</v>
      </c>
      <c r="F98" s="145">
        <f>SUM(C98*E98)</f>
        <v>0</v>
      </c>
      <c r="G98" s="145">
        <f>SUM(F98*1.2)</f>
        <v>0</v>
      </c>
      <c r="H98" s="111"/>
    </row>
    <row r="99" spans="1:9" s="6" customFormat="1" ht="15.6" customHeight="1" outlineLevel="1">
      <c r="A99" s="142"/>
      <c r="B99" s="182" t="s">
        <v>237</v>
      </c>
      <c r="C99" s="151"/>
      <c r="D99" s="160"/>
      <c r="E99" s="148"/>
      <c r="F99" s="145"/>
      <c r="G99" s="145"/>
      <c r="H99" s="111"/>
    </row>
    <row r="100" spans="1:9" s="6" customFormat="1" ht="15.6" customHeight="1">
      <c r="A100" s="142">
        <v>45</v>
      </c>
      <c r="B100" s="152" t="s">
        <v>91</v>
      </c>
      <c r="C100" s="151">
        <v>114</v>
      </c>
      <c r="D100" s="160" t="s">
        <v>7</v>
      </c>
      <c r="E100" s="148">
        <v>0</v>
      </c>
      <c r="F100" s="145">
        <f>SUM(C100*E100)</f>
        <v>0</v>
      </c>
      <c r="G100" s="145">
        <f>SUM(F100*1.2)</f>
        <v>0</v>
      </c>
      <c r="H100" s="111"/>
    </row>
    <row r="101" spans="1:9" s="6" customFormat="1" ht="15.6" customHeight="1" outlineLevel="1">
      <c r="A101" s="142"/>
      <c r="B101" s="182" t="s">
        <v>237</v>
      </c>
      <c r="C101" s="151"/>
      <c r="D101" s="160"/>
      <c r="E101" s="148"/>
      <c r="F101" s="145"/>
      <c r="G101" s="145"/>
      <c r="H101" s="111"/>
    </row>
    <row r="102" spans="1:9" s="6" customFormat="1" ht="26.4" customHeight="1">
      <c r="A102" s="142">
        <v>46</v>
      </c>
      <c r="B102" s="152" t="s">
        <v>135</v>
      </c>
      <c r="C102" s="151">
        <v>4</v>
      </c>
      <c r="D102" s="160" t="s">
        <v>8</v>
      </c>
      <c r="E102" s="148">
        <v>0</v>
      </c>
      <c r="F102" s="145">
        <f t="shared" ref="F102:F112" si="2">SUM(C102*E102)</f>
        <v>0</v>
      </c>
      <c r="G102" s="145">
        <f t="shared" ref="G102:G112" si="3">SUM(F102*1.2)</f>
        <v>0</v>
      </c>
      <c r="H102" s="111"/>
    </row>
    <row r="103" spans="1:9" s="6" customFormat="1" ht="15.6" customHeight="1">
      <c r="A103" s="142">
        <v>47</v>
      </c>
      <c r="B103" s="152" t="s">
        <v>202</v>
      </c>
      <c r="C103" s="151">
        <v>38</v>
      </c>
      <c r="D103" s="160" t="s">
        <v>8</v>
      </c>
      <c r="E103" s="148">
        <v>0</v>
      </c>
      <c r="F103" s="145">
        <f t="shared" si="2"/>
        <v>0</v>
      </c>
      <c r="G103" s="145">
        <f t="shared" si="3"/>
        <v>0</v>
      </c>
      <c r="H103" s="111"/>
    </row>
    <row r="104" spans="1:9" s="6" customFormat="1" ht="15.6" customHeight="1">
      <c r="A104" s="142">
        <v>48</v>
      </c>
      <c r="B104" s="152" t="s">
        <v>203</v>
      </c>
      <c r="C104" s="151">
        <v>26</v>
      </c>
      <c r="D104" s="160" t="s">
        <v>8</v>
      </c>
      <c r="E104" s="148">
        <v>0</v>
      </c>
      <c r="F104" s="145">
        <f t="shared" si="2"/>
        <v>0</v>
      </c>
      <c r="G104" s="145">
        <f t="shared" si="3"/>
        <v>0</v>
      </c>
      <c r="H104" s="111"/>
    </row>
    <row r="105" spans="1:9" s="6" customFormat="1" ht="15.6" customHeight="1">
      <c r="A105" s="142">
        <v>49</v>
      </c>
      <c r="B105" s="152" t="s">
        <v>204</v>
      </c>
      <c r="C105" s="151">
        <v>16</v>
      </c>
      <c r="D105" s="160" t="s">
        <v>8</v>
      </c>
      <c r="E105" s="148">
        <v>0</v>
      </c>
      <c r="F105" s="145">
        <f t="shared" ref="F105" si="4">SUM(C105*E105)</f>
        <v>0</v>
      </c>
      <c r="G105" s="145">
        <f t="shared" ref="G105" si="5">SUM(F105*1.2)</f>
        <v>0</v>
      </c>
      <c r="H105" s="111"/>
    </row>
    <row r="106" spans="1:9" s="6" customFormat="1" ht="15.6" customHeight="1">
      <c r="A106" s="142">
        <v>50</v>
      </c>
      <c r="B106" s="152" t="s">
        <v>142</v>
      </c>
      <c r="C106" s="151">
        <v>120</v>
      </c>
      <c r="D106" s="160" t="s">
        <v>104</v>
      </c>
      <c r="E106" s="148">
        <v>0</v>
      </c>
      <c r="F106" s="145">
        <f t="shared" si="2"/>
        <v>0</v>
      </c>
      <c r="G106" s="145">
        <f t="shared" si="3"/>
        <v>0</v>
      </c>
      <c r="H106" s="111"/>
    </row>
    <row r="107" spans="1:9" s="6" customFormat="1" ht="15.6" customHeight="1">
      <c r="A107" s="142">
        <v>51</v>
      </c>
      <c r="B107" s="152" t="s">
        <v>143</v>
      </c>
      <c r="C107" s="151">
        <v>38</v>
      </c>
      <c r="D107" s="160" t="s">
        <v>8</v>
      </c>
      <c r="E107" s="148">
        <v>0</v>
      </c>
      <c r="F107" s="145">
        <f t="shared" si="2"/>
        <v>0</v>
      </c>
      <c r="G107" s="145">
        <f t="shared" si="3"/>
        <v>0</v>
      </c>
      <c r="H107" s="111"/>
    </row>
    <row r="108" spans="1:9" s="6" customFormat="1" ht="15.6" customHeight="1">
      <c r="A108" s="142">
        <v>52</v>
      </c>
      <c r="B108" s="152" t="s">
        <v>103</v>
      </c>
      <c r="C108" s="151">
        <v>4</v>
      </c>
      <c r="D108" s="160" t="s">
        <v>8</v>
      </c>
      <c r="E108" s="148">
        <v>0</v>
      </c>
      <c r="F108" s="145">
        <f t="shared" si="2"/>
        <v>0</v>
      </c>
      <c r="G108" s="145">
        <f t="shared" si="3"/>
        <v>0</v>
      </c>
      <c r="H108" s="111"/>
    </row>
    <row r="109" spans="1:9" s="6" customFormat="1" ht="15.6" customHeight="1">
      <c r="A109" s="142">
        <v>53</v>
      </c>
      <c r="B109" s="152" t="s">
        <v>151</v>
      </c>
      <c r="C109" s="151">
        <v>38</v>
      </c>
      <c r="D109" s="160" t="s">
        <v>7</v>
      </c>
      <c r="E109" s="148">
        <v>0</v>
      </c>
      <c r="F109" s="145">
        <f t="shared" si="2"/>
        <v>0</v>
      </c>
      <c r="G109" s="145">
        <f t="shared" si="3"/>
        <v>0</v>
      </c>
      <c r="H109" s="111"/>
    </row>
    <row r="110" spans="1:9" s="6" customFormat="1" ht="15.6" customHeight="1">
      <c r="A110" s="142">
        <v>54</v>
      </c>
      <c r="B110" s="152" t="s">
        <v>152</v>
      </c>
      <c r="C110" s="151">
        <v>12</v>
      </c>
      <c r="D110" s="160" t="s">
        <v>7</v>
      </c>
      <c r="E110" s="148">
        <v>0</v>
      </c>
      <c r="F110" s="145">
        <f t="shared" si="2"/>
        <v>0</v>
      </c>
      <c r="G110" s="145">
        <f t="shared" si="3"/>
        <v>0</v>
      </c>
      <c r="H110" s="111"/>
    </row>
    <row r="111" spans="1:9" s="6" customFormat="1" ht="26.4" customHeight="1">
      <c r="A111" s="142">
        <v>55</v>
      </c>
      <c r="B111" s="152" t="s">
        <v>138</v>
      </c>
      <c r="C111" s="160">
        <v>2</v>
      </c>
      <c r="D111" s="160" t="s">
        <v>8</v>
      </c>
      <c r="E111" s="148">
        <v>0</v>
      </c>
      <c r="F111" s="145">
        <f t="shared" si="2"/>
        <v>0</v>
      </c>
      <c r="G111" s="145">
        <f t="shared" si="3"/>
        <v>0</v>
      </c>
      <c r="H111" s="111"/>
    </row>
    <row r="112" spans="1:9" s="6" customFormat="1" ht="25.8" customHeight="1">
      <c r="A112" s="142">
        <v>56</v>
      </c>
      <c r="B112" s="152" t="s">
        <v>110</v>
      </c>
      <c r="C112" s="142">
        <v>220</v>
      </c>
      <c r="D112" s="142" t="s">
        <v>7</v>
      </c>
      <c r="E112" s="148">
        <v>0</v>
      </c>
      <c r="F112" s="145">
        <f t="shared" si="2"/>
        <v>0</v>
      </c>
      <c r="G112" s="145">
        <f t="shared" si="3"/>
        <v>0</v>
      </c>
      <c r="H112" s="111"/>
    </row>
    <row r="113" spans="1:10" s="6" customFormat="1" ht="15.6" customHeight="1" outlineLevel="1">
      <c r="A113" s="142"/>
      <c r="B113" s="182" t="s">
        <v>238</v>
      </c>
      <c r="C113" s="142"/>
      <c r="D113" s="142"/>
      <c r="E113" s="148"/>
      <c r="F113" s="145"/>
      <c r="G113" s="145"/>
      <c r="H113" s="111"/>
    </row>
    <row r="114" spans="1:10" s="6" customFormat="1" ht="15.6" customHeight="1">
      <c r="A114" s="142">
        <v>57</v>
      </c>
      <c r="B114" s="152" t="s">
        <v>102</v>
      </c>
      <c r="C114" s="160">
        <v>353</v>
      </c>
      <c r="D114" s="160" t="s">
        <v>2</v>
      </c>
      <c r="E114" s="148">
        <v>0</v>
      </c>
      <c r="F114" s="145">
        <f>SUM(C114*E114)</f>
        <v>0</v>
      </c>
      <c r="G114" s="145">
        <f>SUM(F114*1.2)</f>
        <v>0</v>
      </c>
      <c r="H114" s="111"/>
    </row>
    <row r="115" spans="1:10" s="6" customFormat="1" ht="15.6" customHeight="1" outlineLevel="1">
      <c r="A115" s="142"/>
      <c r="B115" s="182" t="s">
        <v>243</v>
      </c>
      <c r="C115" s="160"/>
      <c r="D115" s="160"/>
      <c r="E115" s="148"/>
      <c r="F115" s="145"/>
      <c r="G115" s="145"/>
      <c r="H115" s="111"/>
    </row>
    <row r="116" spans="1:10" s="6" customFormat="1" ht="15.6" customHeight="1">
      <c r="A116" s="142">
        <v>58</v>
      </c>
      <c r="B116" s="152" t="s">
        <v>12</v>
      </c>
      <c r="C116" s="160">
        <v>1</v>
      </c>
      <c r="D116" s="160" t="s">
        <v>15</v>
      </c>
      <c r="E116" s="148">
        <v>0</v>
      </c>
      <c r="F116" s="145">
        <f>SUM(C116*E116)</f>
        <v>0</v>
      </c>
      <c r="G116" s="145">
        <f>SUM(F116*1.2)</f>
        <v>0</v>
      </c>
      <c r="H116" s="111"/>
    </row>
    <row r="117" spans="1:10" s="5" customFormat="1" ht="15.6" customHeight="1">
      <c r="A117" s="142">
        <v>59</v>
      </c>
      <c r="B117" s="161" t="s">
        <v>101</v>
      </c>
      <c r="C117" s="162">
        <v>1</v>
      </c>
      <c r="D117" s="162" t="s">
        <v>15</v>
      </c>
      <c r="E117" s="148">
        <v>0</v>
      </c>
      <c r="F117" s="145">
        <f>SUM(C117*E117)</f>
        <v>0</v>
      </c>
      <c r="G117" s="145">
        <f>SUM(F117*1.2)</f>
        <v>0</v>
      </c>
      <c r="H117" s="111"/>
      <c r="I117" s="6"/>
      <c r="J117" s="9"/>
    </row>
    <row r="118" spans="1:10" s="6" customFormat="1" ht="28.8" customHeight="1">
      <c r="A118" s="203" t="s">
        <v>109</v>
      </c>
      <c r="B118" s="203"/>
      <c r="C118" s="203"/>
      <c r="D118" s="203"/>
      <c r="E118" s="203"/>
      <c r="F118" s="159">
        <f>SUM(F98:F117)</f>
        <v>0</v>
      </c>
      <c r="G118" s="159">
        <f>SUM(F118*1.2)</f>
        <v>0</v>
      </c>
      <c r="H118" s="112"/>
      <c r="I118" s="105"/>
    </row>
    <row r="119" spans="1:10" s="6" customFormat="1" ht="37.799999999999997" customHeight="1">
      <c r="A119" s="205" t="s">
        <v>148</v>
      </c>
      <c r="B119" s="205"/>
      <c r="C119" s="156"/>
      <c r="D119" s="142"/>
      <c r="E119" s="148"/>
      <c r="F119" s="145"/>
      <c r="G119" s="145"/>
      <c r="H119" s="108"/>
    </row>
    <row r="120" spans="1:10" s="5" customFormat="1" ht="15.6" customHeight="1">
      <c r="A120" s="142">
        <v>60</v>
      </c>
      <c r="B120" s="143" t="s">
        <v>129</v>
      </c>
      <c r="C120" s="142">
        <v>1</v>
      </c>
      <c r="D120" s="142" t="s">
        <v>120</v>
      </c>
      <c r="E120" s="144">
        <v>0</v>
      </c>
      <c r="F120" s="145">
        <f t="shared" ref="F120" si="6">SUM(C120*E120)</f>
        <v>0</v>
      </c>
      <c r="G120" s="145">
        <f t="shared" ref="G120" si="7">SUM(F120*1.2)</f>
        <v>0</v>
      </c>
      <c r="H120" s="111"/>
      <c r="I120" s="6"/>
    </row>
    <row r="121" spans="1:10" s="6" customFormat="1" ht="28.8" customHeight="1">
      <c r="A121" s="203" t="s">
        <v>194</v>
      </c>
      <c r="B121" s="203"/>
      <c r="C121" s="203"/>
      <c r="D121" s="203"/>
      <c r="E121" s="203"/>
      <c r="F121" s="159">
        <f>SUM(F120)</f>
        <v>0</v>
      </c>
      <c r="G121" s="159">
        <f>SUM(F121*1.2)</f>
        <v>0</v>
      </c>
      <c r="H121" s="112"/>
      <c r="I121" s="105"/>
    </row>
    <row r="122" spans="1:10" ht="49.2" customHeight="1">
      <c r="A122" s="204" t="s">
        <v>184</v>
      </c>
      <c r="B122" s="204"/>
      <c r="C122" s="204"/>
      <c r="D122" s="204"/>
      <c r="E122" s="204"/>
      <c r="F122" s="165">
        <f>SUM(F121+F118+F96+F88+F72+F67+F54+F49+F26)</f>
        <v>0</v>
      </c>
      <c r="G122" s="166">
        <f>SUM(F122*1.2)</f>
        <v>0</v>
      </c>
      <c r="H122" s="108"/>
      <c r="I122" s="106"/>
    </row>
    <row r="123" spans="1:10" ht="31.8" customHeight="1">
      <c r="A123" s="167"/>
      <c r="B123" s="168"/>
      <c r="C123" s="169"/>
      <c r="D123" s="169"/>
      <c r="E123" s="170"/>
      <c r="F123" s="171"/>
      <c r="G123" s="171"/>
      <c r="H123" s="108"/>
    </row>
    <row r="124" spans="1:10">
      <c r="A124" s="167"/>
      <c r="B124" s="172"/>
      <c r="C124" s="169"/>
      <c r="D124" s="169"/>
      <c r="E124" s="170"/>
      <c r="F124" s="171"/>
      <c r="G124" s="171"/>
      <c r="H124" s="108"/>
    </row>
    <row r="125" spans="1:10">
      <c r="A125" s="167"/>
      <c r="B125" s="172"/>
      <c r="C125" s="169"/>
      <c r="D125" s="169"/>
      <c r="E125" s="170"/>
      <c r="F125" s="171"/>
      <c r="G125" s="171"/>
      <c r="H125" s="108"/>
    </row>
    <row r="126" spans="1:10">
      <c r="A126" s="167"/>
      <c r="B126" s="168"/>
      <c r="C126" s="169"/>
      <c r="D126" s="169"/>
      <c r="E126" s="170"/>
      <c r="F126" s="171"/>
      <c r="G126" s="171"/>
      <c r="H126" s="108"/>
    </row>
    <row r="127" spans="1:10">
      <c r="A127" s="167"/>
      <c r="B127" s="173"/>
      <c r="C127" s="169"/>
      <c r="D127" s="169"/>
      <c r="E127" s="170"/>
      <c r="F127" s="171"/>
      <c r="G127" s="171"/>
      <c r="H127" s="108"/>
    </row>
    <row r="128" spans="1:10">
      <c r="A128" s="174"/>
      <c r="B128" s="175"/>
      <c r="C128" s="176"/>
      <c r="D128" s="176"/>
      <c r="E128" s="177"/>
      <c r="F128" s="178"/>
      <c r="G128" s="178"/>
      <c r="H128" s="108"/>
    </row>
    <row r="129" spans="1:7">
      <c r="A129" s="133"/>
      <c r="B129" s="135"/>
      <c r="C129" s="179"/>
      <c r="D129" s="179"/>
      <c r="E129" s="180"/>
      <c r="F129" s="181"/>
      <c r="G129" s="181"/>
    </row>
  </sheetData>
  <mergeCells count="19">
    <mergeCell ref="A122:E122"/>
    <mergeCell ref="A118:E118"/>
    <mergeCell ref="A96:E96"/>
    <mergeCell ref="A73:G73"/>
    <mergeCell ref="A72:E72"/>
    <mergeCell ref="A119:B119"/>
    <mergeCell ref="A121:E121"/>
    <mergeCell ref="A12:G12"/>
    <mergeCell ref="A67:E67"/>
    <mergeCell ref="A97:G97"/>
    <mergeCell ref="A88:E88"/>
    <mergeCell ref="A89:G89"/>
    <mergeCell ref="A68:G68"/>
    <mergeCell ref="A27:G27"/>
    <mergeCell ref="A50:G50"/>
    <mergeCell ref="A55:G55"/>
    <mergeCell ref="A54:E54"/>
    <mergeCell ref="A49:E49"/>
    <mergeCell ref="A26:E26"/>
  </mergeCells>
  <conditionalFormatting sqref="E120:E121 E98:E118 E88 E68:E72 E57:E66 E42:E48 E37:E40 E29:E35 E52 E11 E1:F9 C7:C8 G3:G4 M4:M7 I2 I4:J10 E13:E25">
    <cfRule type="cellIs" dxfId="0" priority="205" stopIfTrue="1" operator="greaterThan">
      <formula>0</formula>
    </cfRule>
  </conditionalFormatting>
  <printOptions horizontalCentered="1"/>
  <pageMargins left="0.25" right="0.25" top="0.75" bottom="0.75" header="0.3" footer="0.3"/>
  <pageSetup paperSize="9" scale="85" orientation="portrait" horizontalDpi="300" verticalDpi="300" r:id="rId1"/>
  <headerFooter>
    <oddFooter>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M68"/>
  <sheetViews>
    <sheetView workbookViewId="0">
      <selection activeCell="D9" sqref="D9"/>
    </sheetView>
  </sheetViews>
  <sheetFormatPr defaultRowHeight="14.4" outlineLevelRow="1"/>
  <cols>
    <col min="1" max="1" width="6.5546875" customWidth="1"/>
    <col min="2" max="2" width="53.21875" customWidth="1"/>
    <col min="4" max="4" width="8" customWidth="1"/>
    <col min="5" max="5" width="9.5546875" customWidth="1"/>
    <col min="6" max="6" width="11.44140625" customWidth="1"/>
    <col min="7" max="7" width="11.33203125" customWidth="1"/>
  </cols>
  <sheetData>
    <row r="1" spans="1:13" s="6" customFormat="1" ht="29.4" customHeight="1">
      <c r="A1" s="133"/>
      <c r="B1" s="115" t="str">
        <f>'vv 01'!B1</f>
        <v>Rozpočet</v>
      </c>
      <c r="C1" s="133"/>
      <c r="D1" s="115"/>
      <c r="E1" s="115"/>
      <c r="F1" s="115"/>
      <c r="G1" s="115"/>
      <c r="H1" s="115"/>
      <c r="I1" s="116"/>
      <c r="J1" s="117"/>
      <c r="K1" s="117"/>
      <c r="L1" s="118"/>
    </row>
    <row r="2" spans="1:13" s="6" customFormat="1" ht="15.6" customHeight="1">
      <c r="A2" s="119" t="s">
        <v>140</v>
      </c>
      <c r="B2" s="115" t="str">
        <f>'vv 01'!B2</f>
        <v>Multifunkčné ihrisko</v>
      </c>
      <c r="C2" s="133"/>
      <c r="D2" s="115"/>
      <c r="E2" s="115"/>
      <c r="F2" s="115"/>
      <c r="G2" s="115"/>
      <c r="H2" s="115"/>
      <c r="I2" s="121"/>
      <c r="J2" s="121"/>
      <c r="K2" s="121"/>
      <c r="L2" s="118"/>
    </row>
    <row r="3" spans="1:13" s="6" customFormat="1" ht="15.6">
      <c r="A3" s="119" t="s">
        <v>18</v>
      </c>
      <c r="B3" s="115" t="s">
        <v>192</v>
      </c>
      <c r="C3" s="133"/>
      <c r="D3" s="115"/>
      <c r="E3" s="115"/>
      <c r="F3" s="115"/>
      <c r="G3" s="115"/>
      <c r="H3" s="115"/>
      <c r="I3" s="122"/>
      <c r="J3" s="122"/>
      <c r="K3" s="122"/>
      <c r="L3" s="118"/>
    </row>
    <row r="4" spans="1:13" s="6" customFormat="1" ht="15.6">
      <c r="A4" s="119" t="s">
        <v>31</v>
      </c>
      <c r="B4" s="120" t="str">
        <f>'vv 01'!B4</f>
        <v>areál ZŠ Slovanská Púchov - Horné Kočkovce</v>
      </c>
      <c r="C4" s="133"/>
      <c r="D4" s="115"/>
      <c r="E4" s="115"/>
      <c r="F4" s="115"/>
      <c r="G4" s="115"/>
      <c r="H4" s="115"/>
      <c r="I4" s="123"/>
      <c r="J4" s="124"/>
      <c r="K4" s="123"/>
      <c r="L4" s="118"/>
      <c r="M4" s="125"/>
    </row>
    <row r="5" spans="1:13" s="6" customFormat="1">
      <c r="A5" s="133"/>
      <c r="B5" s="134" t="s">
        <v>41</v>
      </c>
      <c r="C5" s="134" t="str">
        <f>'vv 01'!C5</f>
        <v>Objednávateľ:  Mesto Púchov</v>
      </c>
      <c r="D5" s="135"/>
      <c r="E5" s="134"/>
      <c r="F5" s="134"/>
      <c r="G5" s="133"/>
      <c r="H5" s="126"/>
      <c r="I5" s="123"/>
      <c r="J5" s="127"/>
      <c r="K5" s="123"/>
      <c r="L5" s="118"/>
      <c r="M5" s="128"/>
    </row>
    <row r="6" spans="1:13" s="6" customFormat="1">
      <c r="A6" s="133"/>
      <c r="B6" s="136"/>
      <c r="C6" s="134" t="str">
        <f>'vv 01'!C6</f>
        <v>Štefánikova 821/21, 020 01 Púchov</v>
      </c>
      <c r="D6" s="135"/>
      <c r="E6" s="134"/>
      <c r="F6" s="134"/>
      <c r="G6" s="133"/>
      <c r="H6" s="126"/>
      <c r="I6" s="122"/>
      <c r="J6" s="129"/>
      <c r="K6" s="122"/>
      <c r="L6" s="118"/>
      <c r="M6" s="122"/>
    </row>
    <row r="7" spans="1:13" s="6" customFormat="1">
      <c r="A7" s="133"/>
      <c r="B7" s="136"/>
      <c r="C7" s="137"/>
      <c r="D7" s="137"/>
      <c r="E7" s="137"/>
      <c r="F7" s="137"/>
      <c r="G7" s="133"/>
      <c r="H7" s="130"/>
      <c r="I7" s="122"/>
      <c r="J7" s="129"/>
      <c r="K7" s="123"/>
      <c r="L7" s="118"/>
      <c r="M7" s="131"/>
    </row>
    <row r="8" spans="1:13" s="6" customFormat="1">
      <c r="A8" s="133"/>
      <c r="B8" s="136"/>
      <c r="C8" s="138"/>
      <c r="D8" s="138"/>
      <c r="E8" s="138"/>
      <c r="F8" s="138"/>
      <c r="G8" s="133"/>
      <c r="H8" s="132"/>
      <c r="I8" s="122"/>
      <c r="J8" s="129"/>
      <c r="K8" s="122"/>
      <c r="L8" s="118"/>
    </row>
    <row r="9" spans="1:13" s="6" customFormat="1">
      <c r="A9" s="133"/>
      <c r="B9" s="136" t="s">
        <v>261</v>
      </c>
      <c r="C9" s="134" t="s">
        <v>141</v>
      </c>
      <c r="D9" s="134"/>
      <c r="E9" s="134"/>
      <c r="F9" s="134"/>
      <c r="G9" s="133"/>
      <c r="H9" s="126"/>
      <c r="I9" s="122"/>
      <c r="J9" s="129"/>
      <c r="K9" s="123"/>
      <c r="L9" s="118"/>
    </row>
    <row r="10" spans="1:13" s="6" customFormat="1">
      <c r="A10" s="133"/>
      <c r="B10" s="133"/>
      <c r="C10" s="136"/>
      <c r="D10" s="136"/>
      <c r="E10" s="136"/>
      <c r="F10" s="136"/>
      <c r="G10" s="136"/>
      <c r="H10" s="122"/>
      <c r="I10" s="123"/>
      <c r="J10" s="127"/>
      <c r="K10" s="123"/>
      <c r="L10" s="118"/>
    </row>
    <row r="11" spans="1:13" s="6" customFormat="1" ht="36.6">
      <c r="A11" s="139" t="s">
        <v>0</v>
      </c>
      <c r="B11" s="139"/>
      <c r="C11" s="139" t="s">
        <v>1</v>
      </c>
      <c r="D11" s="139" t="s">
        <v>3</v>
      </c>
      <c r="E11" s="140" t="s">
        <v>4</v>
      </c>
      <c r="F11" s="141" t="s">
        <v>5</v>
      </c>
      <c r="G11" s="141" t="s">
        <v>6</v>
      </c>
      <c r="H11" s="108"/>
    </row>
    <row r="12" spans="1:13" s="6" customFormat="1" ht="31.8" customHeight="1">
      <c r="A12" s="201" t="s">
        <v>144</v>
      </c>
      <c r="B12" s="201"/>
      <c r="C12" s="201"/>
      <c r="D12" s="201"/>
      <c r="E12" s="201"/>
      <c r="F12" s="201"/>
      <c r="G12" s="201"/>
      <c r="H12" s="108"/>
    </row>
    <row r="13" spans="1:13" s="6" customFormat="1" ht="28.2" customHeight="1">
      <c r="A13" s="151">
        <v>1</v>
      </c>
      <c r="B13" s="143" t="s">
        <v>247</v>
      </c>
      <c r="C13" s="142">
        <v>6.6</v>
      </c>
      <c r="D13" s="142" t="s">
        <v>89</v>
      </c>
      <c r="E13" s="144">
        <v>0</v>
      </c>
      <c r="F13" s="145">
        <f>SUM(E13*C13)</f>
        <v>0</v>
      </c>
      <c r="G13" s="145">
        <f>SUM(F13*1.2)</f>
        <v>0</v>
      </c>
      <c r="H13" s="108"/>
    </row>
    <row r="14" spans="1:13" s="6" customFormat="1" ht="15.6" customHeight="1" outlineLevel="1">
      <c r="A14" s="151"/>
      <c r="B14" s="146" t="s">
        <v>244</v>
      </c>
      <c r="C14" s="142"/>
      <c r="D14" s="142"/>
      <c r="E14" s="144"/>
      <c r="F14" s="145"/>
      <c r="G14" s="145"/>
      <c r="H14" s="108"/>
    </row>
    <row r="15" spans="1:13" s="104" customFormat="1" ht="25.2" customHeight="1">
      <c r="A15" s="151">
        <v>2</v>
      </c>
      <c r="B15" s="152" t="s">
        <v>246</v>
      </c>
      <c r="C15" s="151">
        <v>19.8</v>
      </c>
      <c r="D15" s="153" t="s">
        <v>89</v>
      </c>
      <c r="E15" s="144">
        <v>0</v>
      </c>
      <c r="F15" s="154">
        <f>SUM(C15*E15)</f>
        <v>0</v>
      </c>
      <c r="G15" s="154">
        <f>SUM(F15*1.2)</f>
        <v>0</v>
      </c>
      <c r="H15" s="109"/>
    </row>
    <row r="16" spans="1:13" s="104" customFormat="1" ht="15.6" customHeight="1" outlineLevel="1">
      <c r="A16" s="151"/>
      <c r="B16" s="182" t="s">
        <v>245</v>
      </c>
      <c r="C16" s="151"/>
      <c r="D16" s="153"/>
      <c r="E16" s="144"/>
      <c r="F16" s="154"/>
      <c r="G16" s="154"/>
      <c r="H16" s="109"/>
    </row>
    <row r="17" spans="1:9" s="104" customFormat="1" ht="35.4" customHeight="1">
      <c r="A17" s="203" t="s">
        <v>105</v>
      </c>
      <c r="B17" s="203"/>
      <c r="C17" s="203"/>
      <c r="D17" s="203"/>
      <c r="E17" s="203"/>
      <c r="F17" s="159">
        <f>SUM(F13:F16)</f>
        <v>0</v>
      </c>
      <c r="G17" s="159">
        <f>SUM(F17*1.2)</f>
        <v>0</v>
      </c>
      <c r="H17" s="109"/>
    </row>
    <row r="18" spans="1:9" s="6" customFormat="1" ht="33.6" customHeight="1">
      <c r="A18" s="201" t="s">
        <v>157</v>
      </c>
      <c r="B18" s="201"/>
      <c r="C18" s="201"/>
      <c r="D18" s="201"/>
      <c r="E18" s="201"/>
      <c r="F18" s="201"/>
      <c r="G18" s="201"/>
      <c r="H18" s="108"/>
    </row>
    <row r="19" spans="1:9" s="104" customFormat="1" ht="15.6" customHeight="1">
      <c r="A19" s="151">
        <v>3</v>
      </c>
      <c r="B19" s="152" t="s">
        <v>123</v>
      </c>
      <c r="C19" s="151">
        <v>120</v>
      </c>
      <c r="D19" s="153" t="s">
        <v>7</v>
      </c>
      <c r="E19" s="144">
        <v>0</v>
      </c>
      <c r="F19" s="154">
        <f>SUM(C19*E19)</f>
        <v>0</v>
      </c>
      <c r="G19" s="154">
        <f>SUM(F19*1.2)</f>
        <v>0</v>
      </c>
      <c r="H19" s="109"/>
    </row>
    <row r="20" spans="1:9" s="104" customFormat="1" ht="15.6" customHeight="1" outlineLevel="1">
      <c r="A20" s="151"/>
      <c r="B20" s="146" t="s">
        <v>252</v>
      </c>
      <c r="C20" s="151"/>
      <c r="D20" s="153"/>
      <c r="E20" s="144"/>
      <c r="F20" s="154"/>
      <c r="G20" s="154"/>
      <c r="H20" s="109"/>
    </row>
    <row r="21" spans="1:9" s="6" customFormat="1" ht="15.6" customHeight="1">
      <c r="A21" s="151">
        <v>4</v>
      </c>
      <c r="B21" s="152" t="s">
        <v>124</v>
      </c>
      <c r="C21" s="142">
        <v>120</v>
      </c>
      <c r="D21" s="153" t="s">
        <v>7</v>
      </c>
      <c r="E21" s="144">
        <v>0</v>
      </c>
      <c r="F21" s="154">
        <f>SUM(C21*E21)</f>
        <v>0</v>
      </c>
      <c r="G21" s="154">
        <f>SUM(F21*1.2)</f>
        <v>0</v>
      </c>
      <c r="H21" s="109"/>
      <c r="I21" s="104"/>
    </row>
    <row r="22" spans="1:9" s="6" customFormat="1" ht="15.6" customHeight="1" outlineLevel="1">
      <c r="A22" s="151"/>
      <c r="B22" s="146" t="s">
        <v>251</v>
      </c>
      <c r="C22" s="142"/>
      <c r="D22" s="153"/>
      <c r="E22" s="144"/>
      <c r="F22" s="154"/>
      <c r="G22" s="154"/>
      <c r="H22" s="109"/>
      <c r="I22" s="104"/>
    </row>
    <row r="23" spans="1:9" s="6" customFormat="1" ht="15.6" customHeight="1">
      <c r="A23" s="151">
        <v>5</v>
      </c>
      <c r="B23" s="143" t="s">
        <v>125</v>
      </c>
      <c r="C23" s="142">
        <v>120</v>
      </c>
      <c r="D23" s="155" t="s">
        <v>7</v>
      </c>
      <c r="E23" s="144">
        <v>0</v>
      </c>
      <c r="F23" s="154">
        <f>SUM(C23*E23)</f>
        <v>0</v>
      </c>
      <c r="G23" s="154">
        <f>SUM(F23*1.2)</f>
        <v>0</v>
      </c>
      <c r="H23" s="109"/>
      <c r="I23" s="104"/>
    </row>
    <row r="24" spans="1:9" s="6" customFormat="1" ht="15.6" customHeight="1" outlineLevel="1">
      <c r="A24" s="151"/>
      <c r="B24" s="146" t="s">
        <v>251</v>
      </c>
      <c r="C24" s="142"/>
      <c r="D24" s="155"/>
      <c r="E24" s="144"/>
      <c r="F24" s="154"/>
      <c r="G24" s="154"/>
      <c r="H24" s="109"/>
      <c r="I24" s="104"/>
    </row>
    <row r="25" spans="1:9" s="6" customFormat="1" ht="15.6" customHeight="1">
      <c r="A25" s="151">
        <v>6</v>
      </c>
      <c r="B25" s="143" t="s">
        <v>136</v>
      </c>
      <c r="C25" s="150">
        <v>26.4</v>
      </c>
      <c r="D25" s="142" t="s">
        <v>2</v>
      </c>
      <c r="E25" s="144">
        <v>0</v>
      </c>
      <c r="F25" s="145">
        <f>SUM(E25*C25)</f>
        <v>0</v>
      </c>
      <c r="G25" s="145">
        <f>SUM(F25*1.2)</f>
        <v>0</v>
      </c>
      <c r="H25" s="108"/>
      <c r="I25" s="107"/>
    </row>
    <row r="26" spans="1:9" s="6" customFormat="1" ht="15.6" customHeight="1" outlineLevel="1">
      <c r="A26" s="151"/>
      <c r="B26" s="146" t="s">
        <v>250</v>
      </c>
      <c r="C26" s="150"/>
      <c r="D26" s="142"/>
      <c r="E26" s="144"/>
      <c r="F26" s="145"/>
      <c r="G26" s="145"/>
      <c r="H26" s="108"/>
      <c r="I26" s="107"/>
    </row>
    <row r="27" spans="1:9" s="6" customFormat="1" ht="15.6" customHeight="1">
      <c r="A27" s="151">
        <v>7</v>
      </c>
      <c r="B27" s="143" t="s">
        <v>137</v>
      </c>
      <c r="C27" s="150">
        <f>C25</f>
        <v>26.4</v>
      </c>
      <c r="D27" s="142" t="s">
        <v>2</v>
      </c>
      <c r="E27" s="144">
        <v>0</v>
      </c>
      <c r="F27" s="145">
        <f>SUM(E27*C27)</f>
        <v>0</v>
      </c>
      <c r="G27" s="145">
        <f>SUM(F27*1.2)</f>
        <v>0</v>
      </c>
      <c r="H27" s="108"/>
      <c r="I27" s="107"/>
    </row>
    <row r="28" spans="1:9" s="6" customFormat="1" ht="25.8" customHeight="1">
      <c r="A28" s="151">
        <v>8</v>
      </c>
      <c r="B28" s="143" t="s">
        <v>200</v>
      </c>
      <c r="C28" s="142">
        <v>6</v>
      </c>
      <c r="D28" s="142" t="s">
        <v>89</v>
      </c>
      <c r="E28" s="144">
        <v>0</v>
      </c>
      <c r="F28" s="145">
        <f>SUM(E28*C28)</f>
        <v>0</v>
      </c>
      <c r="G28" s="145">
        <f>SUM(F28*1.2)</f>
        <v>0</v>
      </c>
      <c r="H28" s="108"/>
    </row>
    <row r="29" spans="1:9" s="6" customFormat="1" ht="15.6" customHeight="1" outlineLevel="1">
      <c r="A29" s="151"/>
      <c r="B29" s="146" t="s">
        <v>249</v>
      </c>
      <c r="C29" s="142"/>
      <c r="D29" s="142"/>
      <c r="E29" s="144"/>
      <c r="F29" s="145"/>
      <c r="G29" s="145"/>
      <c r="H29" s="108"/>
    </row>
    <row r="30" spans="1:9" s="6" customFormat="1" ht="15.6" customHeight="1">
      <c r="A30" s="151">
        <v>9</v>
      </c>
      <c r="B30" s="143" t="s">
        <v>131</v>
      </c>
      <c r="C30" s="142">
        <v>1.08</v>
      </c>
      <c r="D30" s="142" t="s">
        <v>90</v>
      </c>
      <c r="E30" s="144">
        <v>0</v>
      </c>
      <c r="F30" s="145">
        <f>SUM(E30*C30)</f>
        <v>0</v>
      </c>
      <c r="G30" s="145">
        <f>SUM(F30*1.2)</f>
        <v>0</v>
      </c>
      <c r="H30" s="108"/>
    </row>
    <row r="31" spans="1:9" s="6" customFormat="1" ht="15.6" customHeight="1" outlineLevel="1">
      <c r="A31" s="151"/>
      <c r="B31" s="146" t="s">
        <v>248</v>
      </c>
      <c r="C31" s="142"/>
      <c r="D31" s="142"/>
      <c r="E31" s="144"/>
      <c r="F31" s="145"/>
      <c r="G31" s="145"/>
      <c r="H31" s="108"/>
    </row>
    <row r="32" spans="1:9" s="6" customFormat="1" ht="15.6" customHeight="1">
      <c r="A32" s="151">
        <v>10</v>
      </c>
      <c r="B32" s="143" t="s">
        <v>126</v>
      </c>
      <c r="C32" s="142">
        <v>6</v>
      </c>
      <c r="D32" s="142" t="s">
        <v>8</v>
      </c>
      <c r="E32" s="144">
        <v>0</v>
      </c>
      <c r="F32" s="145">
        <f>SUM(E32*C32)</f>
        <v>0</v>
      </c>
      <c r="G32" s="145">
        <f>SUM(F32*1.2)</f>
        <v>0</v>
      </c>
      <c r="H32" s="108"/>
    </row>
    <row r="33" spans="1:9" s="6" customFormat="1" ht="30" customHeight="1">
      <c r="A33" s="203" t="s">
        <v>168</v>
      </c>
      <c r="B33" s="203"/>
      <c r="C33" s="203"/>
      <c r="D33" s="203"/>
      <c r="E33" s="203"/>
      <c r="F33" s="159">
        <f>SUM(F19:F32)</f>
        <v>0</v>
      </c>
      <c r="G33" s="159">
        <f>SUM(F33*1.2)</f>
        <v>0</v>
      </c>
      <c r="H33" s="112"/>
      <c r="I33" s="105"/>
    </row>
    <row r="34" spans="1:9" s="6" customFormat="1" ht="42" customHeight="1">
      <c r="A34" s="201" t="s">
        <v>153</v>
      </c>
      <c r="B34" s="201"/>
      <c r="C34" s="201"/>
      <c r="D34" s="201"/>
      <c r="E34" s="201"/>
      <c r="F34" s="201"/>
      <c r="G34" s="201"/>
      <c r="H34" s="111"/>
    </row>
    <row r="35" spans="1:9" s="6" customFormat="1" ht="15.6" customHeight="1">
      <c r="A35" s="142"/>
      <c r="B35" s="163" t="s">
        <v>121</v>
      </c>
      <c r="C35" s="160"/>
      <c r="D35" s="160"/>
      <c r="E35" s="145"/>
      <c r="F35" s="145"/>
      <c r="G35" s="145"/>
      <c r="H35" s="111"/>
    </row>
    <row r="36" spans="1:9" s="6" customFormat="1" ht="15.6" customHeight="1">
      <c r="A36" s="142">
        <v>11</v>
      </c>
      <c r="B36" s="152" t="s">
        <v>115</v>
      </c>
      <c r="C36" s="160">
        <v>1</v>
      </c>
      <c r="D36" s="160" t="s">
        <v>8</v>
      </c>
      <c r="E36" s="148">
        <v>0</v>
      </c>
      <c r="F36" s="145">
        <f>SUM(C36*E36)</f>
        <v>0</v>
      </c>
      <c r="G36" s="145">
        <f>SUM(F36*1.2)</f>
        <v>0</v>
      </c>
      <c r="H36" s="111"/>
    </row>
    <row r="37" spans="1:9" s="6" customFormat="1" ht="15.6" customHeight="1">
      <c r="A37" s="142">
        <v>12</v>
      </c>
      <c r="B37" s="152" t="s">
        <v>169</v>
      </c>
      <c r="C37" s="160">
        <v>1</v>
      </c>
      <c r="D37" s="160" t="s">
        <v>8</v>
      </c>
      <c r="E37" s="148">
        <v>0</v>
      </c>
      <c r="F37" s="145">
        <f t="shared" ref="F37:F44" si="0">SUM(C37*E37)</f>
        <v>0</v>
      </c>
      <c r="G37" s="145">
        <f t="shared" ref="G37:G44" si="1">SUM(F37*1.2)</f>
        <v>0</v>
      </c>
      <c r="H37" s="111"/>
    </row>
    <row r="38" spans="1:9" s="6" customFormat="1" ht="15.6" customHeight="1">
      <c r="A38" s="142">
        <v>13</v>
      </c>
      <c r="B38" s="152" t="s">
        <v>180</v>
      </c>
      <c r="C38" s="160">
        <v>1</v>
      </c>
      <c r="D38" s="160" t="s">
        <v>8</v>
      </c>
      <c r="E38" s="148">
        <v>0</v>
      </c>
      <c r="F38" s="145">
        <f t="shared" si="0"/>
        <v>0</v>
      </c>
      <c r="G38" s="145">
        <f t="shared" si="1"/>
        <v>0</v>
      </c>
      <c r="H38" s="111"/>
    </row>
    <row r="39" spans="1:9" s="6" customFormat="1" ht="15.6" customHeight="1">
      <c r="A39" s="142">
        <v>14</v>
      </c>
      <c r="B39" s="152" t="s">
        <v>181</v>
      </c>
      <c r="C39" s="160">
        <v>2</v>
      </c>
      <c r="D39" s="160" t="s">
        <v>8</v>
      </c>
      <c r="E39" s="148">
        <v>0</v>
      </c>
      <c r="F39" s="145">
        <f t="shared" si="0"/>
        <v>0</v>
      </c>
      <c r="G39" s="145">
        <f t="shared" si="1"/>
        <v>0</v>
      </c>
      <c r="H39" s="111"/>
    </row>
    <row r="40" spans="1:9" s="6" customFormat="1" ht="15.6" customHeight="1">
      <c r="A40" s="142">
        <v>15</v>
      </c>
      <c r="B40" s="152" t="s">
        <v>183</v>
      </c>
      <c r="C40" s="160">
        <v>1</v>
      </c>
      <c r="D40" s="160" t="s">
        <v>8</v>
      </c>
      <c r="E40" s="148">
        <v>0</v>
      </c>
      <c r="F40" s="145">
        <f t="shared" si="0"/>
        <v>0</v>
      </c>
      <c r="G40" s="145">
        <f t="shared" si="1"/>
        <v>0</v>
      </c>
      <c r="H40" s="111"/>
    </row>
    <row r="41" spans="1:9" s="6" customFormat="1" ht="15.6" customHeight="1">
      <c r="A41" s="142">
        <v>16</v>
      </c>
      <c r="B41" s="152" t="s">
        <v>182</v>
      </c>
      <c r="C41" s="160">
        <v>2</v>
      </c>
      <c r="D41" s="160" t="s">
        <v>8</v>
      </c>
      <c r="E41" s="148">
        <v>0</v>
      </c>
      <c r="F41" s="145">
        <f t="shared" si="0"/>
        <v>0</v>
      </c>
      <c r="G41" s="145">
        <f t="shared" si="1"/>
        <v>0</v>
      </c>
      <c r="H41" s="111"/>
    </row>
    <row r="42" spans="1:9" s="6" customFormat="1" ht="15.6" customHeight="1">
      <c r="A42" s="142">
        <v>17</v>
      </c>
      <c r="B42" s="152" t="s">
        <v>185</v>
      </c>
      <c r="C42" s="160">
        <v>1</v>
      </c>
      <c r="D42" s="160" t="s">
        <v>8</v>
      </c>
      <c r="E42" s="148">
        <v>0</v>
      </c>
      <c r="F42" s="145">
        <f t="shared" si="0"/>
        <v>0</v>
      </c>
      <c r="G42" s="145">
        <f t="shared" si="1"/>
        <v>0</v>
      </c>
      <c r="H42" s="111"/>
    </row>
    <row r="43" spans="1:9" s="6" customFormat="1" ht="15.6" customHeight="1">
      <c r="A43" s="142">
        <v>18</v>
      </c>
      <c r="B43" s="152" t="s">
        <v>186</v>
      </c>
      <c r="C43" s="160">
        <v>1</v>
      </c>
      <c r="D43" s="160" t="s">
        <v>8</v>
      </c>
      <c r="E43" s="148">
        <v>0</v>
      </c>
      <c r="F43" s="145">
        <f t="shared" si="0"/>
        <v>0</v>
      </c>
      <c r="G43" s="145">
        <f t="shared" si="1"/>
        <v>0</v>
      </c>
      <c r="H43" s="111"/>
    </row>
    <row r="44" spans="1:9" s="6" customFormat="1" ht="15.6" customHeight="1">
      <c r="A44" s="142">
        <v>19</v>
      </c>
      <c r="B44" s="152" t="s">
        <v>118</v>
      </c>
      <c r="C44" s="160">
        <v>1</v>
      </c>
      <c r="D44" s="160" t="s">
        <v>120</v>
      </c>
      <c r="E44" s="148">
        <v>0</v>
      </c>
      <c r="F44" s="145">
        <f t="shared" si="0"/>
        <v>0</v>
      </c>
      <c r="G44" s="145">
        <f t="shared" si="1"/>
        <v>0</v>
      </c>
      <c r="H44" s="111"/>
    </row>
    <row r="45" spans="1:9" s="6" customFormat="1" ht="15.6" customHeight="1">
      <c r="A45" s="142"/>
      <c r="B45" s="163" t="s">
        <v>122</v>
      </c>
      <c r="C45" s="160"/>
      <c r="D45" s="160"/>
      <c r="E45" s="148"/>
      <c r="F45" s="145"/>
      <c r="G45" s="145"/>
      <c r="H45" s="111"/>
    </row>
    <row r="46" spans="1:9" s="6" customFormat="1" ht="15.6" customHeight="1">
      <c r="A46" s="142">
        <v>20</v>
      </c>
      <c r="B46" s="152" t="s">
        <v>116</v>
      </c>
      <c r="C46" s="160">
        <v>24</v>
      </c>
      <c r="D46" s="160" t="s">
        <v>8</v>
      </c>
      <c r="E46" s="148">
        <v>0</v>
      </c>
      <c r="F46" s="145">
        <f>SUM(C46*E46)</f>
        <v>0</v>
      </c>
      <c r="G46" s="145">
        <f>SUM(F46*1.2)</f>
        <v>0</v>
      </c>
      <c r="H46" s="111"/>
    </row>
    <row r="47" spans="1:9" s="6" customFormat="1" ht="15.6" customHeight="1">
      <c r="A47" s="142">
        <v>21</v>
      </c>
      <c r="B47" s="152" t="s">
        <v>117</v>
      </c>
      <c r="C47" s="160">
        <v>24</v>
      </c>
      <c r="D47" s="160" t="s">
        <v>8</v>
      </c>
      <c r="E47" s="148">
        <v>0</v>
      </c>
      <c r="F47" s="145">
        <f>SUM(C47*E47)</f>
        <v>0</v>
      </c>
      <c r="G47" s="145">
        <f>SUM(F47*1.2)</f>
        <v>0</v>
      </c>
      <c r="H47" s="111"/>
    </row>
    <row r="48" spans="1:9" s="6" customFormat="1" ht="27" customHeight="1">
      <c r="A48" s="142">
        <v>22</v>
      </c>
      <c r="B48" s="152" t="s">
        <v>171</v>
      </c>
      <c r="C48" s="160">
        <v>6</v>
      </c>
      <c r="D48" s="160" t="s">
        <v>8</v>
      </c>
      <c r="E48" s="148">
        <v>0</v>
      </c>
      <c r="F48" s="145">
        <f t="shared" ref="F48:F55" si="2">SUM(C48*E48)</f>
        <v>0</v>
      </c>
      <c r="G48" s="145">
        <f t="shared" ref="G48:G55" si="3">SUM(F48*1.2)</f>
        <v>0</v>
      </c>
      <c r="H48" s="111"/>
    </row>
    <row r="49" spans="1:10" s="6" customFormat="1" ht="15.6" customHeight="1">
      <c r="A49" s="142">
        <v>23</v>
      </c>
      <c r="B49" s="152" t="s">
        <v>172</v>
      </c>
      <c r="C49" s="160">
        <v>6</v>
      </c>
      <c r="D49" s="160" t="s">
        <v>8</v>
      </c>
      <c r="E49" s="148">
        <v>0</v>
      </c>
      <c r="F49" s="145">
        <f t="shared" si="2"/>
        <v>0</v>
      </c>
      <c r="G49" s="145">
        <f t="shared" si="3"/>
        <v>0</v>
      </c>
      <c r="H49" s="111"/>
    </row>
    <row r="50" spans="1:10" s="6" customFormat="1" ht="15.6" customHeight="1">
      <c r="A50" s="142">
        <v>24</v>
      </c>
      <c r="B50" s="152" t="s">
        <v>173</v>
      </c>
      <c r="C50" s="160">
        <v>4</v>
      </c>
      <c r="D50" s="160" t="s">
        <v>8</v>
      </c>
      <c r="E50" s="148">
        <v>0</v>
      </c>
      <c r="F50" s="145">
        <f t="shared" si="2"/>
        <v>0</v>
      </c>
      <c r="G50" s="145">
        <f t="shared" si="3"/>
        <v>0</v>
      </c>
      <c r="H50" s="111"/>
    </row>
    <row r="51" spans="1:10" s="6" customFormat="1" ht="15.6" customHeight="1">
      <c r="A51" s="142">
        <v>25</v>
      </c>
      <c r="B51" s="152" t="s">
        <v>174</v>
      </c>
      <c r="C51" s="160">
        <v>300</v>
      </c>
      <c r="D51" s="160" t="s">
        <v>104</v>
      </c>
      <c r="E51" s="148">
        <v>0</v>
      </c>
      <c r="F51" s="145">
        <f t="shared" si="2"/>
        <v>0</v>
      </c>
      <c r="G51" s="145">
        <f t="shared" si="3"/>
        <v>0</v>
      </c>
      <c r="H51" s="111"/>
    </row>
    <row r="52" spans="1:10" s="6" customFormat="1" ht="15.6" customHeight="1">
      <c r="A52" s="142">
        <v>26</v>
      </c>
      <c r="B52" s="152" t="s">
        <v>253</v>
      </c>
      <c r="C52" s="160">
        <v>130</v>
      </c>
      <c r="D52" s="160" t="s">
        <v>104</v>
      </c>
      <c r="E52" s="148">
        <v>0</v>
      </c>
      <c r="F52" s="145">
        <f t="shared" si="2"/>
        <v>0</v>
      </c>
      <c r="G52" s="145">
        <f t="shared" si="3"/>
        <v>0</v>
      </c>
      <c r="H52" s="111"/>
    </row>
    <row r="53" spans="1:10" s="6" customFormat="1" ht="15.6" customHeight="1">
      <c r="A53" s="142">
        <v>27</v>
      </c>
      <c r="B53" s="152" t="s">
        <v>175</v>
      </c>
      <c r="C53" s="160">
        <v>74</v>
      </c>
      <c r="D53" s="160" t="s">
        <v>95</v>
      </c>
      <c r="E53" s="148">
        <v>0</v>
      </c>
      <c r="F53" s="145">
        <f t="shared" si="2"/>
        <v>0</v>
      </c>
      <c r="G53" s="145">
        <f t="shared" si="3"/>
        <v>0</v>
      </c>
      <c r="H53" s="111"/>
    </row>
    <row r="54" spans="1:10" s="6" customFormat="1" ht="15.6" customHeight="1">
      <c r="A54" s="142">
        <v>28</v>
      </c>
      <c r="B54" s="183" t="s">
        <v>176</v>
      </c>
      <c r="C54" s="160">
        <v>120</v>
      </c>
      <c r="D54" s="160" t="s">
        <v>104</v>
      </c>
      <c r="E54" s="148">
        <v>0</v>
      </c>
      <c r="F54" s="145">
        <f t="shared" si="2"/>
        <v>0</v>
      </c>
      <c r="G54" s="145">
        <f t="shared" si="3"/>
        <v>0</v>
      </c>
      <c r="H54" s="111"/>
    </row>
    <row r="55" spans="1:10" s="6" customFormat="1" ht="15.6" customHeight="1">
      <c r="A55" s="142">
        <v>29</v>
      </c>
      <c r="B55" s="183" t="s">
        <v>177</v>
      </c>
      <c r="C55" s="160">
        <v>24</v>
      </c>
      <c r="D55" s="160" t="s">
        <v>104</v>
      </c>
      <c r="E55" s="148">
        <v>0</v>
      </c>
      <c r="F55" s="145">
        <f t="shared" si="2"/>
        <v>0</v>
      </c>
      <c r="G55" s="145">
        <f t="shared" si="3"/>
        <v>0</v>
      </c>
      <c r="H55" s="111"/>
    </row>
    <row r="56" spans="1:10" s="6" customFormat="1" ht="15.6" customHeight="1">
      <c r="A56" s="142">
        <v>30</v>
      </c>
      <c r="B56" s="152" t="s">
        <v>254</v>
      </c>
      <c r="C56" s="160">
        <v>6</v>
      </c>
      <c r="D56" s="160" t="s">
        <v>8</v>
      </c>
      <c r="E56" s="148">
        <v>0</v>
      </c>
      <c r="F56" s="145">
        <f>SUM(C56*E56)</f>
        <v>0</v>
      </c>
      <c r="G56" s="145">
        <f>SUM(F56*1.2)</f>
        <v>0</v>
      </c>
      <c r="H56" s="111"/>
    </row>
    <row r="57" spans="1:10" s="6" customFormat="1" ht="15.6" customHeight="1">
      <c r="A57" s="142">
        <v>31</v>
      </c>
      <c r="B57" s="152" t="s">
        <v>187</v>
      </c>
      <c r="C57" s="160">
        <v>6</v>
      </c>
      <c r="D57" s="160" t="s">
        <v>8</v>
      </c>
      <c r="E57" s="148">
        <v>0</v>
      </c>
      <c r="F57" s="145">
        <f>SUM(C57*E57)</f>
        <v>0</v>
      </c>
      <c r="G57" s="145">
        <f>SUM(F57*1.2)</f>
        <v>0</v>
      </c>
      <c r="H57" s="111"/>
    </row>
    <row r="58" spans="1:10" s="6" customFormat="1" ht="15.6" customHeight="1">
      <c r="A58" s="142">
        <v>32</v>
      </c>
      <c r="B58" s="152" t="s">
        <v>170</v>
      </c>
      <c r="C58" s="160">
        <v>18</v>
      </c>
      <c r="D58" s="160" t="s">
        <v>8</v>
      </c>
      <c r="E58" s="148">
        <v>0</v>
      </c>
      <c r="F58" s="145">
        <f t="shared" ref="F58:F59" si="4">SUM(C58*E58)</f>
        <v>0</v>
      </c>
      <c r="G58" s="145">
        <f t="shared" ref="G58:G59" si="5">SUM(F58*1.2)</f>
        <v>0</v>
      </c>
      <c r="H58" s="111"/>
    </row>
    <row r="59" spans="1:10" s="6" customFormat="1" ht="15.6" customHeight="1">
      <c r="A59" s="142">
        <v>33</v>
      </c>
      <c r="B59" s="152" t="s">
        <v>255</v>
      </c>
      <c r="C59" s="160">
        <v>6</v>
      </c>
      <c r="D59" s="160" t="s">
        <v>8</v>
      </c>
      <c r="E59" s="148">
        <v>0</v>
      </c>
      <c r="F59" s="145">
        <f t="shared" si="4"/>
        <v>0</v>
      </c>
      <c r="G59" s="145">
        <f t="shared" si="5"/>
        <v>0</v>
      </c>
      <c r="H59" s="111"/>
    </row>
    <row r="60" spans="1:10" s="6" customFormat="1" ht="15.6" customHeight="1">
      <c r="A60" s="142">
        <v>34</v>
      </c>
      <c r="B60" s="152" t="s">
        <v>118</v>
      </c>
      <c r="C60" s="160">
        <v>1</v>
      </c>
      <c r="D60" s="160" t="s">
        <v>8</v>
      </c>
      <c r="E60" s="164">
        <v>0</v>
      </c>
      <c r="F60" s="145">
        <f>SUM(C60*E60)</f>
        <v>0</v>
      </c>
      <c r="G60" s="145">
        <f t="shared" ref="G60:G68" si="6">SUM(F60*1.2)</f>
        <v>0</v>
      </c>
      <c r="H60" s="111"/>
    </row>
    <row r="61" spans="1:10" s="6" customFormat="1" ht="15.6" customHeight="1">
      <c r="A61" s="142">
        <v>35</v>
      </c>
      <c r="B61" s="152" t="s">
        <v>178</v>
      </c>
      <c r="C61" s="160">
        <v>9</v>
      </c>
      <c r="D61" s="160" t="s">
        <v>90</v>
      </c>
      <c r="E61" s="164">
        <v>0</v>
      </c>
      <c r="F61" s="145">
        <f>SUM(C61*E61)</f>
        <v>0</v>
      </c>
      <c r="G61" s="145">
        <f t="shared" si="6"/>
        <v>0</v>
      </c>
      <c r="H61" s="111"/>
    </row>
    <row r="62" spans="1:10" s="6" customFormat="1" ht="15.6" customHeight="1">
      <c r="A62" s="142">
        <v>36</v>
      </c>
      <c r="B62" s="152" t="s">
        <v>119</v>
      </c>
      <c r="C62" s="160">
        <v>1</v>
      </c>
      <c r="D62" s="160" t="s">
        <v>8</v>
      </c>
      <c r="E62" s="164">
        <v>0</v>
      </c>
      <c r="F62" s="145">
        <f>SUM(C62*E62)</f>
        <v>0</v>
      </c>
      <c r="G62" s="145">
        <f t="shared" si="6"/>
        <v>0</v>
      </c>
      <c r="H62" s="111"/>
    </row>
    <row r="63" spans="1:10" s="6" customFormat="1" ht="15.6" customHeight="1">
      <c r="A63" s="142">
        <v>37</v>
      </c>
      <c r="B63" s="152" t="s">
        <v>188</v>
      </c>
      <c r="C63" s="156">
        <v>1</v>
      </c>
      <c r="D63" s="160" t="s">
        <v>120</v>
      </c>
      <c r="E63" s="164">
        <v>0</v>
      </c>
      <c r="F63" s="145">
        <f>SUM(C63*E63)</f>
        <v>0</v>
      </c>
      <c r="G63" s="145">
        <f t="shared" si="6"/>
        <v>0</v>
      </c>
      <c r="H63" s="111"/>
      <c r="J63" s="9"/>
    </row>
    <row r="64" spans="1:10" ht="30" customHeight="1">
      <c r="A64" s="203" t="s">
        <v>114</v>
      </c>
      <c r="B64" s="203"/>
      <c r="C64" s="203"/>
      <c r="D64" s="203"/>
      <c r="E64" s="203"/>
      <c r="F64" s="159">
        <f>SUM(F36:F63)</f>
        <v>0</v>
      </c>
      <c r="G64" s="159">
        <f t="shared" si="6"/>
        <v>0</v>
      </c>
      <c r="H64" s="112"/>
      <c r="I64" s="105"/>
    </row>
    <row r="65" spans="1:9" s="6" customFormat="1" ht="37.799999999999997" customHeight="1">
      <c r="A65" s="205" t="s">
        <v>148</v>
      </c>
      <c r="B65" s="205"/>
      <c r="C65" s="156"/>
      <c r="D65" s="142"/>
      <c r="E65" s="148"/>
      <c r="F65" s="145"/>
      <c r="G65" s="145"/>
      <c r="H65" s="108"/>
    </row>
    <row r="66" spans="1:9" s="6" customFormat="1" ht="15.6" customHeight="1">
      <c r="A66" s="142">
        <v>38</v>
      </c>
      <c r="B66" s="143" t="s">
        <v>129</v>
      </c>
      <c r="C66" s="142">
        <v>1</v>
      </c>
      <c r="D66" s="142" t="s">
        <v>120</v>
      </c>
      <c r="E66" s="144">
        <v>0</v>
      </c>
      <c r="F66" s="145">
        <f t="shared" ref="F66" si="7">SUM(C66*E66)</f>
        <v>0</v>
      </c>
      <c r="G66" s="145">
        <f t="shared" ref="G66" si="8">SUM(F66*1.2)</f>
        <v>0</v>
      </c>
      <c r="H66" s="111"/>
    </row>
    <row r="67" spans="1:9" s="6" customFormat="1" ht="28.8" customHeight="1">
      <c r="A67" s="203" t="s">
        <v>194</v>
      </c>
      <c r="B67" s="203"/>
      <c r="C67" s="203"/>
      <c r="D67" s="203"/>
      <c r="E67" s="203"/>
      <c r="F67" s="159">
        <f>SUM(F66)</f>
        <v>0</v>
      </c>
      <c r="G67" s="159">
        <f>SUM(F67*1.2)</f>
        <v>0</v>
      </c>
      <c r="H67" s="112"/>
      <c r="I67" s="105"/>
    </row>
    <row r="68" spans="1:9" s="6" customFormat="1" ht="49.2" customHeight="1">
      <c r="A68" s="204" t="s">
        <v>184</v>
      </c>
      <c r="B68" s="204"/>
      <c r="C68" s="204"/>
      <c r="D68" s="204"/>
      <c r="E68" s="204"/>
      <c r="F68" s="165">
        <f>SUM(F64+F33+F17+F67)</f>
        <v>0</v>
      </c>
      <c r="G68" s="166">
        <f t="shared" si="6"/>
        <v>0</v>
      </c>
      <c r="H68" s="108"/>
      <c r="I68" s="106"/>
    </row>
  </sheetData>
  <mergeCells count="9">
    <mergeCell ref="A34:G34"/>
    <mergeCell ref="A64:E64"/>
    <mergeCell ref="A18:G18"/>
    <mergeCell ref="A12:G12"/>
    <mergeCell ref="A68:E68"/>
    <mergeCell ref="A33:E33"/>
    <mergeCell ref="A17:E17"/>
    <mergeCell ref="A65:B65"/>
    <mergeCell ref="A67:E67"/>
  </mergeCells>
  <conditionalFormatting sqref="E11 E13:E17 E19:E67 C7:C8 E1:F9 G3:G4 M4:M7 I2 I4:J10">
    <cfRule type="cellIs" dxfId="2" priority="6" stopIfTrue="1" operator="greaterThan">
      <formula>0</formula>
    </cfRule>
  </conditionalFormatting>
  <conditionalFormatting sqref="E66:E67">
    <cfRule type="cellIs" dxfId="1" priority="1" stopIfTrue="1" operator="greaterThan">
      <formula>0</formula>
    </cfRule>
  </conditionalFormatting>
  <pageMargins left="0.23622047244094491" right="0.23622047244094491" top="0.74803149606299213" bottom="0.74803149606299213" header="0.31496062992125984" footer="0.31496062992125984"/>
  <pageSetup paperSize="9" scale="85" orientation="portrait" horizontalDpi="4294967293" verticalDpi="4294967293" r:id="rId1"/>
  <headerFooter>
    <oddFooter>Strana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4</vt:i4>
      </vt:variant>
    </vt:vector>
  </HeadingPairs>
  <TitlesOfParts>
    <vt:vector size="4" baseType="lpstr">
      <vt:lpstr>krycí list</vt:lpstr>
      <vt:lpstr>rekapitulacia</vt:lpstr>
      <vt:lpstr>vv 01</vt:lpstr>
      <vt:lpstr>vv 02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2006-11-28T10:32:46Z</dcterms:created>
  <dcterms:modified xsi:type="dcterms:W3CDTF">2015-04-23T16:38:05Z</dcterms:modified>
</cp:coreProperties>
</file>