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Praca\PPA\Prieskum trhu\"/>
    </mc:Choice>
  </mc:AlternateContent>
  <xr:revisionPtr revIDLastSave="0" documentId="13_ncr:1_{9B203456-EC37-4494-8867-B68B8243F82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VVPT" sheetId="3" r:id="rId1"/>
  </sheets>
  <definedNames>
    <definedName name="_xlnm.Print_Area" localSheetId="0">VVPT!$A$2:$G$126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6" i="3" l="1"/>
  <c r="H107" i="3"/>
  <c r="H108" i="3"/>
  <c r="H109" i="3"/>
  <c r="H110" i="3"/>
  <c r="H105" i="3"/>
  <c r="H90" i="3"/>
  <c r="H88" i="3"/>
  <c r="H85" i="3"/>
  <c r="H77" i="3"/>
  <c r="H73" i="3"/>
  <c r="H84" i="3"/>
  <c r="H70" i="3"/>
  <c r="K82" i="3"/>
  <c r="J82" i="3"/>
  <c r="H81" i="3"/>
  <c r="H80" i="3"/>
  <c r="H58" i="3"/>
  <c r="H79" i="3"/>
  <c r="H83" i="3"/>
  <c r="H86" i="3"/>
  <c r="H87" i="3"/>
  <c r="H78" i="3"/>
  <c r="H67" i="3"/>
  <c r="H66" i="3"/>
  <c r="H62" i="3"/>
  <c r="H71" i="3"/>
  <c r="H60" i="3"/>
  <c r="H57" i="3"/>
  <c r="K69" i="3"/>
  <c r="J69" i="3"/>
  <c r="H68" i="3"/>
  <c r="H56" i="3"/>
  <c r="H52" i="3"/>
  <c r="H59" i="3"/>
  <c r="H26" i="3"/>
  <c r="H54" i="3"/>
  <c r="H55" i="3"/>
  <c r="H53" i="3"/>
  <c r="H48" i="3"/>
  <c r="H36" i="3"/>
  <c r="H46" i="3"/>
  <c r="H44" i="3"/>
  <c r="H40" i="3"/>
  <c r="H45" i="3"/>
  <c r="H37" i="3"/>
  <c r="H35" i="3"/>
  <c r="H31" i="3"/>
  <c r="H38" i="3"/>
  <c r="H25" i="3"/>
  <c r="H29" i="3"/>
  <c r="H16" i="3"/>
  <c r="H24" i="3"/>
  <c r="H22" i="3"/>
  <c r="H20" i="3"/>
  <c r="H21" i="3"/>
  <c r="H19" i="3"/>
  <c r="H17" i="3"/>
  <c r="H18" i="3"/>
  <c r="H27" i="3"/>
  <c r="H28" i="3"/>
  <c r="H23" i="3"/>
  <c r="E90" i="3"/>
  <c r="E73" i="3"/>
  <c r="E62" i="3"/>
  <c r="E48" i="3"/>
  <c r="L82" i="3" l="1"/>
  <c r="H82" i="3" s="1"/>
  <c r="L69" i="3"/>
  <c r="H69" i="3" s="1"/>
  <c r="F90" i="3"/>
  <c r="G90" i="3" s="1"/>
  <c r="F73" i="3"/>
  <c r="G73" i="3" s="1"/>
  <c r="F62" i="3"/>
  <c r="G62" i="3" s="1"/>
  <c r="F48" i="3"/>
  <c r="G48" i="3" s="1"/>
  <c r="E40" i="3" l="1"/>
  <c r="E31" i="3"/>
  <c r="G93" i="3" s="1"/>
  <c r="F40" i="3" l="1"/>
  <c r="F31" i="3"/>
  <c r="G31" i="3" l="1"/>
  <c r="G94" i="3"/>
  <c r="G40" i="3"/>
  <c r="G95" i="3" l="1"/>
</calcChain>
</file>

<file path=xl/sharedStrings.xml><?xml version="1.0" encoding="utf-8"?>
<sst xmlns="http://schemas.openxmlformats.org/spreadsheetml/2006/main" count="196" uniqueCount="93">
  <si>
    <t>Požadované technické parametre a vybavenie</t>
  </si>
  <si>
    <t>Jednotka</t>
  </si>
  <si>
    <t>Minimálne</t>
  </si>
  <si>
    <t>Maximálne</t>
  </si>
  <si>
    <t>Presne</t>
  </si>
  <si>
    <t>ks</t>
  </si>
  <si>
    <t>kW</t>
  </si>
  <si>
    <t>áno</t>
  </si>
  <si>
    <t>Sumárna ponuka bez DPH</t>
  </si>
  <si>
    <t>Sumárna ponuka s DPH</t>
  </si>
  <si>
    <t xml:space="preserve">Pokyny pre vypracovanie ponuky: </t>
  </si>
  <si>
    <t xml:space="preserve"> "ano" resp. "nie" potvrdí resp. nepotvrdí jeho vybavenosť oproti požiadavkam obstarávateľa. </t>
  </si>
  <si>
    <t>Potvrdenie údajov o ponúkanom tovaru/zariadení oprávneným zástupcom uchádzača:</t>
  </si>
  <si>
    <t>Obchodný názov:</t>
  </si>
  <si>
    <t>Kontaktná osoba:</t>
  </si>
  <si>
    <t>Sídlo:</t>
  </si>
  <si>
    <t>IČO:</t>
  </si>
  <si>
    <t>DIČ:</t>
  </si>
  <si>
    <t>Ponuka *</t>
  </si>
  <si>
    <t>* V stlpci "Ponuka" uvedie uchádzač ku každej položke špecifikácie parameter ponukaného zariadenia/tovaru alebo slovom</t>
  </si>
  <si>
    <t>...............................................................</t>
  </si>
  <si>
    <t>podpis a pečiatka</t>
  </si>
  <si>
    <t>V .................................. Dňa .................................</t>
  </si>
  <si>
    <t>Vypočítaná DPH z navrhovanej sumy ( 23% )</t>
  </si>
  <si>
    <t>Uvedte ponúkaný typ zariadenia a názov výrobcu:</t>
  </si>
  <si>
    <t>Počet ks</t>
  </si>
  <si>
    <t>Cena za ks bez DPH</t>
  </si>
  <si>
    <t>Celková cena bez DPH</t>
  </si>
  <si>
    <t>DPH</t>
  </si>
  <si>
    <t>Celková cena s DPH</t>
  </si>
  <si>
    <t>Cena</t>
  </si>
  <si>
    <t xml:space="preserve">Plynová rotačná pec </t>
  </si>
  <si>
    <t>Programovanie receptúr</t>
  </si>
  <si>
    <t>Možnosť nástreku</t>
  </si>
  <si>
    <t>Vozík pre rotačnú pec</t>
  </si>
  <si>
    <t>Kompatibilita s ponúkanou rotačnou pecou</t>
  </si>
  <si>
    <t>Plech na pečenie</t>
  </si>
  <si>
    <t>Perforovaný</t>
  </si>
  <si>
    <t>Rozmery 600x400 mm</t>
  </si>
  <si>
    <t>Riadená kysiareň</t>
  </si>
  <si>
    <t>Kompatibilita paramentrov s ponúkanou rotačnou pecou</t>
  </si>
  <si>
    <t>počet</t>
  </si>
  <si>
    <t>Programovateľná podľa druhu pečenia a požadovaného času ukončenia kysnutia/fermentácie</t>
  </si>
  <si>
    <t>Prevedenie nerez</t>
  </si>
  <si>
    <t>Valcovačka cesta</t>
  </si>
  <si>
    <t>Presné nastavenie hrúbky cesta</t>
  </si>
  <si>
    <t>Samostatne stojaca</t>
  </si>
  <si>
    <t>Šírka ramena</t>
  </si>
  <si>
    <t>cm</t>
  </si>
  <si>
    <t>Manažment vlhkosti 10-100%</t>
  </si>
  <si>
    <t>Telo zariadenia vyrobené z nerezovej ocele AISI 304</t>
  </si>
  <si>
    <t>Príkon</t>
  </si>
  <si>
    <t>Funkcia zabraňujúca kvapkaniu</t>
  </si>
  <si>
    <t>Maximálna výška</t>
  </si>
  <si>
    <t>mm</t>
  </si>
  <si>
    <t>Maximálna dĺžka</t>
  </si>
  <si>
    <t>L</t>
  </si>
  <si>
    <t>Zariadenie na plnenie krémom</t>
  </si>
  <si>
    <t>Ak uchádzač nie je platiteľom DPH, uvedie navrhovanú zmluvnú cenu celkom. Na skutočnosť, že nie je platiteľom  DPH, upozorní v tabuľke nižšie v riadku IČ DPH.</t>
  </si>
  <si>
    <t>IČ DPH:</t>
  </si>
  <si>
    <t>Minimálna kapacita počtu plechov</t>
  </si>
  <si>
    <t>Minimálny počet pozícií pre plechy 60x40 cm</t>
  </si>
  <si>
    <t>Minimálny počet fáz programového pečenia</t>
  </si>
  <si>
    <t>Minimálna dĺžka ramena</t>
  </si>
  <si>
    <t>Systém dlhého kvasenia chleba a croissantového pečiva</t>
  </si>
  <si>
    <t>Teplotný rozsah minimálne v rozmedzí: 50-300 °C</t>
  </si>
  <si>
    <t>Riadené vetranie a zvlhčovanie</t>
  </si>
  <si>
    <t>Názov zákazky:</t>
  </si>
  <si>
    <t>Dodávka pekárenskej technológie pre projekt „Rozšírenie kapacít pekárenskej výroby v spoločnosti Jacob's bakery s. r. o.“</t>
  </si>
  <si>
    <t>Obstarávateľ</t>
  </si>
  <si>
    <t>Názov:</t>
  </si>
  <si>
    <t>Jacob's bakery s. r. o.</t>
  </si>
  <si>
    <t>Mlynská 870/25, 040 01 Košice – Staré Mesto</t>
  </si>
  <si>
    <t>Minimálny počet úrovní ventilácie</t>
  </si>
  <si>
    <t>úroveň</t>
  </si>
  <si>
    <t>Minimálny počet zásuvov (60x40)</t>
  </si>
  <si>
    <t>mesiacov</t>
  </si>
  <si>
    <t>Pedál pre dávkovanie krémov</t>
  </si>
  <si>
    <t>Programovatelné množstva dávkovnia</t>
  </si>
  <si>
    <t>Ohrievanie nádoby</t>
  </si>
  <si>
    <t>Dvoj trysková koncovka s adapterom</t>
  </si>
  <si>
    <t>Záruka a servis zariadenia</t>
  </si>
  <si>
    <t>Integrovaný odsávač par</t>
  </si>
  <si>
    <t>Maximálna šírka zariadenia</t>
  </si>
  <si>
    <t>Maximálna hlbka zariadenia( bez odsavača par, uzavreté dvere)</t>
  </si>
  <si>
    <t>Maximálna výška zariadenia</t>
  </si>
  <si>
    <t>Maximálna dlžka</t>
  </si>
  <si>
    <t>Maximálna šírka</t>
  </si>
  <si>
    <t xml:space="preserve">   Uchádzač vypĺňa všetky bunky tejto farby</t>
  </si>
  <si>
    <t>Výkaz výmer - ponuka vrátane požadovaných technických parametrov</t>
  </si>
  <si>
    <t>Minimálny objem nádoby</t>
  </si>
  <si>
    <t>Kontrola</t>
  </si>
  <si>
    <t>Teplotný rozsah minimálne v rozmedzí: -15 až +35°C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</si>
</sst>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34"/>
      </patternFill>
    </fill>
    <fill>
      <patternFill patternType="solid">
        <fgColor theme="9" tint="0.59999389629810485"/>
        <bgColor indexed="34"/>
      </patternFill>
    </fill>
    <fill>
      <patternFill patternType="solid">
        <fgColor theme="5" tint="0.59999389629810485"/>
        <bgColor indexed="31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0.59999389629810485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3" tint="0.59999389629810485"/>
        <bgColor indexed="34"/>
      </patternFill>
    </fill>
  </fills>
  <borders count="6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7" fillId="7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5" borderId="1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/>
    </xf>
    <xf numFmtId="0" fontId="5" fillId="12" borderId="21" xfId="0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1" fontId="1" fillId="11" borderId="12" xfId="0" applyNumberFormat="1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left" wrapText="1"/>
    </xf>
    <xf numFmtId="0" fontId="1" fillId="2" borderId="0" xfId="0" applyFont="1" applyFill="1"/>
    <xf numFmtId="1" fontId="1" fillId="10" borderId="12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49" xfId="0" applyFont="1" applyBorder="1" applyAlignment="1">
      <alignment horizontal="center" vertical="center"/>
    </xf>
    <xf numFmtId="3" fontId="7" fillId="0" borderId="50" xfId="0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7" fillId="0" borderId="60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1" fontId="1" fillId="10" borderId="11" xfId="0" applyNumberFormat="1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4" fontId="8" fillId="3" borderId="23" xfId="0" applyNumberFormat="1" applyFont="1" applyFill="1" applyBorder="1" applyAlignment="1">
      <alignment horizontal="center" vertical="center"/>
    </xf>
    <xf numFmtId="4" fontId="8" fillId="9" borderId="23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3" fillId="5" borderId="59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3" fillId="5" borderId="58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3" fillId="10" borderId="24" xfId="0" applyFont="1" applyFill="1" applyBorder="1" applyAlignment="1">
      <alignment horizontal="right"/>
    </xf>
    <xf numFmtId="0" fontId="3" fillId="10" borderId="22" xfId="0" applyFont="1" applyFill="1" applyBorder="1" applyAlignment="1">
      <alignment horizontal="center"/>
    </xf>
    <xf numFmtId="0" fontId="1" fillId="10" borderId="22" xfId="0" applyFont="1" applyFill="1" applyBorder="1" applyAlignment="1">
      <alignment horizontal="center"/>
    </xf>
    <xf numFmtId="0" fontId="1" fillId="10" borderId="31" xfId="0" applyFont="1" applyFill="1" applyBorder="1"/>
    <xf numFmtId="164" fontId="5" fillId="9" borderId="35" xfId="0" applyNumberFormat="1" applyFont="1" applyFill="1" applyBorder="1"/>
    <xf numFmtId="0" fontId="3" fillId="10" borderId="12" xfId="0" applyFont="1" applyFill="1" applyBorder="1" applyAlignment="1">
      <alignment horizontal="right"/>
    </xf>
    <xf numFmtId="0" fontId="3" fillId="10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0" borderId="0" xfId="0" applyFont="1" applyFill="1"/>
    <xf numFmtId="164" fontId="5" fillId="9" borderId="13" xfId="0" applyNumberFormat="1" applyFont="1" applyFill="1" applyBorder="1"/>
    <xf numFmtId="0" fontId="3" fillId="10" borderId="11" xfId="0" applyFont="1" applyFill="1" applyBorder="1" applyAlignment="1">
      <alignment horizontal="right"/>
    </xf>
    <xf numFmtId="0" fontId="3" fillId="10" borderId="10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10" borderId="10" xfId="0" applyFont="1" applyFill="1" applyBorder="1"/>
    <xf numFmtId="164" fontId="5" fillId="9" borderId="14" xfId="0" applyNumberFormat="1" applyFont="1" applyFill="1" applyBorder="1"/>
    <xf numFmtId="0" fontId="3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justify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1" fillId="0" borderId="0" xfId="0" applyFont="1" applyAlignment="1">
      <alignment vertical="center"/>
    </xf>
    <xf numFmtId="0" fontId="7" fillId="7" borderId="16" xfId="0" applyFont="1" applyFill="1" applyBorder="1" applyAlignment="1" applyProtection="1">
      <alignment horizontal="center" vertical="center"/>
      <protection locked="0"/>
    </xf>
    <xf numFmtId="3" fontId="7" fillId="7" borderId="16" xfId="0" applyNumberFormat="1" applyFont="1" applyFill="1" applyBorder="1" applyAlignment="1" applyProtection="1">
      <alignment horizontal="center" vertical="center"/>
      <protection locked="0"/>
    </xf>
    <xf numFmtId="0" fontId="7" fillId="7" borderId="52" xfId="0" applyFont="1" applyFill="1" applyBorder="1" applyAlignment="1" applyProtection="1">
      <alignment horizontal="center" vertical="center"/>
      <protection locked="0"/>
    </xf>
    <xf numFmtId="0" fontId="7" fillId="7" borderId="54" xfId="0" applyFont="1" applyFill="1" applyBorder="1" applyAlignment="1" applyProtection="1">
      <alignment horizontal="center" vertical="center"/>
      <protection locked="0"/>
    </xf>
    <xf numFmtId="4" fontId="8" fillId="7" borderId="23" xfId="0" applyNumberFormat="1" applyFont="1" applyFill="1" applyBorder="1" applyAlignment="1" applyProtection="1">
      <alignment horizontal="center" vertical="center"/>
      <protection locked="0"/>
    </xf>
    <xf numFmtId="0" fontId="7" fillId="7" borderId="61" xfId="0" applyFont="1" applyFill="1" applyBorder="1" applyAlignment="1" applyProtection="1">
      <alignment horizontal="center" vertical="center"/>
      <protection locked="0"/>
    </xf>
    <xf numFmtId="0" fontId="7" fillId="7" borderId="4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5" fillId="7" borderId="28" xfId="0" applyFont="1" applyFill="1" applyBorder="1" applyAlignment="1" applyProtection="1">
      <alignment horizontal="center"/>
      <protection locked="0"/>
    </xf>
    <xf numFmtId="0" fontId="5" fillId="7" borderId="29" xfId="0" applyFont="1" applyFill="1" applyBorder="1" applyAlignment="1" applyProtection="1">
      <alignment horizontal="center"/>
      <protection locked="0"/>
    </xf>
    <xf numFmtId="0" fontId="5" fillId="7" borderId="30" xfId="0" applyFont="1" applyFill="1" applyBorder="1" applyAlignment="1" applyProtection="1">
      <alignment horizontal="center"/>
      <protection locked="0"/>
    </xf>
    <xf numFmtId="0" fontId="5" fillId="8" borderId="56" xfId="0" applyFont="1" applyFill="1" applyBorder="1" applyAlignment="1">
      <alignment horizontal="left" wrapText="1"/>
    </xf>
    <xf numFmtId="0" fontId="0" fillId="0" borderId="57" xfId="0" applyBorder="1" applyAlignment="1">
      <alignment wrapText="1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left"/>
    </xf>
    <xf numFmtId="0" fontId="0" fillId="0" borderId="42" xfId="0" applyBorder="1" applyAlignment="1">
      <alignment horizontal="left"/>
    </xf>
    <xf numFmtId="0" fontId="5" fillId="0" borderId="55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5" fillId="0" borderId="40" xfId="0" applyFont="1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54" xfId="0" applyBorder="1" applyAlignment="1">
      <alignment horizontal="left"/>
    </xf>
    <xf numFmtId="3" fontId="0" fillId="0" borderId="43" xfId="0" applyNumberFormat="1" applyBorder="1" applyAlignment="1">
      <alignment horizontal="left"/>
    </xf>
    <xf numFmtId="0" fontId="0" fillId="0" borderId="41" xfId="0" applyBorder="1" applyAlignment="1">
      <alignment horizontal="left"/>
    </xf>
    <xf numFmtId="0" fontId="5" fillId="6" borderId="25" xfId="0" applyFont="1" applyFill="1" applyBorder="1" applyAlignment="1">
      <alignment horizontal="left" vertical="center"/>
    </xf>
    <xf numFmtId="0" fontId="5" fillId="6" borderId="26" xfId="0" applyFont="1" applyFill="1" applyBorder="1" applyAlignment="1">
      <alignment horizontal="left" vertical="center"/>
    </xf>
    <xf numFmtId="0" fontId="5" fillId="6" borderId="27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9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wrapText="1"/>
    </xf>
    <xf numFmtId="0" fontId="0" fillId="3" borderId="38" xfId="0" applyFill="1" applyBorder="1" applyAlignment="1">
      <alignment horizontal="left" wrapText="1"/>
    </xf>
    <xf numFmtId="0" fontId="0" fillId="3" borderId="42" xfId="0" applyFill="1" applyBorder="1" applyAlignment="1">
      <alignment horizontal="left" wrapText="1"/>
    </xf>
    <xf numFmtId="0" fontId="0" fillId="3" borderId="39" xfId="0" applyFill="1" applyBorder="1" applyAlignment="1">
      <alignment horizontal="left" wrapText="1"/>
    </xf>
    <xf numFmtId="0" fontId="0" fillId="3" borderId="40" xfId="0" applyFill="1" applyBorder="1" applyAlignment="1">
      <alignment horizontal="left" wrapText="1"/>
    </xf>
    <xf numFmtId="0" fontId="0" fillId="3" borderId="43" xfId="0" applyFill="1" applyBorder="1" applyAlignment="1">
      <alignment horizontal="left" wrapText="1"/>
    </xf>
    <xf numFmtId="0" fontId="0" fillId="3" borderId="41" xfId="0" applyFill="1" applyBorder="1" applyAlignment="1">
      <alignment horizontal="left" wrapText="1"/>
    </xf>
    <xf numFmtId="0" fontId="5" fillId="3" borderId="38" xfId="0" applyFont="1" applyFill="1" applyBorder="1" applyAlignment="1">
      <alignment horizontal="left" vertical="center" wrapText="1"/>
    </xf>
    <xf numFmtId="0" fontId="0" fillId="3" borderId="39" xfId="0" applyFill="1" applyBorder="1" applyAlignment="1">
      <alignment horizontal="left" vertical="center" wrapText="1"/>
    </xf>
    <xf numFmtId="0" fontId="0" fillId="3" borderId="40" xfId="0" applyFill="1" applyBorder="1" applyAlignment="1">
      <alignment horizontal="left" vertical="center" wrapText="1"/>
    </xf>
    <xf numFmtId="0" fontId="0" fillId="3" borderId="41" xfId="0" applyFill="1" applyBorder="1" applyAlignment="1">
      <alignment horizontal="left" vertical="center" wrapText="1"/>
    </xf>
    <xf numFmtId="0" fontId="5" fillId="3" borderId="28" xfId="0" applyFont="1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7" borderId="46" xfId="0" applyFont="1" applyFill="1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7" fillId="7" borderId="15" xfId="0" applyFont="1" applyFill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3" fillId="5" borderId="21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left" vertical="center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7" borderId="11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1" fillId="0" borderId="0" xfId="0" applyFont="1" applyProtection="1"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2E0AE"/>
      <rgbColor rgb="00FFFF99"/>
      <rgbColor rgb="00ADD58A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EA04-B293-4104-8B93-2A730275A6D7}">
  <dimension ref="A1:S126"/>
  <sheetViews>
    <sheetView tabSelected="1" topLeftCell="A5" zoomScaleNormal="100" workbookViewId="0">
      <selection activeCell="N27" sqref="N27"/>
    </sheetView>
  </sheetViews>
  <sheetFormatPr defaultColWidth="11.44140625" defaultRowHeight="11.4" x14ac:dyDescent="0.2"/>
  <cols>
    <col min="1" max="1" width="3" style="92" customWidth="1"/>
    <col min="2" max="2" width="50.109375" style="4" customWidth="1"/>
    <col min="3" max="3" width="8.33203125" style="81" customWidth="1"/>
    <col min="4" max="4" width="11.109375" style="81" customWidth="1"/>
    <col min="5" max="5" width="10" style="81" customWidth="1"/>
    <col min="6" max="6" width="9.33203125" style="4" customWidth="1"/>
    <col min="7" max="7" width="11.109375" style="4" bestFit="1" customWidth="1"/>
    <col min="8" max="8" width="19.33203125" style="4" customWidth="1"/>
    <col min="9" max="9" width="11.44140625" style="4"/>
    <col min="10" max="12" width="0" style="4" hidden="1" customWidth="1"/>
    <col min="13" max="16384" width="11.44140625" style="4"/>
  </cols>
  <sheetData>
    <row r="1" spans="1:15" ht="6" customHeight="1" x14ac:dyDescent="0.25">
      <c r="A1" s="1"/>
      <c r="B1" s="2"/>
      <c r="C1" s="2"/>
      <c r="D1" s="2"/>
      <c r="E1" s="2"/>
      <c r="F1" s="3"/>
      <c r="G1" s="3"/>
    </row>
    <row r="2" spans="1:15" ht="13.8" x14ac:dyDescent="0.25">
      <c r="A2" s="127" t="s">
        <v>89</v>
      </c>
      <c r="B2" s="127"/>
      <c r="C2" s="127"/>
      <c r="D2" s="127"/>
      <c r="E2" s="127"/>
      <c r="F2" s="127"/>
      <c r="G2" s="127"/>
    </row>
    <row r="3" spans="1:15" ht="14.4" thickBot="1" x14ac:dyDescent="0.3">
      <c r="A3" s="2"/>
      <c r="B3" s="2"/>
      <c r="C3" s="2"/>
      <c r="D3" s="2"/>
      <c r="E3" s="2"/>
      <c r="F3" s="2"/>
      <c r="G3" s="2"/>
    </row>
    <row r="4" spans="1:15" ht="17.55" customHeight="1" x14ac:dyDescent="0.2">
      <c r="A4" s="137" t="s">
        <v>67</v>
      </c>
      <c r="B4" s="138"/>
      <c r="C4" s="131" t="s">
        <v>68</v>
      </c>
      <c r="D4" s="132"/>
      <c r="E4" s="132"/>
      <c r="F4" s="132"/>
      <c r="G4" s="133"/>
    </row>
    <row r="5" spans="1:15" ht="25.8" customHeight="1" thickBot="1" x14ac:dyDescent="0.25">
      <c r="A5" s="139"/>
      <c r="B5" s="140"/>
      <c r="C5" s="134"/>
      <c r="D5" s="135"/>
      <c r="E5" s="135"/>
      <c r="F5" s="135"/>
      <c r="G5" s="136"/>
    </row>
    <row r="6" spans="1:15" ht="14.4" thickBot="1" x14ac:dyDescent="0.3">
      <c r="A6" s="2"/>
      <c r="B6" s="2"/>
      <c r="C6" s="2"/>
      <c r="D6" s="2"/>
      <c r="E6" s="2"/>
      <c r="F6" s="2"/>
      <c r="G6" s="2"/>
    </row>
    <row r="7" spans="1:15" ht="13.8" thickBot="1" x14ac:dyDescent="0.3">
      <c r="A7" s="141" t="s">
        <v>69</v>
      </c>
      <c r="B7" s="142"/>
      <c r="C7" s="142"/>
      <c r="D7" s="142"/>
      <c r="E7" s="142"/>
      <c r="F7" s="142"/>
      <c r="G7" s="143"/>
    </row>
    <row r="8" spans="1:15" ht="13.2" x14ac:dyDescent="0.25">
      <c r="A8" s="112" t="s">
        <v>70</v>
      </c>
      <c r="B8" s="113"/>
      <c r="C8" s="113" t="s">
        <v>71</v>
      </c>
      <c r="D8" s="113"/>
      <c r="E8" s="113"/>
      <c r="F8" s="113"/>
      <c r="G8" s="118"/>
    </row>
    <row r="9" spans="1:15" ht="13.2" x14ac:dyDescent="0.25">
      <c r="A9" s="114" t="s">
        <v>15</v>
      </c>
      <c r="B9" s="115"/>
      <c r="C9" s="119" t="s">
        <v>72</v>
      </c>
      <c r="D9" s="115"/>
      <c r="E9" s="115"/>
      <c r="F9" s="115"/>
      <c r="G9" s="120"/>
    </row>
    <row r="10" spans="1:15" ht="13.8" thickBot="1" x14ac:dyDescent="0.3">
      <c r="A10" s="116" t="s">
        <v>16</v>
      </c>
      <c r="B10" s="117"/>
      <c r="C10" s="121">
        <v>56693869</v>
      </c>
      <c r="D10" s="117"/>
      <c r="E10" s="117"/>
      <c r="F10" s="117"/>
      <c r="G10" s="122"/>
    </row>
    <row r="11" spans="1:15" ht="13.2" x14ac:dyDescent="0.25">
      <c r="A11" s="5"/>
      <c r="B11" s="6"/>
      <c r="C11" s="7"/>
      <c r="D11" s="6"/>
      <c r="E11" s="6"/>
      <c r="F11" s="6"/>
      <c r="G11" s="6"/>
    </row>
    <row r="12" spans="1:15" ht="13.8" x14ac:dyDescent="0.25">
      <c r="A12" s="5"/>
      <c r="B12" s="6"/>
      <c r="C12" s="8"/>
      <c r="D12" s="4" t="s">
        <v>88</v>
      </c>
      <c r="E12" s="6"/>
      <c r="F12" s="6"/>
      <c r="G12" s="6"/>
    </row>
    <row r="13" spans="1:15" ht="12.6" thickBot="1" x14ac:dyDescent="0.3">
      <c r="A13" s="128"/>
      <c r="B13" s="128"/>
      <c r="C13" s="128"/>
      <c r="D13" s="128"/>
      <c r="E13" s="128"/>
      <c r="F13" s="128"/>
      <c r="G13" s="128"/>
    </row>
    <row r="14" spans="1:15" ht="16.2" thickBot="1" x14ac:dyDescent="0.25">
      <c r="A14" s="110" t="s">
        <v>0</v>
      </c>
      <c r="B14" s="111"/>
      <c r="C14" s="10" t="s">
        <v>1</v>
      </c>
      <c r="D14" s="11" t="s">
        <v>2</v>
      </c>
      <c r="E14" s="11" t="s">
        <v>3</v>
      </c>
      <c r="F14" s="12" t="s">
        <v>4</v>
      </c>
      <c r="G14" s="13" t="s">
        <v>18</v>
      </c>
      <c r="H14" s="14" t="s">
        <v>91</v>
      </c>
    </row>
    <row r="15" spans="1:15" ht="15.75" customHeight="1" thickBot="1" x14ac:dyDescent="0.25">
      <c r="A15" s="15">
        <v>1</v>
      </c>
      <c r="B15" s="124" t="s">
        <v>31</v>
      </c>
      <c r="C15" s="124"/>
      <c r="D15" s="124"/>
      <c r="E15" s="124"/>
      <c r="F15" s="124"/>
      <c r="G15" s="125"/>
    </row>
    <row r="16" spans="1:15" s="18" customFormat="1" ht="22.8" customHeight="1" thickBot="1" x14ac:dyDescent="0.3">
      <c r="A16" s="16"/>
      <c r="B16" s="17" t="s">
        <v>24</v>
      </c>
      <c r="C16" s="105"/>
      <c r="D16" s="106"/>
      <c r="E16" s="106"/>
      <c r="F16" s="106"/>
      <c r="G16" s="107"/>
      <c r="H16" s="158" t="str">
        <f>IF(C16="", "Chýba", "")</f>
        <v>Chýba</v>
      </c>
      <c r="I16" s="4"/>
      <c r="J16" s="4"/>
      <c r="K16" s="4"/>
      <c r="L16" s="4"/>
      <c r="M16" s="4"/>
      <c r="N16" s="4"/>
      <c r="O16" s="4"/>
    </row>
    <row r="17" spans="1:8" ht="13.8" x14ac:dyDescent="0.2">
      <c r="A17" s="19"/>
      <c r="B17" s="20" t="s">
        <v>32</v>
      </c>
      <c r="C17" s="21"/>
      <c r="D17" s="22"/>
      <c r="E17" s="23"/>
      <c r="F17" s="24" t="s">
        <v>7</v>
      </c>
      <c r="G17" s="93"/>
      <c r="H17" s="158" t="str">
        <f>IF(G17="áno", "", IF(G17="nie", "Nesplnený parameter", IF(ISBLANK(G17), "Chýba", "Zadajte áno/nie")))</f>
        <v>Chýba</v>
      </c>
    </row>
    <row r="18" spans="1:8" ht="13.8" x14ac:dyDescent="0.2">
      <c r="A18" s="19"/>
      <c r="B18" s="25" t="s">
        <v>73</v>
      </c>
      <c r="C18" s="21" t="s">
        <v>74</v>
      </c>
      <c r="D18" s="22">
        <v>4</v>
      </c>
      <c r="E18" s="23"/>
      <c r="F18" s="24"/>
      <c r="G18" s="94"/>
      <c r="H18" s="158" t="str">
        <f>IF(ISNUMBER(G18),IF(G18&lt;D18,"Nesplnený parameter", ""),"Zadajte hodnotu")</f>
        <v>Zadajte hodnotu</v>
      </c>
    </row>
    <row r="19" spans="1:8" ht="13.8" x14ac:dyDescent="0.2">
      <c r="A19" s="19"/>
      <c r="B19" s="25" t="s">
        <v>49</v>
      </c>
      <c r="C19" s="21"/>
      <c r="D19" s="22"/>
      <c r="E19" s="23"/>
      <c r="F19" s="24" t="s">
        <v>7</v>
      </c>
      <c r="G19" s="93"/>
      <c r="H19" s="158" t="str">
        <f>IF(G19="áno", "", IF(G19="nie", "Nesplnený parameter", IF(ISBLANK(G19), "Chýba", "Zadajte áno/nie")))</f>
        <v>Chýba</v>
      </c>
    </row>
    <row r="20" spans="1:8" ht="13.8" x14ac:dyDescent="0.2">
      <c r="A20" s="19"/>
      <c r="B20" s="25" t="s">
        <v>33</v>
      </c>
      <c r="C20" s="26"/>
      <c r="D20" s="27"/>
      <c r="E20" s="28"/>
      <c r="F20" s="29" t="s">
        <v>7</v>
      </c>
      <c r="G20" s="95"/>
      <c r="H20" s="158" t="str">
        <f t="shared" ref="H20:H21" si="0">IF(G20="áno", "", IF(G20="nie", "Nesplnený parameter", IF(ISBLANK(G20), "Chýba", "Zadajte áno/nie")))</f>
        <v>Chýba</v>
      </c>
    </row>
    <row r="21" spans="1:8" ht="13.8" x14ac:dyDescent="0.2">
      <c r="A21" s="19"/>
      <c r="B21" s="25" t="s">
        <v>65</v>
      </c>
      <c r="C21" s="30"/>
      <c r="D21" s="31"/>
      <c r="E21" s="32"/>
      <c r="F21" s="32" t="s">
        <v>7</v>
      </c>
      <c r="G21" s="96"/>
      <c r="H21" s="158" t="str">
        <f t="shared" si="0"/>
        <v>Chýba</v>
      </c>
    </row>
    <row r="22" spans="1:8" ht="13.8" x14ac:dyDescent="0.2">
      <c r="A22" s="19"/>
      <c r="B22" s="25" t="s">
        <v>66</v>
      </c>
      <c r="C22" s="30"/>
      <c r="D22" s="31"/>
      <c r="E22" s="32"/>
      <c r="F22" s="32" t="s">
        <v>7</v>
      </c>
      <c r="G22" s="96"/>
      <c r="H22" s="158" t="str">
        <f>IF(G22="áno", "", IF(G22="nie", "Nesplnený parameter", IF(ISBLANK(G22), "Chýba", "Zadajte áno/nie")))</f>
        <v>Chýba</v>
      </c>
    </row>
    <row r="23" spans="1:8" ht="13.8" x14ac:dyDescent="0.2">
      <c r="A23" s="19"/>
      <c r="B23" s="25" t="s">
        <v>61</v>
      </c>
      <c r="C23" s="30" t="s">
        <v>41</v>
      </c>
      <c r="D23" s="31">
        <v>16</v>
      </c>
      <c r="E23" s="32"/>
      <c r="F23" s="32"/>
      <c r="G23" s="96"/>
      <c r="H23" s="158" t="str">
        <f>IF(ISNUMBER(G23),IF(G23&lt;D23,"Nesplnený parameter", ""),"Zadajte hodnotu")</f>
        <v>Zadajte hodnotu</v>
      </c>
    </row>
    <row r="24" spans="1:8" ht="13.8" x14ac:dyDescent="0.2">
      <c r="A24" s="19"/>
      <c r="B24" s="25" t="s">
        <v>62</v>
      </c>
      <c r="C24" s="30" t="s">
        <v>41</v>
      </c>
      <c r="D24" s="33">
        <v>3</v>
      </c>
      <c r="E24" s="32"/>
      <c r="F24" s="32"/>
      <c r="G24" s="96"/>
      <c r="H24" s="158" t="str">
        <f>IF(ISNUMBER(G24),IF(G24&lt;D24,"Nesplnený parameter", ""),"Zadajte hodnotu")</f>
        <v>Zadajte hodnotu</v>
      </c>
    </row>
    <row r="25" spans="1:8" ht="13.8" x14ac:dyDescent="0.2">
      <c r="A25" s="19"/>
      <c r="B25" s="25" t="s">
        <v>82</v>
      </c>
      <c r="C25" s="34"/>
      <c r="D25" s="33"/>
      <c r="E25" s="33"/>
      <c r="F25" s="33" t="s">
        <v>7</v>
      </c>
      <c r="G25" s="96"/>
      <c r="H25" s="158" t="str">
        <f>IF(G25="áno", "", IF(G25="nie", "Nesplnený parameter", IF(ISBLANK(G25), "Chýba", "Zadajte áno/nie")))</f>
        <v>Chýba</v>
      </c>
    </row>
    <row r="26" spans="1:8" ht="13.8" x14ac:dyDescent="0.2">
      <c r="A26" s="19"/>
      <c r="B26" s="25" t="s">
        <v>83</v>
      </c>
      <c r="C26" s="34" t="s">
        <v>54</v>
      </c>
      <c r="D26" s="33"/>
      <c r="E26" s="33">
        <v>1100</v>
      </c>
      <c r="F26" s="33"/>
      <c r="G26" s="96"/>
      <c r="H26" s="158" t="str">
        <f>IF(ISNUMBER(G26),IF(G26&gt;E26,"Nesplnený parameter", ""),"Zadajte hodnotu")</f>
        <v>Zadajte hodnotu</v>
      </c>
    </row>
    <row r="27" spans="1:8" ht="16.2" customHeight="1" x14ac:dyDescent="0.2">
      <c r="A27" s="19"/>
      <c r="B27" s="25" t="s">
        <v>84</v>
      </c>
      <c r="C27" s="34" t="s">
        <v>54</v>
      </c>
      <c r="D27" s="33"/>
      <c r="E27" s="33">
        <v>1400</v>
      </c>
      <c r="F27" s="33"/>
      <c r="G27" s="96"/>
      <c r="H27" s="158" t="str">
        <f t="shared" ref="H27:H28" si="1">IF(ISNUMBER(G27),IF(G27&gt;E27,"Nesplnený parameter", ""),"Zadajte hodnotu")</f>
        <v>Zadajte hodnotu</v>
      </c>
    </row>
    <row r="28" spans="1:8" ht="13.8" x14ac:dyDescent="0.2">
      <c r="A28" s="19"/>
      <c r="B28" s="25" t="s">
        <v>85</v>
      </c>
      <c r="C28" s="34" t="s">
        <v>54</v>
      </c>
      <c r="D28" s="33"/>
      <c r="E28" s="33">
        <v>2300</v>
      </c>
      <c r="F28" s="33"/>
      <c r="G28" s="96"/>
      <c r="H28" s="158" t="str">
        <f t="shared" si="1"/>
        <v>Zadajte hodnotu</v>
      </c>
    </row>
    <row r="29" spans="1:8" ht="14.4" thickBot="1" x14ac:dyDescent="0.25">
      <c r="A29" s="19"/>
      <c r="B29" s="35" t="s">
        <v>81</v>
      </c>
      <c r="C29" s="21" t="s">
        <v>76</v>
      </c>
      <c r="D29" s="21">
        <v>24</v>
      </c>
      <c r="E29" s="21"/>
      <c r="F29" s="21"/>
      <c r="G29" s="93"/>
      <c r="H29" s="158" t="str">
        <f>IF(ISNUMBER(G29),IF(G29&lt;D29,"Nesplnený parameter", ""),"Zadajte hodnotu")</f>
        <v>Zadajte hodnotu</v>
      </c>
    </row>
    <row r="30" spans="1:8" ht="36.6" thickBot="1" x14ac:dyDescent="0.25">
      <c r="A30" s="19"/>
      <c r="B30" s="108" t="s">
        <v>30</v>
      </c>
      <c r="C30" s="36" t="s">
        <v>25</v>
      </c>
      <c r="D30" s="11" t="s">
        <v>26</v>
      </c>
      <c r="E30" s="37" t="s">
        <v>27</v>
      </c>
      <c r="F30" s="38" t="s">
        <v>28</v>
      </c>
      <c r="G30" s="39" t="s">
        <v>29</v>
      </c>
      <c r="H30" s="158"/>
    </row>
    <row r="31" spans="1:8" ht="14.4" thickBot="1" x14ac:dyDescent="0.25">
      <c r="A31" s="40"/>
      <c r="B31" s="109"/>
      <c r="C31" s="41">
        <v>1</v>
      </c>
      <c r="D31" s="97"/>
      <c r="E31" s="42">
        <f>C31*D31</f>
        <v>0</v>
      </c>
      <c r="F31" s="42">
        <f>E31*0.23</f>
        <v>0</v>
      </c>
      <c r="G31" s="43">
        <f>E31+F31</f>
        <v>0</v>
      </c>
      <c r="H31" s="158" t="str">
        <f>IF(D31="", "Chýba", "")</f>
        <v>Chýba</v>
      </c>
    </row>
    <row r="32" spans="1:8" ht="14.4" thickBot="1" x14ac:dyDescent="0.25">
      <c r="A32" s="44"/>
      <c r="B32" s="45"/>
      <c r="C32" s="46"/>
      <c r="D32" s="47"/>
      <c r="E32" s="46"/>
      <c r="F32" s="46"/>
      <c r="G32" s="46"/>
      <c r="H32" s="158"/>
    </row>
    <row r="33" spans="1:19" ht="16.2" thickBot="1" x14ac:dyDescent="0.25">
      <c r="A33" s="110" t="s">
        <v>0</v>
      </c>
      <c r="B33" s="111"/>
      <c r="C33" s="10" t="s">
        <v>1</v>
      </c>
      <c r="D33" s="11" t="s">
        <v>2</v>
      </c>
      <c r="E33" s="11" t="s">
        <v>3</v>
      </c>
      <c r="F33" s="12" t="s">
        <v>4</v>
      </c>
      <c r="G33" s="13" t="s">
        <v>18</v>
      </c>
      <c r="H33" s="158"/>
    </row>
    <row r="34" spans="1:19" ht="15.75" customHeight="1" thickBot="1" x14ac:dyDescent="0.25">
      <c r="A34" s="48">
        <v>2</v>
      </c>
      <c r="B34" s="123" t="s">
        <v>34</v>
      </c>
      <c r="C34" s="124"/>
      <c r="D34" s="124"/>
      <c r="E34" s="124"/>
      <c r="F34" s="124"/>
      <c r="G34" s="125"/>
      <c r="H34" s="158"/>
    </row>
    <row r="35" spans="1:19" s="18" customFormat="1" ht="22.8" customHeight="1" thickBot="1" x14ac:dyDescent="0.3">
      <c r="A35" s="49"/>
      <c r="B35" s="17" t="s">
        <v>24</v>
      </c>
      <c r="C35" s="105"/>
      <c r="D35" s="106"/>
      <c r="E35" s="106"/>
      <c r="F35" s="106"/>
      <c r="G35" s="107"/>
      <c r="H35" s="158" t="str">
        <f>IF(C35="", "Chýba", "")</f>
        <v>Chýba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3.8" x14ac:dyDescent="0.2">
      <c r="A36" s="50"/>
      <c r="B36" s="20" t="s">
        <v>60</v>
      </c>
      <c r="C36" s="21" t="s">
        <v>5</v>
      </c>
      <c r="D36" s="22">
        <v>16</v>
      </c>
      <c r="E36" s="23"/>
      <c r="F36" s="24"/>
      <c r="G36" s="93"/>
      <c r="H36" s="158" t="str">
        <f>IF(ISNUMBER(G36),IF(G36&lt;D36,"Nesplnený parameter", ""),"Zadajte hodnotu")</f>
        <v>Zadajte hodnotu</v>
      </c>
    </row>
    <row r="37" spans="1:19" ht="13.8" x14ac:dyDescent="0.2">
      <c r="A37" s="50"/>
      <c r="B37" s="25" t="s">
        <v>43</v>
      </c>
      <c r="C37" s="21"/>
      <c r="D37" s="22"/>
      <c r="E37" s="23"/>
      <c r="F37" s="24" t="s">
        <v>7</v>
      </c>
      <c r="G37" s="93"/>
      <c r="H37" s="158" t="str">
        <f>IF(G37="áno", "", IF(G37="nie", "Nesplnený parameter", IF(ISBLANK(G37), "Chýba", "Zadajte áno/nie")))</f>
        <v>Chýba</v>
      </c>
    </row>
    <row r="38" spans="1:19" ht="14.4" thickBot="1" x14ac:dyDescent="0.25">
      <c r="A38" s="50"/>
      <c r="B38" s="35" t="s">
        <v>35</v>
      </c>
      <c r="C38" s="21"/>
      <c r="D38" s="22"/>
      <c r="E38" s="23"/>
      <c r="F38" s="24" t="s">
        <v>7</v>
      </c>
      <c r="G38" s="93"/>
      <c r="H38" s="158" t="str">
        <f>IF(G38="áno", "", IF(G38="nie", "Nesplnený parameter", IF(ISBLANK(G38), "Chýba", "Zadajte áno/nie")))</f>
        <v>Chýba</v>
      </c>
    </row>
    <row r="39" spans="1:19" ht="36.6" thickBot="1" x14ac:dyDescent="0.25">
      <c r="A39" s="50"/>
      <c r="B39" s="108" t="s">
        <v>30</v>
      </c>
      <c r="C39" s="36" t="s">
        <v>25</v>
      </c>
      <c r="D39" s="11" t="s">
        <v>26</v>
      </c>
      <c r="E39" s="37" t="s">
        <v>27</v>
      </c>
      <c r="F39" s="38" t="s">
        <v>28</v>
      </c>
      <c r="G39" s="39" t="s">
        <v>29</v>
      </c>
      <c r="H39" s="158"/>
    </row>
    <row r="40" spans="1:19" ht="14.4" thickBot="1" x14ac:dyDescent="0.25">
      <c r="A40" s="51"/>
      <c r="B40" s="109"/>
      <c r="C40" s="52">
        <v>2</v>
      </c>
      <c r="D40" s="97"/>
      <c r="E40" s="42">
        <f>C40*D40</f>
        <v>0</v>
      </c>
      <c r="F40" s="42">
        <f>E40*0.23</f>
        <v>0</v>
      </c>
      <c r="G40" s="43">
        <f>E40+F40</f>
        <v>0</v>
      </c>
      <c r="H40" s="158" t="str">
        <f>IF(D40="", "Chýba", "")</f>
        <v>Chýba</v>
      </c>
    </row>
    <row r="41" spans="1:19" ht="14.4" thickBot="1" x14ac:dyDescent="0.25">
      <c r="A41" s="44"/>
      <c r="B41" s="45"/>
      <c r="C41" s="46"/>
      <c r="D41" s="47"/>
      <c r="E41" s="46"/>
      <c r="F41" s="46"/>
      <c r="G41" s="46"/>
      <c r="H41" s="158"/>
    </row>
    <row r="42" spans="1:19" ht="16.2" thickBot="1" x14ac:dyDescent="0.25">
      <c r="A42" s="110" t="s">
        <v>0</v>
      </c>
      <c r="B42" s="111"/>
      <c r="C42" s="10" t="s">
        <v>1</v>
      </c>
      <c r="D42" s="11" t="s">
        <v>2</v>
      </c>
      <c r="E42" s="11" t="s">
        <v>3</v>
      </c>
      <c r="F42" s="12" t="s">
        <v>4</v>
      </c>
      <c r="G42" s="13" t="s">
        <v>18</v>
      </c>
      <c r="H42" s="158"/>
    </row>
    <row r="43" spans="1:19" ht="15.75" customHeight="1" thickBot="1" x14ac:dyDescent="0.25">
      <c r="A43" s="48">
        <v>3</v>
      </c>
      <c r="B43" s="123" t="s">
        <v>36</v>
      </c>
      <c r="C43" s="124"/>
      <c r="D43" s="124"/>
      <c r="E43" s="124"/>
      <c r="F43" s="124"/>
      <c r="G43" s="125"/>
      <c r="H43" s="158"/>
    </row>
    <row r="44" spans="1:19" s="18" customFormat="1" ht="22.8" customHeight="1" thickBot="1" x14ac:dyDescent="0.3">
      <c r="A44" s="49"/>
      <c r="B44" s="17" t="s">
        <v>24</v>
      </c>
      <c r="C44" s="105"/>
      <c r="D44" s="106"/>
      <c r="E44" s="106"/>
      <c r="F44" s="106"/>
      <c r="G44" s="107"/>
      <c r="H44" s="158" t="str">
        <f>IF(C44="", "Chýba", "")</f>
        <v>Chýba</v>
      </c>
      <c r="I44" s="4"/>
      <c r="J44" s="4"/>
      <c r="K44" s="4"/>
      <c r="L44" s="4"/>
      <c r="M44" s="4"/>
      <c r="N44" s="4"/>
      <c r="O44" s="4"/>
    </row>
    <row r="45" spans="1:19" ht="13.8" x14ac:dyDescent="0.2">
      <c r="A45" s="50"/>
      <c r="B45" s="20" t="s">
        <v>37</v>
      </c>
      <c r="C45" s="21"/>
      <c r="D45" s="22"/>
      <c r="E45" s="23"/>
      <c r="F45" s="24" t="s">
        <v>7</v>
      </c>
      <c r="G45" s="93"/>
      <c r="H45" s="158" t="str">
        <f>IF(G45="áno", "", IF(G45="nie", "Nesplnený parameter", IF(ISBLANK(G45), "Chýba", "Zadajte áno/nie")))</f>
        <v>Chýba</v>
      </c>
    </row>
    <row r="46" spans="1:19" ht="14.4" thickBot="1" x14ac:dyDescent="0.25">
      <c r="A46" s="50"/>
      <c r="B46" s="35" t="s">
        <v>38</v>
      </c>
      <c r="C46" s="21"/>
      <c r="D46" s="22"/>
      <c r="E46" s="23"/>
      <c r="F46" s="24" t="s">
        <v>7</v>
      </c>
      <c r="G46" s="93"/>
      <c r="H46" s="158" t="str">
        <f>IF(G46="áno", "", IF(G46="nie", "Nesplnený parameter", IF(ISBLANK(G46), "Chýba", "Zadajte áno/nie")))</f>
        <v>Chýba</v>
      </c>
    </row>
    <row r="47" spans="1:19" ht="36.6" thickBot="1" x14ac:dyDescent="0.25">
      <c r="A47" s="50"/>
      <c r="B47" s="108" t="s">
        <v>30</v>
      </c>
      <c r="C47" s="36" t="s">
        <v>25</v>
      </c>
      <c r="D47" s="11" t="s">
        <v>26</v>
      </c>
      <c r="E47" s="37" t="s">
        <v>27</v>
      </c>
      <c r="F47" s="38" t="s">
        <v>28</v>
      </c>
      <c r="G47" s="39" t="s">
        <v>29</v>
      </c>
      <c r="H47" s="158"/>
    </row>
    <row r="48" spans="1:19" ht="14.4" thickBot="1" x14ac:dyDescent="0.25">
      <c r="A48" s="51"/>
      <c r="B48" s="109"/>
      <c r="C48" s="52">
        <v>40</v>
      </c>
      <c r="D48" s="97"/>
      <c r="E48" s="42">
        <f>C48*D48</f>
        <v>0</v>
      </c>
      <c r="F48" s="42">
        <f>E48*0.23</f>
        <v>0</v>
      </c>
      <c r="G48" s="43">
        <f>E48+F48</f>
        <v>0</v>
      </c>
      <c r="H48" s="158" t="str">
        <f>IF(D48="", "Chýba", "")</f>
        <v>Chýba</v>
      </c>
    </row>
    <row r="49" spans="1:16" ht="14.4" thickBot="1" x14ac:dyDescent="0.25">
      <c r="A49" s="44"/>
      <c r="B49" s="45"/>
      <c r="C49" s="46"/>
      <c r="D49" s="47"/>
      <c r="E49" s="46"/>
      <c r="F49" s="46"/>
      <c r="G49" s="46"/>
      <c r="H49" s="158"/>
    </row>
    <row r="50" spans="1:16" ht="16.2" thickBot="1" x14ac:dyDescent="0.25">
      <c r="A50" s="110" t="s">
        <v>0</v>
      </c>
      <c r="B50" s="151"/>
      <c r="C50" s="10" t="s">
        <v>1</v>
      </c>
      <c r="D50" s="11" t="s">
        <v>2</v>
      </c>
      <c r="E50" s="11" t="s">
        <v>3</v>
      </c>
      <c r="F50" s="12" t="s">
        <v>4</v>
      </c>
      <c r="G50" s="13" t="s">
        <v>18</v>
      </c>
      <c r="H50" s="158"/>
    </row>
    <row r="51" spans="1:16" ht="15.75" customHeight="1" thickBot="1" x14ac:dyDescent="0.25">
      <c r="A51" s="48">
        <v>4</v>
      </c>
      <c r="B51" s="152" t="s">
        <v>39</v>
      </c>
      <c r="C51" s="124"/>
      <c r="D51" s="124"/>
      <c r="E51" s="124"/>
      <c r="F51" s="124"/>
      <c r="G51" s="125"/>
      <c r="H51" s="158"/>
    </row>
    <row r="52" spans="1:16" s="18" customFormat="1" ht="22.8" customHeight="1" thickBot="1" x14ac:dyDescent="0.3">
      <c r="A52" s="49"/>
      <c r="B52" s="17" t="s">
        <v>24</v>
      </c>
      <c r="C52" s="105"/>
      <c r="D52" s="106"/>
      <c r="E52" s="106"/>
      <c r="F52" s="106"/>
      <c r="G52" s="107"/>
      <c r="H52" s="158" t="str">
        <f>IF(C52="", "Chýba", "")</f>
        <v>Chýba</v>
      </c>
      <c r="I52" s="4"/>
      <c r="J52" s="4"/>
      <c r="K52" s="4"/>
      <c r="L52" s="4"/>
      <c r="M52" s="4"/>
      <c r="N52" s="4"/>
      <c r="O52" s="4"/>
      <c r="P52" s="4"/>
    </row>
    <row r="53" spans="1:16" ht="13.8" x14ac:dyDescent="0.2">
      <c r="A53" s="50"/>
      <c r="B53" s="20" t="s">
        <v>40</v>
      </c>
      <c r="C53" s="21"/>
      <c r="D53" s="22"/>
      <c r="E53" s="23"/>
      <c r="F53" s="24" t="s">
        <v>7</v>
      </c>
      <c r="G53" s="93"/>
      <c r="H53" s="158" t="str">
        <f>IF(G53="áno", "", IF(G53="nie", "Nesplnený parameter", IF(ISBLANK(G53), "Chýba", "Zadajte áno/nie")))</f>
        <v>Chýba</v>
      </c>
    </row>
    <row r="54" spans="1:16" ht="27.6" x14ac:dyDescent="0.2">
      <c r="A54" s="50"/>
      <c r="B54" s="25" t="s">
        <v>42</v>
      </c>
      <c r="C54" s="21"/>
      <c r="D54" s="22"/>
      <c r="E54" s="23"/>
      <c r="F54" s="24" t="s">
        <v>7</v>
      </c>
      <c r="G54" s="93"/>
      <c r="H54" s="158" t="str">
        <f t="shared" ref="H54:H55" si="2">IF(G54="áno", "", IF(G54="nie", "Nesplnený parameter", IF(ISBLANK(G54), "Chýba", "Zadajte áno/nie")))</f>
        <v>Chýba</v>
      </c>
    </row>
    <row r="55" spans="1:16" ht="13.8" x14ac:dyDescent="0.2">
      <c r="A55" s="50"/>
      <c r="B55" s="25" t="s">
        <v>64</v>
      </c>
      <c r="C55" s="21"/>
      <c r="D55" s="22"/>
      <c r="E55" s="23"/>
      <c r="F55" s="24" t="s">
        <v>7</v>
      </c>
      <c r="G55" s="93"/>
      <c r="H55" s="158" t="str">
        <f t="shared" si="2"/>
        <v>Chýba</v>
      </c>
    </row>
    <row r="56" spans="1:16" ht="13.8" x14ac:dyDescent="0.2">
      <c r="A56" s="50"/>
      <c r="B56" s="25" t="s">
        <v>92</v>
      </c>
      <c r="C56" s="26"/>
      <c r="D56" s="27"/>
      <c r="E56" s="28"/>
      <c r="F56" s="29" t="s">
        <v>7</v>
      </c>
      <c r="G56" s="95"/>
      <c r="H56" s="158" t="str">
        <f>IF(G56="áno", "", IF(G56="nie", "Nesplnený parameter", IF(ISBLANK(G56), "Chýba", "Zadajte áno/nie")))</f>
        <v>Chýba</v>
      </c>
    </row>
    <row r="57" spans="1:16" ht="13.8" x14ac:dyDescent="0.2">
      <c r="A57" s="50"/>
      <c r="B57" s="25" t="s">
        <v>75</v>
      </c>
      <c r="C57" s="32" t="s">
        <v>41</v>
      </c>
      <c r="D57" s="31">
        <v>16</v>
      </c>
      <c r="E57" s="32"/>
      <c r="F57" s="32"/>
      <c r="G57" s="96"/>
      <c r="H57" s="158" t="str">
        <f>IF(ISNUMBER(G57),IF(G57&lt;D57,"Nesplnený parameter", ""),"Zadajte hodnotu")</f>
        <v>Zadajte hodnotu</v>
      </c>
    </row>
    <row r="58" spans="1:16" ht="13.8" x14ac:dyDescent="0.2">
      <c r="A58" s="50"/>
      <c r="B58" s="25" t="s">
        <v>86</v>
      </c>
      <c r="C58" s="32" t="s">
        <v>54</v>
      </c>
      <c r="D58" s="32"/>
      <c r="E58" s="32">
        <v>1100</v>
      </c>
      <c r="F58" s="32"/>
      <c r="G58" s="96"/>
      <c r="H58" s="158" t="str">
        <f>IF(ISNUMBER(G58),IF(G58&gt;E58,"Nesplnený parameter", ""),"Zadajte hodnotu")</f>
        <v>Zadajte hodnotu</v>
      </c>
    </row>
    <row r="59" spans="1:16" ht="13.8" x14ac:dyDescent="0.2">
      <c r="A59" s="50"/>
      <c r="B59" s="25" t="s">
        <v>87</v>
      </c>
      <c r="C59" s="32" t="s">
        <v>54</v>
      </c>
      <c r="D59" s="32"/>
      <c r="E59" s="32">
        <v>800</v>
      </c>
      <c r="F59" s="32"/>
      <c r="G59" s="96"/>
      <c r="H59" s="158" t="str">
        <f>IF(ISNUMBER(G59),IF(G59&gt;E59,"Nesplnený parameter", ""),"Zadajte hodnotu")</f>
        <v>Zadajte hodnotu</v>
      </c>
    </row>
    <row r="60" spans="1:16" ht="14.4" thickBot="1" x14ac:dyDescent="0.25">
      <c r="A60" s="50"/>
      <c r="B60" s="35" t="s">
        <v>81</v>
      </c>
      <c r="C60" s="53" t="s">
        <v>76</v>
      </c>
      <c r="D60" s="53">
        <v>24</v>
      </c>
      <c r="E60" s="53"/>
      <c r="F60" s="53"/>
      <c r="G60" s="98"/>
      <c r="H60" s="158" t="str">
        <f>IF(ISNUMBER(G60),IF(G60&lt;D60,"Nesplnený parameter", ""),"Zadajte hodnotu")</f>
        <v>Zadajte hodnotu</v>
      </c>
    </row>
    <row r="61" spans="1:16" ht="36.6" thickBot="1" x14ac:dyDescent="0.25">
      <c r="A61" s="50"/>
      <c r="B61" s="108" t="s">
        <v>30</v>
      </c>
      <c r="C61" s="36" t="s">
        <v>25</v>
      </c>
      <c r="D61" s="11" t="s">
        <v>26</v>
      </c>
      <c r="E61" s="37" t="s">
        <v>27</v>
      </c>
      <c r="F61" s="38" t="s">
        <v>28</v>
      </c>
      <c r="G61" s="39" t="s">
        <v>29</v>
      </c>
      <c r="H61" s="158"/>
    </row>
    <row r="62" spans="1:16" ht="14.4" thickBot="1" x14ac:dyDescent="0.25">
      <c r="A62" s="51"/>
      <c r="B62" s="109"/>
      <c r="C62" s="52">
        <v>1</v>
      </c>
      <c r="D62" s="97"/>
      <c r="E62" s="42">
        <f>C62*D62</f>
        <v>0</v>
      </c>
      <c r="F62" s="42">
        <f>E62*0.23</f>
        <v>0</v>
      </c>
      <c r="G62" s="43">
        <f>E62+F62</f>
        <v>0</v>
      </c>
      <c r="H62" s="158" t="str">
        <f>IF(D62="", "Chýba", "")</f>
        <v>Chýba</v>
      </c>
    </row>
    <row r="63" spans="1:16" ht="14.4" thickBot="1" x14ac:dyDescent="0.25">
      <c r="A63" s="44"/>
      <c r="B63" s="45"/>
      <c r="C63" s="46"/>
      <c r="D63" s="47"/>
      <c r="E63" s="46"/>
      <c r="F63" s="46"/>
      <c r="G63" s="46"/>
      <c r="H63" s="158"/>
    </row>
    <row r="64" spans="1:16" ht="16.2" thickBot="1" x14ac:dyDescent="0.25">
      <c r="A64" s="110" t="s">
        <v>0</v>
      </c>
      <c r="B64" s="151"/>
      <c r="C64" s="10" t="s">
        <v>1</v>
      </c>
      <c r="D64" s="11" t="s">
        <v>2</v>
      </c>
      <c r="E64" s="11" t="s">
        <v>3</v>
      </c>
      <c r="F64" s="12" t="s">
        <v>4</v>
      </c>
      <c r="G64" s="13" t="s">
        <v>18</v>
      </c>
      <c r="H64" s="158"/>
    </row>
    <row r="65" spans="1:16" ht="15.75" customHeight="1" thickBot="1" x14ac:dyDescent="0.25">
      <c r="A65" s="48">
        <v>5</v>
      </c>
      <c r="B65" s="152" t="s">
        <v>44</v>
      </c>
      <c r="C65" s="124"/>
      <c r="D65" s="124"/>
      <c r="E65" s="124"/>
      <c r="F65" s="124"/>
      <c r="G65" s="125"/>
      <c r="H65" s="158"/>
    </row>
    <row r="66" spans="1:16" s="18" customFormat="1" ht="22.8" customHeight="1" thickBot="1" x14ac:dyDescent="0.3">
      <c r="A66" s="49"/>
      <c r="B66" s="17" t="s">
        <v>24</v>
      </c>
      <c r="C66" s="105"/>
      <c r="D66" s="106"/>
      <c r="E66" s="106"/>
      <c r="F66" s="106"/>
      <c r="G66" s="107"/>
      <c r="H66" s="158" t="str">
        <f>IF(C66="", "Chýba", "")</f>
        <v>Chýba</v>
      </c>
      <c r="I66" s="4"/>
      <c r="J66" s="4"/>
      <c r="K66" s="4"/>
      <c r="L66" s="4"/>
      <c r="M66" s="4"/>
      <c r="N66" s="4"/>
      <c r="O66" s="4"/>
      <c r="P66" s="4"/>
    </row>
    <row r="67" spans="1:16" ht="13.8" x14ac:dyDescent="0.2">
      <c r="A67" s="50"/>
      <c r="B67" s="20" t="s">
        <v>45</v>
      </c>
      <c r="C67" s="21"/>
      <c r="D67" s="22"/>
      <c r="E67" s="23"/>
      <c r="F67" s="24" t="s">
        <v>7</v>
      </c>
      <c r="G67" s="93"/>
      <c r="H67" s="158" t="str">
        <f>IF(G67="áno", "", IF(G67="nie", "Nesplnený parameter", IF(ISBLANK(G67), "Chýba", "Zadajte áno/nie")))</f>
        <v>Chýba</v>
      </c>
    </row>
    <row r="68" spans="1:16" ht="13.8" x14ac:dyDescent="0.2">
      <c r="A68" s="50"/>
      <c r="B68" s="25" t="s">
        <v>46</v>
      </c>
      <c r="C68" s="21"/>
      <c r="D68" s="22"/>
      <c r="E68" s="23"/>
      <c r="F68" s="24" t="s">
        <v>7</v>
      </c>
      <c r="G68" s="93"/>
      <c r="H68" s="158" t="str">
        <f>IF(G68="áno", "", IF(G68="nie", "Nesplnený parameter", IF(ISBLANK(G68), "Chýba", "Zadajte áno/nie")))</f>
        <v>Chýba</v>
      </c>
    </row>
    <row r="69" spans="1:16" ht="13.8" x14ac:dyDescent="0.2">
      <c r="A69" s="50"/>
      <c r="B69" s="25" t="s">
        <v>47</v>
      </c>
      <c r="C69" s="26" t="s">
        <v>48</v>
      </c>
      <c r="D69" s="27">
        <v>50</v>
      </c>
      <c r="E69" s="28">
        <v>54</v>
      </c>
      <c r="F69" s="29"/>
      <c r="G69" s="95"/>
      <c r="H69" s="158" t="str">
        <f>IF(ISNUMBER(G69),IF(L69&lt;2,"Nesplnený parameter", ""),"Zadajte hodnotu")</f>
        <v>Zadajte hodnotu</v>
      </c>
      <c r="J69" s="4">
        <f>IF(G69&gt;=D69,1,0)</f>
        <v>0</v>
      </c>
      <c r="K69" s="4">
        <f>IF(G69&lt;=E69,1,0)</f>
        <v>1</v>
      </c>
      <c r="L69" s="4">
        <f>J69+K69</f>
        <v>1</v>
      </c>
    </row>
    <row r="70" spans="1:16" ht="13.8" x14ac:dyDescent="0.2">
      <c r="A70" s="50"/>
      <c r="B70" s="25" t="s">
        <v>63</v>
      </c>
      <c r="C70" s="32" t="s">
        <v>48</v>
      </c>
      <c r="D70" s="31">
        <v>120</v>
      </c>
      <c r="E70" s="32"/>
      <c r="F70" s="32"/>
      <c r="G70" s="96"/>
      <c r="H70" s="158" t="str">
        <f>IF(ISNUMBER(G70),IF(G70&lt;D70,"Nesplnený parameter", ""),"Zadajte hodnotu")</f>
        <v>Zadajte hodnotu</v>
      </c>
    </row>
    <row r="71" spans="1:16" ht="14.4" thickBot="1" x14ac:dyDescent="0.25">
      <c r="A71" s="50"/>
      <c r="B71" s="35" t="s">
        <v>81</v>
      </c>
      <c r="C71" s="32" t="s">
        <v>76</v>
      </c>
      <c r="D71" s="32">
        <v>24</v>
      </c>
      <c r="E71" s="32"/>
      <c r="F71" s="32"/>
      <c r="G71" s="96"/>
      <c r="H71" s="158" t="str">
        <f>IF(ISNUMBER(G71),IF(G71&lt;D71,"Nesplnený parameter", ""),"Zadajte hodnotu")</f>
        <v>Zadajte hodnotu</v>
      </c>
    </row>
    <row r="72" spans="1:16" ht="36.6" thickBot="1" x14ac:dyDescent="0.25">
      <c r="A72" s="50"/>
      <c r="B72" s="108" t="s">
        <v>30</v>
      </c>
      <c r="C72" s="54" t="s">
        <v>25</v>
      </c>
      <c r="D72" s="55" t="s">
        <v>26</v>
      </c>
      <c r="E72" s="55" t="s">
        <v>27</v>
      </c>
      <c r="F72" s="56" t="s">
        <v>28</v>
      </c>
      <c r="G72" s="57" t="s">
        <v>29</v>
      </c>
      <c r="H72" s="158"/>
    </row>
    <row r="73" spans="1:16" ht="14.4" thickBot="1" x14ac:dyDescent="0.25">
      <c r="A73" s="51"/>
      <c r="B73" s="109"/>
      <c r="C73" s="52">
        <v>1</v>
      </c>
      <c r="D73" s="97"/>
      <c r="E73" s="42">
        <f>C73*D73</f>
        <v>0</v>
      </c>
      <c r="F73" s="42">
        <f>E73*0.23</f>
        <v>0</v>
      </c>
      <c r="G73" s="43">
        <f>E73+F73</f>
        <v>0</v>
      </c>
      <c r="H73" s="158" t="str">
        <f>IF(D73="", "Chýba", "")</f>
        <v>Chýba</v>
      </c>
    </row>
    <row r="74" spans="1:16" ht="14.4" thickBot="1" x14ac:dyDescent="0.25">
      <c r="A74" s="44"/>
      <c r="B74" s="45"/>
      <c r="C74" s="46"/>
      <c r="D74" s="47"/>
      <c r="E74" s="46"/>
      <c r="F74" s="46"/>
      <c r="G74" s="46"/>
      <c r="H74" s="158"/>
    </row>
    <row r="75" spans="1:16" ht="16.2" thickBot="1" x14ac:dyDescent="0.25">
      <c r="A75" s="110" t="s">
        <v>0</v>
      </c>
      <c r="B75" s="151"/>
      <c r="C75" s="10" t="s">
        <v>1</v>
      </c>
      <c r="D75" s="11" t="s">
        <v>2</v>
      </c>
      <c r="E75" s="11" t="s">
        <v>3</v>
      </c>
      <c r="F75" s="12" t="s">
        <v>4</v>
      </c>
      <c r="G75" s="13" t="s">
        <v>18</v>
      </c>
      <c r="H75" s="158"/>
    </row>
    <row r="76" spans="1:16" ht="15.75" customHeight="1" thickBot="1" x14ac:dyDescent="0.25">
      <c r="A76" s="48">
        <v>6</v>
      </c>
      <c r="B76" s="123" t="s">
        <v>57</v>
      </c>
      <c r="C76" s="124"/>
      <c r="D76" s="124"/>
      <c r="E76" s="124"/>
      <c r="F76" s="124"/>
      <c r="G76" s="125"/>
      <c r="H76" s="158"/>
    </row>
    <row r="77" spans="1:16" s="18" customFormat="1" ht="22.8" customHeight="1" thickBot="1" x14ac:dyDescent="0.3">
      <c r="A77" s="49"/>
      <c r="B77" s="17" t="s">
        <v>24</v>
      </c>
      <c r="C77" s="105"/>
      <c r="D77" s="106"/>
      <c r="E77" s="106"/>
      <c r="F77" s="106"/>
      <c r="G77" s="107"/>
      <c r="H77" s="158" t="str">
        <f>IF(C77="", "Chýba", "")</f>
        <v>Chýba</v>
      </c>
      <c r="I77" s="4"/>
      <c r="J77" s="4"/>
      <c r="K77" s="4"/>
      <c r="L77" s="4"/>
      <c r="M77" s="4"/>
      <c r="N77" s="4"/>
      <c r="O77" s="4"/>
      <c r="P77" s="4"/>
    </row>
    <row r="78" spans="1:16" ht="13.8" x14ac:dyDescent="0.2">
      <c r="A78" s="50"/>
      <c r="B78" s="20" t="s">
        <v>50</v>
      </c>
      <c r="C78" s="21"/>
      <c r="D78" s="22"/>
      <c r="E78" s="23"/>
      <c r="F78" s="24" t="s">
        <v>7</v>
      </c>
      <c r="G78" s="93"/>
      <c r="H78" s="158" t="str">
        <f>IF(G78="áno", "", IF(G78="nie", "Nesplnený parameter", IF(ISBLANK(G78), "Chýba", "Zadajte áno/nie")))</f>
        <v>Chýba</v>
      </c>
    </row>
    <row r="79" spans="1:16" ht="13.8" x14ac:dyDescent="0.2">
      <c r="A79" s="50"/>
      <c r="B79" s="25" t="s">
        <v>52</v>
      </c>
      <c r="C79" s="21"/>
      <c r="D79" s="22"/>
      <c r="E79" s="23"/>
      <c r="F79" s="24" t="s">
        <v>7</v>
      </c>
      <c r="G79" s="93"/>
      <c r="H79" s="158" t="str">
        <f t="shared" ref="H79:H87" si="3">IF(G79="áno", "", IF(G79="nie", "Nesplnený parameter", IF(ISBLANK(G79), "Chýba", "Zadajte áno/nie")))</f>
        <v>Chýba</v>
      </c>
    </row>
    <row r="80" spans="1:16" ht="13.8" x14ac:dyDescent="0.2">
      <c r="A80" s="50"/>
      <c r="B80" s="25" t="s">
        <v>53</v>
      </c>
      <c r="C80" s="21" t="s">
        <v>54</v>
      </c>
      <c r="D80" s="22"/>
      <c r="E80" s="23">
        <v>600</v>
      </c>
      <c r="F80" s="24"/>
      <c r="G80" s="93"/>
      <c r="H80" s="158" t="str">
        <f>IF(ISNUMBER(G80),IF(G80&gt;E80,"Nesplnený parameter", ""),"Zadajte hodnotu")</f>
        <v>Zadajte hodnotu</v>
      </c>
    </row>
    <row r="81" spans="1:12" ht="13.8" x14ac:dyDescent="0.2">
      <c r="A81" s="50"/>
      <c r="B81" s="25" t="s">
        <v>55</v>
      </c>
      <c r="C81" s="26" t="s">
        <v>54</v>
      </c>
      <c r="D81" s="27"/>
      <c r="E81" s="28">
        <v>440</v>
      </c>
      <c r="F81" s="29"/>
      <c r="G81" s="93"/>
      <c r="H81" s="158" t="str">
        <f>IF(ISNUMBER(G81),IF(G81&gt;E81,"Nesplnený parameter", ""),"Zadajte hodnotu")</f>
        <v>Zadajte hodnotu</v>
      </c>
    </row>
    <row r="82" spans="1:12" ht="13.8" x14ac:dyDescent="0.2">
      <c r="A82" s="50"/>
      <c r="B82" s="25" t="s">
        <v>51</v>
      </c>
      <c r="C82" s="30" t="s">
        <v>6</v>
      </c>
      <c r="D82" s="32">
        <v>0.2</v>
      </c>
      <c r="E82" s="32">
        <v>0.3</v>
      </c>
      <c r="F82" s="32"/>
      <c r="G82" s="93"/>
      <c r="H82" s="158" t="str">
        <f>IF(ISNUMBER(G82),IF(L82&lt;2,"Nesplnený parameter",""),"Zadajte hodnotu")</f>
        <v>Zadajte hodnotu</v>
      </c>
      <c r="J82" s="4">
        <f t="shared" ref="J82" si="4">IF(G82&gt;=D82,1,0)</f>
        <v>0</v>
      </c>
      <c r="K82" s="4">
        <f t="shared" ref="K82" si="5">IF(G82&lt;=E82,1,0)</f>
        <v>1</v>
      </c>
      <c r="L82" s="4">
        <f>J82+K82</f>
        <v>1</v>
      </c>
    </row>
    <row r="83" spans="1:12" ht="13.8" x14ac:dyDescent="0.2">
      <c r="A83" s="50"/>
      <c r="B83" s="25" t="s">
        <v>77</v>
      </c>
      <c r="C83" s="30"/>
      <c r="D83" s="32"/>
      <c r="E83" s="32"/>
      <c r="F83" s="32" t="s">
        <v>7</v>
      </c>
      <c r="G83" s="93"/>
      <c r="H83" s="158" t="str">
        <f t="shared" si="3"/>
        <v>Chýba</v>
      </c>
    </row>
    <row r="84" spans="1:12" ht="13.8" x14ac:dyDescent="0.2">
      <c r="A84" s="50"/>
      <c r="B84" s="25" t="s">
        <v>90</v>
      </c>
      <c r="C84" s="32" t="s">
        <v>56</v>
      </c>
      <c r="D84" s="32">
        <v>8</v>
      </c>
      <c r="E84" s="32"/>
      <c r="F84" s="32"/>
      <c r="G84" s="99"/>
      <c r="H84" s="158" t="str">
        <f>IF(ISNUMBER(G84),IF(G84&lt;D84,"Nesplnený parameter", ""),"Zadajte hodnotu")</f>
        <v>Zadajte hodnotu</v>
      </c>
    </row>
    <row r="85" spans="1:12" ht="13.8" x14ac:dyDescent="0.2">
      <c r="A85" s="50"/>
      <c r="B85" s="25" t="s">
        <v>78</v>
      </c>
      <c r="C85" s="30"/>
      <c r="D85" s="32"/>
      <c r="E85" s="32"/>
      <c r="F85" s="32" t="s">
        <v>7</v>
      </c>
      <c r="G85" s="99"/>
      <c r="H85" s="158" t="str">
        <f>IF(G85="áno", "", IF(G85="nie", "Nesplnený parameter", IF(ISBLANK(G85), "Chýba", "Zadajte áno/nie")))</f>
        <v>Chýba</v>
      </c>
    </row>
    <row r="86" spans="1:12" ht="13.8" x14ac:dyDescent="0.2">
      <c r="A86" s="50"/>
      <c r="B86" s="25" t="s">
        <v>79</v>
      </c>
      <c r="C86" s="58"/>
      <c r="D86" s="24"/>
      <c r="E86" s="24"/>
      <c r="F86" s="24" t="s">
        <v>7</v>
      </c>
      <c r="G86" s="93"/>
      <c r="H86" s="158" t="str">
        <f t="shared" si="3"/>
        <v>Chýba</v>
      </c>
    </row>
    <row r="87" spans="1:12" ht="13.8" x14ac:dyDescent="0.2">
      <c r="A87" s="50"/>
      <c r="B87" s="25" t="s">
        <v>80</v>
      </c>
      <c r="C87" s="58"/>
      <c r="D87" s="24"/>
      <c r="E87" s="24"/>
      <c r="F87" s="24" t="s">
        <v>7</v>
      </c>
      <c r="G87" s="93"/>
      <c r="H87" s="158" t="str">
        <f t="shared" si="3"/>
        <v>Chýba</v>
      </c>
    </row>
    <row r="88" spans="1:12" ht="14.4" thickBot="1" x14ac:dyDescent="0.25">
      <c r="A88" s="50"/>
      <c r="B88" s="35" t="s">
        <v>81</v>
      </c>
      <c r="C88" s="26" t="s">
        <v>76</v>
      </c>
      <c r="D88" s="26">
        <v>24</v>
      </c>
      <c r="E88" s="26"/>
      <c r="F88" s="26"/>
      <c r="G88" s="95"/>
      <c r="H88" s="158" t="str">
        <f>IF(ISNUMBER(G88),IF(G88&lt;D88,"Nesplnený parameter", ""),"Zadajte hodnotu")</f>
        <v>Zadajte hodnotu</v>
      </c>
    </row>
    <row r="89" spans="1:12" ht="36.6" thickBot="1" x14ac:dyDescent="0.25">
      <c r="A89" s="50"/>
      <c r="B89" s="108" t="s">
        <v>30</v>
      </c>
      <c r="C89" s="36" t="s">
        <v>25</v>
      </c>
      <c r="D89" s="11" t="s">
        <v>26</v>
      </c>
      <c r="E89" s="37" t="s">
        <v>27</v>
      </c>
      <c r="F89" s="38" t="s">
        <v>28</v>
      </c>
      <c r="G89" s="39" t="s">
        <v>29</v>
      </c>
      <c r="H89" s="158"/>
    </row>
    <row r="90" spans="1:12" ht="14.4" thickBot="1" x14ac:dyDescent="0.25">
      <c r="A90" s="51"/>
      <c r="B90" s="109"/>
      <c r="C90" s="52">
        <v>1</v>
      </c>
      <c r="D90" s="97"/>
      <c r="E90" s="42">
        <f>C90*D90</f>
        <v>0</v>
      </c>
      <c r="F90" s="42">
        <f>E90*0.23</f>
        <v>0</v>
      </c>
      <c r="G90" s="43">
        <f>E90+F90</f>
        <v>0</v>
      </c>
      <c r="H90" s="158" t="str">
        <f>IF(D90="", "Chýba", "")</f>
        <v>Chýba</v>
      </c>
    </row>
    <row r="91" spans="1:12" ht="13.8" x14ac:dyDescent="0.2">
      <c r="A91" s="44"/>
      <c r="B91" s="45"/>
      <c r="C91" s="46"/>
      <c r="D91" s="47"/>
      <c r="E91" s="46"/>
      <c r="F91" s="46"/>
      <c r="G91" s="46"/>
      <c r="H91" s="158"/>
    </row>
    <row r="92" spans="1:12" ht="14.4" thickBot="1" x14ac:dyDescent="0.3">
      <c r="A92" s="44"/>
      <c r="B92" s="59"/>
      <c r="C92" s="60"/>
      <c r="D92" s="61"/>
      <c r="E92" s="61"/>
      <c r="F92" s="61"/>
      <c r="G92" s="61"/>
      <c r="H92" s="158"/>
    </row>
    <row r="93" spans="1:12" ht="13.8" thickBot="1" x14ac:dyDescent="0.3">
      <c r="A93" s="44"/>
      <c r="B93" s="62" t="s">
        <v>8</v>
      </c>
      <c r="C93" s="63"/>
      <c r="D93" s="63"/>
      <c r="E93" s="64"/>
      <c r="F93" s="65"/>
      <c r="G93" s="66">
        <f>E31+E40+E48+E62+E73+E90</f>
        <v>0</v>
      </c>
      <c r="H93" s="158"/>
    </row>
    <row r="94" spans="1:12" ht="13.8" thickBot="1" x14ac:dyDescent="0.3">
      <c r="A94" s="44"/>
      <c r="B94" s="67" t="s">
        <v>23</v>
      </c>
      <c r="C94" s="68"/>
      <c r="D94" s="68"/>
      <c r="E94" s="69"/>
      <c r="F94" s="70"/>
      <c r="G94" s="71">
        <f>F31+F40+F48+F62+F73+F90</f>
        <v>0</v>
      </c>
      <c r="H94" s="158"/>
    </row>
    <row r="95" spans="1:12" ht="13.8" thickBot="1" x14ac:dyDescent="0.3">
      <c r="A95" s="44"/>
      <c r="B95" s="72" t="s">
        <v>9</v>
      </c>
      <c r="C95" s="73"/>
      <c r="D95" s="73"/>
      <c r="E95" s="74"/>
      <c r="F95" s="75"/>
      <c r="G95" s="76">
        <f>G31+G40+G48+G62+G73+G90</f>
        <v>0</v>
      </c>
      <c r="H95" s="158"/>
    </row>
    <row r="96" spans="1:12" x14ac:dyDescent="0.2">
      <c r="A96" s="44"/>
      <c r="B96" s="129" t="s">
        <v>58</v>
      </c>
      <c r="C96" s="129"/>
      <c r="D96" s="129"/>
      <c r="E96" s="129"/>
      <c r="F96" s="129"/>
      <c r="G96" s="129"/>
      <c r="H96" s="158"/>
    </row>
    <row r="97" spans="1:8" x14ac:dyDescent="0.2">
      <c r="A97" s="44"/>
      <c r="B97" s="129"/>
      <c r="C97" s="129"/>
      <c r="D97" s="129"/>
      <c r="E97" s="129"/>
      <c r="F97" s="129"/>
      <c r="G97" s="129"/>
      <c r="H97" s="158"/>
    </row>
    <row r="98" spans="1:8" ht="13.2" x14ac:dyDescent="0.25">
      <c r="A98" s="44"/>
      <c r="B98" s="77"/>
      <c r="C98" s="9"/>
      <c r="D98" s="9"/>
      <c r="E98" s="78"/>
      <c r="F98" s="79"/>
      <c r="H98" s="158"/>
    </row>
    <row r="99" spans="1:8" x14ac:dyDescent="0.2">
      <c r="A99" s="44"/>
      <c r="B99" s="80"/>
      <c r="H99" s="158"/>
    </row>
    <row r="100" spans="1:8" x14ac:dyDescent="0.2">
      <c r="A100" s="130" t="s">
        <v>10</v>
      </c>
      <c r="B100" s="130"/>
      <c r="C100" s="130"/>
      <c r="D100" s="130"/>
      <c r="E100" s="130"/>
      <c r="F100" s="130"/>
      <c r="G100" s="130"/>
      <c r="H100" s="158"/>
    </row>
    <row r="101" spans="1:8" x14ac:dyDescent="0.2">
      <c r="A101" s="126" t="s">
        <v>19</v>
      </c>
      <c r="B101" s="126"/>
      <c r="C101" s="126"/>
      <c r="D101" s="126"/>
      <c r="E101" s="126"/>
      <c r="F101" s="126"/>
      <c r="G101" s="126"/>
      <c r="H101" s="158"/>
    </row>
    <row r="102" spans="1:8" x14ac:dyDescent="0.2">
      <c r="A102" s="83" t="s">
        <v>11</v>
      </c>
      <c r="B102" s="82"/>
      <c r="C102" s="84"/>
      <c r="D102" s="84"/>
      <c r="E102" s="84"/>
      <c r="F102" s="82"/>
      <c r="G102" s="82"/>
      <c r="H102" s="158"/>
    </row>
    <row r="103" spans="1:8" x14ac:dyDescent="0.2">
      <c r="A103" s="144"/>
      <c r="B103" s="144"/>
      <c r="C103" s="144"/>
      <c r="D103" s="144"/>
      <c r="E103" s="144"/>
      <c r="F103" s="144"/>
      <c r="G103" s="144"/>
      <c r="H103" s="158"/>
    </row>
    <row r="104" spans="1:8" ht="12.6" thickBot="1" x14ac:dyDescent="0.25">
      <c r="A104" s="85" t="s">
        <v>12</v>
      </c>
      <c r="B104" s="86"/>
      <c r="F104" s="86"/>
      <c r="G104" s="86"/>
      <c r="H104" s="158"/>
    </row>
    <row r="105" spans="1:8" ht="16.95" customHeight="1" x14ac:dyDescent="0.25">
      <c r="A105" s="87"/>
      <c r="B105" s="88" t="s">
        <v>13</v>
      </c>
      <c r="C105" s="145"/>
      <c r="D105" s="146"/>
      <c r="E105" s="146"/>
      <c r="F105" s="146"/>
      <c r="G105" s="147"/>
      <c r="H105" s="158" t="str">
        <f>IF(C105="", "Chýba", "")</f>
        <v>Chýba</v>
      </c>
    </row>
    <row r="106" spans="1:8" ht="16.95" customHeight="1" x14ac:dyDescent="0.25">
      <c r="A106" s="87"/>
      <c r="B106" s="89" t="s">
        <v>14</v>
      </c>
      <c r="C106" s="148"/>
      <c r="D106" s="149"/>
      <c r="E106" s="149"/>
      <c r="F106" s="149"/>
      <c r="G106" s="150"/>
      <c r="H106" s="158" t="str">
        <f t="shared" ref="H106:H110" si="6">IF(C106="", "Chýba", "")</f>
        <v>Chýba</v>
      </c>
    </row>
    <row r="107" spans="1:8" ht="16.95" customHeight="1" x14ac:dyDescent="0.25">
      <c r="A107" s="87"/>
      <c r="B107" s="90" t="s">
        <v>15</v>
      </c>
      <c r="C107" s="148"/>
      <c r="D107" s="149"/>
      <c r="E107" s="149"/>
      <c r="F107" s="149"/>
      <c r="G107" s="150"/>
      <c r="H107" s="158" t="str">
        <f t="shared" si="6"/>
        <v>Chýba</v>
      </c>
    </row>
    <row r="108" spans="1:8" ht="16.95" customHeight="1" x14ac:dyDescent="0.25">
      <c r="A108" s="87"/>
      <c r="B108" s="90" t="s">
        <v>16</v>
      </c>
      <c r="C108" s="148"/>
      <c r="D108" s="149"/>
      <c r="E108" s="149"/>
      <c r="F108" s="149"/>
      <c r="G108" s="150"/>
      <c r="H108" s="158" t="str">
        <f t="shared" si="6"/>
        <v>Chýba</v>
      </c>
    </row>
    <row r="109" spans="1:8" ht="16.95" customHeight="1" x14ac:dyDescent="0.25">
      <c r="A109" s="87"/>
      <c r="B109" s="90" t="s">
        <v>17</v>
      </c>
      <c r="C109" s="148"/>
      <c r="D109" s="149"/>
      <c r="E109" s="149"/>
      <c r="F109" s="149"/>
      <c r="G109" s="150"/>
      <c r="H109" s="158" t="str">
        <f t="shared" si="6"/>
        <v>Chýba</v>
      </c>
    </row>
    <row r="110" spans="1:8" ht="16.95" customHeight="1" thickBot="1" x14ac:dyDescent="0.3">
      <c r="A110" s="87"/>
      <c r="B110" s="91" t="s">
        <v>59</v>
      </c>
      <c r="C110" s="155"/>
      <c r="D110" s="156"/>
      <c r="E110" s="156"/>
      <c r="F110" s="156"/>
      <c r="G110" s="157"/>
      <c r="H110" s="158" t="str">
        <f t="shared" si="6"/>
        <v>Chýba</v>
      </c>
    </row>
    <row r="111" spans="1:8" x14ac:dyDescent="0.2">
      <c r="A111" s="87"/>
      <c r="B111" s="86"/>
      <c r="F111" s="86"/>
      <c r="G111" s="86"/>
    </row>
    <row r="112" spans="1:8" x14ac:dyDescent="0.2">
      <c r="A112" s="100"/>
      <c r="B112" s="101"/>
      <c r="C112" s="102"/>
      <c r="D112" s="102"/>
      <c r="E112" s="102"/>
      <c r="F112" s="101"/>
      <c r="G112" s="101"/>
    </row>
    <row r="113" spans="1:7" x14ac:dyDescent="0.2">
      <c r="A113" s="100"/>
      <c r="B113" s="101"/>
      <c r="C113" s="102"/>
      <c r="D113" s="102"/>
      <c r="E113" s="102"/>
      <c r="F113" s="101"/>
      <c r="G113" s="101"/>
    </row>
    <row r="114" spans="1:7" x14ac:dyDescent="0.2">
      <c r="A114" s="100"/>
      <c r="B114" s="101"/>
      <c r="C114" s="102"/>
      <c r="D114" s="102"/>
      <c r="E114" s="102"/>
      <c r="F114" s="101"/>
      <c r="G114" s="101"/>
    </row>
    <row r="115" spans="1:7" x14ac:dyDescent="0.2">
      <c r="A115" s="100"/>
      <c r="B115" s="101"/>
      <c r="C115" s="102"/>
      <c r="D115" s="102"/>
      <c r="E115" s="102"/>
      <c r="F115" s="101"/>
      <c r="G115" s="101"/>
    </row>
    <row r="116" spans="1:7" x14ac:dyDescent="0.2">
      <c r="A116" s="100"/>
      <c r="B116" s="101"/>
      <c r="C116" s="102"/>
      <c r="D116" s="102"/>
      <c r="E116" s="102"/>
      <c r="F116" s="101"/>
      <c r="G116" s="101"/>
    </row>
    <row r="117" spans="1:7" hidden="1" x14ac:dyDescent="0.2">
      <c r="A117" s="103"/>
      <c r="B117" s="104"/>
      <c r="C117" s="102"/>
      <c r="D117" s="102"/>
      <c r="E117" s="102"/>
      <c r="F117" s="104"/>
      <c r="G117" s="104"/>
    </row>
    <row r="118" spans="1:7" hidden="1" x14ac:dyDescent="0.2">
      <c r="A118" s="103"/>
      <c r="B118" s="104"/>
      <c r="C118" s="102"/>
      <c r="D118" s="102"/>
      <c r="E118" s="102"/>
      <c r="F118" s="104"/>
      <c r="G118" s="104"/>
    </row>
    <row r="119" spans="1:7" hidden="1" x14ac:dyDescent="0.2">
      <c r="A119" s="103"/>
      <c r="B119" s="104"/>
      <c r="C119" s="102"/>
      <c r="D119" s="102"/>
      <c r="E119" s="102"/>
      <c r="F119" s="104"/>
      <c r="G119" s="104"/>
    </row>
    <row r="120" spans="1:7" x14ac:dyDescent="0.2">
      <c r="A120" s="103"/>
      <c r="B120" s="104" t="s">
        <v>22</v>
      </c>
      <c r="C120" s="102"/>
      <c r="D120" s="102"/>
      <c r="E120" s="102"/>
      <c r="F120" s="104"/>
      <c r="G120" s="104"/>
    </row>
    <row r="121" spans="1:7" ht="12.75" customHeight="1" x14ac:dyDescent="0.25">
      <c r="A121" s="103"/>
      <c r="B121" s="104"/>
      <c r="C121" s="102"/>
      <c r="D121" s="154" t="s">
        <v>20</v>
      </c>
      <c r="E121" s="154"/>
      <c r="F121" s="154"/>
      <c r="G121" s="154"/>
    </row>
    <row r="122" spans="1:7" x14ac:dyDescent="0.2">
      <c r="A122" s="103"/>
      <c r="B122" s="104"/>
      <c r="C122" s="102"/>
      <c r="D122" s="153" t="s">
        <v>21</v>
      </c>
      <c r="E122" s="153"/>
      <c r="F122" s="153"/>
      <c r="G122" s="153"/>
    </row>
    <row r="123" spans="1:7" x14ac:dyDescent="0.2">
      <c r="A123" s="103"/>
      <c r="B123" s="104"/>
      <c r="C123" s="102"/>
      <c r="D123" s="102"/>
      <c r="E123" s="102"/>
      <c r="F123" s="104"/>
      <c r="G123" s="104"/>
    </row>
    <row r="124" spans="1:7" x14ac:dyDescent="0.2">
      <c r="A124" s="103"/>
      <c r="B124" s="104"/>
      <c r="C124" s="102"/>
      <c r="D124" s="102"/>
      <c r="E124" s="102"/>
      <c r="F124" s="104"/>
      <c r="G124" s="104"/>
    </row>
    <row r="125" spans="1:7" x14ac:dyDescent="0.2">
      <c r="A125" s="103"/>
      <c r="B125" s="104"/>
      <c r="C125" s="102"/>
      <c r="D125" s="102"/>
      <c r="E125" s="102"/>
      <c r="F125" s="104"/>
      <c r="G125" s="104"/>
    </row>
    <row r="126" spans="1:7" x14ac:dyDescent="0.2">
      <c r="A126" s="103"/>
      <c r="B126" s="104"/>
      <c r="C126" s="102"/>
      <c r="D126" s="102"/>
      <c r="E126" s="102"/>
      <c r="F126" s="104"/>
      <c r="G126" s="104"/>
    </row>
  </sheetData>
  <sheetProtection algorithmName="SHA-512" hashValue="1tTD3ZN2yLzUBJg4JoqCkZY6OxG0vt7OYQ+174PvSzOsBn4Fp0ZA7JbxD0Q2ME+9vxSMB30TcMLNRxXU7fZmAA==" saltValue="3+qaHqy8JreTeQyyo5zWiQ==" spinCount="100000" sheet="1" objects="1" scenarios="1"/>
  <mergeCells count="47">
    <mergeCell ref="C107:G107"/>
    <mergeCell ref="D122:G122"/>
    <mergeCell ref="D121:G121"/>
    <mergeCell ref="C108:G108"/>
    <mergeCell ref="C109:G109"/>
    <mergeCell ref="C110:G110"/>
    <mergeCell ref="C44:G44"/>
    <mergeCell ref="B47:B48"/>
    <mergeCell ref="A103:G103"/>
    <mergeCell ref="C105:G105"/>
    <mergeCell ref="C106:G106"/>
    <mergeCell ref="B89:B90"/>
    <mergeCell ref="A75:B75"/>
    <mergeCell ref="B76:G76"/>
    <mergeCell ref="C77:G77"/>
    <mergeCell ref="B72:B73"/>
    <mergeCell ref="A64:B64"/>
    <mergeCell ref="B65:G65"/>
    <mergeCell ref="A50:B50"/>
    <mergeCell ref="B51:G51"/>
    <mergeCell ref="C52:G52"/>
    <mergeCell ref="B61:B62"/>
    <mergeCell ref="B34:G34"/>
    <mergeCell ref="C35:G35"/>
    <mergeCell ref="A101:G101"/>
    <mergeCell ref="A2:G2"/>
    <mergeCell ref="A13:G13"/>
    <mergeCell ref="A14:B14"/>
    <mergeCell ref="B96:G97"/>
    <mergeCell ref="B15:G15"/>
    <mergeCell ref="A100:G100"/>
    <mergeCell ref="B39:B40"/>
    <mergeCell ref="A42:B42"/>
    <mergeCell ref="B43:G43"/>
    <mergeCell ref="C4:G5"/>
    <mergeCell ref="A4:B5"/>
    <mergeCell ref="A7:G7"/>
    <mergeCell ref="C66:G66"/>
    <mergeCell ref="C16:G16"/>
    <mergeCell ref="B30:B31"/>
    <mergeCell ref="A33:B33"/>
    <mergeCell ref="A8:B8"/>
    <mergeCell ref="A9:B9"/>
    <mergeCell ref="A10:B10"/>
    <mergeCell ref="C8:G8"/>
    <mergeCell ref="C9:G9"/>
    <mergeCell ref="C10:G10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VVPT</vt:lpstr>
      <vt:lpstr>VVPT!Oblasť_tlače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Kulháň</dc:creator>
  <cp:lastModifiedBy>Ľuboš Kulháň</cp:lastModifiedBy>
  <cp:lastPrinted>2026-04-16T21:17:51Z</cp:lastPrinted>
  <dcterms:created xsi:type="dcterms:W3CDTF">2019-02-05T17:43:51Z</dcterms:created>
  <dcterms:modified xsi:type="dcterms:W3CDTF">2026-04-19T10:45:04Z</dcterms:modified>
</cp:coreProperties>
</file>