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Výběrka\2026\ZŠ a MŠ\ZŠ JUDr. JOSEFA MAREŠE A MŠ_VÝMĚNA PODLAHY U WC_SEVERNÍ CHODBA\"/>
    </mc:Choice>
  </mc:AlternateContent>
  <xr:revisionPtr revIDLastSave="0" documentId="8_{51277485-5C72-4653-9E95-2E666AC30ABB}" xr6:coauthVersionLast="47" xr6:coauthVersionMax="47" xr10:uidLastSave="{00000000-0000-0000-0000-000000000000}"/>
  <bookViews>
    <workbookView xWindow="2475" yWindow="1230" windowWidth="21600" windowHeight="11385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3 15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'013 15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'013 15 Pol'!$A$1:$Y$50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 l="1"/>
  <c r="I8" i="12"/>
  <c r="K8" i="12"/>
  <c r="M8" i="12"/>
  <c r="O8" i="12"/>
  <c r="Q8" i="12"/>
  <c r="V8" i="12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V13" i="12"/>
  <c r="G18" i="12"/>
  <c r="I18" i="12"/>
  <c r="K18" i="12"/>
  <c r="M18" i="12"/>
  <c r="O18" i="12"/>
  <c r="Q18" i="12"/>
  <c r="V18" i="12"/>
  <c r="G20" i="12"/>
  <c r="I20" i="12"/>
  <c r="K20" i="12"/>
  <c r="M20" i="12"/>
  <c r="O20" i="12"/>
  <c r="Q20" i="12"/>
  <c r="V20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G29" i="12"/>
  <c r="I29" i="12"/>
  <c r="K29" i="12"/>
  <c r="M29" i="12"/>
  <c r="O29" i="12"/>
  <c r="Q29" i="12"/>
  <c r="V29" i="12"/>
  <c r="G35" i="12"/>
  <c r="I35" i="12"/>
  <c r="K35" i="12"/>
  <c r="M35" i="12"/>
  <c r="O35" i="12"/>
  <c r="Q35" i="12"/>
  <c r="V35" i="12"/>
  <c r="G39" i="12"/>
  <c r="I39" i="12"/>
  <c r="K39" i="12"/>
  <c r="M39" i="12"/>
  <c r="O39" i="12"/>
  <c r="Q39" i="12"/>
  <c r="V39" i="12"/>
  <c r="G47" i="12"/>
  <c r="I47" i="12"/>
  <c r="K47" i="12"/>
  <c r="M47" i="12"/>
  <c r="O47" i="12"/>
  <c r="Q47" i="12"/>
  <c r="V47" i="12"/>
  <c r="I63" i="1"/>
  <c r="J55" i="1" s="1"/>
  <c r="F42" i="1"/>
  <c r="G42" i="1"/>
  <c r="H42" i="1"/>
  <c r="I42" i="1"/>
  <c r="J41" i="1"/>
  <c r="J40" i="1"/>
  <c r="J39" i="1"/>
  <c r="J42" i="1" s="1"/>
  <c r="I21" i="1"/>
  <c r="J28" i="1"/>
  <c r="J26" i="1"/>
  <c r="G38" i="1"/>
  <c r="F38" i="1"/>
  <c r="J23" i="1"/>
  <c r="J24" i="1"/>
  <c r="J25" i="1"/>
  <c r="J27" i="1"/>
  <c r="E24" i="1"/>
  <c r="E26" i="1"/>
  <c r="J52" i="1" l="1"/>
  <c r="J57" i="1"/>
  <c r="J58" i="1"/>
  <c r="J53" i="1"/>
  <c r="J54" i="1"/>
  <c r="J56" i="1"/>
  <c r="J59" i="1"/>
  <c r="J60" i="1"/>
  <c r="J61" i="1"/>
  <c r="J62" i="1"/>
  <c r="J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Radek Kubát</author>
  </authors>
  <commentList>
    <comment ref="S6" authorId="0" shapeId="0" xr:uid="{E507C2FE-726B-43AF-B0B7-482DF56BEAD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26799A9-47CD-4BEE-8DA3-A19C7F56252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<sst xmlns="http://schemas.openxmlformats.org/spreadsheetml/2006/main" count="415" uniqueCount="189">
  <si>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</si>
  <si>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</si>
  <si>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</si>
  <si>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</si>
  <si>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</si>
  <si>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</si>
  <si>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</si>
  <si>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</si>
  <si>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</si>
  <si>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</si>
  <si>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</si>
  <si>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</si>
  <si>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</si>
  <si>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</si>
  <si>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</si>
  <si>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</si>
  <si>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</si>
  <si>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</si>
  <si>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</si>
  <si>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</si>
  <si>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</si>
  <si>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</si>
  <si>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</si>
  <si>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</si>
  <si>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</si>
  <si>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</si>
  <si>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</si>
  <si>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</si>
  <si>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</si>
  <si>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</si>
  <si>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</si>
  <si>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</si>
  <si>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</si>
  <si>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</si>
  <si>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</si>
  <si>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</si>
  <si>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</si>
  <si>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</si>
  <si>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</si>
  <si>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</si>
  <si>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</si>
  <si>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</si>
  <si>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</si>
  <si>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15</t>
  </si>
  <si>
    <t xml:space="preserve">Oprava podlahy ZŠ Judr Mareše - severní chodba </t>
  </si>
  <si>
    <t>013</t>
  </si>
  <si>
    <t>Rozpočty</t>
  </si>
  <si>
    <t>Objekt:</t>
  </si>
  <si>
    <t>Rozpočet:</t>
  </si>
  <si>
    <t>Stavba</t>
  </si>
  <si>
    <t>Celkem za stavbu</t>
  </si>
  <si>
    <t>CZK</t>
  </si>
  <si>
    <t>#POPS</t>
  </si>
  <si>
    <t>#POPO</t>
  </si>
  <si>
    <t>#POPR</t>
  </si>
  <si>
    <t xml:space="preserve">Popis rozpočtu: 15 - Oprava podlahy ZŠ Judr Mareše - severní chodba </t>
  </si>
  <si>
    <t>Rekapitulace dílů</t>
  </si>
  <si>
    <t>Typ dílu</t>
  </si>
  <si>
    <t>6</t>
  </si>
  <si>
    <t>Úpravy povrchu, podlahy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</si>
  <si>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</si>
  <si>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</si>
  <si>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</si>
  <si>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</si>
  <si>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</si>
  <si>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</si>
  <si>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</si>
  <si>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</si>
  <si>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</si>
  <si>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</si>
  <si>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</si>
  <si>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</si>
  <si>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771</t>
  </si>
  <si>
    <t>Podlahy z dlaždic a obklady</t>
  </si>
  <si>
    <t>784</t>
  </si>
  <si>
    <t>Malby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</si>
  <si>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</si>
  <si>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</si>
  <si>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</si>
  <si>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</si>
  <si>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</si>
  <si>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</si>
  <si>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</si>
  <si>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</si>
  <si>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</si>
  <si>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</si>
  <si>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</si>
  <si>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</si>
  <si>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</si>
  <si>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</si>
  <si>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</si>
  <si>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</si>
  <si>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</si>
  <si>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</si>
  <si>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</si>
  <si>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</si>
  <si>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</si>
  <si>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</si>
  <si>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</si>
  <si>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</si>
  <si>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</si>
  <si>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</si>
  <si>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</si>
  <si>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</si>
  <si>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</si>
  <si>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</si>
  <si>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</si>
  <si>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</si>
  <si>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</si>
  <si>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602011118RT5</t>
  </si>
  <si>
    <t>Omítka stěn, jádrová, vápenná, Cemix 2109, ručně tloušťka vrstvy 20 mm</t>
  </si>
  <si>
    <t>m2</t>
  </si>
  <si>
    <t>RTS 26/ I</t>
  </si>
  <si>
    <t>Práce</t>
  </si>
  <si>
    <t>Běžná</t>
  </si>
  <si>
    <t>POL1_</t>
  </si>
  <si>
    <t>602016142R00</t>
  </si>
  <si>
    <t>Omítka stěn, štuková, vápenocementová, vnitřní, PROFI MK1, ručně</t>
  </si>
  <si>
    <t>610991111R00</t>
  </si>
  <si>
    <t>Zakrývání výplní vnitřních otvorů</t>
  </si>
  <si>
    <t>631313611RM1</t>
  </si>
  <si>
    <t>Mazanina betonová tl. 80 - 120 mm C 16/20 z betonu prostého</t>
  </si>
  <si>
    <t>m3</t>
  </si>
  <si>
    <t>Včetně vytvoření dilatačních spár, bez zaplnění.</t>
  </si>
  <si>
    <t>POP</t>
  </si>
  <si>
    <t>631317115R00</t>
  </si>
  <si>
    <t>Řezání dilatační spáry hl. 0-150 mm, beton prostý</t>
  </si>
  <si>
    <t>m</t>
  </si>
  <si>
    <t>631362021R00</t>
  </si>
  <si>
    <t>Výztuž mazanin svařovanou sítí z drátů Kari</t>
  </si>
  <si>
    <t>t</t>
  </si>
  <si>
    <t>952901111R00</t>
  </si>
  <si>
    <t>Vyčištění budov o výšce podlaží do 4 m</t>
  </si>
  <si>
    <t>Indiv</t>
  </si>
  <si>
    <t>965042241RT1</t>
  </si>
  <si>
    <t>Bourání betonových mazanin, plochy nad 4 m2, nad tl. 100 mm ručně, mazanina tl. 100 - 150 mm</t>
  </si>
  <si>
    <t>978013191R00</t>
  </si>
  <si>
    <t>Otlučení omítek vnitřních stěn v rozsahu do 100 %</t>
  </si>
  <si>
    <t>999281112R00</t>
  </si>
  <si>
    <t>Přesun hmot pro opravy a údržbu do výšky 36 m</t>
  </si>
  <si>
    <t>Přesun hmot</t>
  </si>
  <si>
    <t>POL7_1</t>
  </si>
  <si>
    <t>711212000RW5</t>
  </si>
  <si>
    <t>Penetrace podkladu pod hydroizolační hmoty včetně dodávky Köster NB 1 Gray adhézní můstek</t>
  </si>
  <si>
    <t>711212002RT3</t>
  </si>
  <si>
    <t>Stěrka hydroizolační včetně dodávky Mapelastic (fa Mapei), tl. 2 mm</t>
  </si>
  <si>
    <t>jednovrstvá</t>
  </si>
  <si>
    <t>771130111R00</t>
  </si>
  <si>
    <t>Obklad soklíků rovných, do tmele, výšky do 100 mm</t>
  </si>
  <si>
    <t>771212113R00</t>
  </si>
  <si>
    <t>Kladení podlah z dlaždic keramických, do tmele, do 400 x 400 mm</t>
  </si>
  <si>
    <t>771479001R00</t>
  </si>
  <si>
    <t>Řezání dlaždic keramických pro soklíky</t>
  </si>
  <si>
    <t>59764207R</t>
  </si>
  <si>
    <t>Dlaždice keramická RAKO Taurus Granit 600 x 600 x 10 mm</t>
  </si>
  <si>
    <t>SPCM</t>
  </si>
  <si>
    <t>Specifikace</t>
  </si>
  <si>
    <t>POL3_</t>
  </si>
  <si>
    <t>998771201R00</t>
  </si>
  <si>
    <t>Přesun hmot pro podlahy z dlaždic, v objektech výšky do 6 m</t>
  </si>
  <si>
    <t>POL7_</t>
  </si>
  <si>
    <t>784402801R00</t>
  </si>
  <si>
    <t>Odstranění malby oškrábáním v místnosti H do 3,8 m</t>
  </si>
  <si>
    <t>784191101R00</t>
  </si>
  <si>
    <t xml:space="preserve">Penetrace podkladu univerzální </t>
  </si>
  <si>
    <t>784125212R00</t>
  </si>
  <si>
    <t>Malba Jupol Classic, bílá, vč penetrace,2x</t>
  </si>
  <si>
    <t>979094211R00</t>
  </si>
  <si>
    <t>Nakládání nebo překládání vybourané suti</t>
  </si>
  <si>
    <t>Přesun suti</t>
  </si>
  <si>
    <t>POL8_9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</si>
  <si>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</si>
  <si>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</si>
  <si>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</si>
  <si>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</si>
  <si>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</si>
  <si>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</si>
  <si>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</si>
  <si>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</si>
  <si>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</si>
  <si>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979999987R00</t>
  </si>
  <si>
    <t>Poplatek za recyklaci směsi suti betonu, cihel, tašek a ker.výrobků, kusovost nad 1600 cm2 (170107)</t>
  </si>
  <si>
    <t>POL8_</t>
  </si>
  <si>
    <t>005121 R</t>
  </si>
  <si>
    <t>Zařízení staveniště</t>
  </si>
  <si>
    <t>Soubor</t>
  </si>
  <si>
    <t>VRN</t>
  </si>
  <si>
    <t>POL99_8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</si>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</sst>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7" t="s">
        <v>41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abSelected="1" topLeftCell="B1" zoomScaleNormal="100" zoomScaleSheetLayoutView="75" workbookViewId="0">
      <selection activeCell="I30" sqref="I30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78" t="s">
        <v>4</v>
      </c>
      <c r="C1" s="179"/>
      <c r="D1" s="179"/>
      <c r="E1" s="179"/>
      <c r="F1" s="179"/>
      <c r="G1" s="179"/>
      <c r="H1" s="179"/>
      <c r="I1" s="179"/>
      <c r="J1" s="180"/>
    </row>
    <row r="2" spans="1:15" ht="36" customHeight="1" x14ac:dyDescent="0.2">
      <c r="A2" s="2"/>
      <c r="B2" s="77" t="s">
        <v>24</v>
      </c>
      <c r="C2" s="78"/>
      <c r="D2" s="79"/>
      <c r="E2" s="187"/>
      <c r="F2" s="188"/>
      <c r="G2" s="188"/>
      <c r="H2" s="188"/>
      <c r="I2" s="188"/>
      <c r="J2" s="189"/>
      <c r="O2" s="1"/>
    </row>
    <row r="3" spans="1:15" ht="27" customHeight="1" x14ac:dyDescent="0.2">
      <c r="A3" s="2"/>
      <c r="B3" s="80" t="s">
        <v>47</v>
      </c>
      <c r="C3" s="78"/>
      <c r="D3" s="81"/>
      <c r="E3" s="190"/>
      <c r="F3" s="191"/>
      <c r="G3" s="191"/>
      <c r="H3" s="191"/>
      <c r="I3" s="191"/>
      <c r="J3" s="192"/>
    </row>
    <row r="4" spans="1:15" ht="23.25" customHeight="1" x14ac:dyDescent="0.2">
      <c r="A4" s="76">
        <v>296</v>
      </c>
      <c r="B4" s="82" t="s">
        <v>48</v>
      </c>
      <c r="C4" s="83"/>
      <c r="D4" s="84" t="s">
        <v>43</v>
      </c>
      <c r="E4" s="200" t="s">
        <v>44</v>
      </c>
      <c r="F4" s="201"/>
      <c r="G4" s="201"/>
      <c r="H4" s="201"/>
      <c r="I4" s="201"/>
      <c r="J4" s="202"/>
    </row>
    <row r="5" spans="1:15" ht="24" customHeight="1" x14ac:dyDescent="0.2">
      <c r="A5" s="2"/>
      <c r="B5" s="31" t="s">
        <v>23</v>
      </c>
      <c r="D5" s="205"/>
      <c r="E5" s="206"/>
      <c r="F5" s="206"/>
      <c r="G5" s="206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07"/>
      <c r="E6" s="208"/>
      <c r="F6" s="208"/>
      <c r="G6" s="208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09"/>
      <c r="F7" s="210"/>
      <c r="G7" s="21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94"/>
      <c r="E11" s="194"/>
      <c r="F11" s="194"/>
      <c r="G11" s="194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199"/>
      <c r="E12" s="199"/>
      <c r="F12" s="199"/>
      <c r="G12" s="199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3"/>
      <c r="F13" s="204"/>
      <c r="G13" s="20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193"/>
      <c r="F15" s="193"/>
      <c r="G15" s="195"/>
      <c r="H15" s="195"/>
      <c r="I15" s="195" t="s">
        <v>31</v>
      </c>
      <c r="J15" s="196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84"/>
      <c r="F16" s="185"/>
      <c r="G16" s="184"/>
      <c r="H16" s="185"/>
      <c r="I16" s="184">
        <v>0</v>
      </c>
      <c r="J16" s="186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84"/>
      <c r="F17" s="185"/>
      <c r="G17" s="184"/>
      <c r="H17" s="185"/>
      <c r="I17" s="184">
        <v>0</v>
      </c>
      <c r="J17" s="186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84"/>
      <c r="F18" s="185"/>
      <c r="G18" s="184"/>
      <c r="H18" s="185"/>
      <c r="I18" s="184">
        <v>0</v>
      </c>
      <c r="J18" s="186"/>
    </row>
    <row r="19" spans="1:10" ht="23.25" customHeight="1" x14ac:dyDescent="0.2">
      <c r="A19" s="137" t="s">
        <v>80</v>
      </c>
      <c r="B19" s="38" t="s">
        <v>29</v>
      </c>
      <c r="C19" s="62"/>
      <c r="D19" s="63"/>
      <c r="E19" s="184"/>
      <c r="F19" s="185"/>
      <c r="G19" s="184"/>
      <c r="H19" s="185"/>
      <c r="I19" s="184">
        <v>0</v>
      </c>
      <c r="J19" s="186"/>
    </row>
    <row r="20" spans="1:10" ht="23.25" customHeight="1" x14ac:dyDescent="0.2">
      <c r="A20" s="137" t="s">
        <v>79</v>
      </c>
      <c r="B20" s="38" t="s">
        <v>30</v>
      </c>
      <c r="C20" s="62"/>
      <c r="D20" s="63"/>
      <c r="E20" s="184"/>
      <c r="F20" s="185"/>
      <c r="G20" s="184"/>
      <c r="H20" s="185"/>
      <c r="I20" s="184">
        <v>0</v>
      </c>
      <c r="J20" s="186"/>
    </row>
    <row r="21" spans="1:10" ht="23.25" customHeight="1" x14ac:dyDescent="0.2">
      <c r="A21" s="2"/>
      <c r="B21" s="48" t="s">
        <v>31</v>
      </c>
      <c r="C21" s="64"/>
      <c r="D21" s="65"/>
      <c r="E21" s="197"/>
      <c r="F21" s="198"/>
      <c r="G21" s="197"/>
      <c r="H21" s="198"/>
      <c r="I21" s="197">
        <f>SUM(I16:J20)</f>
        <v>0</v>
      </c>
      <c r="J21" s="21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14">
        <v>0</v>
      </c>
      <c r="H23" s="215"/>
      <c r="I23" s="215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12">
        <v>0</v>
      </c>
      <c r="H24" s="213"/>
      <c r="I24" s="213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14">
        <v>0</v>
      </c>
      <c r="H25" s="215"/>
      <c r="I25" s="215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1">
        <v>0</v>
      </c>
      <c r="H26" s="182"/>
      <c r="I26" s="182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83">
        <v>0</v>
      </c>
      <c r="H27" s="183"/>
      <c r="I27" s="183"/>
      <c r="J27" s="41" t="str">
        <f t="shared" si="0"/>
        <v>CZK</v>
      </c>
    </row>
    <row r="28" spans="1:10" ht="27.75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217">
        <v>632000.89</v>
      </c>
      <c r="H28" s="218"/>
      <c r="I28" s="218"/>
      <c r="J28" s="114" t="str">
        <f t="shared" si="0"/>
        <v>CZK</v>
      </c>
    </row>
    <row r="29" spans="1:10" ht="27.75" customHeight="1" thickBot="1" x14ac:dyDescent="0.25">
      <c r="A29" s="2"/>
      <c r="B29" s="110" t="s">
        <v>37</v>
      </c>
      <c r="C29" s="115"/>
      <c r="D29" s="115"/>
      <c r="E29" s="115"/>
      <c r="F29" s="116"/>
      <c r="G29" s="217">
        <v>0</v>
      </c>
      <c r="H29" s="217"/>
      <c r="I29" s="217"/>
      <c r="J29" s="117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9"/>
      <c r="E34" s="220"/>
      <c r="G34" s="221"/>
      <c r="H34" s="222"/>
      <c r="I34" s="222"/>
      <c r="J34" s="25"/>
    </row>
    <row r="35" spans="1:10" ht="12.75" customHeight="1" x14ac:dyDescent="0.2">
      <c r="A35" s="2"/>
      <c r="B35" s="2"/>
      <c r="D35" s="211" t="s">
        <v>2</v>
      </c>
      <c r="E35" s="21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">
      <c r="A39" s="86">
        <v>1</v>
      </c>
      <c r="B39" s="96" t="s">
        <v>49</v>
      </c>
      <c r="C39" s="223"/>
      <c r="D39" s="223"/>
      <c r="E39" s="223"/>
      <c r="F39" s="97">
        <v>0</v>
      </c>
      <c r="G39" s="98">
        <v>632000.89</v>
      </c>
      <c r="H39" s="99">
        <v>132720.19</v>
      </c>
      <c r="I39" s="99">
        <v>764721.08</v>
      </c>
      <c r="J39" s="100">
        <f>IF(CenaCelkemVypocet=0,"",I39/CenaCelkemVypocet*100)</f>
        <v>100</v>
      </c>
    </row>
    <row r="40" spans="1:10" ht="25.5" hidden="1" customHeight="1" x14ac:dyDescent="0.2">
      <c r="A40" s="86">
        <v>2</v>
      </c>
      <c r="B40" s="101" t="s">
        <v>45</v>
      </c>
      <c r="C40" s="224" t="s">
        <v>46</v>
      </c>
      <c r="D40" s="224"/>
      <c r="E40" s="224"/>
      <c r="F40" s="102">
        <v>0</v>
      </c>
      <c r="G40" s="103">
        <v>632000.89</v>
      </c>
      <c r="H40" s="103">
        <v>132720.19</v>
      </c>
      <c r="I40" s="103">
        <v>764721.08</v>
      </c>
      <c r="J40" s="104">
        <f>IF(CenaCelkemVypocet=0,"",I40/CenaCelkemVypocet*100)</f>
        <v>100</v>
      </c>
    </row>
    <row r="41" spans="1:10" ht="25.5" hidden="1" customHeight="1" x14ac:dyDescent="0.2">
      <c r="A41" s="86">
        <v>3</v>
      </c>
      <c r="B41" s="105" t="s">
        <v>43</v>
      </c>
      <c r="C41" s="223" t="s">
        <v>44</v>
      </c>
      <c r="D41" s="223"/>
      <c r="E41" s="223"/>
      <c r="F41" s="106">
        <v>0</v>
      </c>
      <c r="G41" s="99">
        <v>632000.89</v>
      </c>
      <c r="H41" s="99">
        <v>132720.19</v>
      </c>
      <c r="I41" s="99">
        <v>764721.08</v>
      </c>
      <c r="J41" s="100">
        <f>IF(CenaCelkemVypocet=0,"",I41/CenaCelkemVypocet*100)</f>
        <v>100</v>
      </c>
    </row>
    <row r="42" spans="1:10" ht="25.5" hidden="1" customHeight="1" x14ac:dyDescent="0.2">
      <c r="A42" s="86"/>
      <c r="B42" s="225" t="s">
        <v>50</v>
      </c>
      <c r="C42" s="226"/>
      <c r="D42" s="226"/>
      <c r="E42" s="227"/>
      <c r="F42" s="107">
        <f>SUMIF(A39:A41,"=1",F39:F41)</f>
        <v>0</v>
      </c>
      <c r="G42" s="108">
        <f>SUMIF(A39:A41,"=1",G39:G41)</f>
        <v>632000.89</v>
      </c>
      <c r="H42" s="108">
        <f>SUMIF(A39:A41,"=1",H39:H41)</f>
        <v>132720.19</v>
      </c>
      <c r="I42" s="108">
        <f>SUMIF(A39:A41,"=1",I39:I41)</f>
        <v>764721.08</v>
      </c>
      <c r="J42" s="109">
        <f>SUMIF(A39:A41,"=1",J39:J41)</f>
        <v>100</v>
      </c>
    </row>
    <row r="44" spans="1:10" x14ac:dyDescent="0.2">
      <c r="A44" t="s">
        <v>52</v>
      </c>
    </row>
    <row r="45" spans="1:10" x14ac:dyDescent="0.2">
      <c r="A45" t="s">
        <v>53</v>
      </c>
    </row>
    <row r="46" spans="1:10" x14ac:dyDescent="0.2">
      <c r="A46" t="s">
        <v>54</v>
      </c>
      <c r="B46" t="s">
        <v>55</v>
      </c>
    </row>
    <row r="49" spans="1:10" ht="15.75" x14ac:dyDescent="0.25">
      <c r="B49" s="118" t="s">
        <v>56</v>
      </c>
    </row>
    <row r="51" spans="1:10" ht="25.5" customHeight="1" x14ac:dyDescent="0.2">
      <c r="A51" s="120"/>
      <c r="B51" s="123" t="s">
        <v>18</v>
      </c>
      <c r="C51" s="123" t="s">
        <v>6</v>
      </c>
      <c r="D51" s="124"/>
      <c r="E51" s="124"/>
      <c r="F51" s="125" t="s">
        <v>57</v>
      </c>
      <c r="G51" s="125"/>
      <c r="H51" s="125"/>
      <c r="I51" s="125" t="s">
        <v>31</v>
      </c>
      <c r="J51" s="125" t="s">
        <v>0</v>
      </c>
    </row>
    <row r="52" spans="1:10" ht="36.75" customHeight="1" x14ac:dyDescent="0.2">
      <c r="A52" s="121"/>
      <c r="B52" s="126" t="s">
        <v>58</v>
      </c>
      <c r="C52" s="228" t="s">
        <v>59</v>
      </c>
      <c r="D52" s="229"/>
      <c r="E52" s="229"/>
      <c r="F52" s="135" t="s">
        <v>26</v>
      </c>
      <c r="G52" s="127"/>
      <c r="H52" s="127"/>
      <c r="I52" s="127">
        <v>0</v>
      </c>
      <c r="J52" s="132" t="str">
        <f>IF(I63=0,"",I52/I63*100)</f>
        <v/>
      </c>
    </row>
    <row r="53" spans="1:10" ht="36.75" customHeight="1" x14ac:dyDescent="0.2">
      <c r="A53" s="121"/>
      <c r="B53" s="126" t="s">
        <v>60</v>
      </c>
      <c r="C53" s="228" t="s">
        <v>61</v>
      </c>
      <c r="D53" s="229"/>
      <c r="E53" s="229"/>
      <c r="F53" s="135" t="s">
        <v>26</v>
      </c>
      <c r="G53" s="127"/>
      <c r="H53" s="127"/>
      <c r="I53" s="127">
        <v>0</v>
      </c>
      <c r="J53" s="132" t="str">
        <f>IF(I63=0,"",I53/I63*100)</f>
        <v/>
      </c>
    </row>
    <row r="54" spans="1:10" ht="36.75" customHeight="1" x14ac:dyDescent="0.2">
      <c r="A54" s="121"/>
      <c r="B54" s="126" t="s">
        <v>62</v>
      </c>
      <c r="C54" s="228" t="s">
        <v>63</v>
      </c>
      <c r="D54" s="229"/>
      <c r="E54" s="229"/>
      <c r="F54" s="135" t="s">
        <v>26</v>
      </c>
      <c r="G54" s="127"/>
      <c r="H54" s="127"/>
      <c r="I54" s="127">
        <v>0</v>
      </c>
      <c r="J54" s="132" t="str">
        <f>IF(I63=0,"",I54/I63*100)</f>
        <v/>
      </c>
    </row>
    <row r="55" spans="1:10" ht="36.75" customHeight="1" x14ac:dyDescent="0.2">
      <c r="A55" s="121"/>
      <c r="B55" s="126" t="s">
        <v>64</v>
      </c>
      <c r="C55" s="228" t="s">
        <v>65</v>
      </c>
      <c r="D55" s="229"/>
      <c r="E55" s="229"/>
      <c r="F55" s="135" t="s">
        <v>26</v>
      </c>
      <c r="G55" s="127"/>
      <c r="H55" s="127"/>
      <c r="I55" s="127">
        <v>0</v>
      </c>
      <c r="J55" s="132" t="str">
        <f>IF(I63=0,"",I55/I63*100)</f>
        <v/>
      </c>
    </row>
    <row r="56" spans="1:10" ht="36.75" customHeight="1" x14ac:dyDescent="0.2">
      <c r="A56" s="121"/>
      <c r="B56" s="126" t="s">
        <v>66</v>
      </c>
      <c r="C56" s="228" t="s">
        <v>67</v>
      </c>
      <c r="D56" s="229"/>
      <c r="E56" s="229"/>
      <c r="F56" s="135" t="s">
        <v>26</v>
      </c>
      <c r="G56" s="127"/>
      <c r="H56" s="127"/>
      <c r="I56" s="127">
        <v>0</v>
      </c>
      <c r="J56" s="132" t="str">
        <f>IF(I63=0,"",I56/I63*100)</f>
        <v/>
      </c>
    </row>
    <row r="57" spans="1:10" ht="36.75" customHeight="1" x14ac:dyDescent="0.2">
      <c r="A57" s="121"/>
      <c r="B57" s="126" t="s">
        <v>68</v>
      </c>
      <c r="C57" s="228" t="s">
        <v>69</v>
      </c>
      <c r="D57" s="229"/>
      <c r="E57" s="229"/>
      <c r="F57" s="135" t="s">
        <v>26</v>
      </c>
      <c r="G57" s="127"/>
      <c r="H57" s="127"/>
      <c r="I57" s="127">
        <v>0</v>
      </c>
      <c r="J57" s="132" t="str">
        <f>IF(I63=0,"",I57/I63*100)</f>
        <v/>
      </c>
    </row>
    <row r="58" spans="1:10" ht="36.75" customHeight="1" x14ac:dyDescent="0.2">
      <c r="A58" s="121"/>
      <c r="B58" s="126" t="s">
        <v>70</v>
      </c>
      <c r="C58" s="228" t="s">
        <v>71</v>
      </c>
      <c r="D58" s="229"/>
      <c r="E58" s="229"/>
      <c r="F58" s="135" t="s">
        <v>27</v>
      </c>
      <c r="G58" s="127"/>
      <c r="H58" s="127"/>
      <c r="I58" s="127">
        <v>0</v>
      </c>
      <c r="J58" s="132" t="str">
        <f>IF(I63=0,"",I58/I63*100)</f>
        <v/>
      </c>
    </row>
    <row r="59" spans="1:10" ht="36.75" customHeight="1" x14ac:dyDescent="0.2">
      <c r="A59" s="121"/>
      <c r="B59" s="126" t="s">
        <v>72</v>
      </c>
      <c r="C59" s="228" t="s">
        <v>73</v>
      </c>
      <c r="D59" s="229"/>
      <c r="E59" s="229"/>
      <c r="F59" s="135" t="s">
        <v>27</v>
      </c>
      <c r="G59" s="127"/>
      <c r="H59" s="127"/>
      <c r="I59" s="127">
        <v>0</v>
      </c>
      <c r="J59" s="132" t="str">
        <f>IF(I63=0,"",I59/I63*100)</f>
        <v/>
      </c>
    </row>
    <row r="60" spans="1:10" ht="36.75" customHeight="1" x14ac:dyDescent="0.2">
      <c r="A60" s="121"/>
      <c r="B60" s="126" t="s">
        <v>74</v>
      </c>
      <c r="C60" s="228" t="s">
        <v>75</v>
      </c>
      <c r="D60" s="229"/>
      <c r="E60" s="229"/>
      <c r="F60" s="135" t="s">
        <v>27</v>
      </c>
      <c r="G60" s="127"/>
      <c r="H60" s="127"/>
      <c r="I60" s="127">
        <v>0</v>
      </c>
      <c r="J60" s="132" t="str">
        <f>IF(I63=0,"",I60/I63*100)</f>
        <v/>
      </c>
    </row>
    <row r="61" spans="1:10" ht="36.75" customHeight="1" x14ac:dyDescent="0.2">
      <c r="A61" s="121"/>
      <c r="B61" s="126" t="s">
        <v>76</v>
      </c>
      <c r="C61" s="228" t="s">
        <v>77</v>
      </c>
      <c r="D61" s="229"/>
      <c r="E61" s="229"/>
      <c r="F61" s="135" t="s">
        <v>78</v>
      </c>
      <c r="G61" s="127"/>
      <c r="H61" s="127"/>
      <c r="I61" s="127">
        <v>0</v>
      </c>
      <c r="J61" s="132" t="str">
        <f>IF(I63=0,"",I61/I63*100)</f>
        <v/>
      </c>
    </row>
    <row r="62" spans="1:10" ht="36.75" customHeight="1" x14ac:dyDescent="0.2">
      <c r="A62" s="121"/>
      <c r="B62" s="126" t="s">
        <v>79</v>
      </c>
      <c r="C62" s="228" t="s">
        <v>30</v>
      </c>
      <c r="D62" s="229"/>
      <c r="E62" s="229"/>
      <c r="F62" s="135" t="s">
        <v>79</v>
      </c>
      <c r="G62" s="127"/>
      <c r="H62" s="127"/>
      <c r="I62" s="127">
        <v>0</v>
      </c>
      <c r="J62" s="132" t="str">
        <f>IF(I63=0,"",I62/I63*100)</f>
        <v/>
      </c>
    </row>
    <row r="63" spans="1:10" ht="25.5" customHeight="1" x14ac:dyDescent="0.2">
      <c r="A63" s="122"/>
      <c r="B63" s="128" t="s">
        <v>1</v>
      </c>
      <c r="C63" s="129"/>
      <c r="D63" s="130"/>
      <c r="E63" s="130"/>
      <c r="F63" s="136"/>
      <c r="G63" s="131"/>
      <c r="H63" s="131"/>
      <c r="I63" s="131">
        <f>SUM(I52:I62)</f>
        <v>0</v>
      </c>
      <c r="J63" s="133">
        <f>SUM(J52:J62)</f>
        <v>0</v>
      </c>
    </row>
    <row r="64" spans="1:10" x14ac:dyDescent="0.2">
      <c r="F64" s="85"/>
      <c r="G64" s="85"/>
      <c r="H64" s="85"/>
      <c r="I64" s="85"/>
      <c r="J64" s="134"/>
    </row>
    <row r="65" spans="6:10" x14ac:dyDescent="0.2">
      <c r="F65" s="85"/>
      <c r="G65" s="85"/>
      <c r="H65" s="85"/>
      <c r="I65" s="85"/>
      <c r="J65" s="134"/>
    </row>
    <row r="66" spans="6:10" x14ac:dyDescent="0.2">
      <c r="F66" s="85"/>
      <c r="G66" s="85"/>
      <c r="H66" s="85"/>
      <c r="I66" s="85"/>
      <c r="J66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0" t="s">
        <v>7</v>
      </c>
      <c r="B1" s="230"/>
      <c r="C1" s="231"/>
      <c r="D1" s="230"/>
      <c r="E1" s="230"/>
      <c r="F1" s="230"/>
      <c r="G1" s="230"/>
    </row>
    <row r="2" spans="1:7" ht="24.95" customHeight="1" x14ac:dyDescent="0.2">
      <c r="A2" s="50" t="s">
        <v>8</v>
      </c>
      <c r="B2" s="49"/>
      <c r="C2" s="232"/>
      <c r="D2" s="232"/>
      <c r="E2" s="232"/>
      <c r="F2" s="232"/>
      <c r="G2" s="233"/>
    </row>
    <row r="3" spans="1:7" ht="24.95" customHeight="1" x14ac:dyDescent="0.2">
      <c r="A3" s="50" t="s">
        <v>9</v>
      </c>
      <c r="B3" s="49"/>
      <c r="C3" s="232"/>
      <c r="D3" s="232"/>
      <c r="E3" s="232"/>
      <c r="F3" s="232"/>
      <c r="G3" s="233"/>
    </row>
    <row r="4" spans="1:7" ht="24.95" customHeight="1" x14ac:dyDescent="0.2">
      <c r="A4" s="50" t="s">
        <v>10</v>
      </c>
      <c r="B4" s="49"/>
      <c r="C4" s="232"/>
      <c r="D4" s="232"/>
      <c r="E4" s="232"/>
      <c r="F4" s="232"/>
      <c r="G4" s="23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058C6-8000-4857-922F-3FFAD396F5AF}">
  <sheetPr>
    <outlinePr summaryBelow="0"/>
  </sheetPr>
  <dimension ref="A1:BH5000"/>
  <sheetViews>
    <sheetView workbookViewId="0">
      <pane ySplit="7" topLeftCell="A8" activePane="bottomLeft" state="frozen"/>
      <selection pane="bottomLeft" activeCell="G50" sqref="G50"/>
    </sheetView>
  </sheetViews>
  <sheetFormatPr defaultRowHeight="12.75" outlineLevelRow="2" x14ac:dyDescent="0.2"/>
  <cols>
    <col min="1" max="1" width="3.42578125" customWidth="1"/>
    <col min="2" max="2" width="12.5703125" style="119" customWidth="1"/>
    <col min="3" max="3" width="38.28515625" style="11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6" t="s">
        <v>7</v>
      </c>
      <c r="B1" s="236"/>
      <c r="C1" s="236"/>
      <c r="D1" s="236"/>
      <c r="E1" s="236"/>
      <c r="F1" s="236"/>
      <c r="G1" s="236"/>
      <c r="AG1" t="s">
        <v>81</v>
      </c>
    </row>
    <row r="2" spans="1:60" ht="24.95" customHeight="1" x14ac:dyDescent="0.2">
      <c r="A2" s="50" t="s">
        <v>8</v>
      </c>
      <c r="B2" s="49"/>
      <c r="C2" s="237"/>
      <c r="D2" s="238"/>
      <c r="E2" s="238"/>
      <c r="F2" s="238"/>
      <c r="G2" s="239"/>
      <c r="AG2" t="s">
        <v>82</v>
      </c>
    </row>
    <row r="3" spans="1:60" ht="24.95" customHeight="1" x14ac:dyDescent="0.2">
      <c r="A3" s="50" t="s">
        <v>9</v>
      </c>
      <c r="B3" s="49"/>
      <c r="C3" s="237"/>
      <c r="D3" s="238"/>
      <c r="E3" s="238"/>
      <c r="F3" s="238"/>
      <c r="G3" s="239"/>
      <c r="AC3" s="119" t="s">
        <v>82</v>
      </c>
      <c r="AG3" t="s">
        <v>83</v>
      </c>
    </row>
    <row r="4" spans="1:60" ht="24.95" customHeight="1" x14ac:dyDescent="0.2">
      <c r="A4" s="138" t="s">
        <v>10</v>
      </c>
      <c r="B4" s="139" t="s">
        <v>43</v>
      </c>
      <c r="C4" s="240" t="s">
        <v>44</v>
      </c>
      <c r="D4" s="241"/>
      <c r="E4" s="241"/>
      <c r="F4" s="241"/>
      <c r="G4" s="242"/>
      <c r="AG4" t="s">
        <v>84</v>
      </c>
    </row>
    <row r="5" spans="1:60" x14ac:dyDescent="0.2">
      <c r="D5" s="10"/>
    </row>
    <row r="6" spans="1:60" ht="38.25" x14ac:dyDescent="0.2">
      <c r="A6" s="141" t="s">
        <v>85</v>
      </c>
      <c r="B6" s="143" t="s">
        <v>86</v>
      </c>
      <c r="C6" s="143" t="s">
        <v>87</v>
      </c>
      <c r="D6" s="142" t="s">
        <v>88</v>
      </c>
      <c r="E6" s="141" t="s">
        <v>89</v>
      </c>
      <c r="F6" s="140" t="s">
        <v>90</v>
      </c>
      <c r="G6" s="141" t="s">
        <v>31</v>
      </c>
      <c r="H6" s="144" t="s">
        <v>32</v>
      </c>
      <c r="I6" s="144" t="s">
        <v>91</v>
      </c>
      <c r="J6" s="144" t="s">
        <v>33</v>
      </c>
      <c r="K6" s="144" t="s">
        <v>92</v>
      </c>
      <c r="L6" s="144" t="s">
        <v>93</v>
      </c>
      <c r="M6" s="144" t="s">
        <v>94</v>
      </c>
      <c r="N6" s="144" t="s">
        <v>95</v>
      </c>
      <c r="O6" s="144" t="s">
        <v>96</v>
      </c>
      <c r="P6" s="144" t="s">
        <v>97</v>
      </c>
      <c r="Q6" s="144" t="s">
        <v>98</v>
      </c>
      <c r="R6" s="144" t="s">
        <v>99</v>
      </c>
      <c r="S6" s="144" t="s">
        <v>100</v>
      </c>
      <c r="T6" s="144" t="s">
        <v>101</v>
      </c>
      <c r="U6" s="144" t="s">
        <v>102</v>
      </c>
      <c r="V6" s="144" t="s">
        <v>103</v>
      </c>
      <c r="W6" s="144" t="s">
        <v>104</v>
      </c>
      <c r="X6" s="144" t="s">
        <v>105</v>
      </c>
      <c r="Y6" s="144" t="s">
        <v>106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x14ac:dyDescent="0.2">
      <c r="A8" s="154" t="s">
        <v>107</v>
      </c>
      <c r="B8" s="155" t="s">
        <v>58</v>
      </c>
      <c r="C8" s="172" t="s">
        <v>59</v>
      </c>
      <c r="D8" s="156"/>
      <c r="E8" s="157"/>
      <c r="F8" s="158"/>
      <c r="G8" s="159">
        <f>SUMIF(AG9:AG10,"&lt;&gt;NOR",G9:G10)</f>
        <v>0</v>
      </c>
      <c r="H8" s="153"/>
      <c r="I8" s="153">
        <f>SUM(I9:I10)</f>
        <v>6979</v>
      </c>
      <c r="J8" s="153"/>
      <c r="K8" s="153">
        <f>SUM(K9:K10)</f>
        <v>13621</v>
      </c>
      <c r="L8" s="153"/>
      <c r="M8" s="153">
        <f>SUM(M9:M10)</f>
        <v>24926</v>
      </c>
      <c r="N8" s="152"/>
      <c r="O8" s="152">
        <f>SUM(O9:O10)</f>
        <v>1.0249999999999999</v>
      </c>
      <c r="P8" s="152"/>
      <c r="Q8" s="152">
        <f>SUM(Q9:Q10)</f>
        <v>0</v>
      </c>
      <c r="R8" s="153"/>
      <c r="S8" s="153"/>
      <c r="T8" s="153"/>
      <c r="U8" s="153"/>
      <c r="V8" s="153">
        <f>SUM(V9:V10)</f>
        <v>18.125</v>
      </c>
      <c r="W8" s="153"/>
      <c r="X8" s="153"/>
      <c r="Y8" s="153"/>
      <c r="AG8" t="s">
        <v>108</v>
      </c>
    </row>
    <row r="9" spans="1:60" ht="22.5" outlineLevel="1" x14ac:dyDescent="0.2">
      <c r="A9" s="166">
        <v>1</v>
      </c>
      <c r="B9" s="167" t="s">
        <v>109</v>
      </c>
      <c r="C9" s="173" t="s">
        <v>110</v>
      </c>
      <c r="D9" s="168" t="s">
        <v>111</v>
      </c>
      <c r="E9" s="169">
        <v>25</v>
      </c>
      <c r="F9" s="170">
        <v>0</v>
      </c>
      <c r="G9" s="171">
        <v>0</v>
      </c>
      <c r="H9" s="151">
        <v>252.04</v>
      </c>
      <c r="I9" s="151">
        <v>6301</v>
      </c>
      <c r="J9" s="151">
        <v>359.96</v>
      </c>
      <c r="K9" s="151">
        <v>8999</v>
      </c>
      <c r="L9" s="151">
        <v>21</v>
      </c>
      <c r="M9" s="151">
        <v>18513</v>
      </c>
      <c r="N9" s="150">
        <v>3.56E-2</v>
      </c>
      <c r="O9" s="150">
        <v>0.89</v>
      </c>
      <c r="P9" s="150">
        <v>0</v>
      </c>
      <c r="Q9" s="150">
        <v>0</v>
      </c>
      <c r="R9" s="151"/>
      <c r="S9" s="151" t="s">
        <v>112</v>
      </c>
      <c r="T9" s="151" t="s">
        <v>112</v>
      </c>
      <c r="U9" s="151">
        <v>0.48</v>
      </c>
      <c r="V9" s="151">
        <v>12</v>
      </c>
      <c r="W9" s="151"/>
      <c r="X9" s="151" t="s">
        <v>113</v>
      </c>
      <c r="Y9" s="151" t="s">
        <v>114</v>
      </c>
      <c r="Z9" s="145"/>
      <c r="AA9" s="145"/>
      <c r="AB9" s="145"/>
      <c r="AC9" s="145"/>
      <c r="AD9" s="145"/>
      <c r="AE9" s="145"/>
      <c r="AF9" s="145"/>
      <c r="AG9" s="145" t="s">
        <v>115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ht="22.5" outlineLevel="1" x14ac:dyDescent="0.2">
      <c r="A10" s="166">
        <v>2</v>
      </c>
      <c r="B10" s="167" t="s">
        <v>116</v>
      </c>
      <c r="C10" s="173" t="s">
        <v>117</v>
      </c>
      <c r="D10" s="168" t="s">
        <v>111</v>
      </c>
      <c r="E10" s="169">
        <v>25</v>
      </c>
      <c r="F10" s="170">
        <v>0</v>
      </c>
      <c r="G10" s="171">
        <v>0</v>
      </c>
      <c r="H10" s="151">
        <v>27.12</v>
      </c>
      <c r="I10" s="151">
        <v>678</v>
      </c>
      <c r="J10" s="151">
        <v>184.88</v>
      </c>
      <c r="K10" s="151">
        <v>4622</v>
      </c>
      <c r="L10" s="151">
        <v>21</v>
      </c>
      <c r="M10" s="151">
        <v>6413</v>
      </c>
      <c r="N10" s="150">
        <v>5.4000000000000003E-3</v>
      </c>
      <c r="O10" s="150">
        <v>0.13500000000000001</v>
      </c>
      <c r="P10" s="150">
        <v>0</v>
      </c>
      <c r="Q10" s="150">
        <v>0</v>
      </c>
      <c r="R10" s="151"/>
      <c r="S10" s="151" t="s">
        <v>112</v>
      </c>
      <c r="T10" s="151" t="s">
        <v>112</v>
      </c>
      <c r="U10" s="151">
        <v>0.245</v>
      </c>
      <c r="V10" s="151">
        <v>6.125</v>
      </c>
      <c r="W10" s="151"/>
      <c r="X10" s="151" t="s">
        <v>113</v>
      </c>
      <c r="Y10" s="151" t="s">
        <v>114</v>
      </c>
      <c r="Z10" s="145"/>
      <c r="AA10" s="145"/>
      <c r="AB10" s="145"/>
      <c r="AC10" s="145"/>
      <c r="AD10" s="145"/>
      <c r="AE10" s="145"/>
      <c r="AF10" s="145"/>
      <c r="AG10" s="145" t="s">
        <v>115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x14ac:dyDescent="0.2">
      <c r="A11" s="154" t="s">
        <v>107</v>
      </c>
      <c r="B11" s="155" t="s">
        <v>60</v>
      </c>
      <c r="C11" s="172" t="s">
        <v>61</v>
      </c>
      <c r="D11" s="156"/>
      <c r="E11" s="157"/>
      <c r="F11" s="158"/>
      <c r="G11" s="159">
        <f>SUMIF(AG12:AG12,"&lt;&gt;NOR",G12:G12)</f>
        <v>0</v>
      </c>
      <c r="H11" s="153"/>
      <c r="I11" s="153">
        <f>SUM(I12:I12)</f>
        <v>1779</v>
      </c>
      <c r="J11" s="153"/>
      <c r="K11" s="153">
        <f>SUM(K12:K12)</f>
        <v>5411</v>
      </c>
      <c r="L11" s="153"/>
      <c r="M11" s="153">
        <f>SUM(M12:M12)</f>
        <v>8699.9</v>
      </c>
      <c r="N11" s="152"/>
      <c r="O11" s="152">
        <f>SUM(O12:O12)</f>
        <v>4.0000000000000001E-3</v>
      </c>
      <c r="P11" s="152"/>
      <c r="Q11" s="152">
        <f>SUM(Q12:Q12)</f>
        <v>0</v>
      </c>
      <c r="R11" s="153"/>
      <c r="S11" s="153"/>
      <c r="T11" s="153"/>
      <c r="U11" s="153"/>
      <c r="V11" s="153">
        <f>SUM(V12:V12)</f>
        <v>7.8</v>
      </c>
      <c r="W11" s="153"/>
      <c r="X11" s="153"/>
      <c r="Y11" s="153"/>
      <c r="AG11" t="s">
        <v>108</v>
      </c>
    </row>
    <row r="12" spans="1:60" outlineLevel="1" x14ac:dyDescent="0.2">
      <c r="A12" s="166">
        <v>3</v>
      </c>
      <c r="B12" s="167" t="s">
        <v>118</v>
      </c>
      <c r="C12" s="173" t="s">
        <v>119</v>
      </c>
      <c r="D12" s="168" t="s">
        <v>111</v>
      </c>
      <c r="E12" s="169">
        <v>100</v>
      </c>
      <c r="F12" s="170">
        <v>0</v>
      </c>
      <c r="G12" s="171">
        <v>0</v>
      </c>
      <c r="H12" s="151">
        <v>17.79</v>
      </c>
      <c r="I12" s="151">
        <v>1779</v>
      </c>
      <c r="J12" s="151">
        <v>54.11</v>
      </c>
      <c r="K12" s="151">
        <v>5411</v>
      </c>
      <c r="L12" s="151">
        <v>21</v>
      </c>
      <c r="M12" s="151">
        <v>8699.9</v>
      </c>
      <c r="N12" s="150">
        <v>4.0000000000000003E-5</v>
      </c>
      <c r="O12" s="150">
        <v>4.0000000000000001E-3</v>
      </c>
      <c r="P12" s="150">
        <v>0</v>
      </c>
      <c r="Q12" s="150">
        <v>0</v>
      </c>
      <c r="R12" s="151"/>
      <c r="S12" s="151" t="s">
        <v>112</v>
      </c>
      <c r="T12" s="151" t="s">
        <v>112</v>
      </c>
      <c r="U12" s="151">
        <v>7.8E-2</v>
      </c>
      <c r="V12" s="151">
        <v>7.8</v>
      </c>
      <c r="W12" s="151"/>
      <c r="X12" s="151" t="s">
        <v>113</v>
      </c>
      <c r="Y12" s="151" t="s">
        <v>114</v>
      </c>
      <c r="Z12" s="145"/>
      <c r="AA12" s="145"/>
      <c r="AB12" s="145"/>
      <c r="AC12" s="145"/>
      <c r="AD12" s="145"/>
      <c r="AE12" s="145"/>
      <c r="AF12" s="145"/>
      <c r="AG12" s="145" t="s">
        <v>115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x14ac:dyDescent="0.2">
      <c r="A13" s="154" t="s">
        <v>107</v>
      </c>
      <c r="B13" s="155" t="s">
        <v>62</v>
      </c>
      <c r="C13" s="172" t="s">
        <v>63</v>
      </c>
      <c r="D13" s="156"/>
      <c r="E13" s="157"/>
      <c r="F13" s="158"/>
      <c r="G13" s="159">
        <f>SUMIF(AG14:AG17,"&lt;&gt;NOR",G14:G17)</f>
        <v>0</v>
      </c>
      <c r="H13" s="153"/>
      <c r="I13" s="153">
        <f>SUM(I14:I17)</f>
        <v>65427.157500000001</v>
      </c>
      <c r="J13" s="153"/>
      <c r="K13" s="153">
        <f>SUM(K14:K17)</f>
        <v>31409.842500000002</v>
      </c>
      <c r="L13" s="153"/>
      <c r="M13" s="153">
        <f>SUM(M14:M17)</f>
        <v>117172.77</v>
      </c>
      <c r="N13" s="152"/>
      <c r="O13" s="152">
        <f>SUM(O14:O17)</f>
        <v>34.573917999999999</v>
      </c>
      <c r="P13" s="152"/>
      <c r="Q13" s="152">
        <f>SUM(Q14:Q17)</f>
        <v>0</v>
      </c>
      <c r="R13" s="153"/>
      <c r="S13" s="153"/>
      <c r="T13" s="153"/>
      <c r="U13" s="153"/>
      <c r="V13" s="153">
        <f>SUM(V14:V17)</f>
        <v>44.683949999999996</v>
      </c>
      <c r="W13" s="153"/>
      <c r="X13" s="153"/>
      <c r="Y13" s="153"/>
      <c r="AG13" t="s">
        <v>108</v>
      </c>
    </row>
    <row r="14" spans="1:60" ht="22.5" outlineLevel="1" x14ac:dyDescent="0.2">
      <c r="A14" s="160">
        <v>4</v>
      </c>
      <c r="B14" s="161" t="s">
        <v>120</v>
      </c>
      <c r="C14" s="174" t="s">
        <v>121</v>
      </c>
      <c r="D14" s="162" t="s">
        <v>122</v>
      </c>
      <c r="E14" s="163">
        <v>13.5</v>
      </c>
      <c r="F14" s="164">
        <v>0</v>
      </c>
      <c r="G14" s="165">
        <v>0</v>
      </c>
      <c r="H14" s="151">
        <v>3469.37</v>
      </c>
      <c r="I14" s="151">
        <v>46836.494999999995</v>
      </c>
      <c r="J14" s="151">
        <v>1690.63</v>
      </c>
      <c r="K14" s="151">
        <v>22823.505000000001</v>
      </c>
      <c r="L14" s="151">
        <v>21</v>
      </c>
      <c r="M14" s="151">
        <v>84288.6</v>
      </c>
      <c r="N14" s="150">
        <v>2.5249999999999999</v>
      </c>
      <c r="O14" s="150">
        <v>34.087499999999999</v>
      </c>
      <c r="P14" s="150">
        <v>0</v>
      </c>
      <c r="Q14" s="150">
        <v>0</v>
      </c>
      <c r="R14" s="151"/>
      <c r="S14" s="151" t="s">
        <v>112</v>
      </c>
      <c r="T14" s="151" t="s">
        <v>112</v>
      </c>
      <c r="U14" s="151">
        <v>2.58</v>
      </c>
      <c r="V14" s="151">
        <v>34.83</v>
      </c>
      <c r="W14" s="151"/>
      <c r="X14" s="151" t="s">
        <v>113</v>
      </c>
      <c r="Y14" s="151" t="s">
        <v>114</v>
      </c>
      <c r="Z14" s="145"/>
      <c r="AA14" s="145"/>
      <c r="AB14" s="145"/>
      <c r="AC14" s="145"/>
      <c r="AD14" s="145"/>
      <c r="AE14" s="145"/>
      <c r="AF14" s="145"/>
      <c r="AG14" s="145" t="s">
        <v>115</v>
      </c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outlineLevel="2" x14ac:dyDescent="0.2">
      <c r="A15" s="148"/>
      <c r="B15" s="149"/>
      <c r="C15" s="234" t="s">
        <v>123</v>
      </c>
      <c r="D15" s="235"/>
      <c r="E15" s="235"/>
      <c r="F15" s="235"/>
      <c r="G15" s="235"/>
      <c r="H15" s="151"/>
      <c r="I15" s="151"/>
      <c r="J15" s="151"/>
      <c r="K15" s="151"/>
      <c r="L15" s="151"/>
      <c r="M15" s="151"/>
      <c r="N15" s="150"/>
      <c r="O15" s="150"/>
      <c r="P15" s="150"/>
      <c r="Q15" s="150"/>
      <c r="R15" s="151"/>
      <c r="S15" s="151"/>
      <c r="T15" s="151"/>
      <c r="U15" s="151"/>
      <c r="V15" s="151"/>
      <c r="W15" s="151"/>
      <c r="X15" s="151"/>
      <c r="Y15" s="151"/>
      <c r="Z15" s="145"/>
      <c r="AA15" s="145"/>
      <c r="AB15" s="145"/>
      <c r="AC15" s="145"/>
      <c r="AD15" s="145"/>
      <c r="AE15" s="145"/>
      <c r="AF15" s="145"/>
      <c r="AG15" s="145" t="s">
        <v>124</v>
      </c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outlineLevel="1" x14ac:dyDescent="0.2">
      <c r="A16" s="166">
        <v>5</v>
      </c>
      <c r="B16" s="167" t="s">
        <v>125</v>
      </c>
      <c r="C16" s="173" t="s">
        <v>126</v>
      </c>
      <c r="D16" s="168" t="s">
        <v>127</v>
      </c>
      <c r="E16" s="169">
        <v>40</v>
      </c>
      <c r="F16" s="170">
        <v>0</v>
      </c>
      <c r="G16" s="171">
        <v>0</v>
      </c>
      <c r="H16" s="151">
        <v>87.72</v>
      </c>
      <c r="I16" s="151">
        <v>3508.8</v>
      </c>
      <c r="J16" s="151">
        <v>84.78</v>
      </c>
      <c r="K16" s="151">
        <v>3391.2</v>
      </c>
      <c r="L16" s="151">
        <v>21</v>
      </c>
      <c r="M16" s="151">
        <v>8349</v>
      </c>
      <c r="N16" s="150">
        <v>1.0000000000000001E-5</v>
      </c>
      <c r="O16" s="150">
        <v>4.0000000000000002E-4</v>
      </c>
      <c r="P16" s="150">
        <v>0</v>
      </c>
      <c r="Q16" s="150">
        <v>0</v>
      </c>
      <c r="R16" s="151"/>
      <c r="S16" s="151" t="s">
        <v>112</v>
      </c>
      <c r="T16" s="151" t="s">
        <v>112</v>
      </c>
      <c r="U16" s="151">
        <v>7.4999999999999997E-2</v>
      </c>
      <c r="V16" s="151">
        <v>3</v>
      </c>
      <c r="W16" s="151"/>
      <c r="X16" s="151" t="s">
        <v>113</v>
      </c>
      <c r="Y16" s="151" t="s">
        <v>114</v>
      </c>
      <c r="Z16" s="145"/>
      <c r="AA16" s="145"/>
      <c r="AB16" s="145"/>
      <c r="AC16" s="145"/>
      <c r="AD16" s="145"/>
      <c r="AE16" s="145"/>
      <c r="AF16" s="145"/>
      <c r="AG16" s="145" t="s">
        <v>115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outlineLevel="1" x14ac:dyDescent="0.2">
      <c r="A17" s="166">
        <v>6</v>
      </c>
      <c r="B17" s="167" t="s">
        <v>128</v>
      </c>
      <c r="C17" s="173" t="s">
        <v>129</v>
      </c>
      <c r="D17" s="168" t="s">
        <v>130</v>
      </c>
      <c r="E17" s="169">
        <v>0.45</v>
      </c>
      <c r="F17" s="170">
        <v>0</v>
      </c>
      <c r="G17" s="171">
        <v>0</v>
      </c>
      <c r="H17" s="151">
        <v>33515.25</v>
      </c>
      <c r="I17" s="151">
        <v>15081.862500000001</v>
      </c>
      <c r="J17" s="151">
        <v>11544.75</v>
      </c>
      <c r="K17" s="151">
        <v>5195.1374999999998</v>
      </c>
      <c r="L17" s="151">
        <v>21</v>
      </c>
      <c r="M17" s="151">
        <v>24535.17</v>
      </c>
      <c r="N17" s="150">
        <v>1.0800399999999999</v>
      </c>
      <c r="O17" s="150">
        <v>0.48601799999999995</v>
      </c>
      <c r="P17" s="150">
        <v>0</v>
      </c>
      <c r="Q17" s="150">
        <v>0</v>
      </c>
      <c r="R17" s="151"/>
      <c r="S17" s="151" t="s">
        <v>112</v>
      </c>
      <c r="T17" s="151" t="s">
        <v>112</v>
      </c>
      <c r="U17" s="151">
        <v>15.231</v>
      </c>
      <c r="V17" s="151">
        <v>6.8539500000000002</v>
      </c>
      <c r="W17" s="151"/>
      <c r="X17" s="151" t="s">
        <v>113</v>
      </c>
      <c r="Y17" s="151" t="s">
        <v>114</v>
      </c>
      <c r="Z17" s="145"/>
      <c r="AA17" s="145"/>
      <c r="AB17" s="145"/>
      <c r="AC17" s="145"/>
      <c r="AD17" s="145"/>
      <c r="AE17" s="145"/>
      <c r="AF17" s="145"/>
      <c r="AG17" s="145" t="s">
        <v>115</v>
      </c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ht="25.5" x14ac:dyDescent="0.2">
      <c r="A18" s="154" t="s">
        <v>107</v>
      </c>
      <c r="B18" s="155" t="s">
        <v>64</v>
      </c>
      <c r="C18" s="172" t="s">
        <v>65</v>
      </c>
      <c r="D18" s="156"/>
      <c r="E18" s="157"/>
      <c r="F18" s="158"/>
      <c r="G18" s="159">
        <f>SUMIF(AG19:AG19,"&lt;&gt;NOR",G19:G19)</f>
        <v>0</v>
      </c>
      <c r="H18" s="153"/>
      <c r="I18" s="153">
        <f>SUM(I19:I19)</f>
        <v>111.00000000000001</v>
      </c>
      <c r="J18" s="153"/>
      <c r="K18" s="153">
        <f>SUM(K19:K19)</f>
        <v>8664</v>
      </c>
      <c r="L18" s="153"/>
      <c r="M18" s="153">
        <f>SUM(M19:M19)</f>
        <v>10617.75</v>
      </c>
      <c r="N18" s="152"/>
      <c r="O18" s="152">
        <f>SUM(O19:O19)</f>
        <v>2E-3</v>
      </c>
      <c r="P18" s="152"/>
      <c r="Q18" s="152">
        <f>SUM(Q19:Q19)</f>
        <v>0</v>
      </c>
      <c r="R18" s="153"/>
      <c r="S18" s="153"/>
      <c r="T18" s="153"/>
      <c r="U18" s="153"/>
      <c r="V18" s="153">
        <f>SUM(V19:V19)</f>
        <v>15.4</v>
      </c>
      <c r="W18" s="153"/>
      <c r="X18" s="153"/>
      <c r="Y18" s="153"/>
      <c r="AG18" t="s">
        <v>108</v>
      </c>
    </row>
    <row r="19" spans="1:60" outlineLevel="1" x14ac:dyDescent="0.2">
      <c r="A19" s="166">
        <v>7</v>
      </c>
      <c r="B19" s="167" t="s">
        <v>131</v>
      </c>
      <c r="C19" s="173" t="s">
        <v>132</v>
      </c>
      <c r="D19" s="168" t="s">
        <v>111</v>
      </c>
      <c r="E19" s="169">
        <v>50</v>
      </c>
      <c r="F19" s="170">
        <v>0</v>
      </c>
      <c r="G19" s="171">
        <v>0</v>
      </c>
      <c r="H19" s="151">
        <v>2.2200000000000002</v>
      </c>
      <c r="I19" s="151">
        <v>111.00000000000001</v>
      </c>
      <c r="J19" s="151">
        <v>173.28</v>
      </c>
      <c r="K19" s="151">
        <v>8664</v>
      </c>
      <c r="L19" s="151">
        <v>21</v>
      </c>
      <c r="M19" s="151">
        <v>10617.75</v>
      </c>
      <c r="N19" s="150">
        <v>4.0000000000000003E-5</v>
      </c>
      <c r="O19" s="150">
        <v>2E-3</v>
      </c>
      <c r="P19" s="150">
        <v>0</v>
      </c>
      <c r="Q19" s="150">
        <v>0</v>
      </c>
      <c r="R19" s="151"/>
      <c r="S19" s="151" t="s">
        <v>112</v>
      </c>
      <c r="T19" s="151" t="s">
        <v>133</v>
      </c>
      <c r="U19" s="151">
        <v>0.308</v>
      </c>
      <c r="V19" s="151">
        <v>15.4</v>
      </c>
      <c r="W19" s="151"/>
      <c r="X19" s="151" t="s">
        <v>113</v>
      </c>
      <c r="Y19" s="151" t="s">
        <v>114</v>
      </c>
      <c r="Z19" s="145"/>
      <c r="AA19" s="145"/>
      <c r="AB19" s="145"/>
      <c r="AC19" s="145"/>
      <c r="AD19" s="145"/>
      <c r="AE19" s="145"/>
      <c r="AF19" s="145"/>
      <c r="AG19" s="145" t="s">
        <v>115</v>
      </c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x14ac:dyDescent="0.2">
      <c r="A20" s="154" t="s">
        <v>107</v>
      </c>
      <c r="B20" s="155" t="s">
        <v>66</v>
      </c>
      <c r="C20" s="172" t="s">
        <v>67</v>
      </c>
      <c r="D20" s="156"/>
      <c r="E20" s="157"/>
      <c r="F20" s="158"/>
      <c r="G20" s="159">
        <f>SUMIF(AG21:AG22,"&lt;&gt;NOR",G21:G22)</f>
        <v>0</v>
      </c>
      <c r="H20" s="153"/>
      <c r="I20" s="153">
        <f>SUM(I21:I22)</f>
        <v>0</v>
      </c>
      <c r="J20" s="153"/>
      <c r="K20" s="153">
        <f>SUM(K21:K22)</f>
        <v>75435</v>
      </c>
      <c r="L20" s="153"/>
      <c r="M20" s="153">
        <f>SUM(M21:M22)</f>
        <v>91276.35</v>
      </c>
      <c r="N20" s="152"/>
      <c r="O20" s="152">
        <f>SUM(O21:O22)</f>
        <v>0</v>
      </c>
      <c r="P20" s="152"/>
      <c r="Q20" s="152">
        <f>SUM(Q21:Q22)</f>
        <v>30.85</v>
      </c>
      <c r="R20" s="153"/>
      <c r="S20" s="153"/>
      <c r="T20" s="153"/>
      <c r="U20" s="153"/>
      <c r="V20" s="153">
        <f>SUM(V21:V22)</f>
        <v>130.83500000000001</v>
      </c>
      <c r="W20" s="153"/>
      <c r="X20" s="153"/>
      <c r="Y20" s="153"/>
      <c r="AG20" t="s">
        <v>108</v>
      </c>
    </row>
    <row r="21" spans="1:60" ht="22.5" outlineLevel="1" x14ac:dyDescent="0.2">
      <c r="A21" s="166">
        <v>8</v>
      </c>
      <c r="B21" s="167" t="s">
        <v>134</v>
      </c>
      <c r="C21" s="173" t="s">
        <v>135</v>
      </c>
      <c r="D21" s="168" t="s">
        <v>122</v>
      </c>
      <c r="E21" s="169">
        <v>13.5</v>
      </c>
      <c r="F21" s="170">
        <v>0</v>
      </c>
      <c r="G21" s="171">
        <v>0</v>
      </c>
      <c r="H21" s="151">
        <v>0</v>
      </c>
      <c r="I21" s="151">
        <v>0</v>
      </c>
      <c r="J21" s="151">
        <v>5310</v>
      </c>
      <c r="K21" s="151">
        <v>71685</v>
      </c>
      <c r="L21" s="151">
        <v>21</v>
      </c>
      <c r="M21" s="151">
        <v>86738.85</v>
      </c>
      <c r="N21" s="150">
        <v>0</v>
      </c>
      <c r="O21" s="150">
        <v>0</v>
      </c>
      <c r="P21" s="150">
        <v>2.2000000000000002</v>
      </c>
      <c r="Q21" s="150">
        <v>29.700000000000003</v>
      </c>
      <c r="R21" s="151"/>
      <c r="S21" s="151" t="s">
        <v>112</v>
      </c>
      <c r="T21" s="151" t="s">
        <v>112</v>
      </c>
      <c r="U21" s="151">
        <v>9.2100000000000009</v>
      </c>
      <c r="V21" s="151">
        <v>124.33500000000001</v>
      </c>
      <c r="W21" s="151"/>
      <c r="X21" s="151" t="s">
        <v>113</v>
      </c>
      <c r="Y21" s="151" t="s">
        <v>114</v>
      </c>
      <c r="Z21" s="145"/>
      <c r="AA21" s="145"/>
      <c r="AB21" s="145"/>
      <c r="AC21" s="145"/>
      <c r="AD21" s="145"/>
      <c r="AE21" s="145"/>
      <c r="AF21" s="145"/>
      <c r="AG21" s="145" t="s">
        <v>115</v>
      </c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outlineLevel="1" x14ac:dyDescent="0.2">
      <c r="A22" s="166">
        <v>9</v>
      </c>
      <c r="B22" s="167" t="s">
        <v>136</v>
      </c>
      <c r="C22" s="173" t="s">
        <v>137</v>
      </c>
      <c r="D22" s="168" t="s">
        <v>111</v>
      </c>
      <c r="E22" s="169">
        <v>25</v>
      </c>
      <c r="F22" s="170">
        <v>0</v>
      </c>
      <c r="G22" s="171">
        <v>0</v>
      </c>
      <c r="H22" s="151">
        <v>0</v>
      </c>
      <c r="I22" s="151">
        <v>0</v>
      </c>
      <c r="J22" s="151">
        <v>150</v>
      </c>
      <c r="K22" s="151">
        <v>3750</v>
      </c>
      <c r="L22" s="151">
        <v>21</v>
      </c>
      <c r="M22" s="151">
        <v>4537.5</v>
      </c>
      <c r="N22" s="150">
        <v>0</v>
      </c>
      <c r="O22" s="150">
        <v>0</v>
      </c>
      <c r="P22" s="150">
        <v>4.5999999999999999E-2</v>
      </c>
      <c r="Q22" s="150">
        <v>1.1499999999999999</v>
      </c>
      <c r="R22" s="151"/>
      <c r="S22" s="151" t="s">
        <v>112</v>
      </c>
      <c r="T22" s="151" t="s">
        <v>112</v>
      </c>
      <c r="U22" s="151">
        <v>0.26</v>
      </c>
      <c r="V22" s="151">
        <v>6.5</v>
      </c>
      <c r="W22" s="151"/>
      <c r="X22" s="151" t="s">
        <v>113</v>
      </c>
      <c r="Y22" s="151" t="s">
        <v>114</v>
      </c>
      <c r="Z22" s="145"/>
      <c r="AA22" s="145"/>
      <c r="AB22" s="145"/>
      <c r="AC22" s="145"/>
      <c r="AD22" s="145"/>
      <c r="AE22" s="145"/>
      <c r="AF22" s="145"/>
      <c r="AG22" s="145" t="s">
        <v>115</v>
      </c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x14ac:dyDescent="0.2">
      <c r="A23" s="154" t="s">
        <v>107</v>
      </c>
      <c r="B23" s="155" t="s">
        <v>68</v>
      </c>
      <c r="C23" s="172" t="s">
        <v>69</v>
      </c>
      <c r="D23" s="156"/>
      <c r="E23" s="157"/>
      <c r="F23" s="158"/>
      <c r="G23" s="159">
        <f>SUMIF(AG24:AG24,"&lt;&gt;NOR",G24:G24)</f>
        <v>0</v>
      </c>
      <c r="H23" s="153"/>
      <c r="I23" s="153">
        <f>SUM(I24:I24)</f>
        <v>0</v>
      </c>
      <c r="J23" s="153"/>
      <c r="K23" s="153">
        <f>SUM(K24:K24)</f>
        <v>76906.627200000003</v>
      </c>
      <c r="L23" s="153"/>
      <c r="M23" s="153">
        <f>SUM(M24:M24)</f>
        <v>93057.022300000011</v>
      </c>
      <c r="N23" s="152"/>
      <c r="O23" s="152">
        <f>SUM(O24:O24)</f>
        <v>0</v>
      </c>
      <c r="P23" s="152"/>
      <c r="Q23" s="152">
        <f>SUM(Q24:Q24)</f>
        <v>0</v>
      </c>
      <c r="R23" s="153"/>
      <c r="S23" s="153"/>
      <c r="T23" s="153"/>
      <c r="U23" s="153"/>
      <c r="V23" s="153">
        <f>SUM(V24:V24)</f>
        <v>106.99278459999999</v>
      </c>
      <c r="W23" s="153"/>
      <c r="X23" s="153"/>
      <c r="Y23" s="153"/>
      <c r="AG23" t="s">
        <v>108</v>
      </c>
    </row>
    <row r="24" spans="1:60" outlineLevel="1" x14ac:dyDescent="0.2">
      <c r="A24" s="166">
        <v>10</v>
      </c>
      <c r="B24" s="167" t="s">
        <v>138</v>
      </c>
      <c r="C24" s="173" t="s">
        <v>139</v>
      </c>
      <c r="D24" s="168" t="s">
        <v>130</v>
      </c>
      <c r="E24" s="169">
        <v>35.60492</v>
      </c>
      <c r="F24" s="170">
        <v>0</v>
      </c>
      <c r="G24" s="171">
        <v>0</v>
      </c>
      <c r="H24" s="151">
        <v>0</v>
      </c>
      <c r="I24" s="151">
        <v>0</v>
      </c>
      <c r="J24" s="151">
        <v>2160</v>
      </c>
      <c r="K24" s="151">
        <v>76906.627200000003</v>
      </c>
      <c r="L24" s="151">
        <v>21</v>
      </c>
      <c r="M24" s="151">
        <v>93057.022300000011</v>
      </c>
      <c r="N24" s="150">
        <v>0</v>
      </c>
      <c r="O24" s="150">
        <v>0</v>
      </c>
      <c r="P24" s="150">
        <v>0</v>
      </c>
      <c r="Q24" s="150">
        <v>0</v>
      </c>
      <c r="R24" s="151"/>
      <c r="S24" s="151" t="s">
        <v>112</v>
      </c>
      <c r="T24" s="151" t="s">
        <v>112</v>
      </c>
      <c r="U24" s="151">
        <v>3.0049999999999999</v>
      </c>
      <c r="V24" s="151">
        <v>106.99278459999999</v>
      </c>
      <c r="W24" s="151"/>
      <c r="X24" s="151" t="s">
        <v>140</v>
      </c>
      <c r="Y24" s="151" t="s">
        <v>114</v>
      </c>
      <c r="Z24" s="145"/>
      <c r="AA24" s="145"/>
      <c r="AB24" s="145"/>
      <c r="AC24" s="145"/>
      <c r="AD24" s="145"/>
      <c r="AE24" s="145"/>
      <c r="AF24" s="145"/>
      <c r="AG24" s="145" t="s">
        <v>141</v>
      </c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x14ac:dyDescent="0.2">
      <c r="A25" s="154" t="s">
        <v>107</v>
      </c>
      <c r="B25" s="155" t="s">
        <v>70</v>
      </c>
      <c r="C25" s="172" t="s">
        <v>71</v>
      </c>
      <c r="D25" s="156"/>
      <c r="E25" s="157"/>
      <c r="F25" s="158"/>
      <c r="G25" s="159">
        <f>SUMIF(AG26:AG28,"&lt;&gt;NOR",G26:G28)</f>
        <v>0</v>
      </c>
      <c r="H25" s="153"/>
      <c r="I25" s="153">
        <f>SUM(I26:I28)</f>
        <v>48699.899999999994</v>
      </c>
      <c r="J25" s="153"/>
      <c r="K25" s="153">
        <f>SUM(K26:K28)</f>
        <v>34415.100000000006</v>
      </c>
      <c r="L25" s="153"/>
      <c r="M25" s="153">
        <f>SUM(M26:M28)</f>
        <v>100569.15</v>
      </c>
      <c r="N25" s="152"/>
      <c r="O25" s="152">
        <f>SUM(O26:O28)</f>
        <v>0.44819999999999999</v>
      </c>
      <c r="P25" s="152"/>
      <c r="Q25" s="152">
        <f>SUM(Q26:Q28)</f>
        <v>0</v>
      </c>
      <c r="R25" s="153"/>
      <c r="S25" s="153"/>
      <c r="T25" s="153"/>
      <c r="U25" s="153"/>
      <c r="V25" s="153">
        <f>SUM(V26:V28)</f>
        <v>44.099999999999994</v>
      </c>
      <c r="W25" s="153"/>
      <c r="X25" s="153"/>
      <c r="Y25" s="153"/>
      <c r="AG25" t="s">
        <v>108</v>
      </c>
    </row>
    <row r="26" spans="1:60" ht="22.5" outlineLevel="1" x14ac:dyDescent="0.2">
      <c r="A26" s="166">
        <v>11</v>
      </c>
      <c r="B26" s="167" t="s">
        <v>142</v>
      </c>
      <c r="C26" s="173" t="s">
        <v>143</v>
      </c>
      <c r="D26" s="168" t="s">
        <v>111</v>
      </c>
      <c r="E26" s="169">
        <v>90</v>
      </c>
      <c r="F26" s="170">
        <v>0</v>
      </c>
      <c r="G26" s="171">
        <v>0</v>
      </c>
      <c r="H26" s="151">
        <v>97.08</v>
      </c>
      <c r="I26" s="151">
        <v>8737.2000000000007</v>
      </c>
      <c r="J26" s="151">
        <v>76.42</v>
      </c>
      <c r="K26" s="151">
        <v>6877.8</v>
      </c>
      <c r="L26" s="151">
        <v>21</v>
      </c>
      <c r="M26" s="151">
        <v>18894.150000000001</v>
      </c>
      <c r="N26" s="150">
        <v>1.58E-3</v>
      </c>
      <c r="O26" s="150">
        <v>0.14219999999999999</v>
      </c>
      <c r="P26" s="150">
        <v>0</v>
      </c>
      <c r="Q26" s="150">
        <v>0</v>
      </c>
      <c r="R26" s="151"/>
      <c r="S26" s="151" t="s">
        <v>112</v>
      </c>
      <c r="T26" s="151" t="s">
        <v>112</v>
      </c>
      <c r="U26" s="151">
        <v>0.105</v>
      </c>
      <c r="V26" s="151">
        <v>9.4499999999999993</v>
      </c>
      <c r="W26" s="151"/>
      <c r="X26" s="151" t="s">
        <v>113</v>
      </c>
      <c r="Y26" s="151" t="s">
        <v>114</v>
      </c>
      <c r="Z26" s="145"/>
      <c r="AA26" s="145"/>
      <c r="AB26" s="145"/>
      <c r="AC26" s="145"/>
      <c r="AD26" s="145"/>
      <c r="AE26" s="145"/>
      <c r="AF26" s="145"/>
      <c r="AG26" s="145" t="s">
        <v>115</v>
      </c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ht="22.5" outlineLevel="1" x14ac:dyDescent="0.2">
      <c r="A27" s="160">
        <v>12</v>
      </c>
      <c r="B27" s="161" t="s">
        <v>144</v>
      </c>
      <c r="C27" s="174" t="s">
        <v>145</v>
      </c>
      <c r="D27" s="162" t="s">
        <v>111</v>
      </c>
      <c r="E27" s="163">
        <v>90</v>
      </c>
      <c r="F27" s="164">
        <v>0</v>
      </c>
      <c r="G27" s="165">
        <v>0</v>
      </c>
      <c r="H27" s="151">
        <v>444.03</v>
      </c>
      <c r="I27" s="151">
        <v>39962.699999999997</v>
      </c>
      <c r="J27" s="151">
        <v>305.97000000000003</v>
      </c>
      <c r="K27" s="151">
        <v>27537.300000000003</v>
      </c>
      <c r="L27" s="151">
        <v>21</v>
      </c>
      <c r="M27" s="151">
        <v>81675</v>
      </c>
      <c r="N27" s="150">
        <v>3.3999999999999998E-3</v>
      </c>
      <c r="O27" s="150">
        <v>0.30599999999999999</v>
      </c>
      <c r="P27" s="150">
        <v>0</v>
      </c>
      <c r="Q27" s="150">
        <v>0</v>
      </c>
      <c r="R27" s="151"/>
      <c r="S27" s="151" t="s">
        <v>112</v>
      </c>
      <c r="T27" s="151" t="s">
        <v>112</v>
      </c>
      <c r="U27" s="151">
        <v>0.38500000000000001</v>
      </c>
      <c r="V27" s="151">
        <v>34.65</v>
      </c>
      <c r="W27" s="151"/>
      <c r="X27" s="151" t="s">
        <v>113</v>
      </c>
      <c r="Y27" s="151" t="s">
        <v>114</v>
      </c>
      <c r="Z27" s="145"/>
      <c r="AA27" s="145"/>
      <c r="AB27" s="145"/>
      <c r="AC27" s="145"/>
      <c r="AD27" s="145"/>
      <c r="AE27" s="145"/>
      <c r="AF27" s="145"/>
      <c r="AG27" s="145" t="s">
        <v>115</v>
      </c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</row>
    <row r="28" spans="1:60" outlineLevel="2" x14ac:dyDescent="0.2">
      <c r="A28" s="148"/>
      <c r="B28" s="149"/>
      <c r="C28" s="234" t="s">
        <v>146</v>
      </c>
      <c r="D28" s="235"/>
      <c r="E28" s="235"/>
      <c r="F28" s="235"/>
      <c r="G28" s="235"/>
      <c r="H28" s="151"/>
      <c r="I28" s="151"/>
      <c r="J28" s="151"/>
      <c r="K28" s="151"/>
      <c r="L28" s="151"/>
      <c r="M28" s="151"/>
      <c r="N28" s="150"/>
      <c r="O28" s="150"/>
      <c r="P28" s="150"/>
      <c r="Q28" s="150"/>
      <c r="R28" s="151"/>
      <c r="S28" s="151"/>
      <c r="T28" s="151"/>
      <c r="U28" s="151"/>
      <c r="V28" s="151"/>
      <c r="W28" s="151"/>
      <c r="X28" s="151"/>
      <c r="Y28" s="151"/>
      <c r="Z28" s="145"/>
      <c r="AA28" s="145"/>
      <c r="AB28" s="145"/>
      <c r="AC28" s="145"/>
      <c r="AD28" s="145"/>
      <c r="AE28" s="145"/>
      <c r="AF28" s="145"/>
      <c r="AG28" s="145" t="s">
        <v>124</v>
      </c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x14ac:dyDescent="0.2">
      <c r="A29" s="154" t="s">
        <v>107</v>
      </c>
      <c r="B29" s="155" t="s">
        <v>72</v>
      </c>
      <c r="C29" s="172" t="s">
        <v>73</v>
      </c>
      <c r="D29" s="156"/>
      <c r="E29" s="157"/>
      <c r="F29" s="158"/>
      <c r="G29" s="159">
        <f>SUMIF(AG30:AG34,"&lt;&gt;NOR",G30:G34)</f>
        <v>0</v>
      </c>
      <c r="H29" s="153"/>
      <c r="I29" s="153">
        <f>SUM(I30:I34)</f>
        <v>67676.399999999994</v>
      </c>
      <c r="J29" s="153"/>
      <c r="K29" s="153">
        <f>SUM(K30:K34)</f>
        <v>110843.37000000001</v>
      </c>
      <c r="L29" s="153"/>
      <c r="M29" s="153">
        <f>SUM(M30:M34)</f>
        <v>216008.92169999998</v>
      </c>
      <c r="N29" s="152"/>
      <c r="O29" s="152">
        <f>SUM(O30:O34)</f>
        <v>2.0804999999999998</v>
      </c>
      <c r="P29" s="152"/>
      <c r="Q29" s="152">
        <f>SUM(Q30:Q34)</f>
        <v>0</v>
      </c>
      <c r="R29" s="153"/>
      <c r="S29" s="153"/>
      <c r="T29" s="153"/>
      <c r="U29" s="153"/>
      <c r="V29" s="153">
        <f>SUM(V30:V34)</f>
        <v>103.61999999999999</v>
      </c>
      <c r="W29" s="153"/>
      <c r="X29" s="153"/>
      <c r="Y29" s="153"/>
      <c r="AG29" t="s">
        <v>108</v>
      </c>
    </row>
    <row r="30" spans="1:60" outlineLevel="1" x14ac:dyDescent="0.2">
      <c r="A30" s="166">
        <v>13</v>
      </c>
      <c r="B30" s="167" t="s">
        <v>147</v>
      </c>
      <c r="C30" s="173" t="s">
        <v>148</v>
      </c>
      <c r="D30" s="168" t="s">
        <v>127</v>
      </c>
      <c r="E30" s="169">
        <v>40</v>
      </c>
      <c r="F30" s="170">
        <v>0</v>
      </c>
      <c r="G30" s="171">
        <v>0</v>
      </c>
      <c r="H30" s="151">
        <v>0</v>
      </c>
      <c r="I30" s="151">
        <v>0</v>
      </c>
      <c r="J30" s="151">
        <v>203</v>
      </c>
      <c r="K30" s="151">
        <v>8120</v>
      </c>
      <c r="L30" s="151">
        <v>21</v>
      </c>
      <c r="M30" s="151">
        <v>9825.2000000000007</v>
      </c>
      <c r="N30" s="150">
        <v>0</v>
      </c>
      <c r="O30" s="150">
        <v>0</v>
      </c>
      <c r="P30" s="150">
        <v>0</v>
      </c>
      <c r="Q30" s="150">
        <v>0</v>
      </c>
      <c r="R30" s="151"/>
      <c r="S30" s="151" t="s">
        <v>112</v>
      </c>
      <c r="T30" s="151" t="s">
        <v>112</v>
      </c>
      <c r="U30" s="151">
        <v>0.23599999999999999</v>
      </c>
      <c r="V30" s="151">
        <v>9.44</v>
      </c>
      <c r="W30" s="151"/>
      <c r="X30" s="151" t="s">
        <v>113</v>
      </c>
      <c r="Y30" s="151" t="s">
        <v>114</v>
      </c>
      <c r="Z30" s="145"/>
      <c r="AA30" s="145"/>
      <c r="AB30" s="145"/>
      <c r="AC30" s="145"/>
      <c r="AD30" s="145"/>
      <c r="AE30" s="145"/>
      <c r="AF30" s="145"/>
      <c r="AG30" s="145" t="s">
        <v>115</v>
      </c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ht="22.5" outlineLevel="1" x14ac:dyDescent="0.2">
      <c r="A31" s="166">
        <v>14</v>
      </c>
      <c r="B31" s="167" t="s">
        <v>149</v>
      </c>
      <c r="C31" s="173" t="s">
        <v>150</v>
      </c>
      <c r="D31" s="168" t="s">
        <v>111</v>
      </c>
      <c r="E31" s="169">
        <v>90</v>
      </c>
      <c r="F31" s="170">
        <v>0</v>
      </c>
      <c r="G31" s="171">
        <v>0</v>
      </c>
      <c r="H31" s="151">
        <v>0</v>
      </c>
      <c r="I31" s="151">
        <v>0</v>
      </c>
      <c r="J31" s="151">
        <v>914</v>
      </c>
      <c r="K31" s="151">
        <v>82260</v>
      </c>
      <c r="L31" s="151">
        <v>21</v>
      </c>
      <c r="M31" s="151">
        <v>99534.6</v>
      </c>
      <c r="N31" s="150">
        <v>0</v>
      </c>
      <c r="O31" s="150">
        <v>0</v>
      </c>
      <c r="P31" s="150">
        <v>0</v>
      </c>
      <c r="Q31" s="150">
        <v>0</v>
      </c>
      <c r="R31" s="151"/>
      <c r="S31" s="151" t="s">
        <v>112</v>
      </c>
      <c r="T31" s="151" t="s">
        <v>112</v>
      </c>
      <c r="U31" s="151">
        <v>0.97799999999999998</v>
      </c>
      <c r="V31" s="151">
        <v>88.02</v>
      </c>
      <c r="W31" s="151"/>
      <c r="X31" s="151" t="s">
        <v>113</v>
      </c>
      <c r="Y31" s="151" t="s">
        <v>114</v>
      </c>
      <c r="Z31" s="145"/>
      <c r="AA31" s="145"/>
      <c r="AB31" s="145"/>
      <c r="AC31" s="145"/>
      <c r="AD31" s="145"/>
      <c r="AE31" s="145"/>
      <c r="AF31" s="145"/>
      <c r="AG31" s="145" t="s">
        <v>115</v>
      </c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outlineLevel="1" x14ac:dyDescent="0.2">
      <c r="A32" s="166">
        <v>15</v>
      </c>
      <c r="B32" s="167" t="s">
        <v>151</v>
      </c>
      <c r="C32" s="173" t="s">
        <v>152</v>
      </c>
      <c r="D32" s="168" t="s">
        <v>127</v>
      </c>
      <c r="E32" s="169">
        <v>40</v>
      </c>
      <c r="F32" s="170">
        <v>0</v>
      </c>
      <c r="G32" s="171">
        <v>0</v>
      </c>
      <c r="H32" s="151">
        <v>5.66</v>
      </c>
      <c r="I32" s="151">
        <v>226.4</v>
      </c>
      <c r="J32" s="151">
        <v>146.84</v>
      </c>
      <c r="K32" s="151">
        <v>5873.6</v>
      </c>
      <c r="L32" s="151">
        <v>21</v>
      </c>
      <c r="M32" s="151">
        <v>7381</v>
      </c>
      <c r="N32" s="150">
        <v>0</v>
      </c>
      <c r="O32" s="150">
        <v>0</v>
      </c>
      <c r="P32" s="150">
        <v>0</v>
      </c>
      <c r="Q32" s="150">
        <v>0</v>
      </c>
      <c r="R32" s="151"/>
      <c r="S32" s="151" t="s">
        <v>112</v>
      </c>
      <c r="T32" s="151" t="s">
        <v>112</v>
      </c>
      <c r="U32" s="151">
        <v>0.154</v>
      </c>
      <c r="V32" s="151">
        <v>6.16</v>
      </c>
      <c r="W32" s="151"/>
      <c r="X32" s="151" t="s">
        <v>113</v>
      </c>
      <c r="Y32" s="151" t="s">
        <v>114</v>
      </c>
      <c r="Z32" s="145"/>
      <c r="AA32" s="145"/>
      <c r="AB32" s="145"/>
      <c r="AC32" s="145"/>
      <c r="AD32" s="145"/>
      <c r="AE32" s="145"/>
      <c r="AF32" s="145"/>
      <c r="AG32" s="145" t="s">
        <v>115</v>
      </c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</row>
    <row r="33" spans="1:60" ht="22.5" outlineLevel="1" x14ac:dyDescent="0.2">
      <c r="A33" s="166">
        <v>16</v>
      </c>
      <c r="B33" s="167" t="s">
        <v>153</v>
      </c>
      <c r="C33" s="173" t="s">
        <v>154</v>
      </c>
      <c r="D33" s="168" t="s">
        <v>111</v>
      </c>
      <c r="E33" s="169">
        <v>95</v>
      </c>
      <c r="F33" s="170">
        <v>0</v>
      </c>
      <c r="G33" s="171">
        <v>0</v>
      </c>
      <c r="H33" s="151">
        <v>710</v>
      </c>
      <c r="I33" s="151">
        <v>67450</v>
      </c>
      <c r="J33" s="151">
        <v>0</v>
      </c>
      <c r="K33" s="151">
        <v>0</v>
      </c>
      <c r="L33" s="151">
        <v>21</v>
      </c>
      <c r="M33" s="151">
        <v>81614.5</v>
      </c>
      <c r="N33" s="150">
        <v>2.1899999999999999E-2</v>
      </c>
      <c r="O33" s="150">
        <v>2.0804999999999998</v>
      </c>
      <c r="P33" s="150">
        <v>0</v>
      </c>
      <c r="Q33" s="150">
        <v>0</v>
      </c>
      <c r="R33" s="151" t="s">
        <v>155</v>
      </c>
      <c r="S33" s="151" t="s">
        <v>112</v>
      </c>
      <c r="T33" s="151" t="s">
        <v>112</v>
      </c>
      <c r="U33" s="151">
        <v>0</v>
      </c>
      <c r="V33" s="151">
        <v>0</v>
      </c>
      <c r="W33" s="151"/>
      <c r="X33" s="151" t="s">
        <v>156</v>
      </c>
      <c r="Y33" s="151" t="s">
        <v>114</v>
      </c>
      <c r="Z33" s="145"/>
      <c r="AA33" s="145"/>
      <c r="AB33" s="145"/>
      <c r="AC33" s="145"/>
      <c r="AD33" s="145"/>
      <c r="AE33" s="145"/>
      <c r="AF33" s="145"/>
      <c r="AG33" s="145" t="s">
        <v>157</v>
      </c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ht="22.5" outlineLevel="1" x14ac:dyDescent="0.2">
      <c r="A34" s="166">
        <v>17</v>
      </c>
      <c r="B34" s="167" t="s">
        <v>158</v>
      </c>
      <c r="C34" s="173" t="s">
        <v>159</v>
      </c>
      <c r="D34" s="168" t="s">
        <v>0</v>
      </c>
      <c r="E34" s="169">
        <v>1639.3</v>
      </c>
      <c r="F34" s="170">
        <v>0</v>
      </c>
      <c r="G34" s="171">
        <v>0</v>
      </c>
      <c r="H34" s="151">
        <v>0</v>
      </c>
      <c r="I34" s="151">
        <v>0</v>
      </c>
      <c r="J34" s="151">
        <v>8.9</v>
      </c>
      <c r="K34" s="151">
        <v>14589.77</v>
      </c>
      <c r="L34" s="151">
        <v>21</v>
      </c>
      <c r="M34" s="151">
        <v>17653.6217</v>
      </c>
      <c r="N34" s="150">
        <v>0</v>
      </c>
      <c r="O34" s="150">
        <v>0</v>
      </c>
      <c r="P34" s="150">
        <v>0</v>
      </c>
      <c r="Q34" s="150">
        <v>0</v>
      </c>
      <c r="R34" s="151"/>
      <c r="S34" s="151" t="s">
        <v>112</v>
      </c>
      <c r="T34" s="151" t="s">
        <v>112</v>
      </c>
      <c r="U34" s="151">
        <v>0</v>
      </c>
      <c r="V34" s="151">
        <v>0</v>
      </c>
      <c r="W34" s="151"/>
      <c r="X34" s="151" t="s">
        <v>140</v>
      </c>
      <c r="Y34" s="151" t="s">
        <v>114</v>
      </c>
      <c r="Z34" s="145"/>
      <c r="AA34" s="145"/>
      <c r="AB34" s="145"/>
      <c r="AC34" s="145"/>
      <c r="AD34" s="145"/>
      <c r="AE34" s="145"/>
      <c r="AF34" s="145"/>
      <c r="AG34" s="145" t="s">
        <v>160</v>
      </c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x14ac:dyDescent="0.2">
      <c r="A35" s="154" t="s">
        <v>107</v>
      </c>
      <c r="B35" s="155" t="s">
        <v>74</v>
      </c>
      <c r="C35" s="172" t="s">
        <v>75</v>
      </c>
      <c r="D35" s="156"/>
      <c r="E35" s="157"/>
      <c r="F35" s="158"/>
      <c r="G35" s="159">
        <f>SUMIF(AG36:AG38,"&lt;&gt;NOR",G36:G38)</f>
        <v>0</v>
      </c>
      <c r="H35" s="153"/>
      <c r="I35" s="153">
        <f>SUM(I36:I38)</f>
        <v>684.6</v>
      </c>
      <c r="J35" s="153"/>
      <c r="K35" s="153">
        <f>SUM(K36:K38)</f>
        <v>5807.9000000000005</v>
      </c>
      <c r="L35" s="153"/>
      <c r="M35" s="153">
        <f>SUM(M36:M38)</f>
        <v>7855.9250000000002</v>
      </c>
      <c r="N35" s="152"/>
      <c r="O35" s="152">
        <f>SUM(O36:O38)</f>
        <v>1.3299999999999999E-2</v>
      </c>
      <c r="P35" s="152"/>
      <c r="Q35" s="152">
        <f>SUM(Q36:Q38)</f>
        <v>3.15E-2</v>
      </c>
      <c r="R35" s="153"/>
      <c r="S35" s="153"/>
      <c r="T35" s="153"/>
      <c r="U35" s="153"/>
      <c r="V35" s="153">
        <f>SUM(V36:V38)</f>
        <v>7.3874499999999994</v>
      </c>
      <c r="W35" s="153"/>
      <c r="X35" s="153"/>
      <c r="Y35" s="153"/>
      <c r="AG35" t="s">
        <v>108</v>
      </c>
    </row>
    <row r="36" spans="1:60" outlineLevel="1" x14ac:dyDescent="0.2">
      <c r="A36" s="166">
        <v>18</v>
      </c>
      <c r="B36" s="167" t="s">
        <v>161</v>
      </c>
      <c r="C36" s="173" t="s">
        <v>162</v>
      </c>
      <c r="D36" s="168" t="s">
        <v>111</v>
      </c>
      <c r="E36" s="169">
        <v>35</v>
      </c>
      <c r="F36" s="170">
        <v>0</v>
      </c>
      <c r="G36" s="171">
        <v>0</v>
      </c>
      <c r="H36" s="151">
        <v>0.11</v>
      </c>
      <c r="I36" s="151">
        <v>3.85</v>
      </c>
      <c r="J36" s="151">
        <v>59.09</v>
      </c>
      <c r="K36" s="151">
        <v>2068.15</v>
      </c>
      <c r="L36" s="151">
        <v>21</v>
      </c>
      <c r="M36" s="151">
        <v>2507.12</v>
      </c>
      <c r="N36" s="150">
        <v>0</v>
      </c>
      <c r="O36" s="150">
        <v>0</v>
      </c>
      <c r="P36" s="150">
        <v>8.9999999999999998E-4</v>
      </c>
      <c r="Q36" s="150">
        <v>3.15E-2</v>
      </c>
      <c r="R36" s="151"/>
      <c r="S36" s="151" t="s">
        <v>112</v>
      </c>
      <c r="T36" s="151" t="s">
        <v>112</v>
      </c>
      <c r="U36" s="151">
        <v>7.6679999999999998E-2</v>
      </c>
      <c r="V36" s="151">
        <v>2.6837999999999997</v>
      </c>
      <c r="W36" s="151"/>
      <c r="X36" s="151" t="s">
        <v>113</v>
      </c>
      <c r="Y36" s="151" t="s">
        <v>114</v>
      </c>
      <c r="Z36" s="145"/>
      <c r="AA36" s="145"/>
      <c r="AB36" s="145"/>
      <c r="AC36" s="145"/>
      <c r="AD36" s="145"/>
      <c r="AE36" s="145"/>
      <c r="AF36" s="145"/>
      <c r="AG36" s="145" t="s">
        <v>115</v>
      </c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</row>
    <row r="37" spans="1:60" outlineLevel="1" x14ac:dyDescent="0.2">
      <c r="A37" s="166">
        <v>19</v>
      </c>
      <c r="B37" s="167" t="s">
        <v>163</v>
      </c>
      <c r="C37" s="173" t="s">
        <v>164</v>
      </c>
      <c r="D37" s="168" t="s">
        <v>111</v>
      </c>
      <c r="E37" s="169">
        <v>35</v>
      </c>
      <c r="F37" s="170">
        <v>0</v>
      </c>
      <c r="G37" s="171">
        <v>0</v>
      </c>
      <c r="H37" s="151">
        <v>6.08</v>
      </c>
      <c r="I37" s="151">
        <v>212.8</v>
      </c>
      <c r="J37" s="151">
        <v>25.82</v>
      </c>
      <c r="K37" s="151">
        <v>903.7</v>
      </c>
      <c r="L37" s="151">
        <v>21</v>
      </c>
      <c r="M37" s="151">
        <v>1350.9649999999999</v>
      </c>
      <c r="N37" s="150">
        <v>6.9999999999999994E-5</v>
      </c>
      <c r="O37" s="150">
        <v>2.4499999999999999E-3</v>
      </c>
      <c r="P37" s="150">
        <v>0</v>
      </c>
      <c r="Q37" s="150">
        <v>0</v>
      </c>
      <c r="R37" s="151"/>
      <c r="S37" s="151" t="s">
        <v>112</v>
      </c>
      <c r="T37" s="151" t="s">
        <v>112</v>
      </c>
      <c r="U37" s="151">
        <v>3.2480000000000002E-2</v>
      </c>
      <c r="V37" s="151">
        <v>1.1368</v>
      </c>
      <c r="W37" s="151"/>
      <c r="X37" s="151" t="s">
        <v>113</v>
      </c>
      <c r="Y37" s="151" t="s">
        <v>114</v>
      </c>
      <c r="Z37" s="145"/>
      <c r="AA37" s="145"/>
      <c r="AB37" s="145"/>
      <c r="AC37" s="145"/>
      <c r="AD37" s="145"/>
      <c r="AE37" s="145"/>
      <c r="AF37" s="145"/>
      <c r="AG37" s="145" t="s">
        <v>115</v>
      </c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outlineLevel="1" x14ac:dyDescent="0.2">
      <c r="A38" s="166">
        <v>20</v>
      </c>
      <c r="B38" s="167" t="s">
        <v>165</v>
      </c>
      <c r="C38" s="173" t="s">
        <v>166</v>
      </c>
      <c r="D38" s="168" t="s">
        <v>111</v>
      </c>
      <c r="E38" s="169">
        <v>35</v>
      </c>
      <c r="F38" s="170">
        <v>0</v>
      </c>
      <c r="G38" s="171">
        <v>0</v>
      </c>
      <c r="H38" s="151">
        <v>13.37</v>
      </c>
      <c r="I38" s="151">
        <v>467.95</v>
      </c>
      <c r="J38" s="151">
        <v>81.03</v>
      </c>
      <c r="K38" s="151">
        <v>2836.05</v>
      </c>
      <c r="L38" s="151">
        <v>21</v>
      </c>
      <c r="M38" s="151">
        <v>3997.84</v>
      </c>
      <c r="N38" s="150">
        <v>3.1E-4</v>
      </c>
      <c r="O38" s="150">
        <v>1.085E-2</v>
      </c>
      <c r="P38" s="150">
        <v>0</v>
      </c>
      <c r="Q38" s="150">
        <v>0</v>
      </c>
      <c r="R38" s="151"/>
      <c r="S38" s="151" t="s">
        <v>112</v>
      </c>
      <c r="T38" s="151" t="s">
        <v>112</v>
      </c>
      <c r="U38" s="151">
        <v>0.10191</v>
      </c>
      <c r="V38" s="151">
        <v>3.5668500000000001</v>
      </c>
      <c r="W38" s="151"/>
      <c r="X38" s="151" t="s">
        <v>113</v>
      </c>
      <c r="Y38" s="151" t="s">
        <v>114</v>
      </c>
      <c r="Z38" s="145"/>
      <c r="AA38" s="145"/>
      <c r="AB38" s="145"/>
      <c r="AC38" s="145"/>
      <c r="AD38" s="145"/>
      <c r="AE38" s="145"/>
      <c r="AF38" s="145"/>
      <c r="AG38" s="145" t="s">
        <v>115</v>
      </c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x14ac:dyDescent="0.2">
      <c r="A39" s="154" t="s">
        <v>107</v>
      </c>
      <c r="B39" s="155" t="s">
        <v>76</v>
      </c>
      <c r="C39" s="172" t="s">
        <v>77</v>
      </c>
      <c r="D39" s="156"/>
      <c r="E39" s="157"/>
      <c r="F39" s="158"/>
      <c r="G39" s="159">
        <f>SUMIF(AG40:AG46,"&lt;&gt;NOR",G40:G46)</f>
        <v>0</v>
      </c>
      <c r="H39" s="153"/>
      <c r="I39" s="153">
        <f>SUM(I40:I46)</f>
        <v>0</v>
      </c>
      <c r="J39" s="153"/>
      <c r="K39" s="153">
        <f>SUM(K40:K46)</f>
        <v>70950.246249999997</v>
      </c>
      <c r="L39" s="153"/>
      <c r="M39" s="153">
        <f>SUM(M40:M46)</f>
        <v>85849.790399999998</v>
      </c>
      <c r="N39" s="152"/>
      <c r="O39" s="152">
        <f>SUM(O40:O46)</f>
        <v>0</v>
      </c>
      <c r="P39" s="152"/>
      <c r="Q39" s="152">
        <f>SUM(Q40:Q46)</f>
        <v>0</v>
      </c>
      <c r="R39" s="153"/>
      <c r="S39" s="153"/>
      <c r="T39" s="153"/>
      <c r="U39" s="153"/>
      <c r="V39" s="153">
        <f>SUM(V40:V46)</f>
        <v>55.648462999999985</v>
      </c>
      <c r="W39" s="153"/>
      <c r="X39" s="153"/>
      <c r="Y39" s="153"/>
      <c r="AG39" t="s">
        <v>108</v>
      </c>
    </row>
    <row r="40" spans="1:60" outlineLevel="1" x14ac:dyDescent="0.2">
      <c r="A40" s="166">
        <v>21</v>
      </c>
      <c r="B40" s="167" t="s">
        <v>167</v>
      </c>
      <c r="C40" s="173" t="s">
        <v>168</v>
      </c>
      <c r="D40" s="168" t="s">
        <v>130</v>
      </c>
      <c r="E40" s="169">
        <v>30.881499999999999</v>
      </c>
      <c r="F40" s="170">
        <v>0</v>
      </c>
      <c r="G40" s="171">
        <v>0</v>
      </c>
      <c r="H40" s="151">
        <v>0</v>
      </c>
      <c r="I40" s="151">
        <v>0</v>
      </c>
      <c r="J40" s="151">
        <v>416</v>
      </c>
      <c r="K40" s="151">
        <v>12846.704</v>
      </c>
      <c r="L40" s="151">
        <v>21</v>
      </c>
      <c r="M40" s="151">
        <v>15544.507000000001</v>
      </c>
      <c r="N40" s="150">
        <v>0</v>
      </c>
      <c r="O40" s="150">
        <v>0</v>
      </c>
      <c r="P40" s="150">
        <v>0</v>
      </c>
      <c r="Q40" s="150">
        <v>0</v>
      </c>
      <c r="R40" s="151"/>
      <c r="S40" s="151" t="s">
        <v>112</v>
      </c>
      <c r="T40" s="151" t="s">
        <v>112</v>
      </c>
      <c r="U40" s="151">
        <v>0.26500000000000001</v>
      </c>
      <c r="V40" s="151">
        <v>8.1835974999999994</v>
      </c>
      <c r="W40" s="151"/>
      <c r="X40" s="151" t="s">
        <v>169</v>
      </c>
      <c r="Y40" s="151" t="s">
        <v>114</v>
      </c>
      <c r="Z40" s="145"/>
      <c r="AA40" s="145"/>
      <c r="AB40" s="145"/>
      <c r="AC40" s="145"/>
      <c r="AD40" s="145"/>
      <c r="AE40" s="145"/>
      <c r="AF40" s="145"/>
      <c r="AG40" s="145" t="s">
        <v>170</v>
      </c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</row>
    <row r="41" spans="1:60" outlineLevel="1" x14ac:dyDescent="0.2">
      <c r="A41" s="160">
        <v>22</v>
      </c>
      <c r="B41" s="161" t="s">
        <v>171</v>
      </c>
      <c r="C41" s="174" t="s">
        <v>172</v>
      </c>
      <c r="D41" s="162" t="s">
        <v>130</v>
      </c>
      <c r="E41" s="163">
        <v>30.881499999999999</v>
      </c>
      <c r="F41" s="164">
        <v>0</v>
      </c>
      <c r="G41" s="165">
        <v>0</v>
      </c>
      <c r="H41" s="151">
        <v>0</v>
      </c>
      <c r="I41" s="151">
        <v>0</v>
      </c>
      <c r="J41" s="151">
        <v>371</v>
      </c>
      <c r="K41" s="151">
        <v>11457.0365</v>
      </c>
      <c r="L41" s="151">
        <v>21</v>
      </c>
      <c r="M41" s="151">
        <v>13863.018400000001</v>
      </c>
      <c r="N41" s="150">
        <v>0</v>
      </c>
      <c r="O41" s="150">
        <v>0</v>
      </c>
      <c r="P41" s="150">
        <v>0</v>
      </c>
      <c r="Q41" s="150">
        <v>0</v>
      </c>
      <c r="R41" s="151"/>
      <c r="S41" s="151" t="s">
        <v>112</v>
      </c>
      <c r="T41" s="151" t="s">
        <v>112</v>
      </c>
      <c r="U41" s="151">
        <v>0.49</v>
      </c>
      <c r="V41" s="151">
        <v>15.131934999999999</v>
      </c>
      <c r="W41" s="151"/>
      <c r="X41" s="151" t="s">
        <v>169</v>
      </c>
      <c r="Y41" s="151" t="s">
        <v>114</v>
      </c>
      <c r="Z41" s="145"/>
      <c r="AA41" s="145"/>
      <c r="AB41" s="145"/>
      <c r="AC41" s="145"/>
      <c r="AD41" s="145"/>
      <c r="AE41" s="145"/>
      <c r="AF41" s="145"/>
      <c r="AG41" s="145" t="s">
        <v>170</v>
      </c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outlineLevel="2" x14ac:dyDescent="0.2">
      <c r="A42" s="148"/>
      <c r="B42" s="149"/>
      <c r="C42" s="234" t="s">
        <v>173</v>
      </c>
      <c r="D42" s="235"/>
      <c r="E42" s="235"/>
      <c r="F42" s="235"/>
      <c r="G42" s="235"/>
      <c r="H42" s="151"/>
      <c r="I42" s="151"/>
      <c r="J42" s="151"/>
      <c r="K42" s="151"/>
      <c r="L42" s="151"/>
      <c r="M42" s="151"/>
      <c r="N42" s="150"/>
      <c r="O42" s="150"/>
      <c r="P42" s="150"/>
      <c r="Q42" s="150"/>
      <c r="R42" s="151"/>
      <c r="S42" s="151"/>
      <c r="T42" s="151"/>
      <c r="U42" s="151"/>
      <c r="V42" s="151"/>
      <c r="W42" s="151"/>
      <c r="X42" s="151"/>
      <c r="Y42" s="151"/>
      <c r="Z42" s="145"/>
      <c r="AA42" s="145"/>
      <c r="AB42" s="145"/>
      <c r="AC42" s="145"/>
      <c r="AD42" s="145"/>
      <c r="AE42" s="145"/>
      <c r="AF42" s="145"/>
      <c r="AG42" s="145" t="s">
        <v>124</v>
      </c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</row>
    <row r="43" spans="1:60" outlineLevel="1" x14ac:dyDescent="0.2">
      <c r="A43" s="166">
        <v>23</v>
      </c>
      <c r="B43" s="167" t="s">
        <v>174</v>
      </c>
      <c r="C43" s="173" t="s">
        <v>175</v>
      </c>
      <c r="D43" s="168" t="s">
        <v>130</v>
      </c>
      <c r="E43" s="169">
        <v>308.815</v>
      </c>
      <c r="F43" s="170">
        <v>0</v>
      </c>
      <c r="G43" s="171">
        <v>0</v>
      </c>
      <c r="H43" s="151">
        <v>0</v>
      </c>
      <c r="I43" s="151">
        <v>0</v>
      </c>
      <c r="J43" s="151">
        <v>30.7</v>
      </c>
      <c r="K43" s="151">
        <v>9480.6204999999991</v>
      </c>
      <c r="L43" s="151">
        <v>21</v>
      </c>
      <c r="M43" s="151">
        <v>11471.550200000001</v>
      </c>
      <c r="N43" s="150">
        <v>0</v>
      </c>
      <c r="O43" s="150">
        <v>0</v>
      </c>
      <c r="P43" s="150">
        <v>0</v>
      </c>
      <c r="Q43" s="150">
        <v>0</v>
      </c>
      <c r="R43" s="151"/>
      <c r="S43" s="151" t="s">
        <v>112</v>
      </c>
      <c r="T43" s="151" t="s">
        <v>112</v>
      </c>
      <c r="U43" s="151">
        <v>0</v>
      </c>
      <c r="V43" s="151">
        <v>0</v>
      </c>
      <c r="W43" s="151"/>
      <c r="X43" s="151" t="s">
        <v>169</v>
      </c>
      <c r="Y43" s="151" t="s">
        <v>114</v>
      </c>
      <c r="Z43" s="145"/>
      <c r="AA43" s="145"/>
      <c r="AB43" s="145"/>
      <c r="AC43" s="145"/>
      <c r="AD43" s="145"/>
      <c r="AE43" s="145"/>
      <c r="AF43" s="145"/>
      <c r="AG43" s="145" t="s">
        <v>170</v>
      </c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</row>
    <row r="44" spans="1:60" outlineLevel="1" x14ac:dyDescent="0.2">
      <c r="A44" s="166">
        <v>24</v>
      </c>
      <c r="B44" s="167" t="s">
        <v>176</v>
      </c>
      <c r="C44" s="173" t="s">
        <v>177</v>
      </c>
      <c r="D44" s="168" t="s">
        <v>130</v>
      </c>
      <c r="E44" s="169">
        <v>30.881499999999999</v>
      </c>
      <c r="F44" s="170">
        <v>0</v>
      </c>
      <c r="G44" s="171">
        <v>0</v>
      </c>
      <c r="H44" s="151">
        <v>0</v>
      </c>
      <c r="I44" s="151">
        <v>0</v>
      </c>
      <c r="J44" s="151">
        <v>543</v>
      </c>
      <c r="K44" s="151">
        <v>16768.654500000001</v>
      </c>
      <c r="L44" s="151">
        <v>21</v>
      </c>
      <c r="M44" s="151">
        <v>20290.066500000001</v>
      </c>
      <c r="N44" s="150">
        <v>0</v>
      </c>
      <c r="O44" s="150">
        <v>0</v>
      </c>
      <c r="P44" s="150">
        <v>0</v>
      </c>
      <c r="Q44" s="150">
        <v>0</v>
      </c>
      <c r="R44" s="151"/>
      <c r="S44" s="151" t="s">
        <v>112</v>
      </c>
      <c r="T44" s="151" t="s">
        <v>112</v>
      </c>
      <c r="U44" s="151">
        <v>0.94199999999999995</v>
      </c>
      <c r="V44" s="151">
        <v>29.090372999999996</v>
      </c>
      <c r="W44" s="151"/>
      <c r="X44" s="151" t="s">
        <v>169</v>
      </c>
      <c r="Y44" s="151" t="s">
        <v>114</v>
      </c>
      <c r="Z44" s="145"/>
      <c r="AA44" s="145"/>
      <c r="AB44" s="145"/>
      <c r="AC44" s="145"/>
      <c r="AD44" s="145"/>
      <c r="AE44" s="145"/>
      <c r="AF44" s="145"/>
      <c r="AG44" s="145" t="s">
        <v>170</v>
      </c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</row>
    <row r="45" spans="1:60" outlineLevel="1" x14ac:dyDescent="0.2">
      <c r="A45" s="166">
        <v>25</v>
      </c>
      <c r="B45" s="167" t="s">
        <v>178</v>
      </c>
      <c r="C45" s="173" t="s">
        <v>179</v>
      </c>
      <c r="D45" s="168" t="s">
        <v>130</v>
      </c>
      <c r="E45" s="169">
        <v>30.881499999999999</v>
      </c>
      <c r="F45" s="170">
        <v>0</v>
      </c>
      <c r="G45" s="171">
        <v>0</v>
      </c>
      <c r="H45" s="151">
        <v>0</v>
      </c>
      <c r="I45" s="151">
        <v>0</v>
      </c>
      <c r="J45" s="151">
        <v>60.5</v>
      </c>
      <c r="K45" s="151">
        <v>1868.3307499999999</v>
      </c>
      <c r="L45" s="151">
        <v>21</v>
      </c>
      <c r="M45" s="151">
        <v>2260.6792999999998</v>
      </c>
      <c r="N45" s="150">
        <v>0</v>
      </c>
      <c r="O45" s="150">
        <v>0</v>
      </c>
      <c r="P45" s="150">
        <v>0</v>
      </c>
      <c r="Q45" s="150">
        <v>0</v>
      </c>
      <c r="R45" s="151"/>
      <c r="S45" s="151" t="s">
        <v>112</v>
      </c>
      <c r="T45" s="151" t="s">
        <v>112</v>
      </c>
      <c r="U45" s="151">
        <v>0.105</v>
      </c>
      <c r="V45" s="151">
        <v>3.2425574999999998</v>
      </c>
      <c r="W45" s="151"/>
      <c r="X45" s="151" t="s">
        <v>169</v>
      </c>
      <c r="Y45" s="151" t="s">
        <v>114</v>
      </c>
      <c r="Z45" s="145"/>
      <c r="AA45" s="145"/>
      <c r="AB45" s="145"/>
      <c r="AC45" s="145"/>
      <c r="AD45" s="145"/>
      <c r="AE45" s="145"/>
      <c r="AF45" s="145"/>
      <c r="AG45" s="145" t="s">
        <v>170</v>
      </c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</row>
    <row r="46" spans="1:60" ht="22.5" outlineLevel="1" x14ac:dyDescent="0.2">
      <c r="A46" s="166">
        <v>26</v>
      </c>
      <c r="B46" s="167" t="s">
        <v>180</v>
      </c>
      <c r="C46" s="173" t="s">
        <v>181</v>
      </c>
      <c r="D46" s="168" t="s">
        <v>130</v>
      </c>
      <c r="E46" s="169">
        <v>30.881499999999999</v>
      </c>
      <c r="F46" s="170">
        <v>0</v>
      </c>
      <c r="G46" s="171">
        <v>0</v>
      </c>
      <c r="H46" s="151">
        <v>0</v>
      </c>
      <c r="I46" s="151">
        <v>0</v>
      </c>
      <c r="J46" s="151">
        <v>600</v>
      </c>
      <c r="K46" s="151">
        <v>18528.899999999998</v>
      </c>
      <c r="L46" s="151">
        <v>21</v>
      </c>
      <c r="M46" s="151">
        <v>22419.969000000001</v>
      </c>
      <c r="N46" s="150">
        <v>0</v>
      </c>
      <c r="O46" s="150">
        <v>0</v>
      </c>
      <c r="P46" s="150">
        <v>0</v>
      </c>
      <c r="Q46" s="150">
        <v>0</v>
      </c>
      <c r="R46" s="151"/>
      <c r="S46" s="151" t="s">
        <v>112</v>
      </c>
      <c r="T46" s="151" t="s">
        <v>112</v>
      </c>
      <c r="U46" s="151">
        <v>0</v>
      </c>
      <c r="V46" s="151">
        <v>0</v>
      </c>
      <c r="W46" s="151"/>
      <c r="X46" s="151" t="s">
        <v>169</v>
      </c>
      <c r="Y46" s="151" t="s">
        <v>114</v>
      </c>
      <c r="Z46" s="145"/>
      <c r="AA46" s="145"/>
      <c r="AB46" s="145"/>
      <c r="AC46" s="145"/>
      <c r="AD46" s="145"/>
      <c r="AE46" s="145"/>
      <c r="AF46" s="145"/>
      <c r="AG46" s="145" t="s">
        <v>182</v>
      </c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</row>
    <row r="47" spans="1:60" x14ac:dyDescent="0.2">
      <c r="A47" s="154" t="s">
        <v>107</v>
      </c>
      <c r="B47" s="155" t="s">
        <v>79</v>
      </c>
      <c r="C47" s="172" t="s">
        <v>30</v>
      </c>
      <c r="D47" s="156"/>
      <c r="E47" s="157"/>
      <c r="F47" s="158"/>
      <c r="G47" s="159">
        <f>SUMIF(AG48:AG48,"&lt;&gt;NOR",G48:G48)</f>
        <v>0</v>
      </c>
      <c r="H47" s="153"/>
      <c r="I47" s="153">
        <f>SUM(I48:I48)</f>
        <v>0</v>
      </c>
      <c r="J47" s="153"/>
      <c r="K47" s="153">
        <f>SUM(K48:K48)</f>
        <v>7179.75</v>
      </c>
      <c r="L47" s="153"/>
      <c r="M47" s="153">
        <f>SUM(M48:M48)</f>
        <v>8687.4974999999995</v>
      </c>
      <c r="N47" s="152"/>
      <c r="O47" s="152">
        <f>SUM(O48:O48)</f>
        <v>0</v>
      </c>
      <c r="P47" s="152"/>
      <c r="Q47" s="152">
        <f>SUM(Q48:Q48)</f>
        <v>0</v>
      </c>
      <c r="R47" s="153"/>
      <c r="S47" s="153"/>
      <c r="T47" s="153"/>
      <c r="U47" s="153"/>
      <c r="V47" s="153">
        <f>SUM(V48:V48)</f>
        <v>0</v>
      </c>
      <c r="W47" s="153"/>
      <c r="X47" s="153"/>
      <c r="Y47" s="153"/>
      <c r="AG47" t="s">
        <v>108</v>
      </c>
    </row>
    <row r="48" spans="1:60" outlineLevel="1" x14ac:dyDescent="0.2">
      <c r="A48" s="160">
        <v>27</v>
      </c>
      <c r="B48" s="161" t="s">
        <v>183</v>
      </c>
      <c r="C48" s="174" t="s">
        <v>184</v>
      </c>
      <c r="D48" s="162" t="s">
        <v>185</v>
      </c>
      <c r="E48" s="163">
        <v>1</v>
      </c>
      <c r="F48" s="164">
        <v>0</v>
      </c>
      <c r="G48" s="165">
        <v>0</v>
      </c>
      <c r="H48" s="151">
        <v>0</v>
      </c>
      <c r="I48" s="151">
        <v>0</v>
      </c>
      <c r="J48" s="151">
        <v>7179.75</v>
      </c>
      <c r="K48" s="151">
        <v>7179.75</v>
      </c>
      <c r="L48" s="151">
        <v>21</v>
      </c>
      <c r="M48" s="151">
        <v>8687.4974999999995</v>
      </c>
      <c r="N48" s="150">
        <v>0</v>
      </c>
      <c r="O48" s="150">
        <v>0</v>
      </c>
      <c r="P48" s="150">
        <v>0</v>
      </c>
      <c r="Q48" s="150">
        <v>0</v>
      </c>
      <c r="R48" s="151"/>
      <c r="S48" s="151" t="s">
        <v>112</v>
      </c>
      <c r="T48" s="151" t="s">
        <v>133</v>
      </c>
      <c r="U48" s="151">
        <v>0</v>
      </c>
      <c r="V48" s="151">
        <v>0</v>
      </c>
      <c r="W48" s="151"/>
      <c r="X48" s="151" t="s">
        <v>186</v>
      </c>
      <c r="Y48" s="151" t="s">
        <v>114</v>
      </c>
      <c r="Z48" s="145"/>
      <c r="AA48" s="145"/>
      <c r="AB48" s="145"/>
      <c r="AC48" s="145"/>
      <c r="AD48" s="145"/>
      <c r="AE48" s="145"/>
      <c r="AF48" s="145"/>
      <c r="AG48" s="145" t="s">
        <v>187</v>
      </c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</row>
    <row r="49" spans="1:33" x14ac:dyDescent="0.2">
      <c r="A49" s="3"/>
      <c r="B49" s="4"/>
      <c r="C49" s="175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E49">
        <v>12</v>
      </c>
      <c r="AF49">
        <v>21</v>
      </c>
      <c r="AG49" t="s">
        <v>93</v>
      </c>
    </row>
    <row r="50" spans="1:33" x14ac:dyDescent="0.2">
      <c r="C50" s="176"/>
      <c r="D50" s="10"/>
      <c r="AG50" t="s">
        <v>188</v>
      </c>
    </row>
    <row r="51" spans="1:33" x14ac:dyDescent="0.2">
      <c r="D51" s="10"/>
    </row>
    <row r="52" spans="1:33" x14ac:dyDescent="0.2">
      <c r="D52" s="10"/>
    </row>
    <row r="53" spans="1:33" x14ac:dyDescent="0.2">
      <c r="D53" s="10"/>
    </row>
    <row r="54" spans="1:33" x14ac:dyDescent="0.2">
      <c r="D54" s="10"/>
    </row>
    <row r="55" spans="1:33" x14ac:dyDescent="0.2">
      <c r="D55" s="10"/>
    </row>
    <row r="56" spans="1:33" x14ac:dyDescent="0.2">
      <c r="D56" s="10"/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7">
    <mergeCell ref="C42:G42"/>
    <mergeCell ref="A1:G1"/>
    <mergeCell ref="C2:G2"/>
    <mergeCell ref="C3:G3"/>
    <mergeCell ref="C4:G4"/>
    <mergeCell ref="C15:G15"/>
    <mergeCell ref="C28:G2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013 15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'013 15 Pol'!Názvy_tisku</vt:lpstr>
      <vt:lpstr>oadresa</vt:lpstr>
      <vt:lpstr>Stavba!Objednatel</vt:lpstr>
      <vt:lpstr>Stavba!Objekt</vt:lpstr>
      <vt:lpstr>'013 15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Kubát</dc:creator>
  <cp:lastModifiedBy>admin</cp:lastModifiedBy>
  <cp:lastPrinted>2019-03-19T12:27:02Z</cp:lastPrinted>
  <dcterms:created xsi:type="dcterms:W3CDTF">2009-04-08T07:15:50Z</dcterms:created>
  <dcterms:modified xsi:type="dcterms:W3CDTF">2026-04-30T05:02:10Z</dcterms:modified>
</cp:coreProperties>
</file>