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53 Bezbarierove prechody pre chodcov/sp fin/"/>
    </mc:Choice>
  </mc:AlternateContent>
  <xr:revisionPtr revIDLastSave="0" documentId="8_{1474AC21-7963-441B-938C-DB29DFAC52D8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Zákl. nastavenie" sheetId="15" state="hidden" r:id="rId1"/>
    <sheet name="Ponuka - bodový" sheetId="16" r:id="rId2"/>
    <sheet name="SO 02" sheetId="19" r:id="rId3"/>
    <sheet name="SO 03" sheetId="18" r:id="rId4"/>
    <sheet name="SO 04" sheetId="17" r:id="rId5"/>
    <sheet name="Osobné postavenie" sheetId="10" r:id="rId6"/>
    <sheet name="Koneční užívatelia výhod" sheetId="12" r:id="rId7"/>
    <sheet name="Medzinárodné sankcie" sheetId="13" r:id="rId8"/>
  </sheets>
  <definedNames>
    <definedName name="_xlnm.Print_Titles" localSheetId="2">#N/A</definedName>
    <definedName name="_xlnm.Print_Titles" localSheetId="3">'SO 03'!$1:$12</definedName>
    <definedName name="_xlnm.Print_Titles" localSheetId="4">#N/A</definedName>
    <definedName name="_xlnm.Print_Area" localSheetId="6">'Koneční užívatelia výhod'!$B$1:$B$28</definedName>
    <definedName name="_xlnm.Print_Area" localSheetId="7">'Medzinárodné sankcie'!$B$1:$B$22</definedName>
    <definedName name="_xlnm.Print_Area" localSheetId="5">'Osobné postavenie'!$B$1:$B$19</definedName>
    <definedName name="_xlnm.Print_Area" localSheetId="1">'Ponuka - bodový'!$B$2:$F$35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6" l="1"/>
  <c r="F16" i="16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38" i="19"/>
  <c r="G36" i="19"/>
  <c r="G34" i="19"/>
  <c r="G32" i="19"/>
  <c r="G28" i="19"/>
  <c r="G27" i="19"/>
  <c r="G26" i="19"/>
  <c r="G22" i="19"/>
  <c r="G23" i="19"/>
  <c r="G21" i="19"/>
  <c r="G19" i="19"/>
  <c r="G17" i="19"/>
  <c r="G14" i="19"/>
  <c r="G13" i="19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36" i="18"/>
  <c r="G34" i="18"/>
  <c r="G32" i="18"/>
  <c r="G29" i="18"/>
  <c r="G30" i="18"/>
  <c r="G28" i="18"/>
  <c r="G22" i="18"/>
  <c r="G23" i="18"/>
  <c r="G24" i="18"/>
  <c r="G25" i="18"/>
  <c r="G21" i="18"/>
  <c r="G19" i="18"/>
  <c r="G17" i="18"/>
  <c r="G14" i="18"/>
  <c r="G13" i="18"/>
  <c r="G138" i="17"/>
  <c r="G139" i="17"/>
  <c r="G140" i="17"/>
  <c r="G141" i="17"/>
  <c r="G142" i="17"/>
  <c r="G143" i="17"/>
  <c r="G144" i="17"/>
  <c r="G145" i="17"/>
  <c r="G146" i="17"/>
  <c r="G137" i="17"/>
  <c r="G135" i="17"/>
  <c r="G133" i="17"/>
  <c r="G131" i="17"/>
  <c r="G129" i="17"/>
  <c r="G127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7" i="17"/>
  <c r="G119" i="17"/>
  <c r="G121" i="17"/>
  <c r="G95" i="17"/>
  <c r="G86" i="17"/>
  <c r="G84" i="17"/>
  <c r="G82" i="17"/>
  <c r="G80" i="17"/>
  <c r="G76" i="17"/>
  <c r="G72" i="17"/>
  <c r="G70" i="17"/>
  <c r="G68" i="17"/>
  <c r="G66" i="17"/>
  <c r="G64" i="17"/>
  <c r="G63" i="17"/>
  <c r="G61" i="17"/>
  <c r="G60" i="17"/>
  <c r="G57" i="17"/>
  <c r="G58" i="17"/>
  <c r="G56" i="17"/>
  <c r="G52" i="17"/>
  <c r="G46" i="17"/>
  <c r="G47" i="17"/>
  <c r="G48" i="17"/>
  <c r="G45" i="17"/>
  <c r="G43" i="17"/>
  <c r="G41" i="17"/>
  <c r="G40" i="17"/>
  <c r="G34" i="17"/>
  <c r="G33" i="17"/>
  <c r="G31" i="17"/>
  <c r="G29" i="17"/>
  <c r="G27" i="17"/>
  <c r="G25" i="17"/>
  <c r="G23" i="17"/>
  <c r="G21" i="17"/>
  <c r="G19" i="17"/>
  <c r="G17" i="17"/>
  <c r="G15" i="17"/>
  <c r="G13" i="17"/>
  <c r="I58" i="15"/>
  <c r="G58" i="15"/>
  <c r="E58" i="15"/>
  <c r="I57" i="15"/>
  <c r="G57" i="15"/>
  <c r="E57" i="15"/>
  <c r="I56" i="15"/>
  <c r="G56" i="15"/>
  <c r="E56" i="15"/>
  <c r="I55" i="15"/>
  <c r="G55" i="15"/>
  <c r="E55" i="15"/>
  <c r="I54" i="15"/>
  <c r="G54" i="15"/>
  <c r="E54" i="15"/>
  <c r="I53" i="15"/>
  <c r="G53" i="15"/>
  <c r="E53" i="15"/>
  <c r="I52" i="15"/>
  <c r="G52" i="15"/>
  <c r="E52" i="15"/>
  <c r="I51" i="15"/>
  <c r="G51" i="15"/>
  <c r="E51" i="15"/>
  <c r="I50" i="15"/>
  <c r="G50" i="15"/>
  <c r="E50" i="15"/>
  <c r="I49" i="15"/>
  <c r="J49" i="15" s="1"/>
  <c r="G49" i="15"/>
  <c r="H49" i="15" s="1"/>
  <c r="E49" i="15"/>
  <c r="F49" i="15" s="1"/>
  <c r="I43" i="15"/>
  <c r="G43" i="15"/>
  <c r="E43" i="15"/>
  <c r="I42" i="15"/>
  <c r="G42" i="15"/>
  <c r="E42" i="15"/>
  <c r="I41" i="15"/>
  <c r="G41" i="15"/>
  <c r="E41" i="15"/>
  <c r="I40" i="15"/>
  <c r="G40" i="15"/>
  <c r="E40" i="15"/>
  <c r="I39" i="15"/>
  <c r="G39" i="15"/>
  <c r="E39" i="15"/>
  <c r="I38" i="15"/>
  <c r="G38" i="15"/>
  <c r="E38" i="15"/>
  <c r="I37" i="15"/>
  <c r="G37" i="15"/>
  <c r="E37" i="15"/>
  <c r="I36" i="15"/>
  <c r="G36" i="15"/>
  <c r="E36" i="15"/>
  <c r="I35" i="15"/>
  <c r="G35" i="15"/>
  <c r="E35" i="15"/>
  <c r="I34" i="15"/>
  <c r="J34" i="15" s="1"/>
  <c r="G34" i="15"/>
  <c r="H34" i="15" s="1"/>
  <c r="E34" i="15"/>
  <c r="F34" i="15" s="1"/>
  <c r="C19" i="15" a="1"/>
  <c r="C19" i="15" s="1"/>
  <c r="C34" i="15" s="1" a="1"/>
  <c r="C34" i="15" s="1"/>
  <c r="C49" i="15" s="1" a="1"/>
  <c r="C49" i="15" s="1"/>
  <c r="B19" i="15" a="1"/>
  <c r="B19" i="15" s="1"/>
  <c r="B34" i="15" s="1" a="1"/>
  <c r="B34" i="15" s="1"/>
  <c r="B49" i="15" s="1" a="1"/>
  <c r="B49" i="15" s="1"/>
  <c r="H14" i="15"/>
  <c r="I11" i="15" s="1"/>
  <c r="K13" i="15"/>
  <c r="K12" i="15"/>
  <c r="K11" i="15"/>
  <c r="K10" i="15"/>
  <c r="K9" i="15"/>
  <c r="K8" i="15"/>
  <c r="K7" i="15"/>
  <c r="K6" i="15"/>
  <c r="K5" i="15"/>
  <c r="K4" i="15"/>
  <c r="G57" i="18" l="1"/>
  <c r="D19" i="16" s="1"/>
  <c r="G57" i="19"/>
  <c r="D18" i="16" s="1"/>
  <c r="G147" i="17"/>
  <c r="D20" i="16" s="1"/>
  <c r="C29" i="16"/>
  <c r="J26" i="15"/>
  <c r="H56" i="15"/>
  <c r="H26" i="15"/>
  <c r="J41" i="15"/>
  <c r="F26" i="15"/>
  <c r="F56" i="15"/>
  <c r="H41" i="15"/>
  <c r="F41" i="15"/>
  <c r="J56" i="15"/>
  <c r="J11" i="15"/>
  <c r="I9" i="15"/>
  <c r="I6" i="15"/>
  <c r="I4" i="15"/>
  <c r="I12" i="15"/>
  <c r="I7" i="15"/>
  <c r="I10" i="15"/>
  <c r="I5" i="15"/>
  <c r="I13" i="15"/>
  <c r="I8" i="15"/>
  <c r="F19" i="16" l="1"/>
  <c r="E19" i="16"/>
  <c r="F20" i="16"/>
  <c r="E20" i="16"/>
  <c r="H35" i="15"/>
  <c r="J5" i="15"/>
  <c r="F35" i="15"/>
  <c r="J20" i="15"/>
  <c r="J35" i="15"/>
  <c r="J50" i="15"/>
  <c r="H20" i="15"/>
  <c r="F20" i="15"/>
  <c r="H50" i="15"/>
  <c r="F50" i="15"/>
  <c r="J40" i="15"/>
  <c r="F55" i="15"/>
  <c r="H40" i="15"/>
  <c r="J10" i="15"/>
  <c r="H55" i="15"/>
  <c r="J25" i="15"/>
  <c r="F40" i="15"/>
  <c r="H25" i="15"/>
  <c r="J55" i="15"/>
  <c r="F25" i="15"/>
  <c r="J52" i="15"/>
  <c r="H52" i="15"/>
  <c r="J37" i="15"/>
  <c r="J7" i="15"/>
  <c r="F52" i="15"/>
  <c r="H37" i="15"/>
  <c r="J22" i="15"/>
  <c r="F37" i="15"/>
  <c r="F22" i="15"/>
  <c r="H22" i="15"/>
  <c r="F42" i="15"/>
  <c r="J57" i="15"/>
  <c r="H27" i="15"/>
  <c r="H57" i="15"/>
  <c r="J42" i="15"/>
  <c r="J12" i="15"/>
  <c r="H42" i="15"/>
  <c r="F57" i="15"/>
  <c r="J27" i="15"/>
  <c r="F27" i="15"/>
  <c r="D19" i="15" a="1"/>
  <c r="D19" i="15" s="1"/>
  <c r="D29" i="15" s="1"/>
  <c r="H19" i="15"/>
  <c r="I14" i="15"/>
  <c r="J4" i="15"/>
  <c r="F19" i="15"/>
  <c r="J19" i="15"/>
  <c r="H43" i="15"/>
  <c r="J13" i="15"/>
  <c r="F43" i="15"/>
  <c r="J28" i="15"/>
  <c r="J58" i="15"/>
  <c r="H28" i="15"/>
  <c r="F28" i="15"/>
  <c r="J43" i="15"/>
  <c r="H58" i="15"/>
  <c r="F58" i="15"/>
  <c r="J36" i="15"/>
  <c r="H21" i="15"/>
  <c r="F51" i="15"/>
  <c r="F21" i="15"/>
  <c r="J6" i="15"/>
  <c r="H36" i="15"/>
  <c r="F36" i="15"/>
  <c r="J51" i="15"/>
  <c r="H51" i="15"/>
  <c r="J21" i="15"/>
  <c r="F38" i="15"/>
  <c r="J8" i="15"/>
  <c r="J53" i="15"/>
  <c r="J23" i="15"/>
  <c r="H38" i="15"/>
  <c r="H23" i="15"/>
  <c r="H53" i="15"/>
  <c r="F23" i="15"/>
  <c r="J38" i="15"/>
  <c r="F53" i="15"/>
  <c r="H39" i="15"/>
  <c r="F24" i="15"/>
  <c r="F54" i="15"/>
  <c r="H24" i="15"/>
  <c r="F39" i="15"/>
  <c r="J24" i="15"/>
  <c r="J54" i="15"/>
  <c r="J9" i="15"/>
  <c r="J39" i="15"/>
  <c r="H54" i="15"/>
  <c r="J29" i="15" l="1"/>
  <c r="J59" i="15"/>
  <c r="F29" i="15"/>
  <c r="J44" i="15"/>
  <c r="F44" i="15"/>
  <c r="H29" i="15"/>
  <c r="F59" i="15"/>
  <c r="H59" i="15"/>
  <c r="H44" i="15"/>
  <c r="E18" i="16" l="1"/>
  <c r="F18" i="16" s="1"/>
  <c r="F21" i="16" l="1"/>
  <c r="C22" i="16" s="1"/>
  <c r="F32" i="1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<sst xmlns="http://schemas.openxmlformats.org/spreadsheetml/2006/main" count="739" uniqueCount="366">
  <si>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</si>
  <si>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</si>
  <si>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</si>
  <si>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</si>
  <si>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</si>
  <si>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</si>
  <si>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</si>
  <si>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</si>
  <si>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</si>
  <si>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</si>
  <si>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</si>
  <si>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</si>
  <si>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</si>
  <si>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</si>
  <si>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Skúsenosti stavbyvedúceho</t>
  </si>
  <si>
    <t>ks</t>
  </si>
  <si>
    <t>čím viac, tým lepšie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</si>
  <si>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</si>
  <si>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</si>
  <si>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</si>
  <si>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</si>
  <si>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</si>
  <si>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</si>
  <si>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</si>
  <si>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</si>
  <si>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</si>
  <si>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</si>
  <si>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</si>
  <si>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</si>
  <si>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</si>
  <si>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</si>
  <si>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</si>
  <si>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</si>
  <si>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 xml:space="preserve">Obchodné meno uchádzača: </t>
  </si>
  <si>
    <t>Platca/Neplatca DPH:</t>
  </si>
  <si>
    <t>Som platcom 23% DPH</t>
  </si>
  <si>
    <t>Čestné vyhlásenia podľa zákona o verejnom obstarávaní</t>
  </si>
  <si>
    <r>
      <rPr>
        <sz val="11"/>
        <rFont val="Calibri"/>
        <family val="2"/>
        <charset val="238"/>
        <scheme val="minor"/>
      </rP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</si>
  <si>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</si>
  <si>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</si>
  <si>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</si>
  <si>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</si>
  <si>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K1:</t>
  </si>
  <si>
    <t>Logika kritéria</t>
  </si>
  <si>
    <t>Váha kritéria (%)</t>
  </si>
  <si>
    <t>Minimálna hodnota</t>
  </si>
  <si>
    <t>Maximálna hodnota</t>
  </si>
  <si>
    <t>Názov položky</t>
  </si>
  <si>
    <t>Počet kusov</t>
  </si>
  <si>
    <t>Suma v EUR bez DPH</t>
  </si>
  <si>
    <t>Výška DPH</t>
  </si>
  <si>
    <t xml:space="preserve">Suma v EUR s DPH </t>
  </si>
  <si>
    <t>Cena za celý predmet zákazky</t>
  </si>
  <si>
    <t>Počet bodov v danom kritériu:</t>
  </si>
  <si>
    <t>Kritérium K2:</t>
  </si>
  <si>
    <t xml:space="preserve">Minimálna hodnota </t>
  </si>
  <si>
    <t xml:space="preserve">Maximálna hodnota </t>
  </si>
  <si>
    <t>Popis kritéria</t>
  </si>
  <si>
    <t>Počet skúseností (ks)</t>
  </si>
  <si>
    <r>
      <rPr>
        <sz val="11"/>
        <color theme="1"/>
        <rFont val="Calibri"/>
        <family val="2"/>
        <charset val="238"/>
        <scheme val="minor"/>
      </rPr>
      <t>Skúsenosti stavbyvedúceho na rovnakých/porovnateľných zákazkách, ktorých predmetom bola oprava/rekonštrukcia cestných komunikácií (predložených uchádzačom v žiadosti o zaradenie do DNS)</t>
    </r>
    <r>
      <rPr>
        <sz val="11"/>
        <color theme="4" tint="-0.249977111117893"/>
        <rFont val="Calibri"/>
        <family val="2"/>
        <charset val="238"/>
        <scheme val="minor"/>
      </rPr>
      <t xml:space="preserve">
</t>
    </r>
  </si>
  <si>
    <t>*Počet bodov v danom kritériu:</t>
  </si>
  <si>
    <t>*Body za kritérium K2 pridelí verejný obstarávateľ po predložení ponuky v súlade s tými, ktoré boli  uchádzačovi pridelené pri zaradení do DNS.</t>
  </si>
  <si>
    <t>Počet bodov spolu:</t>
  </si>
  <si>
    <t>V ...</t>
  </si>
  <si>
    <t xml:space="preserve">Dátum: </t>
  </si>
  <si>
    <t>Podpis</t>
  </si>
  <si>
    <t>ZADANIE S VÝKAZOM VÝMER</t>
  </si>
  <si>
    <t>Objekt:   Priechod Mierová - Hrachová</t>
  </si>
  <si>
    <t xml:space="preserve">Objednávateľ:   </t>
  </si>
  <si>
    <t xml:space="preserve">Zhotoviteľ:   </t>
  </si>
  <si>
    <t xml:space="preserve">Spracoval:   </t>
  </si>
  <si>
    <t>Miesto.   Ružinov</t>
  </si>
  <si>
    <t>Dátum:   12.8.2025</t>
  </si>
  <si>
    <t>Č.</t>
  </si>
  <si>
    <t>Kód položky</t>
  </si>
  <si>
    <t>Popis</t>
  </si>
  <si>
    <t>MJ</t>
  </si>
  <si>
    <t>Množstvo celkom</t>
  </si>
  <si>
    <t>Jednotková cena zadania v Eur bez DPH</t>
  </si>
  <si>
    <t>Celková cena zadania v Eur bez DPH</t>
  </si>
  <si>
    <t>1</t>
  </si>
  <si>
    <t>2</t>
  </si>
  <si>
    <t>3</t>
  </si>
  <si>
    <t>4</t>
  </si>
  <si>
    <t>5</t>
  </si>
  <si>
    <t>6</t>
  </si>
  <si>
    <t>7</t>
  </si>
  <si>
    <t>113106021.S</t>
  </si>
  <si>
    <t xml:space="preserve">Rozoberanie dlažby, z betónových alebo kameninových dlaždíc, dosiek alebo tvaroviek ručne,  -0,13800t   </t>
  </si>
  <si>
    <t>m2</t>
  </si>
  <si>
    <t>113107122.S</t>
  </si>
  <si>
    <t xml:space="preserve">Odstránenie krytu v ploche do 200 m2 z kameniva hrubého drveného, hr.100 do 200 mm,  -0,23500t   </t>
  </si>
  <si>
    <t xml:space="preserve">"vybúranie chodníkového krytu 0,10" 21   </t>
  </si>
  <si>
    <t xml:space="preserve">Súčet   </t>
  </si>
  <si>
    <t>113107131.S</t>
  </si>
  <si>
    <t xml:space="preserve">Odstránenie krytu v ploche do 200 m2 z betónu prostého, hr. vrstvy do 150 mm,  -0,22500t   </t>
  </si>
  <si>
    <t xml:space="preserve">"vybúranie chodníkového krytu" 21   </t>
  </si>
  <si>
    <t>113107141.S</t>
  </si>
  <si>
    <t xml:space="preserve">Odstránenie krytu v ploche do 200 m2 asfaltového, hr. vrstvy do 50 mm,  -0,12500t   </t>
  </si>
  <si>
    <t>113202111.S</t>
  </si>
  <si>
    <t xml:space="preserve">Vytrhanie obrúb kamenných, z krajníkov alebo obrubníkov stojatých,  -0,06500t   </t>
  </si>
  <si>
    <t>m</t>
  </si>
  <si>
    <t>171209002.S</t>
  </si>
  <si>
    <t xml:space="preserve">Poplatok za skládku - zemina a kamenivo (17 05), ostatné   </t>
  </si>
  <si>
    <t>t</t>
  </si>
  <si>
    <t>181102302.S</t>
  </si>
  <si>
    <t xml:space="preserve">Úprava pláne na stavbách diaľnic v zárezoch mimo skalných so zhutnením   </t>
  </si>
  <si>
    <t xml:space="preserve">"chodník"40   </t>
  </si>
  <si>
    <t>289971211.S</t>
  </si>
  <si>
    <t xml:space="preserve">Zhotovenie vrstvy z geotextílie na upravenom povrchu sklon do 1 : 5 , šírky od 0 do 3 m   </t>
  </si>
  <si>
    <t>693410003200.S</t>
  </si>
  <si>
    <t xml:space="preserve">Drenážna rohož polyetylénová, plošná hmotnosť 900 g/m2 s geotextílou   </t>
  </si>
  <si>
    <t>564851111.S</t>
  </si>
  <si>
    <t xml:space="preserve">Podklad zo štrkodrviny s rozprestretím a zhutnením, po zhutnení hr. 150 mm   </t>
  </si>
  <si>
    <t xml:space="preserve">"predláždenieh" 19,5   </t>
  </si>
  <si>
    <t xml:space="preserve">"chodník"19,5   </t>
  </si>
  <si>
    <t>564911211.S</t>
  </si>
  <si>
    <t xml:space="preserve">Podklad alebo podsyp z asfaltového recyklátu s rozprestretím, vlhčením a zhutnením, po zhutnení hr. 50 mm   </t>
  </si>
  <si>
    <t xml:space="preserve">"chodník"16   </t>
  </si>
  <si>
    <t>577144111.S</t>
  </si>
  <si>
    <t xml:space="preserve">Asfaltový betón vrstva obrusná AC 8 O v pruhu š. do 3 m z nemodifik. asfaltu tr. II, po zhutnení hr. 50 mm   </t>
  </si>
  <si>
    <t>596911121.S</t>
  </si>
  <si>
    <t xml:space="preserve">Kladenie betónovej zámkovej dlažby komunikácií pre peších hr. 40 mm pre peších do 50 m2 so zriadením lôžka z kameniva hr. 30 mm   </t>
  </si>
  <si>
    <t xml:space="preserve">"predláždenie" 16,9   </t>
  </si>
  <si>
    <t>596911331.S</t>
  </si>
  <si>
    <t xml:space="preserve">Kladenie dlažby pre nevidiacich hr. 60 mm do lôžka z kameniva ťaženého s vyplnením škár   </t>
  </si>
  <si>
    <t>592460007200</t>
  </si>
  <si>
    <t xml:space="preserve">Dlažba betónová PREMAC Dlažba betónová pre nevidiacich, nopková, rozmer 200x200x60 mm, sivá   </t>
  </si>
  <si>
    <t>592460007000</t>
  </si>
  <si>
    <t xml:space="preserve">Dlažba betónová PREMAC Dlažba betónová pre nevidiacich drážková, rozmer 200x200x60 mm, sivá   </t>
  </si>
  <si>
    <t>591141121.S</t>
  </si>
  <si>
    <t xml:space="preserve">Kladenie dlažby z kociek drobných do lôžka z cementovej malty   </t>
  </si>
  <si>
    <t>583810000200.s</t>
  </si>
  <si>
    <t xml:space="preserve">Kocka dlažobná drobná z vyvretých hornín, veľkosť 120 mm   </t>
  </si>
  <si>
    <t>914001111.S</t>
  </si>
  <si>
    <t xml:space="preserve">Osadenie a montáž cestnej zvislej dopravnej značky na stĺpik, stĺp, konzolu alebo objekt   </t>
  </si>
  <si>
    <t>404410175802</t>
  </si>
  <si>
    <t xml:space="preserve">Návesť ZDZ 325-20 "Priechod pre chodcov (informačná značka,umiestnenie vľavo)", Zn lisovaná, V1-600x600 mm, RA2, P3, E2, SP1   </t>
  </si>
  <si>
    <t>917832112.S</t>
  </si>
  <si>
    <t xml:space="preserve">Osadenie chodník. obrubníka betónového stojatého do lôžka z betónu prosteho tr. C 16/20 bez bočnej opory   </t>
  </si>
  <si>
    <t>592170001300.S</t>
  </si>
  <si>
    <t xml:space="preserve">Obrubník palisádový, lxšxv 550x80x250 mm, prírodný   </t>
  </si>
  <si>
    <t>592170000700.S</t>
  </si>
  <si>
    <t xml:space="preserve">Obrubník cestný prechodový , lxšxv 1000x200x150 mm   </t>
  </si>
  <si>
    <t>592170002400.S</t>
  </si>
  <si>
    <t xml:space="preserve">Obrubník cestný nábehový, lxšxv 1000x200x150(100) mm   </t>
  </si>
  <si>
    <t>919726194.S</t>
  </si>
  <si>
    <t xml:space="preserve">Rezanie priečnych alebo pozdĺžnych dilatačných škár živič. plôch pre vytvor. komôrky pre zálievku, š. 20 mm, hĺ. 40 mm   </t>
  </si>
  <si>
    <t>919726564.S</t>
  </si>
  <si>
    <t xml:space="preserve">Tesnenie dilatačných škár zálievkou za studena pre komôrku bez tesniaceho profilu š. 20 mm hl. 40 mm   </t>
  </si>
  <si>
    <t>919731121.S</t>
  </si>
  <si>
    <t xml:space="preserve">Zarovnanie styčnej plochy pozdĺž vybúranej časti komunikácie asfaltovej hr. do 50 mm   </t>
  </si>
  <si>
    <t>979081111.S</t>
  </si>
  <si>
    <t xml:space="preserve">Odvoz sutiny a vybúraných hmôt na skládku do 1 km   </t>
  </si>
  <si>
    <t>979081121.S</t>
  </si>
  <si>
    <t xml:space="preserve">Odvoz sutiny a vybúraných hmôt na skládku za každý ďalší 1 km   </t>
  </si>
  <si>
    <t>979087213.S</t>
  </si>
  <si>
    <t xml:space="preserve">Nakladanie na dopravné prostriedky pre vodorovnú dopravu vybúraných hmôt   </t>
  </si>
  <si>
    <t>979089012.S</t>
  </si>
  <si>
    <t xml:space="preserve">Poplatok za skládku - betón, tehly, dlaždice, obkladačky a keramika  (17 01), ostatné   </t>
  </si>
  <si>
    <t>979089212.S</t>
  </si>
  <si>
    <t xml:space="preserve">Poplatok za skládku - bitúmenové zmesi, uholný decht, dechtové výrobky (17 03), ostatné   </t>
  </si>
  <si>
    <t xml:space="preserve">Celkom   </t>
  </si>
  <si>
    <t>111301111.S</t>
  </si>
  <si>
    <t xml:space="preserve">Zobratie mačiny hr. do 100 mm   </t>
  </si>
  <si>
    <t xml:space="preserve">"vybúranie chodníkového krytu 0,10" 51,6   </t>
  </si>
  <si>
    <t xml:space="preserve">"vybúranie chodníkového krytu" 51,6   </t>
  </si>
  <si>
    <t>113208111.S</t>
  </si>
  <si>
    <t xml:space="preserve">Vytrhanie obrúb betonových, záhonových,  -0,02100t   </t>
  </si>
  <si>
    <t>162202111.S</t>
  </si>
  <si>
    <t xml:space="preserve">Vodorovné premiestnenie mačiny nad 50 do 100 m   </t>
  </si>
  <si>
    <t xml:space="preserve">"chodník"51,6   </t>
  </si>
  <si>
    <t xml:space="preserve">"chodník"43,3   </t>
  </si>
  <si>
    <t>180402111.S</t>
  </si>
  <si>
    <t xml:space="preserve">Založenie trávnika parkového výsevom v rovine do 1:5   </t>
  </si>
  <si>
    <t>181301103.S</t>
  </si>
  <si>
    <t xml:space="preserve">Rozprestretie ornice v rovine , plocha do 500 m2, hr.do 200 mm   </t>
  </si>
  <si>
    <t>Miesto.   Karlova Ves</t>
  </si>
  <si>
    <t xml:space="preserve">"vyburanie betonovej dlažby 60 mm" 9,5   </t>
  </si>
  <si>
    <t>113107121.S</t>
  </si>
  <si>
    <t xml:space="preserve">Odstránenie krytu v ploche do 200 m2 z kameniva hrubého drveného, hr. do 100 mm,  -0,13000t   </t>
  </si>
  <si>
    <t xml:space="preserve">"vybúranie chodnika SD 100mm"   133,5   </t>
  </si>
  <si>
    <t xml:space="preserve">"odstránenie SD hr 150mm" 51   </t>
  </si>
  <si>
    <t>113107123.S</t>
  </si>
  <si>
    <t xml:space="preserve">Odstránenie krytu v ploche  do 200 m2 z kameniva hrubého drveného, hr.200 do 300 mm,  -0,40000t   </t>
  </si>
  <si>
    <t xml:space="preserve">"vyburanie chodnika SD 23 cm" 9,5   </t>
  </si>
  <si>
    <t xml:space="preserve">"podkladové vrstvy CBGM 150mm" 45,6   </t>
  </si>
  <si>
    <t xml:space="preserve">"vyburanie chodnika CBGM 120 mm"133,5   </t>
  </si>
  <si>
    <t>113107132.S</t>
  </si>
  <si>
    <t xml:space="preserve">Odstránenie krytu v ploche do 200 m2 z betónu prostého, hr. vrstvy 150 do 300 mm,  -0,50000t   </t>
  </si>
  <si>
    <t xml:space="preserve">"odstranenie betonoveho vjazdu 200mm" 6,5   </t>
  </si>
  <si>
    <t xml:space="preserve">"vybúranie chodníka AC5" 133,5   </t>
  </si>
  <si>
    <t>113107143.S</t>
  </si>
  <si>
    <t xml:space="preserve">Odstránenie krytu asfaltového v ploche do 200 m2, hr. nad 100 do 150 mm,  -0,37500t   </t>
  </si>
  <si>
    <t xml:space="preserve">"ostrovček 120mm" 16   </t>
  </si>
  <si>
    <t>113153120.S</t>
  </si>
  <si>
    <t xml:space="preserve">Frézovanie asf. podkladu alebo krytu s prek., plochy cez 500 do 1000 m2, pruh š. do 1 m, hr. 100 mm  0,250 t   </t>
  </si>
  <si>
    <t xml:space="preserve">"Frézovanie asfaltu hr. 120mm" 82   </t>
  </si>
  <si>
    <t xml:space="preserve">"chodníkový betónový" 20,3   </t>
  </si>
  <si>
    <t xml:space="preserve">"cestný betónový" 53,1   </t>
  </si>
  <si>
    <t xml:space="preserve">"cestný kamenný" 12,5   </t>
  </si>
  <si>
    <t xml:space="preserve">"prefabrikovaný červenobiely" 9,7   </t>
  </si>
  <si>
    <t>113209021.S</t>
  </si>
  <si>
    <t xml:space="preserve">Vybúranie lôžka obrúb a obrubníkov, hr. do 100 mm, šírky do 150 mm z betónu prostého tr. C 12/15,  -0,03450t   </t>
  </si>
  <si>
    <t>122101101.S</t>
  </si>
  <si>
    <t xml:space="preserve">Odkopávka a prekopávka nezapažená v horninách 1-2 do 100 m3   </t>
  </si>
  <si>
    <t>m3</t>
  </si>
  <si>
    <t xml:space="preserve">"vpust a prípojka" 5,8   </t>
  </si>
  <si>
    <t>122202209.S</t>
  </si>
  <si>
    <t xml:space="preserve">Odkopávky a prekopávky nezapažené pre cesty. Príplatok za lepivosť horniny 3   </t>
  </si>
  <si>
    <t xml:space="preserve">"vpust a pripojka"5,8   </t>
  </si>
  <si>
    <t>162702119.S</t>
  </si>
  <si>
    <t xml:space="preserve">Vodorovné premiestnenie mačiny - príplatok za každých ďalších aj začatých 1000 m   </t>
  </si>
  <si>
    <t>174101001.S</t>
  </si>
  <si>
    <t xml:space="preserve">Zásyp sypaninou so zhutnením jám, šachiet, rýh, zárezov alebo okolo objektov do 100 m3   </t>
  </si>
  <si>
    <t xml:space="preserve">"Zásyp a obsyp vpustu" 2,8   </t>
  </si>
  <si>
    <t xml:space="preserve">"zásyp a obsyp prípojky" 2   </t>
  </si>
  <si>
    <t>181201102.S</t>
  </si>
  <si>
    <t xml:space="preserve">Úprava pláne v násypoch v hornine 1-4 so zhutnením   </t>
  </si>
  <si>
    <t xml:space="preserve">"prehutnenie pláne pod kamennou dlažbou" 33,5   </t>
  </si>
  <si>
    <t xml:space="preserve">"chodník" 163,4   </t>
  </si>
  <si>
    <t>183405211.S</t>
  </si>
  <si>
    <t xml:space="preserve">Výsev trávniku hydroosevom na ornicu   </t>
  </si>
  <si>
    <t>289971713.S</t>
  </si>
  <si>
    <t xml:space="preserve">Drenážne geosyntetiká pre odvodnenie a stabilizáciu podkladu, rohož nelaminovaná, sklon nad 1:2,5 do 1:1   </t>
  </si>
  <si>
    <t xml:space="preserve">"odvodnenie GBGM" 2,65   </t>
  </si>
  <si>
    <t>693310000300.S</t>
  </si>
  <si>
    <t xml:space="preserve">Drenážny geokompozit HDPE geosieť s PP jednostrannou geotextíliou, 50x2 m   </t>
  </si>
  <si>
    <t>451315136.S</t>
  </si>
  <si>
    <t xml:space="preserve">Podkladová alebo výplňová vrstva z betónu tr. C 25/30 hr. do 200 mm   </t>
  </si>
  <si>
    <t xml:space="preserve">"podkladovy beton s kari sietou " 2   </t>
  </si>
  <si>
    <t>313110006400.S</t>
  </si>
  <si>
    <t xml:space="preserve">Sieť KARI akosť BSt 500M KY 49 DIN 488 rozmer siete 3x2 m, veľkosť oka 100x100 mm, drôt D 8/8 mm   </t>
  </si>
  <si>
    <t>452311131.S</t>
  </si>
  <si>
    <t xml:space="preserve">Dosky, bloky, sedlá z betónu v otvorenom výkope tr. C 12/15   </t>
  </si>
  <si>
    <t xml:space="preserve">"podkladový betón pod vpust" 0,1   </t>
  </si>
  <si>
    <t xml:space="preserve">"Chodnik Asfalt" 156   </t>
  </si>
  <si>
    <t>564861111.S</t>
  </si>
  <si>
    <t xml:space="preserve">Podklad zo štrkodrviny s rozprestretím a zhutnením, po zhutnení hr. 200 mm   </t>
  </si>
  <si>
    <t xml:space="preserve">"chodník dlažba" 7,4   </t>
  </si>
  <si>
    <t xml:space="preserve">"chodníky asfalt" 127,5   </t>
  </si>
  <si>
    <t>573111112.S</t>
  </si>
  <si>
    <t xml:space="preserve">Postrek asfaltový infiltračný s posypom kamenivom z asfaltu cestného v množstve 1,00 kg/m2   </t>
  </si>
  <si>
    <t xml:space="preserve">"Vozovka" 56.5   </t>
  </si>
  <si>
    <t>573231107.S</t>
  </si>
  <si>
    <t xml:space="preserve">Postrek asfaltový spojovací bez posypu kamenivom z cestnej emulzie v množstve 0,50 kg/m2   </t>
  </si>
  <si>
    <t xml:space="preserve">"Vozovka" 64   </t>
  </si>
  <si>
    <t xml:space="preserve">"chodník asfalt" 127,5   </t>
  </si>
  <si>
    <t>577144251.S</t>
  </si>
  <si>
    <t xml:space="preserve">Asfaltový betón vrstva obrusná AC 11 O v pruhu š. do 3 m z modifik. asfaltu tr. I, po zhutnení hr. 50 mm   </t>
  </si>
  <si>
    <t>577164351.S</t>
  </si>
  <si>
    <t xml:space="preserve">Asfaltový betón vrstva obrusná alebo ložná AC 16 v pruhu š. do 3 m z modifik. asfaltu tr. I, po zhutnení hr. 70 mm   </t>
  </si>
  <si>
    <t xml:space="preserve">"Vozovka" 56,5   </t>
  </si>
  <si>
    <t>596141111.S</t>
  </si>
  <si>
    <t xml:space="preserve">Kladenie dlažby z mozaiky jednofarebnej pre peších do lôžka z cementovej malty   </t>
  </si>
  <si>
    <t xml:space="preserve">"prídlažba do betónu C16/20 s vyškárovaním epoxidovou maltou"   </t>
  </si>
  <si>
    <t xml:space="preserve">"plocha pri vpuste" 6,6   </t>
  </si>
  <si>
    <t xml:space="preserve">"prejazdný ostrovček" 3,3   </t>
  </si>
  <si>
    <t xml:space="preserve">"rampa zjazdu" 2,85   </t>
  </si>
  <si>
    <t xml:space="preserve">"prídlažba na chodniku pri múre" 2,2   </t>
  </si>
  <si>
    <t xml:space="preserve">"prídlažba vozovky jednorad" 2,4   </t>
  </si>
  <si>
    <t xml:space="preserve">"prídlažba vozovky dovjrad" 16,2   </t>
  </si>
  <si>
    <t>583810000200.S</t>
  </si>
  <si>
    <t>596811310.S</t>
  </si>
  <si>
    <t xml:space="preserve">Kladenie betónovej dlažby s vyplnením škár do lôžka z kameniva, veľ. do 0,09 m2 plochy do 50 m2   </t>
  </si>
  <si>
    <t>592460007700</t>
  </si>
  <si>
    <t xml:space="preserve">Dlažba betónová PREMAC HAKA 6N-normál škárová, rozmer 200x165x60 mm, sivá   </t>
  </si>
  <si>
    <t>871354236.S</t>
  </si>
  <si>
    <t xml:space="preserve">Potrubie kanalizačné hladké plnostenné PP SN 12 DN 200   </t>
  </si>
  <si>
    <t>286120006900.S</t>
  </si>
  <si>
    <t xml:space="preserve">Rúra PVC hladký, kanalizačný, gravitačný systém Dxr 200x5,9 mm, dĺ. 1 m, SN8 - plnostenná   </t>
  </si>
  <si>
    <t>895941111.S</t>
  </si>
  <si>
    <t xml:space="preserve">Zriadenie kanalizačného vpustu uličného z betónových dielcov typ UV-50, UVB-50   </t>
  </si>
  <si>
    <t>914002813.S</t>
  </si>
  <si>
    <t xml:space="preserve">Montáž dopravnej značky, tabuľa rozmerov v mm 1500/1000, 1500/1500 alebo 1600/1600   </t>
  </si>
  <si>
    <t>914501121.S</t>
  </si>
  <si>
    <t xml:space="preserve">Montáž stĺpika zvislej dopravnej značky dĺžky do 3,5 m do betónového základu   </t>
  </si>
  <si>
    <t>404410175801</t>
  </si>
  <si>
    <t xml:space="preserve">Návesť ZDZ 325-10 "Priechod pre chodcov (informačná značka,umiestnenie vpravo)", Zn lisovaná, V1-600x600 mm, RA2, P3, E2, SP1   </t>
  </si>
  <si>
    <t>404410033905</t>
  </si>
  <si>
    <t xml:space="preserve">Regulačná značka ZDZ 201 "Daj prednosť v jazde", Zn lisovaná, V1-630 mm, RA2, P3, E2, SP1   </t>
  </si>
  <si>
    <t>404410182386</t>
  </si>
  <si>
    <t xml:space="preserve">Špeciálna dodatková tabuľa ZDZ 511 V1RA2 "Vzdialenosť k povinnému zastaveniu", rozmer 315x420 mm, Zn lisovaná, P3, E2, SP1   </t>
  </si>
  <si>
    <t>404410034755</t>
  </si>
  <si>
    <t xml:space="preserve">Regulačná značka ZDZ 212-20 "Prikázaný smer obchádzania (vpravo)", Zn lisovaná, V1 - kruh 420 mm, RA2, P3, E2, SP1   </t>
  </si>
  <si>
    <t>404410035885</t>
  </si>
  <si>
    <t xml:space="preserve">Regulačná značka ZDZ 230 "Zákaz vjazdu", Zn lisovaná, V2 - kruh 600 mm, RA2, P3, E2, SP1   </t>
  </si>
  <si>
    <t>404410037574</t>
  </si>
  <si>
    <t xml:space="preserve">Regulačná značka ZDZ 272-50 "Parkovanie(parkovacia garáž alebo park.dom)", Zn lisovaná, V1 -420x420 mm, RA2, P3, E2, SP1   </t>
  </si>
  <si>
    <t>404410113153</t>
  </si>
  <si>
    <t xml:space="preserve">Informatívna značka ZDZ 321-30 "Jednosmerná cesta", Zn lisovaná, V2-600x600 mm, RA2, P3, E2, SP1   </t>
  </si>
  <si>
    <t>404410037675</t>
  </si>
  <si>
    <t xml:space="preserve">Regulačná značka ZDZ 275 "Zóna zákazu státia", Zn lisovaná, V2 - 1500 x1000 mm, RA2, P3, E2, SP1   </t>
  </si>
  <si>
    <t>915716142.S</t>
  </si>
  <si>
    <t xml:space="preserve">Vodorovné dopravné značenie striekané farbou čiar tenkých prerušovaných, farba biela retroreflexná šírky 120 mm   </t>
  </si>
  <si>
    <t xml:space="preserve">"602-55 prerušovana 1,5/1,5" 10,5   </t>
  </si>
  <si>
    <t>915716212.S</t>
  </si>
  <si>
    <t xml:space="preserve">Vodorovné dopravné značenie dvojzložkovým studeným plastom čiar tenkých súvislých, farba biela základná šírky 120 mm   </t>
  </si>
  <si>
    <t xml:space="preserve">"601-60 pozdĺžna súvisla" 35,5   </t>
  </si>
  <si>
    <t>915721212.S</t>
  </si>
  <si>
    <t xml:space="preserve">Vodorovné dopravné značenie striekané farbou prechodov pre chodcov, šípky, symboly a pod., biela retroreflexná   </t>
  </si>
  <si>
    <t xml:space="preserve">"priechod pre chodcov" 26,3   </t>
  </si>
  <si>
    <t>916362111.S</t>
  </si>
  <si>
    <t xml:space="preserve">Osadenie cestného obrubníka betónového stojatého do lôžka z betónu prostého tr. C 12/15 s bočnou oporou   </t>
  </si>
  <si>
    <t xml:space="preserve">"cestný stojaty" 41,3   </t>
  </si>
  <si>
    <t xml:space="preserve">"prechodový" 17,5   </t>
  </si>
  <si>
    <t xml:space="preserve">"nájazdový" 26,8   </t>
  </si>
  <si>
    <t xml:space="preserve">"kamenný" 21,5   </t>
  </si>
  <si>
    <t xml:space="preserve">Obrubník cestný nábehový, lxšxv 1000x150x150(100) mm   </t>
  </si>
  <si>
    <t>583810001400.S</t>
  </si>
  <si>
    <t xml:space="preserve">Obrubník kamenný oblúkový z vyvretých hornín, priemer 50-2000 mm   </t>
  </si>
  <si>
    <t xml:space="preserve">"pre ostrovček " 21,5   </t>
  </si>
  <si>
    <t>592170001000.S</t>
  </si>
  <si>
    <t xml:space="preserve">Obrubník cestný, lxšxv 1000x150x260 mm   </t>
  </si>
  <si>
    <t xml:space="preserve">"betonový stojatý" 41,3   </t>
  </si>
  <si>
    <t>916561111.S</t>
  </si>
  <si>
    <t xml:space="preserve">Osadenie záhonového alebo parkového obrubníka betón., do lôžka z bet. pros. tr. C 12/15 s bočnou oporou   </t>
  </si>
  <si>
    <t xml:space="preserve">"chodníkový" 45,6   </t>
  </si>
  <si>
    <t>919735111.S</t>
  </si>
  <si>
    <t xml:space="preserve">Rezanie existujúceho asfaltového krytu alebo podkladu hĺbky do 50 mm   </t>
  </si>
  <si>
    <t>966006132.S</t>
  </si>
  <si>
    <t xml:space="preserve">Odstránenie značky, pre staničenie a ohraničenie so stĺpikmi s bet. pätkami,  -0,08200t   </t>
  </si>
  <si>
    <t>966006211.S</t>
  </si>
  <si>
    <t xml:space="preserve">Odstránenie (demontáž) zvislej dopravnej značky zo stĺpov, stĺpikov alebo konzol,  -0,00400t   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</si>
  <si>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</si>
  <si>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</si>
  <si>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</si>
  <si>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</si>
  <si>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</si>
  <si>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</si>
  <si>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</si>
  <si>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</si>
  <si>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</si>
  <si>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</si>
  <si>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</si>
  <si>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</si>
  <si>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</si>
  <si>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</si>
  <si>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</si>
  <si>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</si>
  <si>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</si>
  <si>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</si>
  <si>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</si>
  <si>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</si>
  <si>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</si>
  <si>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</si>
  <si>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</si>
  <si>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</si>
  <si>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</si>
  <si>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</si>
  <si>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</si>
  <si>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</si>
  <si>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</si>
  <si>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</si>
  <si>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</si>
  <si>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</si>
  <si>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</si>
  <si>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</si>
  <si>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</si>
  <si>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SO 02 Priechod Mierová - Hrachová</t>
  </si>
  <si>
    <t>Objekt:   Priechod Straré Grunty - Mlynská dolina</t>
  </si>
  <si>
    <t>SO 04 Priechod Staré grunty -Mlynská dolina</t>
  </si>
  <si>
    <t>Objekt:   Priechod Mierová -Radničné námestie</t>
  </si>
  <si>
    <t>SO 03 Priechod Mierová -Radničné námestie</t>
  </si>
  <si>
    <t>Príloha č. 2 - Ponuka v zákazke „Výzva č. 8 - Bezbariérové priechody pre chodcov a chodníky v Ružinove cez Mierovú ulicu (Radničné námestie a Hrachová) a na Starých Gruntoch medzi zastávkami ZOO – stavebné úpravy“</t>
  </si>
  <si>
    <t xml:space="preserve">Stavba:   Priechody a chodníky 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</si>
</sst>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#,##0.000;\-#,##0.000"/>
    <numFmt numFmtId="166" formatCode="#,##0.0;\-#,##0.0"/>
  </numFmts>
  <fonts count="40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20"/>
      <color rgb="FF2F5496"/>
      <name val="Calibri Light"/>
      <family val="2"/>
      <charset val="238"/>
    </font>
    <font>
      <sz val="7"/>
      <color theme="1"/>
      <name val="Calibri"/>
      <family val="2"/>
      <charset val="238"/>
      <scheme val="minor"/>
    </font>
    <font>
      <sz val="16"/>
      <color theme="0"/>
      <name val="Cambria"/>
      <family val="2"/>
      <charset val="238"/>
      <scheme val="major"/>
    </font>
    <font>
      <sz val="16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8"/>
      <name val="Arial CE"/>
      <family val="2"/>
    </font>
    <font>
      <sz val="8"/>
      <name val="MS Sans Serif"/>
      <charset val="1"/>
    </font>
    <font>
      <b/>
      <sz val="14"/>
      <color indexed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name val="MS Sans Serif"/>
      <charset val="238"/>
    </font>
    <font>
      <sz val="7"/>
      <name val="Arial CE"/>
      <charset val="238"/>
    </font>
    <font>
      <sz val="8"/>
      <name val="Arial CYR"/>
      <charset val="238"/>
    </font>
    <font>
      <sz val="8"/>
      <name val="Arial"/>
      <family val="2"/>
    </font>
    <font>
      <sz val="7"/>
      <name val="Arial CYR"/>
      <charset val="238"/>
    </font>
    <font>
      <sz val="7"/>
      <name val="MS Sans Serif"/>
      <charset val="238"/>
    </font>
    <font>
      <sz val="8"/>
      <color indexed="63"/>
      <name val="Arial CE"/>
      <charset val="238"/>
    </font>
    <font>
      <sz val="8"/>
      <color indexed="61"/>
      <name val="Arial CE"/>
      <charset val="238"/>
    </font>
    <font>
      <i/>
      <sz val="8"/>
      <color indexed="12"/>
      <name val="Arial CE"/>
      <charset val="238"/>
    </font>
    <font>
      <sz val="8"/>
      <color indexed="20"/>
      <name val="Arial CE"/>
      <charset val="238"/>
    </font>
    <font>
      <b/>
      <sz val="11"/>
      <name val="Arial CE"/>
      <charset val="238"/>
    </font>
    <font>
      <b/>
      <sz val="12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</patternFill>
    </fill>
  </fills>
  <borders count="7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/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0" tint="-0.1499984740745262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2">
    <xf numFmtId="0" fontId="0" fillId="0" borderId="0"/>
    <xf numFmtId="0" fontId="6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5" fillId="0" borderId="0"/>
    <xf numFmtId="0" fontId="5" fillId="2" borderId="1" applyNumberFormat="0" applyFont="0" applyAlignment="0" applyProtection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" borderId="1" applyNumberFormat="0" applyFont="0" applyAlignment="0" applyProtection="0"/>
    <xf numFmtId="0" fontId="4" fillId="4" borderId="0" applyNumberFormat="0" applyBorder="0" applyAlignment="0" applyProtection="0"/>
    <xf numFmtId="43" fontId="22" fillId="0" borderId="0" applyFont="0" applyFill="0" applyBorder="0" applyAlignment="0" applyProtection="0"/>
    <xf numFmtId="0" fontId="23" fillId="0" borderId="0" applyAlignment="0">
      <alignment vertical="top"/>
      <protection locked="0"/>
    </xf>
  </cellStyleXfs>
  <cellXfs count="311">
    <xf numFmtId="0" fontId="0" fillId="0" borderId="0" xfId="0"/>
    <xf numFmtId="0" fontId="5" fillId="0" borderId="0" xfId="3"/>
    <xf numFmtId="0" fontId="14" fillId="0" borderId="0" xfId="3" applyFont="1" applyAlignment="1">
      <alignment horizontal="justify" vertical="center"/>
    </xf>
    <xf numFmtId="0" fontId="15" fillId="0" borderId="0" xfId="3" applyFont="1" applyAlignment="1">
      <alignment vertical="center"/>
    </xf>
    <xf numFmtId="0" fontId="15" fillId="0" borderId="28" xfId="3" applyFont="1" applyBorder="1" applyAlignment="1">
      <alignment vertical="center"/>
    </xf>
    <xf numFmtId="0" fontId="5" fillId="0" borderId="29" xfId="3" applyBorder="1" applyAlignment="1">
      <alignment horizontal="left" vertical="center" wrapText="1" indent="1"/>
    </xf>
    <xf numFmtId="0" fontId="5" fillId="0" borderId="29" xfId="3" applyBorder="1" applyAlignment="1">
      <alignment horizontal="left" wrapText="1" indent="1"/>
    </xf>
    <xf numFmtId="0" fontId="6" fillId="0" borderId="29" xfId="1" applyBorder="1" applyAlignment="1">
      <alignment horizontal="left" vertical="center" wrapText="1" indent="1"/>
    </xf>
    <xf numFmtId="0" fontId="5" fillId="0" borderId="29" xfId="3" applyBorder="1" applyAlignment="1" applyProtection="1">
      <alignment horizontal="left" vertical="center" wrapText="1" indent="1"/>
      <protection locked="0"/>
    </xf>
    <xf numFmtId="0" fontId="10" fillId="0" borderId="29" xfId="3" applyFont="1" applyBorder="1" applyAlignment="1">
      <alignment horizontal="center" vertical="center" wrapText="1"/>
    </xf>
    <xf numFmtId="0" fontId="15" fillId="0" borderId="29" xfId="3" applyFont="1" applyBorder="1" applyAlignment="1">
      <alignment horizontal="left" vertical="center" wrapText="1" indent="1"/>
    </xf>
    <xf numFmtId="0" fontId="15" fillId="0" borderId="29" xfId="3" applyFont="1" applyBorder="1" applyAlignment="1">
      <alignment horizontal="justify" vertical="center"/>
    </xf>
    <xf numFmtId="0" fontId="16" fillId="0" borderId="30" xfId="3" applyFont="1" applyBorder="1" applyAlignment="1">
      <alignment horizontal="center" vertical="center"/>
    </xf>
    <xf numFmtId="0" fontId="5" fillId="0" borderId="28" xfId="3" applyBorder="1"/>
    <xf numFmtId="0" fontId="5" fillId="0" borderId="29" xfId="3" applyBorder="1" applyAlignment="1">
      <alignment horizontal="justify" vertical="center"/>
    </xf>
    <xf numFmtId="0" fontId="10" fillId="0" borderId="29" xfId="3" applyFont="1" applyBorder="1" applyAlignment="1">
      <alignment horizontal="center" vertical="center"/>
    </xf>
    <xf numFmtId="0" fontId="5" fillId="0" borderId="29" xfId="3" applyBorder="1" applyAlignment="1">
      <alignment horizontal="left" vertical="center" indent="1"/>
    </xf>
    <xf numFmtId="0" fontId="4" fillId="0" borderId="0" xfId="6" applyProtection="1">
      <protection hidden="1"/>
    </xf>
    <xf numFmtId="0" fontId="4" fillId="0" borderId="0" xfId="6" applyAlignment="1" applyProtection="1">
      <alignment wrapText="1"/>
      <protection hidden="1"/>
    </xf>
    <xf numFmtId="0" fontId="4" fillId="5" borderId="31" xfId="6" applyFill="1" applyBorder="1" applyAlignment="1" applyProtection="1">
      <alignment horizontal="center" wrapText="1"/>
      <protection hidden="1"/>
    </xf>
    <xf numFmtId="0" fontId="10" fillId="5" borderId="32" xfId="6" applyFont="1" applyFill="1" applyBorder="1" applyAlignment="1" applyProtection="1">
      <alignment wrapText="1"/>
      <protection hidden="1"/>
    </xf>
    <xf numFmtId="0" fontId="10" fillId="5" borderId="33" xfId="6" applyFont="1" applyFill="1" applyBorder="1" applyAlignment="1" applyProtection="1">
      <alignment wrapText="1"/>
      <protection hidden="1"/>
    </xf>
    <xf numFmtId="0" fontId="10" fillId="5" borderId="34" xfId="6" applyFont="1" applyFill="1" applyBorder="1" applyAlignment="1" applyProtection="1">
      <alignment wrapText="1"/>
      <protection hidden="1"/>
    </xf>
    <xf numFmtId="0" fontId="10" fillId="5" borderId="11" xfId="6" applyFont="1" applyFill="1" applyBorder="1" applyAlignment="1" applyProtection="1">
      <alignment wrapText="1"/>
      <protection hidden="1"/>
    </xf>
    <xf numFmtId="0" fontId="10" fillId="5" borderId="31" xfId="6" applyFont="1" applyFill="1" applyBorder="1" applyAlignment="1" applyProtection="1">
      <alignment wrapText="1"/>
      <protection hidden="1"/>
    </xf>
    <xf numFmtId="0" fontId="4" fillId="5" borderId="29" xfId="6" applyFill="1" applyBorder="1" applyAlignment="1" applyProtection="1">
      <alignment horizontal="center"/>
      <protection hidden="1"/>
    </xf>
    <xf numFmtId="0" fontId="4" fillId="0" borderId="35" xfId="6" applyBorder="1" applyAlignment="1" applyProtection="1">
      <alignment wrapText="1"/>
      <protection locked="0" hidden="1"/>
    </xf>
    <xf numFmtId="0" fontId="4" fillId="0" borderId="36" xfId="6" applyBorder="1" applyAlignment="1" applyProtection="1">
      <alignment wrapText="1"/>
      <protection locked="0" hidden="1"/>
    </xf>
    <xf numFmtId="2" fontId="0" fillId="0" borderId="36" xfId="7" applyNumberFormat="1" applyFont="1" applyFill="1" applyBorder="1" applyAlignment="1" applyProtection="1">
      <alignment wrapText="1"/>
      <protection locked="0" hidden="1"/>
    </xf>
    <xf numFmtId="2" fontId="0" fillId="0" borderId="37" xfId="7" applyNumberFormat="1" applyFont="1" applyFill="1" applyBorder="1" applyAlignment="1" applyProtection="1">
      <alignment wrapText="1"/>
      <protection locked="0" hidden="1"/>
    </xf>
    <xf numFmtId="2" fontId="4" fillId="5" borderId="37" xfId="6" applyNumberFormat="1" applyFill="1" applyBorder="1" applyProtection="1">
      <protection hidden="1"/>
    </xf>
    <xf numFmtId="2" fontId="4" fillId="5" borderId="38" xfId="6" applyNumberFormat="1" applyFill="1" applyBorder="1" applyProtection="1">
      <protection hidden="1"/>
    </xf>
    <xf numFmtId="2" fontId="4" fillId="5" borderId="39" xfId="6" applyNumberFormat="1" applyFill="1" applyBorder="1" applyProtection="1">
      <protection hidden="1"/>
    </xf>
    <xf numFmtId="0" fontId="4" fillId="0" borderId="40" xfId="6" applyBorder="1" applyAlignment="1" applyProtection="1">
      <alignment wrapText="1"/>
      <protection locked="0" hidden="1"/>
    </xf>
    <xf numFmtId="0" fontId="4" fillId="0" borderId="38" xfId="6" applyBorder="1" applyAlignment="1" applyProtection="1">
      <alignment wrapText="1"/>
      <protection locked="0" hidden="1"/>
    </xf>
    <xf numFmtId="2" fontId="0" fillId="0" borderId="38" xfId="7" applyNumberFormat="1" applyFont="1" applyFill="1" applyBorder="1" applyAlignment="1" applyProtection="1">
      <alignment wrapText="1"/>
      <protection locked="0" hidden="1"/>
    </xf>
    <xf numFmtId="2" fontId="0" fillId="0" borderId="41" xfId="7" applyNumberFormat="1" applyFont="1" applyFill="1" applyBorder="1" applyAlignment="1" applyProtection="1">
      <alignment wrapText="1"/>
      <protection locked="0" hidden="1"/>
    </xf>
    <xf numFmtId="2" fontId="4" fillId="5" borderId="41" xfId="6" applyNumberFormat="1" applyFill="1" applyBorder="1" applyProtection="1">
      <protection hidden="1"/>
    </xf>
    <xf numFmtId="0" fontId="4" fillId="0" borderId="42" xfId="6" applyBorder="1" applyAlignment="1" applyProtection="1">
      <alignment wrapText="1"/>
      <protection locked="0" hidden="1"/>
    </xf>
    <xf numFmtId="0" fontId="4" fillId="0" borderId="43" xfId="6" applyBorder="1" applyAlignment="1" applyProtection="1">
      <alignment wrapText="1"/>
      <protection locked="0" hidden="1"/>
    </xf>
    <xf numFmtId="2" fontId="0" fillId="0" borderId="43" xfId="7" applyNumberFormat="1" applyFont="1" applyFill="1" applyBorder="1" applyAlignment="1" applyProtection="1">
      <alignment wrapText="1"/>
      <protection locked="0" hidden="1"/>
    </xf>
    <xf numFmtId="2" fontId="0" fillId="0" borderId="44" xfId="7" applyNumberFormat="1" applyFont="1" applyFill="1" applyBorder="1" applyAlignment="1" applyProtection="1">
      <alignment wrapText="1"/>
      <protection locked="0" hidden="1"/>
    </xf>
    <xf numFmtId="0" fontId="4" fillId="5" borderId="28" xfId="6" applyFill="1" applyBorder="1" applyProtection="1">
      <protection hidden="1"/>
    </xf>
    <xf numFmtId="0" fontId="4" fillId="5" borderId="45" xfId="6" applyFill="1" applyBorder="1" applyAlignment="1" applyProtection="1">
      <alignment wrapText="1"/>
      <protection hidden="1"/>
    </xf>
    <xf numFmtId="0" fontId="4" fillId="5" borderId="46" xfId="6" applyFill="1" applyBorder="1" applyAlignment="1" applyProtection="1">
      <alignment wrapText="1"/>
      <protection hidden="1"/>
    </xf>
    <xf numFmtId="2" fontId="4" fillId="5" borderId="47" xfId="6" applyNumberFormat="1" applyFill="1" applyBorder="1" applyAlignment="1" applyProtection="1">
      <alignment wrapText="1"/>
      <protection hidden="1"/>
    </xf>
    <xf numFmtId="2" fontId="4" fillId="5" borderId="47" xfId="6" applyNumberFormat="1" applyFill="1" applyBorder="1" applyProtection="1">
      <protection hidden="1"/>
    </xf>
    <xf numFmtId="2" fontId="4" fillId="5" borderId="46" xfId="6" applyNumberFormat="1" applyFill="1" applyBorder="1" applyProtection="1">
      <protection hidden="1"/>
    </xf>
    <xf numFmtId="0" fontId="4" fillId="5" borderId="48" xfId="6" applyFill="1" applyBorder="1" applyProtection="1">
      <protection hidden="1"/>
    </xf>
    <xf numFmtId="0" fontId="4" fillId="6" borderId="40" xfId="6" applyFill="1" applyBorder="1" applyProtection="1">
      <protection hidden="1"/>
    </xf>
    <xf numFmtId="0" fontId="4" fillId="6" borderId="57" xfId="6" applyFill="1" applyBorder="1" applyProtection="1">
      <protection hidden="1"/>
    </xf>
    <xf numFmtId="0" fontId="4" fillId="5" borderId="40" xfId="6" applyFill="1" applyBorder="1" applyProtection="1">
      <protection hidden="1"/>
    </xf>
    <xf numFmtId="0" fontId="4" fillId="5" borderId="57" xfId="6" applyFill="1" applyBorder="1" applyProtection="1">
      <protection hidden="1"/>
    </xf>
    <xf numFmtId="0" fontId="4" fillId="6" borderId="58" xfId="6" applyFill="1" applyBorder="1" applyProtection="1">
      <protection hidden="1"/>
    </xf>
    <xf numFmtId="0" fontId="4" fillId="6" borderId="45" xfId="6" applyFill="1" applyBorder="1" applyProtection="1">
      <protection hidden="1"/>
    </xf>
    <xf numFmtId="0" fontId="4" fillId="5" borderId="38" xfId="6" applyFill="1" applyBorder="1" applyProtection="1">
      <protection hidden="1"/>
    </xf>
    <xf numFmtId="0" fontId="4" fillId="5" borderId="46" xfId="6" applyFill="1" applyBorder="1" applyProtection="1">
      <protection hidden="1"/>
    </xf>
    <xf numFmtId="0" fontId="4" fillId="5" borderId="41" xfId="6" applyFill="1" applyBorder="1" applyAlignment="1" applyProtection="1">
      <alignment horizontal="center"/>
      <protection hidden="1"/>
    </xf>
    <xf numFmtId="0" fontId="4" fillId="5" borderId="47" xfId="6" applyFill="1" applyBorder="1" applyAlignment="1" applyProtection="1">
      <alignment horizontal="center"/>
      <protection hidden="1"/>
    </xf>
    <xf numFmtId="2" fontId="4" fillId="0" borderId="40" xfId="6" applyNumberFormat="1" applyBorder="1" applyProtection="1">
      <protection locked="0" hidden="1"/>
    </xf>
    <xf numFmtId="2" fontId="4" fillId="6" borderId="57" xfId="6" applyNumberFormat="1" applyFill="1" applyBorder="1" applyProtection="1">
      <protection hidden="1"/>
    </xf>
    <xf numFmtId="2" fontId="4" fillId="5" borderId="57" xfId="6" applyNumberFormat="1" applyFill="1" applyBorder="1" applyProtection="1">
      <protection hidden="1"/>
    </xf>
    <xf numFmtId="0" fontId="4" fillId="6" borderId="32" xfId="6" applyFill="1" applyBorder="1" applyProtection="1">
      <protection hidden="1"/>
    </xf>
    <xf numFmtId="0" fontId="4" fillId="6" borderId="33" xfId="6" applyFill="1" applyBorder="1" applyAlignment="1" applyProtection="1">
      <alignment wrapText="1"/>
      <protection hidden="1"/>
    </xf>
    <xf numFmtId="0" fontId="4" fillId="6" borderId="33" xfId="6" applyFill="1" applyBorder="1" applyAlignment="1" applyProtection="1">
      <alignment horizontal="center" wrapText="1"/>
      <protection hidden="1"/>
    </xf>
    <xf numFmtId="164" fontId="10" fillId="6" borderId="33" xfId="6" applyNumberFormat="1" applyFont="1" applyFill="1" applyBorder="1" applyAlignment="1" applyProtection="1">
      <alignment wrapText="1"/>
      <protection hidden="1"/>
    </xf>
    <xf numFmtId="2" fontId="10" fillId="6" borderId="33" xfId="6" applyNumberFormat="1" applyFont="1" applyFill="1" applyBorder="1" applyAlignment="1" applyProtection="1">
      <alignment wrapText="1"/>
      <protection hidden="1"/>
    </xf>
    <xf numFmtId="164" fontId="10" fillId="6" borderId="34" xfId="6" applyNumberFormat="1" applyFont="1" applyFill="1" applyBorder="1" applyAlignment="1" applyProtection="1">
      <alignment wrapText="1"/>
      <protection hidden="1"/>
    </xf>
    <xf numFmtId="0" fontId="4" fillId="7" borderId="40" xfId="6" applyFill="1" applyBorder="1" applyAlignment="1" applyProtection="1">
      <alignment wrapText="1"/>
      <protection hidden="1"/>
    </xf>
    <xf numFmtId="0" fontId="4" fillId="7" borderId="57" xfId="6" applyFill="1" applyBorder="1" applyAlignment="1" applyProtection="1">
      <alignment wrapText="1"/>
      <protection hidden="1"/>
    </xf>
    <xf numFmtId="0" fontId="4" fillId="8" borderId="40" xfId="6" applyFill="1" applyBorder="1" applyAlignment="1" applyProtection="1">
      <alignment wrapText="1"/>
      <protection hidden="1"/>
    </xf>
    <xf numFmtId="0" fontId="4" fillId="8" borderId="57" xfId="6" applyFill="1" applyBorder="1" applyAlignment="1" applyProtection="1">
      <alignment wrapText="1"/>
      <protection hidden="1"/>
    </xf>
    <xf numFmtId="0" fontId="4" fillId="7" borderId="58" xfId="6" applyFill="1" applyBorder="1" applyProtection="1">
      <protection hidden="1"/>
    </xf>
    <xf numFmtId="0" fontId="4" fillId="7" borderId="57" xfId="6" applyFill="1" applyBorder="1" applyProtection="1">
      <protection hidden="1"/>
    </xf>
    <xf numFmtId="0" fontId="4" fillId="7" borderId="40" xfId="6" applyFill="1" applyBorder="1" applyProtection="1">
      <protection hidden="1"/>
    </xf>
    <xf numFmtId="0" fontId="4" fillId="7" borderId="42" xfId="6" applyFill="1" applyBorder="1" applyProtection="1">
      <protection hidden="1"/>
    </xf>
    <xf numFmtId="0" fontId="4" fillId="8" borderId="38" xfId="6" applyFill="1" applyBorder="1" applyProtection="1">
      <protection hidden="1"/>
    </xf>
    <xf numFmtId="0" fontId="4" fillId="8" borderId="43" xfId="6" applyFill="1" applyBorder="1" applyProtection="1">
      <protection hidden="1"/>
    </xf>
    <xf numFmtId="0" fontId="4" fillId="8" borderId="41" xfId="6" applyFill="1" applyBorder="1" applyAlignment="1" applyProtection="1">
      <alignment wrapText="1"/>
      <protection hidden="1"/>
    </xf>
    <xf numFmtId="2" fontId="4" fillId="9" borderId="40" xfId="6" applyNumberFormat="1" applyFill="1" applyBorder="1" applyProtection="1">
      <protection hidden="1"/>
    </xf>
    <xf numFmtId="2" fontId="4" fillId="7" borderId="57" xfId="6" applyNumberFormat="1" applyFill="1" applyBorder="1" applyAlignment="1" applyProtection="1">
      <alignment wrapText="1"/>
      <protection hidden="1"/>
    </xf>
    <xf numFmtId="2" fontId="4" fillId="8" borderId="57" xfId="6" applyNumberFormat="1" applyFill="1" applyBorder="1" applyAlignment="1" applyProtection="1">
      <alignment wrapText="1"/>
      <protection hidden="1"/>
    </xf>
    <xf numFmtId="2" fontId="4" fillId="7" borderId="57" xfId="6" applyNumberFormat="1" applyFill="1" applyBorder="1" applyProtection="1">
      <protection hidden="1"/>
    </xf>
    <xf numFmtId="0" fontId="4" fillId="8" borderId="44" xfId="6" applyFill="1" applyBorder="1" applyAlignment="1" applyProtection="1">
      <alignment wrapText="1"/>
      <protection hidden="1"/>
    </xf>
    <xf numFmtId="0" fontId="4" fillId="7" borderId="32" xfId="6" applyFill="1" applyBorder="1" applyProtection="1">
      <protection hidden="1"/>
    </xf>
    <xf numFmtId="0" fontId="4" fillId="7" borderId="33" xfId="6" applyFill="1" applyBorder="1" applyAlignment="1" applyProtection="1">
      <alignment wrapText="1"/>
      <protection hidden="1"/>
    </xf>
    <xf numFmtId="2" fontId="4" fillId="7" borderId="33" xfId="6" applyNumberFormat="1" applyFill="1" applyBorder="1" applyAlignment="1" applyProtection="1">
      <alignment wrapText="1"/>
      <protection hidden="1"/>
    </xf>
    <xf numFmtId="2" fontId="4" fillId="7" borderId="34" xfId="6" applyNumberFormat="1" applyFill="1" applyBorder="1" applyAlignment="1" applyProtection="1">
      <alignment wrapText="1"/>
      <protection hidden="1"/>
    </xf>
    <xf numFmtId="0" fontId="4" fillId="10" borderId="40" xfId="6" applyFill="1" applyBorder="1" applyAlignment="1" applyProtection="1">
      <alignment wrapText="1"/>
      <protection hidden="1"/>
    </xf>
    <xf numFmtId="0" fontId="4" fillId="10" borderId="57" xfId="6" applyFill="1" applyBorder="1" applyAlignment="1" applyProtection="1">
      <alignment wrapText="1"/>
      <protection hidden="1"/>
    </xf>
    <xf numFmtId="0" fontId="4" fillId="11" borderId="40" xfId="6" applyFill="1" applyBorder="1" applyAlignment="1" applyProtection="1">
      <alignment wrapText="1"/>
      <protection hidden="1"/>
    </xf>
    <xf numFmtId="0" fontId="4" fillId="11" borderId="57" xfId="6" applyFill="1" applyBorder="1" applyAlignment="1" applyProtection="1">
      <alignment wrapText="1"/>
      <protection hidden="1"/>
    </xf>
    <xf numFmtId="0" fontId="4" fillId="10" borderId="58" xfId="6" applyFill="1" applyBorder="1" applyProtection="1">
      <protection hidden="1"/>
    </xf>
    <xf numFmtId="0" fontId="4" fillId="10" borderId="57" xfId="6" applyFill="1" applyBorder="1" applyProtection="1">
      <protection hidden="1"/>
    </xf>
    <xf numFmtId="0" fontId="4" fillId="10" borderId="40" xfId="6" applyFill="1" applyBorder="1" applyProtection="1">
      <protection hidden="1"/>
    </xf>
    <xf numFmtId="0" fontId="4" fillId="10" borderId="45" xfId="6" applyFill="1" applyBorder="1" applyProtection="1">
      <protection hidden="1"/>
    </xf>
    <xf numFmtId="0" fontId="4" fillId="11" borderId="38" xfId="6" applyFill="1" applyBorder="1" applyProtection="1">
      <protection hidden="1"/>
    </xf>
    <xf numFmtId="0" fontId="4" fillId="11" borderId="46" xfId="6" applyFill="1" applyBorder="1" applyProtection="1">
      <protection hidden="1"/>
    </xf>
    <xf numFmtId="0" fontId="4" fillId="11" borderId="41" xfId="6" applyFill="1" applyBorder="1" applyAlignment="1" applyProtection="1">
      <alignment wrapText="1"/>
      <protection hidden="1"/>
    </xf>
    <xf numFmtId="2" fontId="4" fillId="10" borderId="57" xfId="6" applyNumberFormat="1" applyFill="1" applyBorder="1" applyAlignment="1" applyProtection="1">
      <alignment wrapText="1"/>
      <protection hidden="1"/>
    </xf>
    <xf numFmtId="2" fontId="4" fillId="11" borderId="57" xfId="6" applyNumberFormat="1" applyFill="1" applyBorder="1" applyAlignment="1" applyProtection="1">
      <alignment wrapText="1"/>
      <protection hidden="1"/>
    </xf>
    <xf numFmtId="2" fontId="4" fillId="10" borderId="57" xfId="6" applyNumberFormat="1" applyFill="1" applyBorder="1" applyProtection="1">
      <protection hidden="1"/>
    </xf>
    <xf numFmtId="0" fontId="4" fillId="11" borderId="47" xfId="6" applyFill="1" applyBorder="1" applyAlignment="1" applyProtection="1">
      <alignment wrapText="1"/>
      <protection hidden="1"/>
    </xf>
    <xf numFmtId="0" fontId="4" fillId="10" borderId="32" xfId="6" applyFill="1" applyBorder="1" applyProtection="1">
      <protection hidden="1"/>
    </xf>
    <xf numFmtId="0" fontId="4" fillId="10" borderId="33" xfId="6" applyFill="1" applyBorder="1" applyAlignment="1" applyProtection="1">
      <alignment wrapText="1"/>
      <protection hidden="1"/>
    </xf>
    <xf numFmtId="2" fontId="4" fillId="10" borderId="33" xfId="6" applyNumberFormat="1" applyFill="1" applyBorder="1" applyAlignment="1" applyProtection="1">
      <alignment wrapText="1"/>
      <protection hidden="1"/>
    </xf>
    <xf numFmtId="2" fontId="4" fillId="10" borderId="34" xfId="6" applyNumberFormat="1" applyFill="1" applyBorder="1" applyAlignment="1" applyProtection="1">
      <alignment wrapText="1"/>
      <protection hidden="1"/>
    </xf>
    <xf numFmtId="0" fontId="11" fillId="0" borderId="7" xfId="8" applyFont="1" applyFill="1" applyBorder="1" applyAlignment="1" applyProtection="1">
      <alignment vertical="center" wrapText="1"/>
      <protection hidden="1"/>
    </xf>
    <xf numFmtId="0" fontId="11" fillId="0" borderId="4" xfId="8" applyFont="1" applyFill="1" applyBorder="1" applyAlignment="1" applyProtection="1">
      <alignment vertical="center" wrapText="1"/>
      <protection hidden="1"/>
    </xf>
    <xf numFmtId="0" fontId="7" fillId="5" borderId="19" xfId="8" applyFont="1" applyFill="1" applyBorder="1" applyProtection="1">
      <protection hidden="1"/>
    </xf>
    <xf numFmtId="0" fontId="7" fillId="5" borderId="12" xfId="8" applyFont="1" applyFill="1" applyBorder="1" applyProtection="1">
      <protection hidden="1"/>
    </xf>
    <xf numFmtId="0" fontId="7" fillId="5" borderId="2" xfId="8" applyFont="1" applyFill="1" applyBorder="1" applyProtection="1">
      <protection hidden="1"/>
    </xf>
    <xf numFmtId="0" fontId="11" fillId="0" borderId="7" xfId="8" applyFont="1" applyFill="1" applyBorder="1" applyProtection="1">
      <protection hidden="1"/>
    </xf>
    <xf numFmtId="0" fontId="11" fillId="0" borderId="6" xfId="8" applyFont="1" applyFill="1" applyBorder="1" applyAlignment="1" applyProtection="1">
      <alignment horizontal="left"/>
      <protection hidden="1"/>
    </xf>
    <xf numFmtId="0" fontId="11" fillId="0" borderId="6" xfId="8" applyFont="1" applyFill="1" applyBorder="1" applyProtection="1">
      <protection hidden="1"/>
    </xf>
    <xf numFmtId="0" fontId="11" fillId="0" borderId="5" xfId="8" applyFont="1" applyFill="1" applyBorder="1" applyProtection="1">
      <protection hidden="1"/>
    </xf>
    <xf numFmtId="0" fontId="12" fillId="0" borderId="22" xfId="8" applyFont="1" applyFill="1" applyBorder="1" applyAlignment="1" applyProtection="1">
      <alignment wrapText="1"/>
      <protection hidden="1"/>
    </xf>
    <xf numFmtId="0" fontId="12" fillId="0" borderId="20" xfId="8" applyFont="1" applyFill="1" applyBorder="1" applyAlignment="1" applyProtection="1">
      <alignment horizontal="center" vertical="center" wrapText="1"/>
      <protection hidden="1"/>
    </xf>
    <xf numFmtId="0" fontId="12" fillId="0" borderId="21" xfId="8" applyFont="1" applyFill="1" applyBorder="1" applyAlignment="1" applyProtection="1">
      <alignment wrapText="1"/>
      <protection hidden="1"/>
    </xf>
    <xf numFmtId="0" fontId="12" fillId="0" borderId="20" xfId="8" applyFont="1" applyFill="1" applyBorder="1" applyAlignment="1" applyProtection="1">
      <alignment wrapText="1"/>
      <protection hidden="1"/>
    </xf>
    <xf numFmtId="0" fontId="12" fillId="0" borderId="19" xfId="8" applyFont="1" applyFill="1" applyBorder="1" applyAlignment="1" applyProtection="1">
      <alignment wrapText="1"/>
      <protection hidden="1"/>
    </xf>
    <xf numFmtId="0" fontId="11" fillId="0" borderId="17" xfId="8" applyFont="1" applyFill="1" applyBorder="1" applyAlignment="1" applyProtection="1">
      <alignment horizontal="center"/>
      <protection hidden="1"/>
    </xf>
    <xf numFmtId="43" fontId="11" fillId="0" borderId="13" xfId="7" applyFont="1" applyFill="1" applyBorder="1" applyProtection="1">
      <protection hidden="1"/>
    </xf>
    <xf numFmtId="43" fontId="11" fillId="0" borderId="12" xfId="7" applyFont="1" applyFill="1" applyBorder="1" applyProtection="1">
      <protection hidden="1"/>
    </xf>
    <xf numFmtId="0" fontId="12" fillId="0" borderId="22" xfId="8" applyFont="1" applyFill="1" applyBorder="1" applyProtection="1">
      <protection hidden="1"/>
    </xf>
    <xf numFmtId="0" fontId="12" fillId="0" borderId="20" xfId="8" applyFont="1" applyFill="1" applyBorder="1" applyAlignment="1" applyProtection="1">
      <alignment horizontal="left"/>
      <protection hidden="1"/>
    </xf>
    <xf numFmtId="0" fontId="12" fillId="0" borderId="20" xfId="8" applyFont="1" applyFill="1" applyBorder="1" applyProtection="1">
      <protection hidden="1"/>
    </xf>
    <xf numFmtId="0" fontId="12" fillId="0" borderId="19" xfId="8" applyFont="1" applyFill="1" applyBorder="1" applyProtection="1">
      <protection hidden="1"/>
    </xf>
    <xf numFmtId="0" fontId="12" fillId="0" borderId="66" xfId="8" applyFont="1" applyFill="1" applyBorder="1" applyAlignment="1" applyProtection="1">
      <alignment wrapText="1"/>
      <protection hidden="1"/>
    </xf>
    <xf numFmtId="0" fontId="23" fillId="0" borderId="0" xfId="11" applyAlignment="1">
      <alignment horizontal="left" vertical="top"/>
      <protection locked="0"/>
    </xf>
    <xf numFmtId="0" fontId="25" fillId="0" borderId="0" xfId="11" applyFont="1" applyAlignment="1" applyProtection="1">
      <alignment horizontal="left"/>
    </xf>
    <xf numFmtId="0" fontId="26" fillId="0" borderId="0" xfId="11" applyFont="1" applyAlignment="1" applyProtection="1">
      <alignment horizontal="left"/>
    </xf>
    <xf numFmtId="0" fontId="25" fillId="0" borderId="0" xfId="11" applyFont="1" applyAlignment="1" applyProtection="1">
      <alignment horizontal="left" vertical="center"/>
    </xf>
    <xf numFmtId="0" fontId="26" fillId="0" borderId="0" xfId="11" applyFont="1" applyAlignment="1" applyProtection="1">
      <alignment horizontal="left" vertical="top" wrapText="1"/>
    </xf>
    <xf numFmtId="165" fontId="23" fillId="0" borderId="0" xfId="11" applyNumberFormat="1" applyAlignment="1">
      <alignment horizontal="right" vertical="top"/>
      <protection locked="0"/>
    </xf>
    <xf numFmtId="165" fontId="26" fillId="0" borderId="0" xfId="11" applyNumberFormat="1" applyFont="1" applyAlignment="1" applyProtection="1">
      <alignment horizontal="right" vertical="top"/>
    </xf>
    <xf numFmtId="0" fontId="28" fillId="0" borderId="0" xfId="11" applyFont="1" applyAlignment="1" applyProtection="1">
      <alignment horizontal="left"/>
    </xf>
    <xf numFmtId="0" fontId="29" fillId="12" borderId="73" xfId="11" applyFont="1" applyFill="1" applyBorder="1" applyAlignment="1" applyProtection="1">
      <alignment horizontal="center" vertical="center" wrapText="1"/>
    </xf>
    <xf numFmtId="0" fontId="31" fillId="12" borderId="73" xfId="11" applyFont="1" applyFill="1" applyBorder="1" applyAlignment="1" applyProtection="1">
      <alignment horizontal="center" vertical="center" wrapText="1"/>
    </xf>
    <xf numFmtId="37" fontId="23" fillId="0" borderId="0" xfId="11" applyNumberFormat="1" applyAlignment="1">
      <alignment horizontal="right" vertical="top"/>
      <protection locked="0"/>
    </xf>
    <xf numFmtId="0" fontId="23" fillId="0" borderId="0" xfId="11" applyAlignment="1">
      <alignment horizontal="left" vertical="top" wrapText="1"/>
      <protection locked="0"/>
    </xf>
    <xf numFmtId="0" fontId="38" fillId="0" borderId="4" xfId="8" applyFont="1" applyFill="1" applyBorder="1" applyProtection="1">
      <protection hidden="1"/>
    </xf>
    <xf numFmtId="43" fontId="38" fillId="0" borderId="12" xfId="7" applyFont="1" applyFill="1" applyBorder="1" applyProtection="1">
      <protection hidden="1"/>
    </xf>
    <xf numFmtId="0" fontId="38" fillId="0" borderId="67" xfId="8" applyFont="1" applyFill="1" applyBorder="1" applyProtection="1">
      <protection hidden="1"/>
    </xf>
    <xf numFmtId="0" fontId="3" fillId="0" borderId="36" xfId="8" applyFont="1" applyFill="1" applyBorder="1" applyProtection="1">
      <protection locked="0" hidden="1"/>
    </xf>
    <xf numFmtId="0" fontId="3" fillId="0" borderId="38" xfId="6" applyFont="1" applyBorder="1" applyAlignment="1" applyProtection="1">
      <alignment wrapText="1"/>
      <protection locked="0" hidden="1"/>
    </xf>
    <xf numFmtId="2" fontId="2" fillId="0" borderId="40" xfId="6" applyNumberFormat="1" applyFont="1" applyBorder="1" applyProtection="1">
      <protection locked="0" hidden="1"/>
    </xf>
    <xf numFmtId="0" fontId="27" fillId="0" borderId="0" xfId="11" applyFont="1" applyAlignment="1" applyProtection="1">
      <alignment horizontal="left" vertical="top"/>
    </xf>
    <xf numFmtId="0" fontId="23" fillId="0" borderId="0" xfId="11" applyAlignment="1" applyProtection="1">
      <alignment horizontal="left" vertical="top"/>
    </xf>
    <xf numFmtId="165" fontId="23" fillId="0" borderId="0" xfId="11" applyNumberFormat="1" applyAlignment="1" applyProtection="1">
      <alignment horizontal="right" vertical="top"/>
    </xf>
    <xf numFmtId="0" fontId="30" fillId="12" borderId="73" xfId="11" applyFont="1" applyFill="1" applyBorder="1" applyAlignment="1" applyProtection="1">
      <alignment horizontal="center" vertical="center" wrapText="1"/>
    </xf>
    <xf numFmtId="0" fontId="32" fillId="12" borderId="73" xfId="11" applyFont="1" applyFill="1" applyBorder="1" applyAlignment="1" applyProtection="1">
      <alignment horizontal="center" vertical="center" wrapText="1"/>
    </xf>
    <xf numFmtId="37" fontId="26" fillId="0" borderId="73" xfId="11" applyNumberFormat="1" applyFont="1" applyBorder="1" applyAlignment="1" applyProtection="1">
      <alignment horizontal="right"/>
    </xf>
    <xf numFmtId="0" fontId="26" fillId="0" borderId="73" xfId="11" applyFont="1" applyBorder="1" applyAlignment="1" applyProtection="1">
      <alignment horizontal="left" wrapText="1"/>
    </xf>
    <xf numFmtId="165" fontId="26" fillId="0" borderId="73" xfId="11" applyNumberFormat="1" applyFont="1" applyBorder="1" applyAlignment="1" applyProtection="1">
      <alignment horizontal="right"/>
    </xf>
    <xf numFmtId="39" fontId="26" fillId="0" borderId="73" xfId="11" applyNumberFormat="1" applyFont="1" applyBorder="1" applyAlignment="1" applyProtection="1">
      <alignment horizontal="right"/>
    </xf>
    <xf numFmtId="37" fontId="33" fillId="0" borderId="0" xfId="11" applyNumberFormat="1" applyFont="1" applyAlignment="1" applyProtection="1">
      <alignment horizontal="right"/>
    </xf>
    <xf numFmtId="0" fontId="33" fillId="0" borderId="0" xfId="11" applyFont="1" applyAlignment="1" applyProtection="1">
      <alignment horizontal="left" wrapText="1"/>
    </xf>
    <xf numFmtId="165" fontId="33" fillId="0" borderId="0" xfId="11" applyNumberFormat="1" applyFont="1" applyAlignment="1" applyProtection="1">
      <alignment horizontal="right"/>
    </xf>
    <xf numFmtId="37" fontId="34" fillId="0" borderId="0" xfId="11" applyNumberFormat="1" applyFont="1" applyAlignment="1" applyProtection="1">
      <alignment horizontal="right"/>
    </xf>
    <xf numFmtId="0" fontId="34" fillId="0" borderId="0" xfId="11" applyFont="1" applyAlignment="1" applyProtection="1">
      <alignment horizontal="left" wrapText="1"/>
    </xf>
    <xf numFmtId="165" fontId="34" fillId="0" borderId="0" xfId="11" applyNumberFormat="1" applyFont="1" applyAlignment="1" applyProtection="1">
      <alignment horizontal="right"/>
    </xf>
    <xf numFmtId="37" fontId="35" fillId="0" borderId="73" xfId="11" applyNumberFormat="1" applyFont="1" applyBorder="1" applyAlignment="1" applyProtection="1">
      <alignment horizontal="right"/>
    </xf>
    <xf numFmtId="0" fontId="35" fillId="0" borderId="73" xfId="11" applyFont="1" applyBorder="1" applyAlignment="1" applyProtection="1">
      <alignment horizontal="left" wrapText="1"/>
    </xf>
    <xf numFmtId="165" fontId="35" fillId="0" borderId="73" xfId="11" applyNumberFormat="1" applyFont="1" applyBorder="1" applyAlignment="1" applyProtection="1">
      <alignment horizontal="right"/>
    </xf>
    <xf numFmtId="39" fontId="33" fillId="0" borderId="0" xfId="11" applyNumberFormat="1" applyFont="1" applyAlignment="1" applyProtection="1">
      <alignment horizontal="right"/>
    </xf>
    <xf numFmtId="37" fontId="37" fillId="0" borderId="0" xfId="11" applyNumberFormat="1" applyFont="1" applyAlignment="1" applyProtection="1">
      <alignment horizontal="right"/>
    </xf>
    <xf numFmtId="0" fontId="37" fillId="0" borderId="0" xfId="11" applyFont="1" applyAlignment="1" applyProtection="1">
      <alignment horizontal="left" wrapText="1"/>
    </xf>
    <xf numFmtId="165" fontId="37" fillId="0" borderId="0" xfId="11" applyNumberFormat="1" applyFont="1" applyAlignment="1" applyProtection="1">
      <alignment horizontal="right"/>
    </xf>
    <xf numFmtId="39" fontId="37" fillId="0" borderId="0" xfId="11" applyNumberFormat="1" applyFont="1" applyAlignment="1" applyProtection="1">
      <alignment horizontal="right"/>
    </xf>
    <xf numFmtId="0" fontId="29" fillId="12" borderId="73" xfId="11" applyFont="1" applyFill="1" applyBorder="1" applyAlignment="1">
      <alignment horizontal="center" vertical="center" wrapText="1"/>
      <protection locked="0"/>
    </xf>
    <xf numFmtId="0" fontId="31" fillId="12" borderId="73" xfId="11" applyFont="1" applyFill="1" applyBorder="1" applyAlignment="1">
      <alignment horizontal="center" vertical="center" wrapText="1"/>
      <protection locked="0"/>
    </xf>
    <xf numFmtId="0" fontId="28" fillId="0" borderId="0" xfId="11" applyFont="1" applyAlignment="1">
      <alignment horizontal="left"/>
      <protection locked="0"/>
    </xf>
    <xf numFmtId="39" fontId="26" fillId="5" borderId="73" xfId="11" applyNumberFormat="1" applyFont="1" applyFill="1" applyBorder="1" applyAlignment="1">
      <alignment horizontal="right"/>
      <protection locked="0"/>
    </xf>
    <xf numFmtId="165" fontId="33" fillId="0" borderId="0" xfId="11" applyNumberFormat="1" applyFont="1" applyAlignment="1">
      <alignment horizontal="right"/>
      <protection locked="0"/>
    </xf>
    <xf numFmtId="165" fontId="34" fillId="0" borderId="0" xfId="11" applyNumberFormat="1" applyFont="1" applyAlignment="1">
      <alignment horizontal="right"/>
      <protection locked="0"/>
    </xf>
    <xf numFmtId="39" fontId="35" fillId="5" borderId="73" xfId="11" applyNumberFormat="1" applyFont="1" applyFill="1" applyBorder="1" applyAlignment="1">
      <alignment horizontal="right"/>
      <protection locked="0"/>
    </xf>
    <xf numFmtId="166" fontId="33" fillId="0" borderId="0" xfId="11" applyNumberFormat="1" applyFont="1" applyAlignment="1">
      <alignment horizontal="right"/>
      <protection locked="0"/>
    </xf>
    <xf numFmtId="39" fontId="33" fillId="0" borderId="0" xfId="11" applyNumberFormat="1" applyFont="1" applyAlignment="1">
      <alignment horizontal="right"/>
      <protection locked="0"/>
    </xf>
    <xf numFmtId="39" fontId="34" fillId="0" borderId="0" xfId="11" applyNumberFormat="1" applyFont="1" applyAlignment="1" applyProtection="1">
      <alignment horizontal="right"/>
    </xf>
    <xf numFmtId="39" fontId="34" fillId="0" borderId="0" xfId="11" applyNumberFormat="1" applyFont="1" applyAlignment="1">
      <alignment horizontal="right"/>
      <protection locked="0"/>
    </xf>
    <xf numFmtId="37" fontId="36" fillId="0" borderId="0" xfId="11" applyNumberFormat="1" applyFont="1" applyAlignment="1" applyProtection="1">
      <alignment horizontal="right"/>
    </xf>
    <xf numFmtId="0" fontId="36" fillId="0" borderId="0" xfId="11" applyFont="1" applyAlignment="1" applyProtection="1">
      <alignment horizontal="left" wrapText="1"/>
    </xf>
    <xf numFmtId="165" fontId="36" fillId="0" borderId="0" xfId="11" applyNumberFormat="1" applyFont="1" applyAlignment="1" applyProtection="1">
      <alignment horizontal="right"/>
    </xf>
    <xf numFmtId="39" fontId="36" fillId="0" borderId="0" xfId="11" applyNumberFormat="1" applyFont="1" applyAlignment="1" applyProtection="1">
      <alignment horizontal="right"/>
    </xf>
    <xf numFmtId="39" fontId="36" fillId="0" borderId="0" xfId="11" applyNumberFormat="1" applyFont="1" applyAlignment="1">
      <alignment horizontal="right"/>
      <protection locked="0"/>
    </xf>
    <xf numFmtId="0" fontId="19" fillId="0" borderId="24" xfId="8" applyFont="1" applyFill="1" applyBorder="1" applyAlignment="1" applyProtection="1">
      <alignment horizontal="right" vertical="center" wrapText="1"/>
      <protection hidden="1"/>
    </xf>
    <xf numFmtId="0" fontId="11" fillId="0" borderId="4" xfId="8" applyFont="1" applyFill="1" applyBorder="1" applyProtection="1">
      <protection hidden="1"/>
    </xf>
    <xf numFmtId="2" fontId="11" fillId="0" borderId="3" xfId="8" applyNumberFormat="1" applyFont="1" applyFill="1" applyBorder="1" applyProtection="1">
      <protection hidden="1"/>
    </xf>
    <xf numFmtId="43" fontId="11" fillId="0" borderId="2" xfId="7" applyFont="1" applyFill="1" applyBorder="1" applyProtection="1">
      <protection hidden="1"/>
    </xf>
    <xf numFmtId="0" fontId="11" fillId="0" borderId="18" xfId="8" applyFont="1" applyFill="1" applyBorder="1" applyProtection="1">
      <protection hidden="1"/>
    </xf>
    <xf numFmtId="43" fontId="11" fillId="5" borderId="70" xfId="10" applyFont="1" applyFill="1" applyBorder="1" applyProtection="1">
      <protection hidden="1"/>
    </xf>
    <xf numFmtId="0" fontId="11" fillId="0" borderId="16" xfId="8" applyFont="1" applyFill="1" applyBorder="1" applyAlignment="1" applyProtection="1">
      <alignment wrapText="1"/>
      <protection hidden="1"/>
    </xf>
    <xf numFmtId="43" fontId="11" fillId="5" borderId="71" xfId="10" applyFont="1" applyFill="1" applyBorder="1" applyProtection="1">
      <protection hidden="1"/>
    </xf>
    <xf numFmtId="43" fontId="11" fillId="5" borderId="72" xfId="10" applyFont="1" applyFill="1" applyBorder="1" applyProtection="1">
      <protection hidden="1"/>
    </xf>
    <xf numFmtId="0" fontId="19" fillId="0" borderId="11" xfId="8" applyFont="1" applyFill="1" applyBorder="1" applyAlignment="1" applyProtection="1">
      <alignment horizontal="right" vertical="center" wrapText="1"/>
      <protection hidden="1"/>
    </xf>
    <xf numFmtId="2" fontId="11" fillId="0" borderId="1" xfId="8" applyNumberFormat="1" applyFont="1" applyFill="1" applyProtection="1">
      <protection hidden="1"/>
    </xf>
    <xf numFmtId="2" fontId="11" fillId="0" borderId="12" xfId="8" applyNumberFormat="1" applyFont="1" applyFill="1" applyBorder="1" applyProtection="1">
      <protection hidden="1"/>
    </xf>
    <xf numFmtId="0" fontId="21" fillId="5" borderId="31" xfId="8" applyFont="1" applyFill="1" applyBorder="1" applyProtection="1">
      <protection hidden="1"/>
    </xf>
    <xf numFmtId="2" fontId="39" fillId="0" borderId="10" xfId="8" applyNumberFormat="1" applyFont="1" applyFill="1" applyBorder="1" applyAlignment="1" applyProtection="1">
      <alignment horizontal="right" vertical="center" wrapText="1"/>
      <protection hidden="1"/>
    </xf>
    <xf numFmtId="0" fontId="4" fillId="0" borderId="0" xfId="6" applyProtection="1">
      <protection locked="0"/>
    </xf>
    <xf numFmtId="0" fontId="7" fillId="0" borderId="9" xfId="8" applyFont="1" applyFill="1" applyBorder="1" applyAlignment="1" applyProtection="1">
      <alignment horizontal="center"/>
      <protection hidden="1"/>
    </xf>
    <xf numFmtId="0" fontId="7" fillId="0" borderId="8" xfId="8" applyFont="1" applyFill="1" applyBorder="1" applyAlignment="1" applyProtection="1">
      <alignment horizontal="center"/>
      <protection hidden="1"/>
    </xf>
    <xf numFmtId="0" fontId="7" fillId="0" borderId="65" xfId="8" applyFont="1" applyFill="1" applyBorder="1" applyAlignment="1" applyProtection="1">
      <alignment horizontal="center"/>
      <protection hidden="1"/>
    </xf>
    <xf numFmtId="0" fontId="11" fillId="5" borderId="7" xfId="8" applyFont="1" applyFill="1" applyBorder="1" applyAlignment="1" applyProtection="1">
      <alignment horizontal="left"/>
      <protection locked="0"/>
    </xf>
    <xf numFmtId="0" fontId="11" fillId="5" borderId="4" xfId="8" applyFont="1" applyFill="1" applyBorder="1" applyAlignment="1" applyProtection="1">
      <alignment horizontal="left"/>
      <protection locked="0"/>
    </xf>
    <xf numFmtId="0" fontId="11" fillId="5" borderId="6" xfId="8" applyFont="1" applyFill="1" applyBorder="1" applyAlignment="1" applyProtection="1">
      <alignment horizontal="left"/>
      <protection locked="0"/>
    </xf>
    <xf numFmtId="0" fontId="11" fillId="5" borderId="3" xfId="8" applyFont="1" applyFill="1" applyBorder="1" applyAlignment="1" applyProtection="1">
      <alignment horizontal="left"/>
      <protection locked="0"/>
    </xf>
    <xf numFmtId="0" fontId="11" fillId="5" borderId="6" xfId="8" applyFont="1" applyFill="1" applyBorder="1" applyAlignment="1" applyProtection="1">
      <alignment horizontal="center"/>
      <protection locked="0"/>
    </xf>
    <xf numFmtId="0" fontId="11" fillId="5" borderId="5" xfId="8" applyFont="1" applyFill="1" applyBorder="1" applyAlignment="1" applyProtection="1">
      <alignment horizontal="center"/>
      <protection locked="0"/>
    </xf>
    <xf numFmtId="0" fontId="11" fillId="5" borderId="3" xfId="8" applyFont="1" applyFill="1" applyBorder="1" applyAlignment="1" applyProtection="1">
      <alignment horizontal="center"/>
      <protection locked="0"/>
    </xf>
    <xf numFmtId="0" fontId="11" fillId="5" borderId="2" xfId="8" applyFont="1" applyFill="1" applyBorder="1" applyAlignment="1" applyProtection="1">
      <alignment horizontal="center"/>
      <protection locked="0"/>
    </xf>
    <xf numFmtId="2" fontId="11" fillId="0" borderId="17" xfId="8" applyNumberFormat="1" applyFont="1" applyFill="1" applyBorder="1" applyAlignment="1" applyProtection="1">
      <alignment horizontal="left"/>
      <protection hidden="1"/>
    </xf>
    <xf numFmtId="0" fontId="11" fillId="0" borderId="13" xfId="8" applyFont="1" applyFill="1" applyBorder="1" applyAlignment="1" applyProtection="1">
      <alignment horizontal="left"/>
      <protection hidden="1"/>
    </xf>
    <xf numFmtId="0" fontId="12" fillId="0" borderId="16" xfId="8" applyFont="1" applyFill="1" applyBorder="1" applyAlignment="1" applyProtection="1">
      <alignment horizontal="left" vertical="center" wrapText="1"/>
      <protection hidden="1"/>
    </xf>
    <xf numFmtId="0" fontId="12" fillId="0" borderId="15" xfId="8" applyFont="1" applyFill="1" applyBorder="1" applyAlignment="1" applyProtection="1">
      <alignment horizontal="left" vertical="center" wrapText="1"/>
      <protection hidden="1"/>
    </xf>
    <xf numFmtId="0" fontId="12" fillId="0" borderId="13" xfId="8" applyFont="1" applyFill="1" applyBorder="1" applyAlignment="1" applyProtection="1">
      <alignment horizontal="left" vertical="center" wrapText="1"/>
      <protection hidden="1"/>
    </xf>
    <xf numFmtId="0" fontId="20" fillId="0" borderId="16" xfId="8" applyFont="1" applyFill="1" applyBorder="1" applyAlignment="1" applyProtection="1">
      <alignment horizontal="left" vertical="top" wrapText="1"/>
      <protection hidden="1"/>
    </xf>
    <xf numFmtId="0" fontId="9" fillId="0" borderId="15" xfId="8" applyFont="1" applyFill="1" applyBorder="1" applyAlignment="1" applyProtection="1">
      <alignment horizontal="left" vertical="top" wrapText="1"/>
      <protection hidden="1"/>
    </xf>
    <xf numFmtId="2" fontId="38" fillId="0" borderId="64" xfId="8" applyNumberFormat="1" applyFont="1" applyFill="1" applyBorder="1" applyAlignment="1" applyProtection="1">
      <alignment horizontal="right" vertical="center"/>
      <protection hidden="1"/>
    </xf>
    <xf numFmtId="2" fontId="38" fillId="0" borderId="0" xfId="8" applyNumberFormat="1" applyFont="1" applyFill="1" applyBorder="1" applyAlignment="1" applyProtection="1">
      <alignment horizontal="right" vertical="center"/>
      <protection hidden="1"/>
    </xf>
    <xf numFmtId="2" fontId="38" fillId="0" borderId="68" xfId="8" applyNumberFormat="1" applyFont="1" applyFill="1" applyBorder="1" applyAlignment="1" applyProtection="1">
      <alignment horizontal="right" vertical="center"/>
      <protection hidden="1"/>
    </xf>
    <xf numFmtId="0" fontId="9" fillId="0" borderId="45" xfId="8" applyFont="1" applyFill="1" applyBorder="1" applyAlignment="1" applyProtection="1">
      <alignment horizontal="left" wrapText="1"/>
      <protection hidden="1"/>
    </xf>
    <xf numFmtId="0" fontId="3" fillId="0" borderId="46" xfId="8" applyFont="1" applyFill="1" applyBorder="1" applyAlignment="1" applyProtection="1">
      <alignment horizontal="left" wrapText="1"/>
      <protection hidden="1"/>
    </xf>
    <xf numFmtId="0" fontId="3" fillId="0" borderId="69" xfId="8" applyFont="1" applyFill="1" applyBorder="1" applyAlignment="1" applyProtection="1">
      <alignment horizontal="left" wrapText="1"/>
      <protection hidden="1"/>
    </xf>
    <xf numFmtId="0" fontId="39" fillId="0" borderId="11" xfId="8" applyFont="1" applyFill="1" applyBorder="1" applyAlignment="1" applyProtection="1">
      <alignment horizontal="left"/>
      <protection hidden="1"/>
    </xf>
    <xf numFmtId="0" fontId="39" fillId="0" borderId="8" xfId="8" applyFont="1" applyFill="1" applyBorder="1" applyAlignment="1" applyProtection="1">
      <alignment horizontal="left"/>
      <protection hidden="1"/>
    </xf>
    <xf numFmtId="0" fontId="39" fillId="0" borderId="65" xfId="8" applyFont="1" applyFill="1" applyBorder="1" applyAlignment="1" applyProtection="1">
      <alignment horizontal="left"/>
      <protection hidden="1"/>
    </xf>
    <xf numFmtId="0" fontId="7" fillId="0" borderId="21" xfId="8" applyFont="1" applyFill="1" applyBorder="1" applyAlignment="1" applyProtection="1">
      <alignment horizontal="center"/>
      <protection hidden="1"/>
    </xf>
    <xf numFmtId="0" fontId="19" fillId="0" borderId="9" xfId="8" applyFont="1" applyFill="1" applyBorder="1" applyAlignment="1" applyProtection="1">
      <alignment horizontal="left" vertical="center" wrapText="1"/>
      <protection hidden="1"/>
    </xf>
    <xf numFmtId="0" fontId="19" fillId="0" borderId="8" xfId="8" applyFont="1" applyFill="1" applyBorder="1" applyAlignment="1" applyProtection="1">
      <alignment horizontal="left" vertical="center" wrapText="1"/>
      <protection hidden="1"/>
    </xf>
    <xf numFmtId="0" fontId="19" fillId="0" borderId="23" xfId="8" applyFont="1" applyFill="1" applyBorder="1" applyAlignment="1" applyProtection="1">
      <alignment horizontal="left" vertical="center" wrapText="1"/>
      <protection hidden="1"/>
    </xf>
    <xf numFmtId="2" fontId="11" fillId="0" borderId="3" xfId="8" applyNumberFormat="1" applyFont="1" applyFill="1" applyBorder="1" applyAlignment="1" applyProtection="1">
      <alignment horizontal="left"/>
      <protection hidden="1"/>
    </xf>
    <xf numFmtId="0" fontId="11" fillId="0" borderId="3" xfId="8" applyFont="1" applyFill="1" applyBorder="1" applyAlignment="1" applyProtection="1">
      <alignment horizontal="left"/>
      <protection hidden="1"/>
    </xf>
    <xf numFmtId="0" fontId="38" fillId="0" borderId="16" xfId="8" applyFont="1" applyFill="1" applyBorder="1" applyAlignment="1" applyProtection="1">
      <alignment horizontal="left" vertical="center"/>
      <protection hidden="1"/>
    </xf>
    <xf numFmtId="0" fontId="38" fillId="0" borderId="15" xfId="8" applyFont="1" applyFill="1" applyBorder="1" applyAlignment="1" applyProtection="1">
      <alignment horizontal="left" vertical="center"/>
      <protection hidden="1"/>
    </xf>
    <xf numFmtId="0" fontId="38" fillId="0" borderId="14" xfId="8" applyFont="1" applyFill="1" applyBorder="1" applyAlignment="1" applyProtection="1">
      <alignment horizontal="left" vertical="center"/>
      <protection hidden="1"/>
    </xf>
    <xf numFmtId="0" fontId="38" fillId="0" borderId="13" xfId="8" applyFont="1" applyFill="1" applyBorder="1" applyAlignment="1" applyProtection="1">
      <alignment horizontal="left" vertical="center"/>
      <protection hidden="1"/>
    </xf>
    <xf numFmtId="2" fontId="38" fillId="0" borderId="3" xfId="8" applyNumberFormat="1" applyFont="1" applyFill="1" applyBorder="1" applyAlignment="1" applyProtection="1">
      <alignment horizontal="right" vertical="center"/>
      <protection hidden="1"/>
    </xf>
    <xf numFmtId="2" fontId="38" fillId="0" borderId="2" xfId="8" applyNumberFormat="1" applyFont="1" applyFill="1" applyBorder="1" applyAlignment="1" applyProtection="1">
      <alignment horizontal="right" vertical="center"/>
      <protection hidden="1"/>
    </xf>
    <xf numFmtId="0" fontId="4" fillId="0" borderId="0" xfId="6" applyAlignment="1" applyProtection="1">
      <alignment horizontal="center"/>
      <protection hidden="1"/>
    </xf>
    <xf numFmtId="0" fontId="8" fillId="0" borderId="0" xfId="2" applyFill="1" applyBorder="1" applyAlignment="1" applyProtection="1">
      <alignment horizontal="center"/>
      <protection hidden="1"/>
    </xf>
    <xf numFmtId="0" fontId="19" fillId="0" borderId="24" xfId="8" applyFont="1" applyFill="1" applyBorder="1" applyAlignment="1" applyProtection="1">
      <alignment horizontal="center" vertical="center" wrapText="1"/>
      <protection hidden="1"/>
    </xf>
    <xf numFmtId="0" fontId="20" fillId="0" borderId="27" xfId="8" applyFont="1" applyFill="1" applyBorder="1" applyAlignment="1" applyProtection="1">
      <alignment horizontal="center" vertical="center" wrapText="1"/>
      <protection hidden="1"/>
    </xf>
    <xf numFmtId="0" fontId="20" fillId="0" borderId="10" xfId="8" applyFont="1" applyFill="1" applyBorder="1" applyAlignment="1" applyProtection="1">
      <alignment horizontal="center" vertical="center" wrapText="1"/>
      <protection hidden="1"/>
    </xf>
    <xf numFmtId="0" fontId="4" fillId="5" borderId="6" xfId="9" applyFill="1" applyBorder="1" applyAlignment="1" applyProtection="1">
      <alignment horizontal="left" vertical="center" wrapText="1"/>
      <protection locked="0"/>
    </xf>
    <xf numFmtId="0" fontId="4" fillId="5" borderId="5" xfId="9" applyFill="1" applyBorder="1" applyAlignment="1" applyProtection="1">
      <alignment horizontal="left" vertical="center" wrapText="1"/>
      <protection locked="0"/>
    </xf>
    <xf numFmtId="0" fontId="11" fillId="5" borderId="3" xfId="9" applyFont="1" applyFill="1" applyBorder="1" applyAlignment="1" applyProtection="1">
      <alignment vertical="center" wrapText="1"/>
      <protection locked="0"/>
    </xf>
    <xf numFmtId="0" fontId="4" fillId="5" borderId="3" xfId="9" applyFill="1" applyBorder="1" applyAlignment="1" applyProtection="1">
      <alignment vertical="center" wrapText="1"/>
      <protection locked="0"/>
    </xf>
    <xf numFmtId="0" fontId="7" fillId="0" borderId="3" xfId="8" applyFont="1" applyFill="1" applyBorder="1" applyAlignment="1" applyProtection="1">
      <alignment horizontal="center" vertical="center" wrapText="1"/>
      <protection hidden="1"/>
    </xf>
    <xf numFmtId="0" fontId="7" fillId="0" borderId="2" xfId="8" applyFont="1" applyFill="1" applyBorder="1" applyAlignment="1" applyProtection="1">
      <alignment horizontal="center" vertical="center" wrapText="1"/>
      <protection hidden="1"/>
    </xf>
    <xf numFmtId="0" fontId="4" fillId="0" borderId="26" xfId="6" applyBorder="1" applyAlignment="1" applyProtection="1">
      <alignment horizontal="left" vertical="center" wrapText="1"/>
      <protection hidden="1"/>
    </xf>
    <xf numFmtId="0" fontId="4" fillId="0" borderId="14" xfId="6" applyBorder="1" applyAlignment="1" applyProtection="1">
      <alignment horizontal="left" vertical="center" wrapText="1"/>
      <protection hidden="1"/>
    </xf>
    <xf numFmtId="0" fontId="4" fillId="0" borderId="25" xfId="6" applyBorder="1" applyAlignment="1" applyProtection="1">
      <alignment horizontal="left" vertical="center" wrapText="1"/>
      <protection hidden="1"/>
    </xf>
    <xf numFmtId="0" fontId="11" fillId="0" borderId="18" xfId="8" applyFont="1" applyFill="1" applyBorder="1" applyAlignment="1" applyProtection="1">
      <alignment vertical="center" wrapText="1"/>
      <protection hidden="1"/>
    </xf>
    <xf numFmtId="0" fontId="11" fillId="0" borderId="1" xfId="8" applyFont="1" applyFill="1" applyAlignment="1" applyProtection="1">
      <alignment vertical="center" wrapText="1"/>
      <protection hidden="1"/>
    </xf>
    <xf numFmtId="0" fontId="11" fillId="0" borderId="18" xfId="8" applyFont="1" applyFill="1" applyBorder="1" applyAlignment="1" applyProtection="1">
      <alignment horizontal="left" vertical="center" wrapText="1"/>
      <protection hidden="1"/>
    </xf>
    <xf numFmtId="0" fontId="11" fillId="0" borderId="1" xfId="8" applyFont="1" applyFill="1" applyAlignment="1" applyProtection="1">
      <alignment horizontal="left" vertical="center" wrapText="1"/>
      <protection hidden="1"/>
    </xf>
    <xf numFmtId="0" fontId="11" fillId="0" borderId="4" xfId="8" applyFont="1" applyFill="1" applyBorder="1" applyAlignment="1" applyProtection="1">
      <alignment horizontal="left" vertical="center" wrapText="1"/>
      <protection hidden="1"/>
    </xf>
    <xf numFmtId="0" fontId="11" fillId="0" borderId="3" xfId="8" applyFont="1" applyFill="1" applyBorder="1" applyAlignment="1" applyProtection="1">
      <alignment horizontal="left" vertical="center" wrapText="1"/>
      <protection hidden="1"/>
    </xf>
    <xf numFmtId="0" fontId="18" fillId="10" borderId="61" xfId="6" applyFont="1" applyFill="1" applyBorder="1" applyAlignment="1" applyProtection="1">
      <alignment horizontal="center" vertical="center"/>
      <protection hidden="1"/>
    </xf>
    <xf numFmtId="0" fontId="18" fillId="10" borderId="62" xfId="6" applyFont="1" applyFill="1" applyBorder="1" applyAlignment="1" applyProtection="1">
      <alignment horizontal="center" vertical="center"/>
      <protection hidden="1"/>
    </xf>
    <xf numFmtId="0" fontId="18" fillId="10" borderId="63" xfId="6" applyFont="1" applyFill="1" applyBorder="1" applyAlignment="1" applyProtection="1">
      <alignment horizontal="center" vertical="center"/>
      <protection hidden="1"/>
    </xf>
    <xf numFmtId="0" fontId="4" fillId="10" borderId="52" xfId="6" applyFill="1" applyBorder="1" applyAlignment="1" applyProtection="1">
      <alignment horizontal="center" wrapText="1"/>
      <protection hidden="1"/>
    </xf>
    <xf numFmtId="0" fontId="4" fillId="10" borderId="40" xfId="6" applyFill="1" applyBorder="1" applyAlignment="1" applyProtection="1">
      <alignment horizontal="center" wrapText="1"/>
      <protection hidden="1"/>
    </xf>
    <xf numFmtId="0" fontId="10" fillId="11" borderId="53" xfId="6" applyFont="1" applyFill="1" applyBorder="1" applyAlignment="1" applyProtection="1">
      <alignment horizontal="left" vertical="center" wrapText="1"/>
      <protection hidden="1"/>
    </xf>
    <xf numFmtId="0" fontId="10" fillId="11" borderId="54" xfId="6" applyFont="1" applyFill="1" applyBorder="1" applyAlignment="1" applyProtection="1">
      <alignment horizontal="left" vertical="center" wrapText="1"/>
      <protection hidden="1"/>
    </xf>
    <xf numFmtId="0" fontId="10" fillId="11" borderId="38" xfId="6" applyFont="1" applyFill="1" applyBorder="1" applyAlignment="1" applyProtection="1">
      <alignment horizontal="left" vertical="center" wrapText="1"/>
      <protection hidden="1"/>
    </xf>
    <xf numFmtId="0" fontId="10" fillId="11" borderId="41" xfId="6" applyFont="1" applyFill="1" applyBorder="1" applyAlignment="1" applyProtection="1">
      <alignment horizontal="left" vertical="center" wrapText="1"/>
      <protection hidden="1"/>
    </xf>
    <xf numFmtId="0" fontId="4" fillId="10" borderId="55" xfId="6" applyFill="1" applyBorder="1" applyAlignment="1" applyProtection="1">
      <alignment horizontal="center" wrapText="1"/>
      <protection hidden="1"/>
    </xf>
    <xf numFmtId="0" fontId="4" fillId="11" borderId="52" xfId="6" applyFill="1" applyBorder="1" applyAlignment="1" applyProtection="1">
      <alignment horizontal="center" wrapText="1"/>
      <protection hidden="1"/>
    </xf>
    <xf numFmtId="0" fontId="4" fillId="11" borderId="55" xfId="6" applyFill="1" applyBorder="1" applyAlignment="1" applyProtection="1">
      <alignment horizontal="center" wrapText="1"/>
      <protection hidden="1"/>
    </xf>
    <xf numFmtId="0" fontId="4" fillId="10" borderId="56" xfId="6" applyFill="1" applyBorder="1" applyAlignment="1" applyProtection="1">
      <alignment horizontal="center"/>
      <protection hidden="1"/>
    </xf>
    <xf numFmtId="0" fontId="4" fillId="10" borderId="55" xfId="6" applyFill="1" applyBorder="1" applyAlignment="1" applyProtection="1">
      <alignment horizontal="center"/>
      <protection hidden="1"/>
    </xf>
    <xf numFmtId="0" fontId="18" fillId="7" borderId="32" xfId="6" applyFont="1" applyFill="1" applyBorder="1" applyAlignment="1" applyProtection="1">
      <alignment horizontal="center" vertical="center"/>
      <protection hidden="1"/>
    </xf>
    <xf numFmtId="0" fontId="18" fillId="7" borderId="33" xfId="6" applyFont="1" applyFill="1" applyBorder="1" applyAlignment="1" applyProtection="1">
      <alignment horizontal="center" vertical="center"/>
      <protection hidden="1"/>
    </xf>
    <xf numFmtId="0" fontId="18" fillId="7" borderId="34" xfId="6" applyFont="1" applyFill="1" applyBorder="1" applyAlignment="1" applyProtection="1">
      <alignment horizontal="center" vertical="center"/>
      <protection hidden="1"/>
    </xf>
    <xf numFmtId="0" fontId="4" fillId="7" borderId="35" xfId="6" applyFill="1" applyBorder="1" applyAlignment="1" applyProtection="1">
      <alignment horizontal="center" wrapText="1"/>
      <protection hidden="1"/>
    </xf>
    <xf numFmtId="0" fontId="4" fillId="7" borderId="40" xfId="6" applyFill="1" applyBorder="1" applyAlignment="1" applyProtection="1">
      <alignment horizontal="center" wrapText="1"/>
      <protection hidden="1"/>
    </xf>
    <xf numFmtId="0" fontId="10" fillId="8" borderId="36" xfId="6" applyFont="1" applyFill="1" applyBorder="1" applyAlignment="1" applyProtection="1">
      <alignment horizontal="left" vertical="center" wrapText="1"/>
      <protection hidden="1"/>
    </xf>
    <xf numFmtId="0" fontId="10" fillId="8" borderId="37" xfId="6" applyFont="1" applyFill="1" applyBorder="1" applyAlignment="1" applyProtection="1">
      <alignment horizontal="left" vertical="center" wrapText="1"/>
      <protection hidden="1"/>
    </xf>
    <xf numFmtId="0" fontId="10" fillId="8" borderId="38" xfId="6" applyFont="1" applyFill="1" applyBorder="1" applyAlignment="1" applyProtection="1">
      <alignment horizontal="left" vertical="center" wrapText="1"/>
      <protection hidden="1"/>
    </xf>
    <xf numFmtId="0" fontId="10" fillId="8" borderId="41" xfId="6" applyFont="1" applyFill="1" applyBorder="1" applyAlignment="1" applyProtection="1">
      <alignment horizontal="left" vertical="center" wrapText="1"/>
      <protection hidden="1"/>
    </xf>
    <xf numFmtId="0" fontId="4" fillId="7" borderId="52" xfId="6" applyFill="1" applyBorder="1" applyAlignment="1" applyProtection="1">
      <alignment horizontal="center" wrapText="1"/>
      <protection hidden="1"/>
    </xf>
    <xf numFmtId="0" fontId="4" fillId="7" borderId="55" xfId="6" applyFill="1" applyBorder="1" applyAlignment="1" applyProtection="1">
      <alignment horizontal="center" wrapText="1"/>
      <protection hidden="1"/>
    </xf>
    <xf numFmtId="0" fontId="4" fillId="8" borderId="52" xfId="6" applyFill="1" applyBorder="1" applyAlignment="1" applyProtection="1">
      <alignment horizontal="center" wrapText="1"/>
      <protection hidden="1"/>
    </xf>
    <xf numFmtId="0" fontId="4" fillId="8" borderId="55" xfId="6" applyFill="1" applyBorder="1" applyAlignment="1" applyProtection="1">
      <alignment horizontal="center" wrapText="1"/>
      <protection hidden="1"/>
    </xf>
    <xf numFmtId="0" fontId="4" fillId="7" borderId="59" xfId="6" applyFill="1" applyBorder="1" applyAlignment="1" applyProtection="1">
      <alignment horizontal="center"/>
      <protection hidden="1"/>
    </xf>
    <xf numFmtId="0" fontId="4" fillId="7" borderId="60" xfId="6" applyFill="1" applyBorder="1" applyAlignment="1" applyProtection="1">
      <alignment horizontal="center"/>
      <protection hidden="1"/>
    </xf>
    <xf numFmtId="0" fontId="18" fillId="6" borderId="11" xfId="6" applyFont="1" applyFill="1" applyBorder="1" applyAlignment="1" applyProtection="1">
      <alignment horizontal="center" vertical="center"/>
      <protection hidden="1"/>
    </xf>
    <xf numFmtId="0" fontId="18" fillId="6" borderId="8" xfId="6" applyFont="1" applyFill="1" applyBorder="1" applyAlignment="1" applyProtection="1">
      <alignment horizontal="center" vertical="center"/>
      <protection hidden="1"/>
    </xf>
    <xf numFmtId="0" fontId="18" fillId="6" borderId="23" xfId="6" applyFont="1" applyFill="1" applyBorder="1" applyAlignment="1" applyProtection="1">
      <alignment horizontal="center" vertical="center"/>
      <protection hidden="1"/>
    </xf>
    <xf numFmtId="0" fontId="18" fillId="6" borderId="49" xfId="6" applyFont="1" applyFill="1" applyBorder="1" applyAlignment="1" applyProtection="1">
      <alignment horizontal="center" vertical="center"/>
      <protection hidden="1"/>
    </xf>
    <xf numFmtId="0" fontId="18" fillId="6" borderId="50" xfId="6" applyFont="1" applyFill="1" applyBorder="1" applyAlignment="1" applyProtection="1">
      <alignment horizontal="center" vertical="center"/>
      <protection hidden="1"/>
    </xf>
    <xf numFmtId="0" fontId="18" fillId="6" borderId="51" xfId="6" applyFont="1" applyFill="1" applyBorder="1" applyAlignment="1" applyProtection="1">
      <alignment horizontal="center" vertical="center"/>
      <protection hidden="1"/>
    </xf>
    <xf numFmtId="0" fontId="4" fillId="6" borderId="52" xfId="6" applyFill="1" applyBorder="1" applyAlignment="1" applyProtection="1">
      <alignment horizontal="center" wrapText="1"/>
      <protection hidden="1"/>
    </xf>
    <xf numFmtId="0" fontId="4" fillId="6" borderId="40" xfId="6" applyFill="1" applyBorder="1" applyAlignment="1" applyProtection="1">
      <alignment horizontal="center" wrapText="1"/>
      <protection hidden="1"/>
    </xf>
    <xf numFmtId="0" fontId="10" fillId="5" borderId="53" xfId="6" applyFont="1" applyFill="1" applyBorder="1" applyAlignment="1" applyProtection="1">
      <alignment horizontal="left" vertical="center" wrapText="1"/>
      <protection hidden="1"/>
    </xf>
    <xf numFmtId="0" fontId="10" fillId="5" borderId="38" xfId="6" applyFont="1" applyFill="1" applyBorder="1" applyAlignment="1" applyProtection="1">
      <alignment horizontal="left" vertical="center" wrapText="1"/>
      <protection hidden="1"/>
    </xf>
    <xf numFmtId="0" fontId="4" fillId="5" borderId="54" xfId="6" applyFill="1" applyBorder="1" applyAlignment="1" applyProtection="1">
      <alignment horizontal="center" vertical="center"/>
      <protection hidden="1"/>
    </xf>
    <xf numFmtId="0" fontId="4" fillId="5" borderId="41" xfId="6" applyFill="1" applyBorder="1" applyAlignment="1" applyProtection="1">
      <alignment horizontal="center" vertical="center"/>
      <protection hidden="1"/>
    </xf>
    <xf numFmtId="0" fontId="4" fillId="6" borderId="52" xfId="6" applyFill="1" applyBorder="1" applyAlignment="1" applyProtection="1">
      <alignment horizontal="center"/>
      <protection hidden="1"/>
    </xf>
    <xf numFmtId="0" fontId="4" fillId="6" borderId="55" xfId="6" applyFill="1" applyBorder="1" applyAlignment="1" applyProtection="1">
      <alignment horizontal="center"/>
      <protection hidden="1"/>
    </xf>
    <xf numFmtId="0" fontId="4" fillId="5" borderId="52" xfId="6" applyFill="1" applyBorder="1" applyAlignment="1" applyProtection="1">
      <alignment horizontal="center"/>
      <protection hidden="1"/>
    </xf>
    <xf numFmtId="0" fontId="4" fillId="5" borderId="55" xfId="6" applyFill="1" applyBorder="1" applyAlignment="1" applyProtection="1">
      <alignment horizontal="center"/>
      <protection hidden="1"/>
    </xf>
    <xf numFmtId="0" fontId="4" fillId="6" borderId="56" xfId="6" applyFill="1" applyBorder="1" applyAlignment="1" applyProtection="1">
      <alignment horizontal="center"/>
      <protection hidden="1"/>
    </xf>
    <xf numFmtId="0" fontId="24" fillId="0" borderId="0" xfId="11" applyFont="1" applyAlignment="1" applyProtection="1">
      <alignment horizontal="center" vertical="center"/>
    </xf>
    <xf numFmtId="0" fontId="24" fillId="0" borderId="0" xfId="11" applyFont="1" applyAlignment="1">
      <alignment horizontal="center" vertical="center"/>
      <protection locked="0"/>
    </xf>
    <xf numFmtId="0" fontId="26" fillId="0" borderId="0" xfId="11" applyFont="1" applyAlignment="1" applyProtection="1">
      <alignment horizontal="left" vertical="center"/>
    </xf>
    <xf numFmtId="39" fontId="26" fillId="0" borderId="0" xfId="11" applyNumberFormat="1" applyFont="1" applyAlignment="1" applyProtection="1">
      <alignment horizontal="left" vertical="center"/>
    </xf>
    <xf numFmtId="0" fontId="1" fillId="0" borderId="29" xfId="3" applyFont="1" applyBorder="1" applyAlignment="1" applyProtection="1">
      <alignment horizontal="left" vertical="center" wrapText="1" indent="1"/>
      <protection locked="0"/>
    </xf>
  </cellXfs>
  <cellStyles count="12">
    <cellStyle name="20 % - zvýraznenie3 2" xfId="9" xr:uid="{836187A4-B246-44EF-BE95-7C6E5A23D8F4}"/>
    <cellStyle name="Čiarka" xfId="10" builtinId="3"/>
    <cellStyle name="Čiarka 2" xfId="5" xr:uid="{6D6C52D9-42E8-491E-A4A4-DE6DF5EBB757}"/>
    <cellStyle name="Čiarka 3" xfId="7" xr:uid="{DCF3B9E8-3F3F-43CA-AC94-72A82AF9BA10}"/>
    <cellStyle name="Hypertextové prepojenie" xfId="1" builtinId="8"/>
    <cellStyle name="Normálna" xfId="0" builtinId="0" customBuiltin="1"/>
    <cellStyle name="Normálna 2" xfId="3" xr:uid="{134C6AA6-8DFC-4961-928E-D8D762C7D2B3}"/>
    <cellStyle name="Normálna 3" xfId="6" xr:uid="{C296F92B-FC19-46D0-977C-788425A3FE9F}"/>
    <cellStyle name="Normálna 4" xfId="11" xr:uid="{1B4F40A3-2684-49AF-8C08-D265E253B25E}"/>
    <cellStyle name="Poznámka 2" xfId="4" xr:uid="{ECA817E3-9305-4CBB-BD73-D338204889AC}"/>
    <cellStyle name="Poznámka 3" xfId="8" xr:uid="{BAE0B6D6-A5BA-4D57-B14E-45ED249C03CA}"/>
    <cellStyle name="Zlá" xfId="2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6</xdr:col>
          <xdr:colOff>9525</xdr:colOff>
          <xdr:row>8</xdr:row>
          <xdr:rowOff>0</xdr:rowOff>
        </xdr:to>
        <xdr:sp macro="" textlink="">
          <xdr:nvSpPr>
            <xdr:cNvPr id="20481" name="Check Box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1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0</xdr:colOff>
          <xdr:row>9</xdr:row>
          <xdr:rowOff>561975</xdr:rowOff>
        </xdr:to>
        <xdr:sp macro="" textlink="">
          <xdr:nvSpPr>
            <xdr:cNvPr id="20482" name="Check Box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1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0</xdr:colOff>
          <xdr:row>10</xdr:row>
          <xdr:rowOff>561975</xdr:rowOff>
        </xdr:to>
        <xdr:sp macro="" textlink="">
          <xdr:nvSpPr>
            <xdr:cNvPr id="20483" name="Check Box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:a16="http://schemas.microsoft.com/office/drawing/2014/main" id="{00000000-0008-0000-0100-00000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11</xdr:row>
          <xdr:rowOff>0</xdr:rowOff>
        </xdr:from>
        <xdr:to>
          <xdr:col>6</xdr:col>
          <xdr:colOff>0</xdr:colOff>
          <xdr:row>11</xdr:row>
          <xdr:rowOff>561975</xdr:rowOff>
        </xdr:to>
        <xdr:sp macro="" textlink="">
          <xdr:nvSpPr>
            <xdr:cNvPr id="20484" name="Check Box 4" hidden="1">
              <a:extLst>
                <a:ext uri="{63B3BB69-23CF-44E3-9099-C40C66FF867C}">
                  <a14:compatExt spid="_x0000_s20484"/>
                </a:ext>
                <a:ext uri="{FF2B5EF4-FFF2-40B4-BE49-F238E27FC236}">
                  <a16:creationId xmlns:a16="http://schemas.microsoft.com/office/drawing/2014/main" id="{00000000-0008-0000-0100-00000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9525</xdr:rowOff>
        </xdr:from>
        <xdr:to>
          <xdr:col>6</xdr:col>
          <xdr:colOff>9525</xdr:colOff>
          <xdr:row>9</xdr:row>
          <xdr:rowOff>9525</xdr:rowOff>
        </xdr:to>
        <xdr:sp macro="" textlink="">
          <xdr:nvSpPr>
            <xdr:cNvPr id="20485" name="Check Box 5" hidden="1">
              <a:extLst>
                <a:ext uri="{63B3BB69-23CF-44E3-9099-C40C66FF867C}">
                  <a14:compatExt spid="_x0000_s20485"/>
                </a:ext>
                <a:ext uri="{FF2B5EF4-FFF2-40B4-BE49-F238E27FC236}">
                  <a16:creationId xmlns:a16="http://schemas.microsoft.com/office/drawing/2014/main" id="{00000000-0008-0000-0100-00000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B831A-7ED5-4795-82F4-B8B015358CC0}">
  <dimension ref="B1:K86"/>
  <sheetViews>
    <sheetView topLeftCell="C15" zoomScaleNormal="100" workbookViewId="0">
      <selection activeCell="E21" sqref="E21"/>
    </sheetView>
  </sheetViews>
  <sheetFormatPr defaultColWidth="9.1640625" defaultRowHeight="15"/>
  <cols>
    <col min="1" max="1" width="3.5" style="17" customWidth="1"/>
    <col min="2" max="2" width="5.5" style="17" customWidth="1"/>
    <col min="3" max="3" width="44.1640625" style="18" customWidth="1"/>
    <col min="4" max="4" width="22.1640625" style="18" customWidth="1"/>
    <col min="5" max="5" width="18.1640625" style="18" customWidth="1"/>
    <col min="6" max="6" width="17.1640625" style="18" customWidth="1"/>
    <col min="7" max="7" width="23.1640625" style="18" customWidth="1"/>
    <col min="8" max="8" width="21.6640625" style="18" customWidth="1"/>
    <col min="9" max="9" width="16.1640625" style="17" customWidth="1"/>
    <col min="10" max="10" width="17.1640625" style="17" customWidth="1"/>
    <col min="11" max="11" width="15" style="17" bestFit="1" customWidth="1"/>
    <col min="12" max="12" width="17.5" style="17" bestFit="1" customWidth="1"/>
    <col min="13" max="13" width="19.6640625" style="17" customWidth="1"/>
    <col min="14" max="14" width="14.1640625" style="17" customWidth="1"/>
    <col min="15" max="15" width="18" style="17" bestFit="1" customWidth="1"/>
    <col min="16" max="16" width="14.6640625" style="17" customWidth="1"/>
    <col min="17" max="17" width="18" style="17" bestFit="1" customWidth="1"/>
    <col min="18" max="18" width="14.1640625" style="17" bestFit="1" customWidth="1"/>
    <col min="19" max="19" width="17.5" style="17" bestFit="1" customWidth="1"/>
    <col min="20" max="20" width="15" style="17" bestFit="1" customWidth="1"/>
    <col min="21" max="21" width="17.5" style="17" bestFit="1" customWidth="1"/>
    <col min="22" max="16384" width="9.1640625" style="17"/>
  </cols>
  <sheetData>
    <row r="1" spans="2:11" ht="15.75" thickBot="1"/>
    <row r="2" spans="2:11" ht="36.75" customHeight="1" thickBot="1">
      <c r="B2" s="289" t="s">
        <v>0</v>
      </c>
      <c r="C2" s="290"/>
      <c r="D2" s="290"/>
      <c r="E2" s="290"/>
      <c r="F2" s="290"/>
      <c r="G2" s="290"/>
      <c r="H2" s="290"/>
      <c r="I2" s="290"/>
      <c r="J2" s="290"/>
      <c r="K2" s="291"/>
    </row>
    <row r="3" spans="2:11" ht="45.75" thickBot="1">
      <c r="B3" s="19" t="s">
        <v>1</v>
      </c>
      <c r="C3" s="20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2" t="s">
        <v>7</v>
      </c>
      <c r="I3" s="23" t="s">
        <v>8</v>
      </c>
      <c r="J3" s="24" t="s">
        <v>9</v>
      </c>
      <c r="K3" s="24" t="s">
        <v>10</v>
      </c>
    </row>
    <row r="4" spans="2:11">
      <c r="B4" s="25">
        <v>1</v>
      </c>
      <c r="C4" s="26" t="s">
        <v>11</v>
      </c>
      <c r="D4" s="27" t="s">
        <v>12</v>
      </c>
      <c r="E4" s="28">
        <v>78443.25</v>
      </c>
      <c r="F4" s="28">
        <v>0</v>
      </c>
      <c r="G4" s="144" t="s">
        <v>13</v>
      </c>
      <c r="H4" s="29">
        <v>70598.925000000003</v>
      </c>
      <c r="I4" s="30">
        <f>H4/H$14*100</f>
        <v>90</v>
      </c>
      <c r="J4" s="31">
        <f t="shared" ref="J4:J6" si="0">IF(I4=0,0,(E4-F4)/I4)</f>
        <v>871.5916666666667</v>
      </c>
      <c r="K4" s="32">
        <f t="shared" ref="K4:K5" si="1">IF((E4-F4)=0,0,H4/(E4-F4))</f>
        <v>0.9</v>
      </c>
    </row>
    <row r="5" spans="2:11">
      <c r="B5" s="25">
        <v>2</v>
      </c>
      <c r="C5" s="33" t="s">
        <v>14</v>
      </c>
      <c r="D5" s="145" t="s">
        <v>15</v>
      </c>
      <c r="E5" s="35">
        <v>5</v>
      </c>
      <c r="F5" s="35">
        <v>0</v>
      </c>
      <c r="G5" s="144" t="s">
        <v>16</v>
      </c>
      <c r="H5" s="36">
        <v>7844.3249999999998</v>
      </c>
      <c r="I5" s="37">
        <f t="shared" ref="I5:I13" si="2">H5/H$14*100</f>
        <v>10</v>
      </c>
      <c r="J5" s="31">
        <f t="shared" si="0"/>
        <v>0.5</v>
      </c>
      <c r="K5" s="32">
        <f t="shared" si="1"/>
        <v>1568.865</v>
      </c>
    </row>
    <row r="6" spans="2:11">
      <c r="B6" s="25">
        <v>3</v>
      </c>
      <c r="C6" s="33" t="s">
        <v>17</v>
      </c>
      <c r="D6" s="34" t="s">
        <v>17</v>
      </c>
      <c r="E6" s="35">
        <v>0</v>
      </c>
      <c r="F6" s="35">
        <v>0</v>
      </c>
      <c r="G6" s="144" t="s">
        <v>18</v>
      </c>
      <c r="H6" s="36">
        <v>0</v>
      </c>
      <c r="I6" s="37">
        <f t="shared" si="2"/>
        <v>0</v>
      </c>
      <c r="J6" s="31">
        <f t="shared" si="0"/>
        <v>0</v>
      </c>
      <c r="K6" s="32">
        <f>IF((E6-F6)=0,0,H6/(E6-F6))</f>
        <v>0</v>
      </c>
    </row>
    <row r="7" spans="2:11">
      <c r="B7" s="25">
        <v>4</v>
      </c>
      <c r="C7" s="33" t="s">
        <v>17</v>
      </c>
      <c r="D7" s="34" t="s">
        <v>17</v>
      </c>
      <c r="E7" s="35">
        <v>0</v>
      </c>
      <c r="F7" s="35">
        <v>0</v>
      </c>
      <c r="G7" s="144" t="s">
        <v>18</v>
      </c>
      <c r="H7" s="36">
        <v>0</v>
      </c>
      <c r="I7" s="37">
        <f t="shared" si="2"/>
        <v>0</v>
      </c>
      <c r="J7" s="31">
        <f>IF(I7=0,0,(E7-F7)/I7)</f>
        <v>0</v>
      </c>
      <c r="K7" s="32">
        <f>IF((E7-F7)=0,0,H7/(E7-F7))</f>
        <v>0</v>
      </c>
    </row>
    <row r="8" spans="2:11">
      <c r="B8" s="25">
        <v>5</v>
      </c>
      <c r="C8" s="38" t="s">
        <v>17</v>
      </c>
      <c r="D8" s="39" t="s">
        <v>17</v>
      </c>
      <c r="E8" s="40">
        <v>0</v>
      </c>
      <c r="F8" s="35">
        <v>0</v>
      </c>
      <c r="G8" s="144" t="s">
        <v>18</v>
      </c>
      <c r="H8" s="41">
        <v>0</v>
      </c>
      <c r="I8" s="37">
        <f t="shared" si="2"/>
        <v>0</v>
      </c>
      <c r="J8" s="31">
        <f>IF(I8=0,0,(E8-F8)/I8)</f>
        <v>0</v>
      </c>
      <c r="K8" s="32">
        <f>IF((E8-F8)=0,0,H8/(E8-F8))</f>
        <v>0</v>
      </c>
    </row>
    <row r="9" spans="2:11">
      <c r="B9" s="25">
        <v>6</v>
      </c>
      <c r="C9" s="38" t="s">
        <v>17</v>
      </c>
      <c r="D9" s="39" t="s">
        <v>17</v>
      </c>
      <c r="E9" s="40">
        <v>0</v>
      </c>
      <c r="F9" s="35">
        <v>0</v>
      </c>
      <c r="G9" s="144" t="s">
        <v>18</v>
      </c>
      <c r="H9" s="41">
        <v>0</v>
      </c>
      <c r="I9" s="37">
        <f t="shared" si="2"/>
        <v>0</v>
      </c>
      <c r="J9" s="31">
        <f t="shared" ref="J9:J13" si="3">IF(I9=0,0,(E9-F9)/I9)</f>
        <v>0</v>
      </c>
      <c r="K9" s="32">
        <f t="shared" ref="K9:K13" si="4">IF((E9-F9)=0,0,H9/(E9-F9))</f>
        <v>0</v>
      </c>
    </row>
    <row r="10" spans="2:11">
      <c r="B10" s="25">
        <v>7</v>
      </c>
      <c r="C10" s="38" t="s">
        <v>17</v>
      </c>
      <c r="D10" s="39" t="s">
        <v>17</v>
      </c>
      <c r="E10" s="40">
        <v>0</v>
      </c>
      <c r="F10" s="35">
        <v>0</v>
      </c>
      <c r="G10" s="144" t="s">
        <v>18</v>
      </c>
      <c r="H10" s="41">
        <v>0</v>
      </c>
      <c r="I10" s="37">
        <f t="shared" si="2"/>
        <v>0</v>
      </c>
      <c r="J10" s="31">
        <f t="shared" si="3"/>
        <v>0</v>
      </c>
      <c r="K10" s="32">
        <f t="shared" si="4"/>
        <v>0</v>
      </c>
    </row>
    <row r="11" spans="2:11">
      <c r="B11" s="25">
        <v>8</v>
      </c>
      <c r="C11" s="38" t="s">
        <v>17</v>
      </c>
      <c r="D11" s="39" t="s">
        <v>17</v>
      </c>
      <c r="E11" s="40">
        <v>0</v>
      </c>
      <c r="F11" s="35">
        <v>0</v>
      </c>
      <c r="G11" s="144" t="s">
        <v>18</v>
      </c>
      <c r="H11" s="41">
        <v>0</v>
      </c>
      <c r="I11" s="37">
        <f t="shared" si="2"/>
        <v>0</v>
      </c>
      <c r="J11" s="31">
        <f t="shared" si="3"/>
        <v>0</v>
      </c>
      <c r="K11" s="32">
        <f t="shared" si="4"/>
        <v>0</v>
      </c>
    </row>
    <row r="12" spans="2:11">
      <c r="B12" s="25">
        <v>9</v>
      </c>
      <c r="C12" s="38" t="s">
        <v>17</v>
      </c>
      <c r="D12" s="39" t="s">
        <v>17</v>
      </c>
      <c r="E12" s="40">
        <v>0</v>
      </c>
      <c r="F12" s="35">
        <v>0</v>
      </c>
      <c r="G12" s="144" t="s">
        <v>18</v>
      </c>
      <c r="H12" s="41">
        <v>0</v>
      </c>
      <c r="I12" s="37">
        <f t="shared" si="2"/>
        <v>0</v>
      </c>
      <c r="J12" s="31">
        <f t="shared" si="3"/>
        <v>0</v>
      </c>
      <c r="K12" s="32">
        <f t="shared" si="4"/>
        <v>0</v>
      </c>
    </row>
    <row r="13" spans="2:11">
      <c r="B13" s="25">
        <v>10</v>
      </c>
      <c r="C13" s="38" t="s">
        <v>17</v>
      </c>
      <c r="D13" s="39" t="s">
        <v>17</v>
      </c>
      <c r="E13" s="40">
        <v>0</v>
      </c>
      <c r="F13" s="35">
        <v>0</v>
      </c>
      <c r="G13" s="144" t="s">
        <v>18</v>
      </c>
      <c r="H13" s="41">
        <v>0</v>
      </c>
      <c r="I13" s="37">
        <f t="shared" si="2"/>
        <v>0</v>
      </c>
      <c r="J13" s="31">
        <f t="shared" si="3"/>
        <v>0</v>
      </c>
      <c r="K13" s="32">
        <f t="shared" si="4"/>
        <v>0</v>
      </c>
    </row>
    <row r="14" spans="2:11" ht="15.75" customHeight="1" thickBot="1">
      <c r="B14" s="42"/>
      <c r="C14" s="43" t="s">
        <v>19</v>
      </c>
      <c r="D14" s="44"/>
      <c r="E14" s="44"/>
      <c r="F14" s="44"/>
      <c r="G14" s="44"/>
      <c r="H14" s="45">
        <f>SUM(H4:H13)</f>
        <v>78443.25</v>
      </c>
      <c r="I14" s="46">
        <f>SUM(I4:I13)</f>
        <v>100</v>
      </c>
      <c r="J14" s="47"/>
      <c r="K14" s="48"/>
    </row>
    <row r="15" spans="2:11" ht="15.75" thickBot="1"/>
    <row r="16" spans="2:11" ht="35.25" customHeight="1" thickBot="1">
      <c r="B16" s="292" t="s">
        <v>20</v>
      </c>
      <c r="C16" s="293"/>
      <c r="D16" s="293"/>
      <c r="E16" s="293"/>
      <c r="F16" s="293"/>
      <c r="G16" s="293"/>
      <c r="H16" s="293"/>
      <c r="I16" s="293"/>
      <c r="J16" s="294"/>
    </row>
    <row r="17" spans="2:10">
      <c r="B17" s="295" t="s">
        <v>1</v>
      </c>
      <c r="C17" s="297" t="s">
        <v>2</v>
      </c>
      <c r="D17" s="299" t="s">
        <v>21</v>
      </c>
      <c r="E17" s="301" t="s">
        <v>22</v>
      </c>
      <c r="F17" s="302"/>
      <c r="G17" s="303" t="s">
        <v>23</v>
      </c>
      <c r="H17" s="304"/>
      <c r="I17" s="305" t="s">
        <v>24</v>
      </c>
      <c r="J17" s="302"/>
    </row>
    <row r="18" spans="2:10">
      <c r="B18" s="296"/>
      <c r="C18" s="298"/>
      <c r="D18" s="300"/>
      <c r="E18" s="49" t="s">
        <v>22</v>
      </c>
      <c r="F18" s="50" t="s">
        <v>25</v>
      </c>
      <c r="G18" s="51" t="s">
        <v>23</v>
      </c>
      <c r="H18" s="52" t="s">
        <v>26</v>
      </c>
      <c r="I18" s="53" t="s">
        <v>24</v>
      </c>
      <c r="J18" s="50" t="s">
        <v>27</v>
      </c>
    </row>
    <row r="19" spans="2:10">
      <c r="B19" s="49" cm="1">
        <f t="array" ref="B19:B28">B4:B13</f>
        <v>1</v>
      </c>
      <c r="C19" s="55" t="str" cm="1">
        <f t="array" ref="C19:C28">C4:C13</f>
        <v>Cena celkom</v>
      </c>
      <c r="D19" s="57" cm="1">
        <f t="array" ref="D19:D28">I4:I13</f>
        <v>90</v>
      </c>
      <c r="E19" s="59">
        <v>191.88</v>
      </c>
      <c r="F19" s="60">
        <f>IF(I4=100,"0",IF((E4-F4)=0,0,(IF(G4="čím menej, tým lepšie",(I4*(E4-E19)/(E4-F4)),(I4*(E19-F4)/(E4-F4))))))</f>
        <v>89.779851038808303</v>
      </c>
      <c r="G19" s="146">
        <v>78443.25</v>
      </c>
      <c r="H19" s="61">
        <f>IF(I4=100,"0",IF((E4-F4)=0,0,IF(G4="čím menej, tým lepšie",(I4*(E4-G19)/(E4-F4)),(I4*(G19-F4)/(E4-F4)))))</f>
        <v>0</v>
      </c>
      <c r="I19" s="59">
        <v>120000</v>
      </c>
      <c r="J19" s="60">
        <f>IF(I4=100,"0",IF((E4-F4)=0,0,IF(G4="čím menej, tým lepšie",(I4*(E4-I19)/(E4-F4)),(I4*(I19-F4)/(E4-F4)))))</f>
        <v>-47.679150213689518</v>
      </c>
    </row>
    <row r="20" spans="2:10" ht="15" customHeight="1">
      <c r="B20" s="49">
        <v>2</v>
      </c>
      <c r="C20" s="55" t="str">
        <v>Skúsenosti stavbyvedúceho</v>
      </c>
      <c r="D20" s="57">
        <v>10</v>
      </c>
      <c r="E20" s="59">
        <v>0</v>
      </c>
      <c r="F20" s="60">
        <f>IF(I5=100,"0",IF((E5-F5)=0,0,(IF(G5="čím menej, tým lepšie",(I5*(E5-E20)/(E5-F5)),(I5*(E20-F5)/(E5-F5))))))</f>
        <v>0</v>
      </c>
      <c r="G20" s="59">
        <v>5</v>
      </c>
      <c r="H20" s="61">
        <f t="shared" ref="H20:H28" si="5">IF(I5=100,"0",IF((E5-F5)=0,0,IF(G5="čím menej, tým lepšie",(I5*(E5-G20)/(E5-F5)),(I5*(G20-F5)/(E5-F5)))))</f>
        <v>10</v>
      </c>
      <c r="I20" s="59">
        <v>1</v>
      </c>
      <c r="J20" s="60">
        <f t="shared" ref="J20:J28" si="6">IF(I5=100,"0",IF((E5-F5)=0,0,IF(G5="čím menej, tým lepšie",(I5*(E5-I20)/(E5-F5)),(I5*(I20-F5)/(E5-F5)))))</f>
        <v>2</v>
      </c>
    </row>
    <row r="21" spans="2:10" ht="15.75" customHeight="1">
      <c r="B21" s="49">
        <v>3</v>
      </c>
      <c r="C21" s="55" t="str">
        <v>...</v>
      </c>
      <c r="D21" s="57">
        <v>0</v>
      </c>
      <c r="E21" s="59">
        <v>0</v>
      </c>
      <c r="F21" s="60">
        <f>IF(I6=100,"0",IF((E6-F6)=0,0,(IF(G6="čím menej, tým lepšie",(I6*(E6-E21)/(E6-F6)),(I6*(E21-F6)/(E6-F6))))))</f>
        <v>0</v>
      </c>
      <c r="G21" s="59">
        <v>0</v>
      </c>
      <c r="H21" s="61">
        <f t="shared" si="5"/>
        <v>0</v>
      </c>
      <c r="I21" s="59">
        <v>0</v>
      </c>
      <c r="J21" s="60">
        <f t="shared" si="6"/>
        <v>0</v>
      </c>
    </row>
    <row r="22" spans="2:10">
      <c r="B22" s="49">
        <v>4</v>
      </c>
      <c r="C22" s="55" t="str">
        <v>...</v>
      </c>
      <c r="D22" s="57">
        <v>0</v>
      </c>
      <c r="E22" s="59">
        <v>0</v>
      </c>
      <c r="F22" s="60">
        <f>IF(I7=100,"0",IF((E7-F7)=0,0,(IF(G7="čím menej, tým lepšie",(I7*(E7-E22)/(E7-F7)),(I7*(E22-F7)/(E7-F7))))))</f>
        <v>0</v>
      </c>
      <c r="G22" s="59">
        <v>0</v>
      </c>
      <c r="H22" s="61">
        <f t="shared" si="5"/>
        <v>0</v>
      </c>
      <c r="I22" s="59">
        <v>0</v>
      </c>
      <c r="J22" s="60">
        <f t="shared" si="6"/>
        <v>0</v>
      </c>
    </row>
    <row r="23" spans="2:10">
      <c r="B23" s="49">
        <v>5</v>
      </c>
      <c r="C23" s="55" t="str">
        <v>...</v>
      </c>
      <c r="D23" s="57">
        <v>0</v>
      </c>
      <c r="E23" s="59">
        <v>0</v>
      </c>
      <c r="F23" s="60">
        <f>IF(I8=100,"0",IF((E8-F8)=0,0,(IF(G8="čím menej, tým lepšie",(I8*(E8-E23)/(E8-F8)),(I8*(E23-F8)/(E8-F8))))))</f>
        <v>0</v>
      </c>
      <c r="G23" s="59">
        <v>0</v>
      </c>
      <c r="H23" s="61">
        <f t="shared" si="5"/>
        <v>0</v>
      </c>
      <c r="I23" s="59">
        <v>0</v>
      </c>
      <c r="J23" s="60">
        <f t="shared" si="6"/>
        <v>0</v>
      </c>
    </row>
    <row r="24" spans="2:10">
      <c r="B24" s="49">
        <v>6</v>
      </c>
      <c r="C24" s="55" t="str">
        <v>...</v>
      </c>
      <c r="D24" s="57">
        <v>0</v>
      </c>
      <c r="E24" s="59">
        <v>0</v>
      </c>
      <c r="F24" s="60">
        <f t="shared" ref="F24:F28" si="7">IF(I9=100,"0",IF((E9-F9)=0,0,(IF(G9="čím menej, tým lepšie",(I9*(E9-E24)/(E9-F9)),(I9*(E24-F9)/(E9-F9))))))</f>
        <v>0</v>
      </c>
      <c r="G24" s="59">
        <v>0</v>
      </c>
      <c r="H24" s="61">
        <f t="shared" si="5"/>
        <v>0</v>
      </c>
      <c r="I24" s="59">
        <v>0</v>
      </c>
      <c r="J24" s="60">
        <f t="shared" si="6"/>
        <v>0</v>
      </c>
    </row>
    <row r="25" spans="2:10">
      <c r="B25" s="49">
        <v>7</v>
      </c>
      <c r="C25" s="55" t="str">
        <v>...</v>
      </c>
      <c r="D25" s="57">
        <v>0</v>
      </c>
      <c r="E25" s="59">
        <v>0</v>
      </c>
      <c r="F25" s="60">
        <f t="shared" si="7"/>
        <v>0</v>
      </c>
      <c r="G25" s="59">
        <v>0</v>
      </c>
      <c r="H25" s="61">
        <f t="shared" si="5"/>
        <v>0</v>
      </c>
      <c r="I25" s="59">
        <v>0</v>
      </c>
      <c r="J25" s="60">
        <f t="shared" si="6"/>
        <v>0</v>
      </c>
    </row>
    <row r="26" spans="2:10">
      <c r="B26" s="49">
        <v>8</v>
      </c>
      <c r="C26" s="55" t="str">
        <v>...</v>
      </c>
      <c r="D26" s="57">
        <v>0</v>
      </c>
      <c r="E26" s="59">
        <v>0</v>
      </c>
      <c r="F26" s="60">
        <f t="shared" si="7"/>
        <v>0</v>
      </c>
      <c r="G26" s="59">
        <v>0</v>
      </c>
      <c r="H26" s="61">
        <f t="shared" si="5"/>
        <v>0</v>
      </c>
      <c r="I26" s="59">
        <v>0</v>
      </c>
      <c r="J26" s="60">
        <f t="shared" si="6"/>
        <v>0</v>
      </c>
    </row>
    <row r="27" spans="2:10">
      <c r="B27" s="49">
        <v>9</v>
      </c>
      <c r="C27" s="55" t="str">
        <v>...</v>
      </c>
      <c r="D27" s="57">
        <v>0</v>
      </c>
      <c r="E27" s="59">
        <v>0</v>
      </c>
      <c r="F27" s="60">
        <f t="shared" si="7"/>
        <v>0</v>
      </c>
      <c r="G27" s="59">
        <v>0</v>
      </c>
      <c r="H27" s="61">
        <f t="shared" si="5"/>
        <v>0</v>
      </c>
      <c r="I27" s="59">
        <v>0</v>
      </c>
      <c r="J27" s="60">
        <f t="shared" si="6"/>
        <v>0</v>
      </c>
    </row>
    <row r="28" spans="2:10" ht="15.75" thickBot="1">
      <c r="B28" s="54">
        <v>10</v>
      </c>
      <c r="C28" s="56" t="str">
        <v>...</v>
      </c>
      <c r="D28" s="58">
        <v>0</v>
      </c>
      <c r="E28" s="59">
        <v>0</v>
      </c>
      <c r="F28" s="60">
        <f t="shared" si="7"/>
        <v>0</v>
      </c>
      <c r="G28" s="59">
        <v>0</v>
      </c>
      <c r="H28" s="61">
        <f t="shared" si="5"/>
        <v>0</v>
      </c>
      <c r="I28" s="59">
        <v>0</v>
      </c>
      <c r="J28" s="60">
        <f t="shared" si="6"/>
        <v>0</v>
      </c>
    </row>
    <row r="29" spans="2:10" ht="15.75" thickBot="1">
      <c r="B29" s="62"/>
      <c r="C29" s="63" t="s">
        <v>28</v>
      </c>
      <c r="D29" s="64">
        <f>SUM(_xlfn.ANCHORARRAY(D19))</f>
        <v>100</v>
      </c>
      <c r="E29" s="63"/>
      <c r="F29" s="65">
        <f>SUM(F19:F28)</f>
        <v>89.779851038808303</v>
      </c>
      <c r="G29" s="66"/>
      <c r="H29" s="65">
        <f t="shared" ref="H29:J29" si="8">SUM(H19:H28)</f>
        <v>10</v>
      </c>
      <c r="I29" s="66"/>
      <c r="J29" s="67">
        <f t="shared" si="8"/>
        <v>-45.679150213689518</v>
      </c>
    </row>
    <row r="31" spans="2:10" ht="36.75" customHeight="1" thickBot="1">
      <c r="B31" s="274" t="s">
        <v>29</v>
      </c>
      <c r="C31" s="275"/>
      <c r="D31" s="275"/>
      <c r="E31" s="275"/>
      <c r="F31" s="275"/>
      <c r="G31" s="275"/>
      <c r="H31" s="275"/>
      <c r="I31" s="275"/>
      <c r="J31" s="276"/>
    </row>
    <row r="32" spans="2:10">
      <c r="B32" s="277" t="s">
        <v>1</v>
      </c>
      <c r="C32" s="279" t="s">
        <v>2</v>
      </c>
      <c r="D32" s="280"/>
      <c r="E32" s="283" t="s">
        <v>22</v>
      </c>
      <c r="F32" s="284"/>
      <c r="G32" s="285" t="s">
        <v>23</v>
      </c>
      <c r="H32" s="286"/>
      <c r="I32" s="287" t="s">
        <v>24</v>
      </c>
      <c r="J32" s="288"/>
    </row>
    <row r="33" spans="2:10">
      <c r="B33" s="278"/>
      <c r="C33" s="281"/>
      <c r="D33" s="282"/>
      <c r="E33" s="68" t="s">
        <v>22</v>
      </c>
      <c r="F33" s="69" t="s">
        <v>30</v>
      </c>
      <c r="G33" s="70" t="s">
        <v>23</v>
      </c>
      <c r="H33" s="71" t="s">
        <v>31</v>
      </c>
      <c r="I33" s="72" t="s">
        <v>24</v>
      </c>
      <c r="J33" s="73" t="s">
        <v>27</v>
      </c>
    </row>
    <row r="34" spans="2:10">
      <c r="B34" s="74" cm="1">
        <f t="array" ref="B34:B43">B19:B28</f>
        <v>1</v>
      </c>
      <c r="C34" s="76" t="str" cm="1">
        <f t="array" ref="C34:C43">C19:C28</f>
        <v>Cena celkom</v>
      </c>
      <c r="D34" s="78"/>
      <c r="E34" s="79">
        <f>E19</f>
        <v>191.88</v>
      </c>
      <c r="F34" s="80">
        <f>E34</f>
        <v>191.88</v>
      </c>
      <c r="G34" s="79">
        <f>G19</f>
        <v>78443.25</v>
      </c>
      <c r="H34" s="81">
        <f>G34</f>
        <v>78443.25</v>
      </c>
      <c r="I34" s="79">
        <f>I19</f>
        <v>120000</v>
      </c>
      <c r="J34" s="82">
        <f>I34</f>
        <v>120000</v>
      </c>
    </row>
    <row r="35" spans="2:10">
      <c r="B35" s="74">
        <v>2</v>
      </c>
      <c r="C35" s="76" t="str">
        <v>Skúsenosti stavbyvedúceho</v>
      </c>
      <c r="D35" s="78"/>
      <c r="E35" s="79">
        <f>E20</f>
        <v>0</v>
      </c>
      <c r="F35" s="80">
        <f>IF(I5=100,"0",IF((E5-F5)=0,0,IF(G5="čím menej, tým lepšie",(-(E5-E35)*(H5/(E5-F5))),-(E35-F5)*(H5/(E5-F5)))))</f>
        <v>0</v>
      </c>
      <c r="G35" s="79">
        <f t="shared" ref="G35:G43" si="9">G20</f>
        <v>5</v>
      </c>
      <c r="H35" s="81">
        <f>IF(I5=100,"0",IF((E5-F5)=0,0,IF(G5="čím menej, tým lepšie",(-(E5-G35)*(H5/(E5-F5))),-(G35-F5)*(H5/(E5-F5)))))</f>
        <v>-7844.3249999999998</v>
      </c>
      <c r="I35" s="79">
        <f t="shared" ref="I35:I43" si="10">I20</f>
        <v>1</v>
      </c>
      <c r="J35" s="82">
        <f>IF(I5=100,"0",IF((E5-F5)=0,0,IF(G5="čím menej, tým lepšie",(-(E5-I35)*(H5/(E5-F5))),-(I35-F5)*(H5/(E5-F5)))))</f>
        <v>-1568.865</v>
      </c>
    </row>
    <row r="36" spans="2:10">
      <c r="B36" s="74">
        <v>3</v>
      </c>
      <c r="C36" s="76" t="str">
        <v>...</v>
      </c>
      <c r="D36" s="78"/>
      <c r="E36" s="79">
        <f t="shared" ref="E36:E43" si="11">E21</f>
        <v>0</v>
      </c>
      <c r="F36" s="80">
        <f t="shared" ref="F36:F43" si="12">IF(I6=100,"0",IF((E6-F6)=0,0,IF(G6="čím menej, tým lepšie",(-(E6-E36)*(H6/(E6-F6))),-(E36-F6)*(H6/(E6-F6)))))</f>
        <v>0</v>
      </c>
      <c r="G36" s="79">
        <f t="shared" si="9"/>
        <v>0</v>
      </c>
      <c r="H36" s="81">
        <f t="shared" ref="H36:H43" si="13">IF(I6=100,"0",IF((E6-F6)=0,0,IF(G6="čím menej, tým lepšie",(-(E6-G36)*(H6/(E6-F6))),-(G36-F6)*(H6/(E6-F6)))))</f>
        <v>0</v>
      </c>
      <c r="I36" s="79">
        <f>I21</f>
        <v>0</v>
      </c>
      <c r="J36" s="82">
        <f t="shared" ref="J36:J43" si="14">IF(I6=100,"0",IF((E6-F6)=0,0,IF(G6="čím menej, tým lepšie",(-(E6-I36)*(H6/(E6-F6))),-(I36-F6)*(H6/(E6-F6)))))</f>
        <v>0</v>
      </c>
    </row>
    <row r="37" spans="2:10">
      <c r="B37" s="74">
        <v>4</v>
      </c>
      <c r="C37" s="76" t="str">
        <v>...</v>
      </c>
      <c r="D37" s="78"/>
      <c r="E37" s="79">
        <f t="shared" si="11"/>
        <v>0</v>
      </c>
      <c r="F37" s="80">
        <f t="shared" si="12"/>
        <v>0</v>
      </c>
      <c r="G37" s="79">
        <f t="shared" si="9"/>
        <v>0</v>
      </c>
      <c r="H37" s="81">
        <f t="shared" si="13"/>
        <v>0</v>
      </c>
      <c r="I37" s="79">
        <f t="shared" si="10"/>
        <v>0</v>
      </c>
      <c r="J37" s="82">
        <f t="shared" si="14"/>
        <v>0</v>
      </c>
    </row>
    <row r="38" spans="2:10">
      <c r="B38" s="74">
        <v>5</v>
      </c>
      <c r="C38" s="76" t="str">
        <v>...</v>
      </c>
      <c r="D38" s="78"/>
      <c r="E38" s="79">
        <f t="shared" si="11"/>
        <v>0</v>
      </c>
      <c r="F38" s="80">
        <f t="shared" si="12"/>
        <v>0</v>
      </c>
      <c r="G38" s="79">
        <f t="shared" si="9"/>
        <v>0</v>
      </c>
      <c r="H38" s="81">
        <f t="shared" si="13"/>
        <v>0</v>
      </c>
      <c r="I38" s="79">
        <f t="shared" si="10"/>
        <v>0</v>
      </c>
      <c r="J38" s="82">
        <f t="shared" si="14"/>
        <v>0</v>
      </c>
    </row>
    <row r="39" spans="2:10">
      <c r="B39" s="74">
        <v>6</v>
      </c>
      <c r="C39" s="76" t="str">
        <v>...</v>
      </c>
      <c r="D39" s="78"/>
      <c r="E39" s="79">
        <f t="shared" si="11"/>
        <v>0</v>
      </c>
      <c r="F39" s="80">
        <f t="shared" si="12"/>
        <v>0</v>
      </c>
      <c r="G39" s="79">
        <f t="shared" si="9"/>
        <v>0</v>
      </c>
      <c r="H39" s="81">
        <f t="shared" si="13"/>
        <v>0</v>
      </c>
      <c r="I39" s="79">
        <f t="shared" si="10"/>
        <v>0</v>
      </c>
      <c r="J39" s="82">
        <f t="shared" si="14"/>
        <v>0</v>
      </c>
    </row>
    <row r="40" spans="2:10">
      <c r="B40" s="74">
        <v>7</v>
      </c>
      <c r="C40" s="76" t="str">
        <v>...</v>
      </c>
      <c r="D40" s="78"/>
      <c r="E40" s="79">
        <f t="shared" si="11"/>
        <v>0</v>
      </c>
      <c r="F40" s="80">
        <f t="shared" si="12"/>
        <v>0</v>
      </c>
      <c r="G40" s="79">
        <f t="shared" si="9"/>
        <v>0</v>
      </c>
      <c r="H40" s="81">
        <f t="shared" si="13"/>
        <v>0</v>
      </c>
      <c r="I40" s="79">
        <f t="shared" si="10"/>
        <v>0</v>
      </c>
      <c r="J40" s="82">
        <f t="shared" si="14"/>
        <v>0</v>
      </c>
    </row>
    <row r="41" spans="2:10" ht="15.75" customHeight="1">
      <c r="B41" s="74">
        <v>8</v>
      </c>
      <c r="C41" s="76" t="str">
        <v>...</v>
      </c>
      <c r="D41" s="78"/>
      <c r="E41" s="79">
        <f t="shared" si="11"/>
        <v>0</v>
      </c>
      <c r="F41" s="80">
        <f t="shared" si="12"/>
        <v>0</v>
      </c>
      <c r="G41" s="79">
        <f t="shared" si="9"/>
        <v>0</v>
      </c>
      <c r="H41" s="81">
        <f t="shared" si="13"/>
        <v>0</v>
      </c>
      <c r="I41" s="79">
        <f t="shared" si="10"/>
        <v>0</v>
      </c>
      <c r="J41" s="82">
        <f t="shared" si="14"/>
        <v>0</v>
      </c>
    </row>
    <row r="42" spans="2:10">
      <c r="B42" s="74">
        <v>9</v>
      </c>
      <c r="C42" s="76" t="str">
        <v>...</v>
      </c>
      <c r="D42" s="78"/>
      <c r="E42" s="79">
        <f t="shared" si="11"/>
        <v>0</v>
      </c>
      <c r="F42" s="80">
        <f t="shared" si="12"/>
        <v>0</v>
      </c>
      <c r="G42" s="79">
        <f t="shared" si="9"/>
        <v>0</v>
      </c>
      <c r="H42" s="81">
        <f t="shared" si="13"/>
        <v>0</v>
      </c>
      <c r="I42" s="79">
        <f t="shared" si="10"/>
        <v>0</v>
      </c>
      <c r="J42" s="82">
        <f t="shared" si="14"/>
        <v>0</v>
      </c>
    </row>
    <row r="43" spans="2:10" ht="15.75" thickBot="1">
      <c r="B43" s="75">
        <v>10</v>
      </c>
      <c r="C43" s="77" t="str">
        <v>...</v>
      </c>
      <c r="D43" s="83"/>
      <c r="E43" s="79">
        <f t="shared" si="11"/>
        <v>0</v>
      </c>
      <c r="F43" s="80">
        <f t="shared" si="12"/>
        <v>0</v>
      </c>
      <c r="G43" s="79">
        <f t="shared" si="9"/>
        <v>0</v>
      </c>
      <c r="H43" s="81">
        <f t="shared" si="13"/>
        <v>0</v>
      </c>
      <c r="I43" s="79">
        <f t="shared" si="10"/>
        <v>0</v>
      </c>
      <c r="J43" s="82">
        <f t="shared" si="14"/>
        <v>0</v>
      </c>
    </row>
    <row r="44" spans="2:10" ht="15.75" thickBot="1">
      <c r="B44" s="84"/>
      <c r="C44" s="85" t="s">
        <v>28</v>
      </c>
      <c r="D44" s="85"/>
      <c r="E44" s="85"/>
      <c r="F44" s="86">
        <f>SUM(F34:F43)</f>
        <v>191.88</v>
      </c>
      <c r="G44" s="86"/>
      <c r="H44" s="86">
        <f t="shared" ref="H44:J44" si="15">SUM(H34:H43)</f>
        <v>70598.925000000003</v>
      </c>
      <c r="I44" s="86"/>
      <c r="J44" s="87">
        <f t="shared" si="15"/>
        <v>118431.13499999999</v>
      </c>
    </row>
    <row r="45" spans="2:10" ht="15.75" thickBot="1"/>
    <row r="46" spans="2:10" ht="36" customHeight="1" thickBot="1">
      <c r="B46" s="260" t="s">
        <v>32</v>
      </c>
      <c r="C46" s="261"/>
      <c r="D46" s="261"/>
      <c r="E46" s="261"/>
      <c r="F46" s="261"/>
      <c r="G46" s="261"/>
      <c r="H46" s="261"/>
      <c r="I46" s="261"/>
      <c r="J46" s="262"/>
    </row>
    <row r="47" spans="2:10" ht="15.75" customHeight="1">
      <c r="B47" s="263" t="s">
        <v>1</v>
      </c>
      <c r="C47" s="265" t="s">
        <v>2</v>
      </c>
      <c r="D47" s="266"/>
      <c r="E47" s="263" t="s">
        <v>22</v>
      </c>
      <c r="F47" s="269"/>
      <c r="G47" s="270" t="s">
        <v>23</v>
      </c>
      <c r="H47" s="271"/>
      <c r="I47" s="272" t="s">
        <v>24</v>
      </c>
      <c r="J47" s="273"/>
    </row>
    <row r="48" spans="2:10">
      <c r="B48" s="264"/>
      <c r="C48" s="267"/>
      <c r="D48" s="268"/>
      <c r="E48" s="88" t="s">
        <v>22</v>
      </c>
      <c r="F48" s="89" t="s">
        <v>30</v>
      </c>
      <c r="G48" s="90" t="s">
        <v>23</v>
      </c>
      <c r="H48" s="91" t="s">
        <v>31</v>
      </c>
      <c r="I48" s="92" t="s">
        <v>24</v>
      </c>
      <c r="J48" s="93" t="s">
        <v>27</v>
      </c>
    </row>
    <row r="49" spans="2:10">
      <c r="B49" s="94" cm="1">
        <f t="array" ref="B49:B58">B34:B43</f>
        <v>1</v>
      </c>
      <c r="C49" s="96" t="str" cm="1">
        <f t="array" ref="C49:C58">C34:C43</f>
        <v>Cena celkom</v>
      </c>
      <c r="D49" s="98"/>
      <c r="E49" s="79">
        <f>E19</f>
        <v>191.88</v>
      </c>
      <c r="F49" s="99">
        <f>E49</f>
        <v>191.88</v>
      </c>
      <c r="G49" s="79">
        <f>G19</f>
        <v>78443.25</v>
      </c>
      <c r="H49" s="100">
        <f>G49</f>
        <v>78443.25</v>
      </c>
      <c r="I49" s="79">
        <f>I19</f>
        <v>120000</v>
      </c>
      <c r="J49" s="101">
        <f>I49</f>
        <v>120000</v>
      </c>
    </row>
    <row r="50" spans="2:10">
      <c r="B50" s="94">
        <v>2</v>
      </c>
      <c r="C50" s="96" t="str">
        <v>Skúsenosti stavbyvedúceho</v>
      </c>
      <c r="D50" s="98"/>
      <c r="E50" s="79">
        <f t="shared" ref="E50:E58" si="16">E20</f>
        <v>0</v>
      </c>
      <c r="F50" s="99">
        <f>IF(I5=100,"0",IF((E5-F5)=0,0,IF(G5="čím menej, tým lepšie",((E50-F5)*H5/(E5-F5)),(E5-E50)*(H5/(E5-F5)))))</f>
        <v>7844.3249999999998</v>
      </c>
      <c r="G50" s="79">
        <f t="shared" ref="G50:G58" si="17">G20</f>
        <v>5</v>
      </c>
      <c r="H50" s="100">
        <f>IF(I5=100,"0",IF((E5-F5)=0,0,IF(G5="čím menej, tým lepšie",((G50-F5)*H5/(E5-F5)),(E5-G50)*(H5/(E5-F5)))))</f>
        <v>0</v>
      </c>
      <c r="I50" s="79">
        <f t="shared" ref="I50:I58" si="18">I20</f>
        <v>1</v>
      </c>
      <c r="J50" s="101">
        <f>IF(I5=100,"0",IF((E5-F5)=0,0,IF(G5="čím menej, tým lepšie",((I50-F5)*H5/(E5-F5)),(E5-I50)*(H5/(E5-F5)))))</f>
        <v>6275.46</v>
      </c>
    </row>
    <row r="51" spans="2:10">
      <c r="B51" s="94">
        <v>3</v>
      </c>
      <c r="C51" s="96" t="str">
        <v>...</v>
      </c>
      <c r="D51" s="98"/>
      <c r="E51" s="79">
        <f t="shared" si="16"/>
        <v>0</v>
      </c>
      <c r="F51" s="99">
        <f t="shared" ref="F51:F58" si="19">IF(I6=100,"0",IF((E6-F6)=0,0,IF(G6="čím menej, tým lepšie",((E51-F6)*H6/(E6-F6)),(E6-E51)*(H6/(E6-F6)))))</f>
        <v>0</v>
      </c>
      <c r="G51" s="79">
        <f t="shared" si="17"/>
        <v>0</v>
      </c>
      <c r="H51" s="100">
        <f t="shared" ref="H51:H58" si="20">IF(I6=100,"0",IF((E6-F6)=0,0,IF(G6="čím menej, tým lepšie",((G51-F6)*H6/(E6-F6)),(E6-G51)*(H6/(E6-F6)))))</f>
        <v>0</v>
      </c>
      <c r="I51" s="79">
        <f t="shared" si="18"/>
        <v>0</v>
      </c>
      <c r="J51" s="101">
        <f t="shared" ref="J51:J58" si="21">IF(I6=100,"0",IF((E6-F6)=0,0,IF(G6="čím menej, tým lepšie",((I51-F6)*H6/(E6-F6)),(E6-I51)*(H6/(E6-F6)))))</f>
        <v>0</v>
      </c>
    </row>
    <row r="52" spans="2:10" ht="15.75" customHeight="1">
      <c r="B52" s="94">
        <v>4</v>
      </c>
      <c r="C52" s="96" t="str">
        <v>...</v>
      </c>
      <c r="D52" s="98"/>
      <c r="E52" s="79">
        <f t="shared" si="16"/>
        <v>0</v>
      </c>
      <c r="F52" s="99">
        <f t="shared" si="19"/>
        <v>0</v>
      </c>
      <c r="G52" s="79">
        <f t="shared" si="17"/>
        <v>0</v>
      </c>
      <c r="H52" s="100">
        <f t="shared" si="20"/>
        <v>0</v>
      </c>
      <c r="I52" s="79">
        <f t="shared" si="18"/>
        <v>0</v>
      </c>
      <c r="J52" s="101">
        <f t="shared" si="21"/>
        <v>0</v>
      </c>
    </row>
    <row r="53" spans="2:10">
      <c r="B53" s="94">
        <v>5</v>
      </c>
      <c r="C53" s="96" t="str">
        <v>...</v>
      </c>
      <c r="D53" s="98"/>
      <c r="E53" s="79">
        <f t="shared" si="16"/>
        <v>0</v>
      </c>
      <c r="F53" s="99">
        <f t="shared" si="19"/>
        <v>0</v>
      </c>
      <c r="G53" s="79">
        <f t="shared" si="17"/>
        <v>0</v>
      </c>
      <c r="H53" s="100">
        <f t="shared" si="20"/>
        <v>0</v>
      </c>
      <c r="I53" s="79">
        <f t="shared" si="18"/>
        <v>0</v>
      </c>
      <c r="J53" s="101">
        <f t="shared" si="21"/>
        <v>0</v>
      </c>
    </row>
    <row r="54" spans="2:10">
      <c r="B54" s="94">
        <v>6</v>
      </c>
      <c r="C54" s="96" t="str">
        <v>...</v>
      </c>
      <c r="D54" s="98"/>
      <c r="E54" s="79">
        <f t="shared" si="16"/>
        <v>0</v>
      </c>
      <c r="F54" s="99">
        <f t="shared" si="19"/>
        <v>0</v>
      </c>
      <c r="G54" s="79">
        <f t="shared" si="17"/>
        <v>0</v>
      </c>
      <c r="H54" s="100">
        <f t="shared" si="20"/>
        <v>0</v>
      </c>
      <c r="I54" s="79">
        <f t="shared" si="18"/>
        <v>0</v>
      </c>
      <c r="J54" s="101">
        <f t="shared" si="21"/>
        <v>0</v>
      </c>
    </row>
    <row r="55" spans="2:10">
      <c r="B55" s="94">
        <v>7</v>
      </c>
      <c r="C55" s="96" t="str">
        <v>...</v>
      </c>
      <c r="D55" s="98"/>
      <c r="E55" s="79">
        <f t="shared" si="16"/>
        <v>0</v>
      </c>
      <c r="F55" s="99">
        <f t="shared" si="19"/>
        <v>0</v>
      </c>
      <c r="G55" s="79">
        <f t="shared" si="17"/>
        <v>0</v>
      </c>
      <c r="H55" s="100">
        <f t="shared" si="20"/>
        <v>0</v>
      </c>
      <c r="I55" s="79">
        <f t="shared" si="18"/>
        <v>0</v>
      </c>
      <c r="J55" s="101">
        <f t="shared" si="21"/>
        <v>0</v>
      </c>
    </row>
    <row r="56" spans="2:10">
      <c r="B56" s="94">
        <v>8</v>
      </c>
      <c r="C56" s="96" t="str">
        <v>...</v>
      </c>
      <c r="D56" s="98"/>
      <c r="E56" s="79">
        <f t="shared" si="16"/>
        <v>0</v>
      </c>
      <c r="F56" s="99">
        <f t="shared" si="19"/>
        <v>0</v>
      </c>
      <c r="G56" s="79">
        <f t="shared" si="17"/>
        <v>0</v>
      </c>
      <c r="H56" s="100">
        <f t="shared" si="20"/>
        <v>0</v>
      </c>
      <c r="I56" s="79">
        <f t="shared" si="18"/>
        <v>0</v>
      </c>
      <c r="J56" s="101">
        <f t="shared" si="21"/>
        <v>0</v>
      </c>
    </row>
    <row r="57" spans="2:10">
      <c r="B57" s="94">
        <v>9</v>
      </c>
      <c r="C57" s="96" t="str">
        <v>...</v>
      </c>
      <c r="D57" s="98"/>
      <c r="E57" s="79">
        <f t="shared" si="16"/>
        <v>0</v>
      </c>
      <c r="F57" s="99">
        <f t="shared" si="19"/>
        <v>0</v>
      </c>
      <c r="G57" s="79">
        <f t="shared" si="17"/>
        <v>0</v>
      </c>
      <c r="H57" s="100">
        <f t="shared" si="20"/>
        <v>0</v>
      </c>
      <c r="I57" s="79">
        <f t="shared" si="18"/>
        <v>0</v>
      </c>
      <c r="J57" s="101">
        <f t="shared" si="21"/>
        <v>0</v>
      </c>
    </row>
    <row r="58" spans="2:10" ht="15.75" thickBot="1">
      <c r="B58" s="95">
        <v>10</v>
      </c>
      <c r="C58" s="97" t="str">
        <v>...</v>
      </c>
      <c r="D58" s="102"/>
      <c r="E58" s="79">
        <f t="shared" si="16"/>
        <v>0</v>
      </c>
      <c r="F58" s="99">
        <f t="shared" si="19"/>
        <v>0</v>
      </c>
      <c r="G58" s="79">
        <f t="shared" si="17"/>
        <v>0</v>
      </c>
      <c r="H58" s="100">
        <f t="shared" si="20"/>
        <v>0</v>
      </c>
      <c r="I58" s="79">
        <f t="shared" si="18"/>
        <v>0</v>
      </c>
      <c r="J58" s="101">
        <f t="shared" si="21"/>
        <v>0</v>
      </c>
    </row>
    <row r="59" spans="2:10" ht="15.75" thickBot="1">
      <c r="B59" s="103"/>
      <c r="C59" s="104" t="s">
        <v>28</v>
      </c>
      <c r="D59" s="104"/>
      <c r="E59" s="104"/>
      <c r="F59" s="105">
        <f>SUM(F49:F58)</f>
        <v>8036.2049999999999</v>
      </c>
      <c r="G59" s="105"/>
      <c r="H59" s="105">
        <f t="shared" ref="H59:J59" si="22">SUM(H49:H58)</f>
        <v>78443.25</v>
      </c>
      <c r="I59" s="105"/>
      <c r="J59" s="106">
        <f t="shared" si="22"/>
        <v>126275.46</v>
      </c>
    </row>
    <row r="61" spans="2:10">
      <c r="C61" s="17"/>
      <c r="D61" s="17"/>
      <c r="E61" s="17"/>
      <c r="F61" s="17"/>
      <c r="G61" s="17"/>
      <c r="H61" s="17"/>
    </row>
    <row r="62" spans="2:10" ht="30.75" customHeight="1">
      <c r="C62" s="17"/>
      <c r="D62" s="17"/>
      <c r="E62" s="17"/>
      <c r="F62" s="17"/>
      <c r="G62" s="17"/>
      <c r="H62" s="17"/>
    </row>
    <row r="63" spans="2:10">
      <c r="C63" s="17"/>
      <c r="D63" s="17"/>
      <c r="E63" s="17"/>
      <c r="F63" s="17"/>
      <c r="G63" s="17"/>
      <c r="H63" s="17"/>
    </row>
    <row r="64" spans="2:10">
      <c r="C64" s="17"/>
      <c r="D64" s="17"/>
      <c r="E64" s="17"/>
      <c r="F64" s="17"/>
      <c r="G64" s="17"/>
      <c r="H64" s="17"/>
    </row>
    <row r="65" s="17" customFormat="1"/>
    <row r="66" s="17" customFormat="1"/>
    <row r="67" s="17" customFormat="1"/>
    <row r="68" s="17" customFormat="1"/>
    <row r="69" s="17" customFormat="1"/>
    <row r="70" s="17" customFormat="1"/>
    <row r="71" s="17" customFormat="1"/>
    <row r="72" s="17" customFormat="1" ht="15.75" customHeight="1"/>
    <row r="73" s="17" customFormat="1" ht="15.75" customHeight="1"/>
    <row r="74" s="17" customFormat="1"/>
    <row r="75" s="17" customFormat="1"/>
    <row r="76" s="17" customFormat="1"/>
    <row r="77" s="17" customFormat="1"/>
    <row r="78" s="17" customFormat="1"/>
    <row r="79" s="17" customFormat="1"/>
    <row r="80" s="17" customFormat="1"/>
    <row r="81" s="17" customFormat="1"/>
    <row r="82" s="17" customFormat="1"/>
    <row r="83" s="17" customFormat="1"/>
    <row r="84" s="17" customFormat="1"/>
    <row r="85" s="17" customFormat="1"/>
    <row r="86" s="17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B16:J16"/>
    <mergeCell ref="B17:B18"/>
    <mergeCell ref="C17:C18"/>
    <mergeCell ref="D17:D18"/>
    <mergeCell ref="E17:F17"/>
    <mergeCell ref="G17:H17"/>
    <mergeCell ref="I17:J17"/>
    <mergeCell ref="B31:J31"/>
    <mergeCell ref="B32:B33"/>
    <mergeCell ref="C32:D33"/>
    <mergeCell ref="E32:F32"/>
    <mergeCell ref="G32:H32"/>
    <mergeCell ref="I32:J32"/>
    <mergeCell ref="B46:J46"/>
    <mergeCell ref="B47:B48"/>
    <mergeCell ref="C47:D48"/>
    <mergeCell ref="E47:F47"/>
    <mergeCell ref="G47:H47"/>
    <mergeCell ref="I47:J47"/>
  </mergeCells>
  <dataValidations count="2"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52D3937-AACE-4933-BB3E-8F257EEB5C9C}">
      <formula1>F5</formula1>
      <formula2>E5</formula2>
    </dataValidation>
    <dataValidation type="list" allowBlank="1" showInputMessage="1" showErrorMessage="1" sqref="G4:G13" xr:uid="{EDA5831C-6D19-470E-8E55-038E335393F7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CC08C-E4CC-4A56-AAF3-A2154D142E17}">
  <sheetPr>
    <tabColor theme="8" tint="0.39997558519241921"/>
    <pageSetUpPr fitToPage="1"/>
  </sheetPr>
  <dimension ref="A1:K35"/>
  <sheetViews>
    <sheetView topLeftCell="A13" zoomScaleNormal="100" workbookViewId="0">
      <selection activeCell="E34" sqref="E34:F35"/>
    </sheetView>
  </sheetViews>
  <sheetFormatPr defaultColWidth="9.1640625" defaultRowHeight="15"/>
  <cols>
    <col min="1" max="1" width="3.6640625" style="17" customWidth="1"/>
    <col min="2" max="2" width="46" style="17" customWidth="1"/>
    <col min="3" max="3" width="8.6640625" style="17" customWidth="1"/>
    <col min="4" max="4" width="33.1640625" style="17" customWidth="1"/>
    <col min="5" max="5" width="33.6640625" style="17" customWidth="1"/>
    <col min="6" max="6" width="33" style="17" customWidth="1"/>
    <col min="7" max="7" width="3.5" style="17" customWidth="1"/>
    <col min="8" max="16384" width="9.1640625" style="17"/>
  </cols>
  <sheetData>
    <row r="1" spans="1:11" ht="15.75" thickBot="1">
      <c r="A1" s="240"/>
      <c r="B1" s="241"/>
      <c r="C1" s="241"/>
      <c r="D1" s="241"/>
      <c r="E1" s="241"/>
      <c r="F1" s="241"/>
      <c r="G1" s="240"/>
    </row>
    <row r="2" spans="1:11" ht="65.25" customHeight="1" thickBot="1">
      <c r="A2" s="240"/>
      <c r="B2" s="242" t="s">
        <v>364</v>
      </c>
      <c r="C2" s="243"/>
      <c r="D2" s="243"/>
      <c r="E2" s="243"/>
      <c r="F2" s="244"/>
      <c r="G2" s="240"/>
    </row>
    <row r="3" spans="1:11" ht="15.75" thickBot="1">
      <c r="A3" s="240"/>
      <c r="B3" s="228"/>
      <c r="C3" s="228"/>
      <c r="D3" s="228"/>
      <c r="E3" s="228"/>
      <c r="F3" s="228"/>
      <c r="G3" s="240"/>
    </row>
    <row r="4" spans="1:11">
      <c r="A4" s="240"/>
      <c r="B4" s="107" t="s">
        <v>33</v>
      </c>
      <c r="C4" s="245"/>
      <c r="D4" s="245"/>
      <c r="E4" s="245"/>
      <c r="F4" s="246"/>
      <c r="G4" s="240"/>
    </row>
    <row r="5" spans="1:11" ht="15.75" customHeight="1" thickBot="1">
      <c r="A5" s="240"/>
      <c r="B5" s="108" t="s">
        <v>34</v>
      </c>
      <c r="C5" s="247" t="s">
        <v>35</v>
      </c>
      <c r="D5" s="248"/>
      <c r="E5" s="249"/>
      <c r="F5" s="250"/>
      <c r="G5" s="240"/>
    </row>
    <row r="6" spans="1:11" ht="15.75" thickBot="1">
      <c r="A6" s="240"/>
      <c r="B6" s="228"/>
      <c r="C6" s="228"/>
      <c r="D6" s="228"/>
      <c r="E6" s="228"/>
      <c r="F6" s="228"/>
      <c r="G6" s="240"/>
    </row>
    <row r="7" spans="1:11" ht="30" customHeight="1" thickBot="1">
      <c r="A7" s="240"/>
      <c r="B7" s="242" t="s">
        <v>36</v>
      </c>
      <c r="C7" s="243"/>
      <c r="D7" s="243"/>
      <c r="E7" s="243"/>
      <c r="F7" s="244"/>
      <c r="G7" s="240"/>
    </row>
    <row r="8" spans="1:11" ht="45" customHeight="1">
      <c r="A8" s="240"/>
      <c r="B8" s="251" t="s">
        <v>37</v>
      </c>
      <c r="C8" s="252"/>
      <c r="D8" s="252"/>
      <c r="E8" s="253"/>
      <c r="F8" s="109"/>
      <c r="G8" s="240"/>
    </row>
    <row r="9" spans="1:11" ht="45" customHeight="1">
      <c r="A9" s="240"/>
      <c r="B9" s="254" t="s">
        <v>38</v>
      </c>
      <c r="C9" s="255"/>
      <c r="D9" s="255"/>
      <c r="E9" s="255"/>
      <c r="F9" s="110"/>
      <c r="G9" s="240"/>
      <c r="K9" s="200"/>
    </row>
    <row r="10" spans="1:11" ht="45" customHeight="1">
      <c r="A10" s="240"/>
      <c r="B10" s="254" t="s">
        <v>39</v>
      </c>
      <c r="C10" s="255"/>
      <c r="D10" s="255"/>
      <c r="E10" s="255"/>
      <c r="F10" s="110"/>
      <c r="G10" s="240"/>
    </row>
    <row r="11" spans="1:11" ht="45" customHeight="1">
      <c r="A11" s="240"/>
      <c r="B11" s="256" t="s">
        <v>40</v>
      </c>
      <c r="C11" s="257"/>
      <c r="D11" s="257"/>
      <c r="E11" s="257"/>
      <c r="F11" s="110"/>
      <c r="G11" s="240"/>
    </row>
    <row r="12" spans="1:11" ht="45" customHeight="1" thickBot="1">
      <c r="A12" s="240"/>
      <c r="B12" s="258" t="s">
        <v>41</v>
      </c>
      <c r="C12" s="259"/>
      <c r="D12" s="259"/>
      <c r="E12" s="259"/>
      <c r="F12" s="111"/>
      <c r="G12" s="240"/>
    </row>
    <row r="13" spans="1:11" ht="15.75" thickBot="1">
      <c r="A13" s="240"/>
      <c r="B13" s="228"/>
      <c r="C13" s="228"/>
      <c r="D13" s="228"/>
      <c r="E13" s="228"/>
      <c r="F13" s="228"/>
      <c r="G13" s="240"/>
    </row>
    <row r="14" spans="1:11" ht="24" customHeight="1" thickBot="1">
      <c r="A14" s="240"/>
      <c r="B14" s="186" t="s">
        <v>42</v>
      </c>
      <c r="C14" s="229" t="s">
        <v>11</v>
      </c>
      <c r="D14" s="230"/>
      <c r="E14" s="230"/>
      <c r="F14" s="231"/>
      <c r="G14" s="240"/>
    </row>
    <row r="15" spans="1:11" ht="15" customHeight="1">
      <c r="A15" s="240"/>
      <c r="B15" s="112" t="s">
        <v>43</v>
      </c>
      <c r="C15" s="113" t="s">
        <v>44</v>
      </c>
      <c r="D15" s="113"/>
      <c r="E15" s="114" t="s">
        <v>45</v>
      </c>
      <c r="F15" s="115" t="s">
        <v>46</v>
      </c>
      <c r="G15" s="240"/>
    </row>
    <row r="16" spans="1:11" ht="15.75" thickBot="1">
      <c r="A16" s="240"/>
      <c r="B16" s="187" t="s">
        <v>13</v>
      </c>
      <c r="C16" s="232">
        <v>90</v>
      </c>
      <c r="D16" s="233"/>
      <c r="E16" s="188">
        <f>'Zákl. nastavenie'!F4</f>
        <v>0</v>
      </c>
      <c r="F16" s="189">
        <f>'Zákl. nastavenie'!E4</f>
        <v>78443.25</v>
      </c>
      <c r="G16" s="240"/>
    </row>
    <row r="17" spans="1:7" ht="30.75" thickBot="1">
      <c r="A17" s="240"/>
      <c r="B17" s="116" t="s">
        <v>47</v>
      </c>
      <c r="C17" s="117" t="s">
        <v>48</v>
      </c>
      <c r="D17" s="118" t="s">
        <v>49</v>
      </c>
      <c r="E17" s="119" t="s">
        <v>50</v>
      </c>
      <c r="F17" s="120" t="s">
        <v>51</v>
      </c>
      <c r="G17" s="240"/>
    </row>
    <row r="18" spans="1:7">
      <c r="A18" s="240"/>
      <c r="B18" s="190" t="s">
        <v>359</v>
      </c>
      <c r="C18" s="121">
        <v>1</v>
      </c>
      <c r="D18" s="191">
        <f>'SO 02'!G57</f>
        <v>0</v>
      </c>
      <c r="E18" s="122">
        <f>IF(C$5="Som platcom 23% DPH",D18*0.23,0)</f>
        <v>0</v>
      </c>
      <c r="F18" s="123">
        <f>SUM(D18+E18)*C18</f>
        <v>0</v>
      </c>
      <c r="G18" s="240"/>
    </row>
    <row r="19" spans="1:7" ht="30">
      <c r="A19" s="240"/>
      <c r="B19" s="192" t="s">
        <v>363</v>
      </c>
      <c r="C19" s="121">
        <v>1</v>
      </c>
      <c r="D19" s="193">
        <f>'SO 03'!G57</f>
        <v>0</v>
      </c>
      <c r="E19" s="122">
        <f>IF(C$5="Som platcom 23% DPH",D19*0.23,0)</f>
        <v>0</v>
      </c>
      <c r="F19" s="123">
        <f>D19*1.23</f>
        <v>0</v>
      </c>
      <c r="G19" s="240"/>
    </row>
    <row r="20" spans="1:7" ht="30.75" thickBot="1">
      <c r="A20" s="240"/>
      <c r="B20" s="192" t="s">
        <v>361</v>
      </c>
      <c r="C20" s="121">
        <v>1</v>
      </c>
      <c r="D20" s="194">
        <f>'SO 04'!G147</f>
        <v>0</v>
      </c>
      <c r="E20" s="122">
        <f>IF(C$5="Som platcom 23% DPH",D20*0.23,0)</f>
        <v>0</v>
      </c>
      <c r="F20" s="123">
        <f>D20*1.23</f>
        <v>0</v>
      </c>
      <c r="G20" s="240"/>
    </row>
    <row r="21" spans="1:7" ht="15.75">
      <c r="A21" s="240"/>
      <c r="B21" s="234" t="s">
        <v>52</v>
      </c>
      <c r="C21" s="235"/>
      <c r="D21" s="236"/>
      <c r="E21" s="237"/>
      <c r="F21" s="142">
        <f>SUM(F18+F19+F20)</f>
        <v>0</v>
      </c>
      <c r="G21" s="240"/>
    </row>
    <row r="22" spans="1:7" ht="15.75">
      <c r="A22" s="240"/>
      <c r="B22" s="141" t="s">
        <v>53</v>
      </c>
      <c r="C22" s="238">
        <f>IF(C16=100,"Toto je jediné kritérium a prepočet na body sa preto neuplatňuje",IF(B16="čím menej, tým lepšie",(C16*(F16-F21)/(F16-E16)),(C16*(F21-E16)/(F16-E16))))</f>
        <v>90</v>
      </c>
      <c r="D22" s="238"/>
      <c r="E22" s="238"/>
      <c r="F22" s="239"/>
      <c r="G22" s="240"/>
    </row>
    <row r="23" spans="1:7" ht="15" customHeight="1" thickBot="1">
      <c r="A23" s="240"/>
      <c r="B23" s="201"/>
      <c r="C23" s="202"/>
      <c r="D23" s="202"/>
      <c r="E23" s="202"/>
      <c r="F23" s="203"/>
      <c r="G23" s="240"/>
    </row>
    <row r="24" spans="1:7" ht="22.5" customHeight="1" thickBot="1">
      <c r="A24" s="240"/>
      <c r="B24" s="195" t="s">
        <v>54</v>
      </c>
      <c r="C24" s="230" t="s">
        <v>14</v>
      </c>
      <c r="D24" s="230"/>
      <c r="E24" s="230"/>
      <c r="F24" s="231"/>
      <c r="G24" s="240"/>
    </row>
    <row r="25" spans="1:7">
      <c r="A25" s="240"/>
      <c r="B25" s="124" t="s">
        <v>43</v>
      </c>
      <c r="C25" s="125" t="s">
        <v>44</v>
      </c>
      <c r="D25" s="125"/>
      <c r="E25" s="126" t="s">
        <v>55</v>
      </c>
      <c r="F25" s="127" t="s">
        <v>56</v>
      </c>
      <c r="G25" s="240"/>
    </row>
    <row r="26" spans="1:7">
      <c r="A26" s="240"/>
      <c r="B26" s="190" t="s">
        <v>16</v>
      </c>
      <c r="C26" s="212">
        <v>10</v>
      </c>
      <c r="D26" s="213"/>
      <c r="E26" s="196">
        <v>0</v>
      </c>
      <c r="F26" s="197">
        <v>5</v>
      </c>
      <c r="G26" s="240"/>
    </row>
    <row r="27" spans="1:7" ht="15.75" customHeight="1" thickBot="1">
      <c r="A27" s="240"/>
      <c r="B27" s="214" t="s">
        <v>57</v>
      </c>
      <c r="C27" s="215"/>
      <c r="D27" s="215"/>
      <c r="E27" s="216"/>
      <c r="F27" s="128" t="s">
        <v>58</v>
      </c>
      <c r="G27" s="240"/>
    </row>
    <row r="28" spans="1:7" ht="31.5" customHeight="1" thickBot="1">
      <c r="A28" s="240"/>
      <c r="B28" s="217" t="s">
        <v>59</v>
      </c>
      <c r="C28" s="218"/>
      <c r="D28" s="218"/>
      <c r="E28" s="218"/>
      <c r="F28" s="198"/>
      <c r="G28" s="240"/>
    </row>
    <row r="29" spans="1:7" ht="15.75">
      <c r="A29" s="240"/>
      <c r="B29" s="143" t="s">
        <v>60</v>
      </c>
      <c r="C29" s="219">
        <f>IF(C26=100,"Toto je jediné kritérium a prepočet na body sa tak neuplatňuje",IF(B26="čím menej, tým lepšie",(C26*(F26-F28)/(F26-E26)),(C26*(F28-E26)/(F26-E26))))</f>
        <v>0</v>
      </c>
      <c r="D29" s="220"/>
      <c r="E29" s="220"/>
      <c r="F29" s="221"/>
      <c r="G29" s="240"/>
    </row>
    <row r="30" spans="1:7" ht="30" customHeight="1" thickBot="1">
      <c r="A30" s="240"/>
      <c r="B30" s="222" t="s">
        <v>61</v>
      </c>
      <c r="C30" s="223"/>
      <c r="D30" s="223"/>
      <c r="E30" s="223"/>
      <c r="F30" s="224"/>
      <c r="G30" s="240"/>
    </row>
    <row r="31" spans="1:7" ht="15.75" thickBot="1"/>
    <row r="32" spans="1:7" ht="15.75">
      <c r="B32" s="225" t="s">
        <v>62</v>
      </c>
      <c r="C32" s="226"/>
      <c r="D32" s="226"/>
      <c r="E32" s="227"/>
      <c r="F32" s="199">
        <f>SUM(C22,C29)</f>
        <v>90</v>
      </c>
    </row>
    <row r="33" spans="2:6" ht="15.75" thickBot="1">
      <c r="B33" s="201"/>
      <c r="C33" s="202"/>
      <c r="D33" s="202"/>
      <c r="E33" s="202"/>
      <c r="F33" s="203"/>
    </row>
    <row r="34" spans="2:6">
      <c r="B34" s="204" t="s">
        <v>63</v>
      </c>
      <c r="C34" s="206" t="s">
        <v>64</v>
      </c>
      <c r="D34" s="206"/>
      <c r="E34" s="208" t="s">
        <v>65</v>
      </c>
      <c r="F34" s="209"/>
    </row>
    <row r="35" spans="2:6" ht="15.75" thickBot="1">
      <c r="B35" s="205"/>
      <c r="C35" s="207"/>
      <c r="D35" s="207"/>
      <c r="E35" s="210"/>
      <c r="F35" s="211"/>
    </row>
  </sheetData>
  <sheetProtection algorithmName="SHA-512" hashValue="mfXHELSYBmuaAbeMpxKNwww8ZXJxIaqRHnAcTzDhkArvjwmTKd/esQbC8DSNfO3qXcFx1vnuTd3A4FtJTl+Vwg==" saltValue="eVYKSh+uMYb80+U8f6+dMA==" spinCount="100000" sheet="1" formatCells="0" insertRows="0" deleteRows="0" selectLockedCells="1"/>
  <mergeCells count="32">
    <mergeCell ref="A1:A30"/>
    <mergeCell ref="B1:F1"/>
    <mergeCell ref="G1:G30"/>
    <mergeCell ref="B2:F2"/>
    <mergeCell ref="B3:F3"/>
    <mergeCell ref="C4:F4"/>
    <mergeCell ref="C5:D5"/>
    <mergeCell ref="E5:F5"/>
    <mergeCell ref="B6:F6"/>
    <mergeCell ref="B7:F7"/>
    <mergeCell ref="C24:F24"/>
    <mergeCell ref="B8:E8"/>
    <mergeCell ref="B9:E9"/>
    <mergeCell ref="B10:E10"/>
    <mergeCell ref="B11:E11"/>
    <mergeCell ref="B12:E12"/>
    <mergeCell ref="B13:F13"/>
    <mergeCell ref="C14:F14"/>
    <mergeCell ref="C16:D16"/>
    <mergeCell ref="B21:E21"/>
    <mergeCell ref="C22:F22"/>
    <mergeCell ref="B23:F23"/>
    <mergeCell ref="B33:F33"/>
    <mergeCell ref="B34:B35"/>
    <mergeCell ref="C34:D35"/>
    <mergeCell ref="E34:F35"/>
    <mergeCell ref="C26:D26"/>
    <mergeCell ref="B27:E27"/>
    <mergeCell ref="B28:E28"/>
    <mergeCell ref="C29:F29"/>
    <mergeCell ref="B30:F30"/>
    <mergeCell ref="B32:E32"/>
  </mergeCells>
  <dataValidations count="1">
    <dataValidation type="list" allowBlank="1" showInputMessage="1" showErrorMessage="1" sqref="C5:D5" xr:uid="{57C61EB9-7754-4B5A-86DC-A795452562AD}">
      <formula1>"Som platcom 23% DPH,Nie som platcom DPH"</formula1>
    </dataValidation>
  </dataValidations>
  <pageMargins left="0.7" right="0.7" top="0.75" bottom="0.75" header="0.3" footer="0.3"/>
  <pageSetup paperSize="9" scale="71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0</xdr:colOff>
                    <xdr:row>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0</xdr:colOff>
                    <xdr:row>10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11</xdr:row>
                    <xdr:rowOff>0</xdr:rowOff>
                  </from>
                  <to>
                    <xdr:col>6</xdr:col>
                    <xdr:colOff>0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5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9525</xdr:rowOff>
                  </from>
                  <to>
                    <xdr:col>6</xdr:col>
                    <xdr:colOff>9525</xdr:colOff>
                    <xdr:row>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A5C0-82AF-4DAC-8D66-9CCF0C82584E}">
  <sheetPr>
    <pageSetUpPr fitToPage="1"/>
  </sheetPr>
  <dimension ref="A1:G57"/>
  <sheetViews>
    <sheetView showGridLines="0" workbookViewId="0">
      <pane ySplit="12" topLeftCell="A49" activePane="bottomLeft" state="frozenSplit"/>
      <selection pane="bottomLeft" activeCell="F13" sqref="F13"/>
    </sheetView>
  </sheetViews>
  <sheetFormatPr defaultColWidth="10.5" defaultRowHeight="12" customHeight="1"/>
  <cols>
    <col min="1" max="1" width="7.1640625" style="139" customWidth="1"/>
    <col min="2" max="2" width="16.1640625" style="140" customWidth="1"/>
    <col min="3" max="3" width="48.6640625" style="140" customWidth="1"/>
    <col min="4" max="4" width="5.1640625" style="140" customWidth="1"/>
    <col min="5" max="5" width="15.1640625" style="134" customWidth="1"/>
    <col min="6" max="6" width="22.1640625" style="134" customWidth="1"/>
    <col min="7" max="7" width="21.6640625" style="134" customWidth="1"/>
    <col min="8" max="256" width="10.5" style="129"/>
    <col min="257" max="257" width="7.1640625" style="129" customWidth="1"/>
    <col min="258" max="258" width="16.1640625" style="129" customWidth="1"/>
    <col min="259" max="259" width="48.6640625" style="129" customWidth="1"/>
    <col min="260" max="260" width="5.1640625" style="129" customWidth="1"/>
    <col min="261" max="261" width="15.1640625" style="129" customWidth="1"/>
    <col min="262" max="262" width="18.1640625" style="129" customWidth="1"/>
    <col min="263" max="263" width="16.1640625" style="129" customWidth="1"/>
    <col min="264" max="512" width="10.5" style="129"/>
    <col min="513" max="513" width="7.1640625" style="129" customWidth="1"/>
    <col min="514" max="514" width="16.1640625" style="129" customWidth="1"/>
    <col min="515" max="515" width="48.6640625" style="129" customWidth="1"/>
    <col min="516" max="516" width="5.1640625" style="129" customWidth="1"/>
    <col min="517" max="517" width="15.1640625" style="129" customWidth="1"/>
    <col min="518" max="518" width="18.1640625" style="129" customWidth="1"/>
    <col min="519" max="519" width="16.1640625" style="129" customWidth="1"/>
    <col min="520" max="768" width="10.5" style="129"/>
    <col min="769" max="769" width="7.1640625" style="129" customWidth="1"/>
    <col min="770" max="770" width="16.1640625" style="129" customWidth="1"/>
    <col min="771" max="771" width="48.6640625" style="129" customWidth="1"/>
    <col min="772" max="772" width="5.1640625" style="129" customWidth="1"/>
    <col min="773" max="773" width="15.1640625" style="129" customWidth="1"/>
    <col min="774" max="774" width="18.1640625" style="129" customWidth="1"/>
    <col min="775" max="775" width="16.1640625" style="129" customWidth="1"/>
    <col min="776" max="1024" width="10.5" style="129"/>
    <col min="1025" max="1025" width="7.1640625" style="129" customWidth="1"/>
    <col min="1026" max="1026" width="16.1640625" style="129" customWidth="1"/>
    <col min="1027" max="1027" width="48.6640625" style="129" customWidth="1"/>
    <col min="1028" max="1028" width="5.1640625" style="129" customWidth="1"/>
    <col min="1029" max="1029" width="15.1640625" style="129" customWidth="1"/>
    <col min="1030" max="1030" width="18.1640625" style="129" customWidth="1"/>
    <col min="1031" max="1031" width="16.1640625" style="129" customWidth="1"/>
    <col min="1032" max="1280" width="10.5" style="129"/>
    <col min="1281" max="1281" width="7.1640625" style="129" customWidth="1"/>
    <col min="1282" max="1282" width="16.1640625" style="129" customWidth="1"/>
    <col min="1283" max="1283" width="48.6640625" style="129" customWidth="1"/>
    <col min="1284" max="1284" width="5.1640625" style="129" customWidth="1"/>
    <col min="1285" max="1285" width="15.1640625" style="129" customWidth="1"/>
    <col min="1286" max="1286" width="18.1640625" style="129" customWidth="1"/>
    <col min="1287" max="1287" width="16.1640625" style="129" customWidth="1"/>
    <col min="1288" max="1536" width="10.5" style="129"/>
    <col min="1537" max="1537" width="7.1640625" style="129" customWidth="1"/>
    <col min="1538" max="1538" width="16.1640625" style="129" customWidth="1"/>
    <col min="1539" max="1539" width="48.6640625" style="129" customWidth="1"/>
    <col min="1540" max="1540" width="5.1640625" style="129" customWidth="1"/>
    <col min="1541" max="1541" width="15.1640625" style="129" customWidth="1"/>
    <col min="1542" max="1542" width="18.1640625" style="129" customWidth="1"/>
    <col min="1543" max="1543" width="16.1640625" style="129" customWidth="1"/>
    <col min="1544" max="1792" width="10.5" style="129"/>
    <col min="1793" max="1793" width="7.1640625" style="129" customWidth="1"/>
    <col min="1794" max="1794" width="16.1640625" style="129" customWidth="1"/>
    <col min="1795" max="1795" width="48.6640625" style="129" customWidth="1"/>
    <col min="1796" max="1796" width="5.1640625" style="129" customWidth="1"/>
    <col min="1797" max="1797" width="15.1640625" style="129" customWidth="1"/>
    <col min="1798" max="1798" width="18.1640625" style="129" customWidth="1"/>
    <col min="1799" max="1799" width="16.1640625" style="129" customWidth="1"/>
    <col min="1800" max="2048" width="10.5" style="129"/>
    <col min="2049" max="2049" width="7.1640625" style="129" customWidth="1"/>
    <col min="2050" max="2050" width="16.1640625" style="129" customWidth="1"/>
    <col min="2051" max="2051" width="48.6640625" style="129" customWidth="1"/>
    <col min="2052" max="2052" width="5.1640625" style="129" customWidth="1"/>
    <col min="2053" max="2053" width="15.1640625" style="129" customWidth="1"/>
    <col min="2054" max="2054" width="18.1640625" style="129" customWidth="1"/>
    <col min="2055" max="2055" width="16.1640625" style="129" customWidth="1"/>
    <col min="2056" max="2304" width="10.5" style="129"/>
    <col min="2305" max="2305" width="7.1640625" style="129" customWidth="1"/>
    <col min="2306" max="2306" width="16.1640625" style="129" customWidth="1"/>
    <col min="2307" max="2307" width="48.6640625" style="129" customWidth="1"/>
    <col min="2308" max="2308" width="5.1640625" style="129" customWidth="1"/>
    <col min="2309" max="2309" width="15.1640625" style="129" customWidth="1"/>
    <col min="2310" max="2310" width="18.1640625" style="129" customWidth="1"/>
    <col min="2311" max="2311" width="16.1640625" style="129" customWidth="1"/>
    <col min="2312" max="2560" width="10.5" style="129"/>
    <col min="2561" max="2561" width="7.1640625" style="129" customWidth="1"/>
    <col min="2562" max="2562" width="16.1640625" style="129" customWidth="1"/>
    <col min="2563" max="2563" width="48.6640625" style="129" customWidth="1"/>
    <col min="2564" max="2564" width="5.1640625" style="129" customWidth="1"/>
    <col min="2565" max="2565" width="15.1640625" style="129" customWidth="1"/>
    <col min="2566" max="2566" width="18.1640625" style="129" customWidth="1"/>
    <col min="2567" max="2567" width="16.1640625" style="129" customWidth="1"/>
    <col min="2568" max="2816" width="10.5" style="129"/>
    <col min="2817" max="2817" width="7.1640625" style="129" customWidth="1"/>
    <col min="2818" max="2818" width="16.1640625" style="129" customWidth="1"/>
    <col min="2819" max="2819" width="48.6640625" style="129" customWidth="1"/>
    <col min="2820" max="2820" width="5.1640625" style="129" customWidth="1"/>
    <col min="2821" max="2821" width="15.1640625" style="129" customWidth="1"/>
    <col min="2822" max="2822" width="18.1640625" style="129" customWidth="1"/>
    <col min="2823" max="2823" width="16.1640625" style="129" customWidth="1"/>
    <col min="2824" max="3072" width="10.5" style="129"/>
    <col min="3073" max="3073" width="7.1640625" style="129" customWidth="1"/>
    <col min="3074" max="3074" width="16.1640625" style="129" customWidth="1"/>
    <col min="3075" max="3075" width="48.6640625" style="129" customWidth="1"/>
    <col min="3076" max="3076" width="5.1640625" style="129" customWidth="1"/>
    <col min="3077" max="3077" width="15.1640625" style="129" customWidth="1"/>
    <col min="3078" max="3078" width="18.1640625" style="129" customWidth="1"/>
    <col min="3079" max="3079" width="16.1640625" style="129" customWidth="1"/>
    <col min="3080" max="3328" width="10.5" style="129"/>
    <col min="3329" max="3329" width="7.1640625" style="129" customWidth="1"/>
    <col min="3330" max="3330" width="16.1640625" style="129" customWidth="1"/>
    <col min="3331" max="3331" width="48.6640625" style="129" customWidth="1"/>
    <col min="3332" max="3332" width="5.1640625" style="129" customWidth="1"/>
    <col min="3333" max="3333" width="15.1640625" style="129" customWidth="1"/>
    <col min="3334" max="3334" width="18.1640625" style="129" customWidth="1"/>
    <col min="3335" max="3335" width="16.1640625" style="129" customWidth="1"/>
    <col min="3336" max="3584" width="10.5" style="129"/>
    <col min="3585" max="3585" width="7.1640625" style="129" customWidth="1"/>
    <col min="3586" max="3586" width="16.1640625" style="129" customWidth="1"/>
    <col min="3587" max="3587" width="48.6640625" style="129" customWidth="1"/>
    <col min="3588" max="3588" width="5.1640625" style="129" customWidth="1"/>
    <col min="3589" max="3589" width="15.1640625" style="129" customWidth="1"/>
    <col min="3590" max="3590" width="18.1640625" style="129" customWidth="1"/>
    <col min="3591" max="3591" width="16.1640625" style="129" customWidth="1"/>
    <col min="3592" max="3840" width="10.5" style="129"/>
    <col min="3841" max="3841" width="7.1640625" style="129" customWidth="1"/>
    <col min="3842" max="3842" width="16.1640625" style="129" customWidth="1"/>
    <col min="3843" max="3843" width="48.6640625" style="129" customWidth="1"/>
    <col min="3844" max="3844" width="5.1640625" style="129" customWidth="1"/>
    <col min="3845" max="3845" width="15.1640625" style="129" customWidth="1"/>
    <col min="3846" max="3846" width="18.1640625" style="129" customWidth="1"/>
    <col min="3847" max="3847" width="16.1640625" style="129" customWidth="1"/>
    <col min="3848" max="4096" width="10.5" style="129"/>
    <col min="4097" max="4097" width="7.1640625" style="129" customWidth="1"/>
    <col min="4098" max="4098" width="16.1640625" style="129" customWidth="1"/>
    <col min="4099" max="4099" width="48.6640625" style="129" customWidth="1"/>
    <col min="4100" max="4100" width="5.1640625" style="129" customWidth="1"/>
    <col min="4101" max="4101" width="15.1640625" style="129" customWidth="1"/>
    <col min="4102" max="4102" width="18.1640625" style="129" customWidth="1"/>
    <col min="4103" max="4103" width="16.1640625" style="129" customWidth="1"/>
    <col min="4104" max="4352" width="10.5" style="129"/>
    <col min="4353" max="4353" width="7.1640625" style="129" customWidth="1"/>
    <col min="4354" max="4354" width="16.1640625" style="129" customWidth="1"/>
    <col min="4355" max="4355" width="48.6640625" style="129" customWidth="1"/>
    <col min="4356" max="4356" width="5.1640625" style="129" customWidth="1"/>
    <col min="4357" max="4357" width="15.1640625" style="129" customWidth="1"/>
    <col min="4358" max="4358" width="18.1640625" style="129" customWidth="1"/>
    <col min="4359" max="4359" width="16.1640625" style="129" customWidth="1"/>
    <col min="4360" max="4608" width="10.5" style="129"/>
    <col min="4609" max="4609" width="7.1640625" style="129" customWidth="1"/>
    <col min="4610" max="4610" width="16.1640625" style="129" customWidth="1"/>
    <col min="4611" max="4611" width="48.6640625" style="129" customWidth="1"/>
    <col min="4612" max="4612" width="5.1640625" style="129" customWidth="1"/>
    <col min="4613" max="4613" width="15.1640625" style="129" customWidth="1"/>
    <col min="4614" max="4614" width="18.1640625" style="129" customWidth="1"/>
    <col min="4615" max="4615" width="16.1640625" style="129" customWidth="1"/>
    <col min="4616" max="4864" width="10.5" style="129"/>
    <col min="4865" max="4865" width="7.1640625" style="129" customWidth="1"/>
    <col min="4866" max="4866" width="16.1640625" style="129" customWidth="1"/>
    <col min="4867" max="4867" width="48.6640625" style="129" customWidth="1"/>
    <col min="4868" max="4868" width="5.1640625" style="129" customWidth="1"/>
    <col min="4869" max="4869" width="15.1640625" style="129" customWidth="1"/>
    <col min="4870" max="4870" width="18.1640625" style="129" customWidth="1"/>
    <col min="4871" max="4871" width="16.1640625" style="129" customWidth="1"/>
    <col min="4872" max="5120" width="10.5" style="129"/>
    <col min="5121" max="5121" width="7.1640625" style="129" customWidth="1"/>
    <col min="5122" max="5122" width="16.1640625" style="129" customWidth="1"/>
    <col min="5123" max="5123" width="48.6640625" style="129" customWidth="1"/>
    <col min="5124" max="5124" width="5.1640625" style="129" customWidth="1"/>
    <col min="5125" max="5125" width="15.1640625" style="129" customWidth="1"/>
    <col min="5126" max="5126" width="18.1640625" style="129" customWidth="1"/>
    <col min="5127" max="5127" width="16.1640625" style="129" customWidth="1"/>
    <col min="5128" max="5376" width="10.5" style="129"/>
    <col min="5377" max="5377" width="7.1640625" style="129" customWidth="1"/>
    <col min="5378" max="5378" width="16.1640625" style="129" customWidth="1"/>
    <col min="5379" max="5379" width="48.6640625" style="129" customWidth="1"/>
    <col min="5380" max="5380" width="5.1640625" style="129" customWidth="1"/>
    <col min="5381" max="5381" width="15.1640625" style="129" customWidth="1"/>
    <col min="5382" max="5382" width="18.1640625" style="129" customWidth="1"/>
    <col min="5383" max="5383" width="16.1640625" style="129" customWidth="1"/>
    <col min="5384" max="5632" width="10.5" style="129"/>
    <col min="5633" max="5633" width="7.1640625" style="129" customWidth="1"/>
    <col min="5634" max="5634" width="16.1640625" style="129" customWidth="1"/>
    <col min="5635" max="5635" width="48.6640625" style="129" customWidth="1"/>
    <col min="5636" max="5636" width="5.1640625" style="129" customWidth="1"/>
    <col min="5637" max="5637" width="15.1640625" style="129" customWidth="1"/>
    <col min="5638" max="5638" width="18.1640625" style="129" customWidth="1"/>
    <col min="5639" max="5639" width="16.1640625" style="129" customWidth="1"/>
    <col min="5640" max="5888" width="10.5" style="129"/>
    <col min="5889" max="5889" width="7.1640625" style="129" customWidth="1"/>
    <col min="5890" max="5890" width="16.1640625" style="129" customWidth="1"/>
    <col min="5891" max="5891" width="48.6640625" style="129" customWidth="1"/>
    <col min="5892" max="5892" width="5.1640625" style="129" customWidth="1"/>
    <col min="5893" max="5893" width="15.1640625" style="129" customWidth="1"/>
    <col min="5894" max="5894" width="18.1640625" style="129" customWidth="1"/>
    <col min="5895" max="5895" width="16.1640625" style="129" customWidth="1"/>
    <col min="5896" max="6144" width="10.5" style="129"/>
    <col min="6145" max="6145" width="7.1640625" style="129" customWidth="1"/>
    <col min="6146" max="6146" width="16.1640625" style="129" customWidth="1"/>
    <col min="6147" max="6147" width="48.6640625" style="129" customWidth="1"/>
    <col min="6148" max="6148" width="5.1640625" style="129" customWidth="1"/>
    <col min="6149" max="6149" width="15.1640625" style="129" customWidth="1"/>
    <col min="6150" max="6150" width="18.1640625" style="129" customWidth="1"/>
    <col min="6151" max="6151" width="16.1640625" style="129" customWidth="1"/>
    <col min="6152" max="6400" width="10.5" style="129"/>
    <col min="6401" max="6401" width="7.1640625" style="129" customWidth="1"/>
    <col min="6402" max="6402" width="16.1640625" style="129" customWidth="1"/>
    <col min="6403" max="6403" width="48.6640625" style="129" customWidth="1"/>
    <col min="6404" max="6404" width="5.1640625" style="129" customWidth="1"/>
    <col min="6405" max="6405" width="15.1640625" style="129" customWidth="1"/>
    <col min="6406" max="6406" width="18.1640625" style="129" customWidth="1"/>
    <col min="6407" max="6407" width="16.1640625" style="129" customWidth="1"/>
    <col min="6408" max="6656" width="10.5" style="129"/>
    <col min="6657" max="6657" width="7.1640625" style="129" customWidth="1"/>
    <col min="6658" max="6658" width="16.1640625" style="129" customWidth="1"/>
    <col min="6659" max="6659" width="48.6640625" style="129" customWidth="1"/>
    <col min="6660" max="6660" width="5.1640625" style="129" customWidth="1"/>
    <col min="6661" max="6661" width="15.1640625" style="129" customWidth="1"/>
    <col min="6662" max="6662" width="18.1640625" style="129" customWidth="1"/>
    <col min="6663" max="6663" width="16.1640625" style="129" customWidth="1"/>
    <col min="6664" max="6912" width="10.5" style="129"/>
    <col min="6913" max="6913" width="7.1640625" style="129" customWidth="1"/>
    <col min="6914" max="6914" width="16.1640625" style="129" customWidth="1"/>
    <col min="6915" max="6915" width="48.6640625" style="129" customWidth="1"/>
    <col min="6916" max="6916" width="5.1640625" style="129" customWidth="1"/>
    <col min="6917" max="6917" width="15.1640625" style="129" customWidth="1"/>
    <col min="6918" max="6918" width="18.1640625" style="129" customWidth="1"/>
    <col min="6919" max="6919" width="16.1640625" style="129" customWidth="1"/>
    <col min="6920" max="7168" width="10.5" style="129"/>
    <col min="7169" max="7169" width="7.1640625" style="129" customWidth="1"/>
    <col min="7170" max="7170" width="16.1640625" style="129" customWidth="1"/>
    <col min="7171" max="7171" width="48.6640625" style="129" customWidth="1"/>
    <col min="7172" max="7172" width="5.1640625" style="129" customWidth="1"/>
    <col min="7173" max="7173" width="15.1640625" style="129" customWidth="1"/>
    <col min="7174" max="7174" width="18.1640625" style="129" customWidth="1"/>
    <col min="7175" max="7175" width="16.1640625" style="129" customWidth="1"/>
    <col min="7176" max="7424" width="10.5" style="129"/>
    <col min="7425" max="7425" width="7.1640625" style="129" customWidth="1"/>
    <col min="7426" max="7426" width="16.1640625" style="129" customWidth="1"/>
    <col min="7427" max="7427" width="48.6640625" style="129" customWidth="1"/>
    <col min="7428" max="7428" width="5.1640625" style="129" customWidth="1"/>
    <col min="7429" max="7429" width="15.1640625" style="129" customWidth="1"/>
    <col min="7430" max="7430" width="18.1640625" style="129" customWidth="1"/>
    <col min="7431" max="7431" width="16.1640625" style="129" customWidth="1"/>
    <col min="7432" max="7680" width="10.5" style="129"/>
    <col min="7681" max="7681" width="7.1640625" style="129" customWidth="1"/>
    <col min="7682" max="7682" width="16.1640625" style="129" customWidth="1"/>
    <col min="7683" max="7683" width="48.6640625" style="129" customWidth="1"/>
    <col min="7684" max="7684" width="5.1640625" style="129" customWidth="1"/>
    <col min="7685" max="7685" width="15.1640625" style="129" customWidth="1"/>
    <col min="7686" max="7686" width="18.1640625" style="129" customWidth="1"/>
    <col min="7687" max="7687" width="16.1640625" style="129" customWidth="1"/>
    <col min="7688" max="7936" width="10.5" style="129"/>
    <col min="7937" max="7937" width="7.1640625" style="129" customWidth="1"/>
    <col min="7938" max="7938" width="16.1640625" style="129" customWidth="1"/>
    <col min="7939" max="7939" width="48.6640625" style="129" customWidth="1"/>
    <col min="7940" max="7940" width="5.1640625" style="129" customWidth="1"/>
    <col min="7941" max="7941" width="15.1640625" style="129" customWidth="1"/>
    <col min="7942" max="7942" width="18.1640625" style="129" customWidth="1"/>
    <col min="7943" max="7943" width="16.1640625" style="129" customWidth="1"/>
    <col min="7944" max="8192" width="10.5" style="129"/>
    <col min="8193" max="8193" width="7.1640625" style="129" customWidth="1"/>
    <col min="8194" max="8194" width="16.1640625" style="129" customWidth="1"/>
    <col min="8195" max="8195" width="48.6640625" style="129" customWidth="1"/>
    <col min="8196" max="8196" width="5.1640625" style="129" customWidth="1"/>
    <col min="8197" max="8197" width="15.1640625" style="129" customWidth="1"/>
    <col min="8198" max="8198" width="18.1640625" style="129" customWidth="1"/>
    <col min="8199" max="8199" width="16.1640625" style="129" customWidth="1"/>
    <col min="8200" max="8448" width="10.5" style="129"/>
    <col min="8449" max="8449" width="7.1640625" style="129" customWidth="1"/>
    <col min="8450" max="8450" width="16.1640625" style="129" customWidth="1"/>
    <col min="8451" max="8451" width="48.6640625" style="129" customWidth="1"/>
    <col min="8452" max="8452" width="5.1640625" style="129" customWidth="1"/>
    <col min="8453" max="8453" width="15.1640625" style="129" customWidth="1"/>
    <col min="8454" max="8454" width="18.1640625" style="129" customWidth="1"/>
    <col min="8455" max="8455" width="16.1640625" style="129" customWidth="1"/>
    <col min="8456" max="8704" width="10.5" style="129"/>
    <col min="8705" max="8705" width="7.1640625" style="129" customWidth="1"/>
    <col min="8706" max="8706" width="16.1640625" style="129" customWidth="1"/>
    <col min="8707" max="8707" width="48.6640625" style="129" customWidth="1"/>
    <col min="8708" max="8708" width="5.1640625" style="129" customWidth="1"/>
    <col min="8709" max="8709" width="15.1640625" style="129" customWidth="1"/>
    <col min="8710" max="8710" width="18.1640625" style="129" customWidth="1"/>
    <col min="8711" max="8711" width="16.1640625" style="129" customWidth="1"/>
    <col min="8712" max="8960" width="10.5" style="129"/>
    <col min="8961" max="8961" width="7.1640625" style="129" customWidth="1"/>
    <col min="8962" max="8962" width="16.1640625" style="129" customWidth="1"/>
    <col min="8963" max="8963" width="48.6640625" style="129" customWidth="1"/>
    <col min="8964" max="8964" width="5.1640625" style="129" customWidth="1"/>
    <col min="8965" max="8965" width="15.1640625" style="129" customWidth="1"/>
    <col min="8966" max="8966" width="18.1640625" style="129" customWidth="1"/>
    <col min="8967" max="8967" width="16.1640625" style="129" customWidth="1"/>
    <col min="8968" max="9216" width="10.5" style="129"/>
    <col min="9217" max="9217" width="7.1640625" style="129" customWidth="1"/>
    <col min="9218" max="9218" width="16.1640625" style="129" customWidth="1"/>
    <col min="9219" max="9219" width="48.6640625" style="129" customWidth="1"/>
    <col min="9220" max="9220" width="5.1640625" style="129" customWidth="1"/>
    <col min="9221" max="9221" width="15.1640625" style="129" customWidth="1"/>
    <col min="9222" max="9222" width="18.1640625" style="129" customWidth="1"/>
    <col min="9223" max="9223" width="16.1640625" style="129" customWidth="1"/>
    <col min="9224" max="9472" width="10.5" style="129"/>
    <col min="9473" max="9473" width="7.1640625" style="129" customWidth="1"/>
    <col min="9474" max="9474" width="16.1640625" style="129" customWidth="1"/>
    <col min="9475" max="9475" width="48.6640625" style="129" customWidth="1"/>
    <col min="9476" max="9476" width="5.1640625" style="129" customWidth="1"/>
    <col min="9477" max="9477" width="15.1640625" style="129" customWidth="1"/>
    <col min="9478" max="9478" width="18.1640625" style="129" customWidth="1"/>
    <col min="9479" max="9479" width="16.1640625" style="129" customWidth="1"/>
    <col min="9480" max="9728" width="10.5" style="129"/>
    <col min="9729" max="9729" width="7.1640625" style="129" customWidth="1"/>
    <col min="9730" max="9730" width="16.1640625" style="129" customWidth="1"/>
    <col min="9731" max="9731" width="48.6640625" style="129" customWidth="1"/>
    <col min="9732" max="9732" width="5.1640625" style="129" customWidth="1"/>
    <col min="9733" max="9733" width="15.1640625" style="129" customWidth="1"/>
    <col min="9734" max="9734" width="18.1640625" style="129" customWidth="1"/>
    <col min="9735" max="9735" width="16.1640625" style="129" customWidth="1"/>
    <col min="9736" max="9984" width="10.5" style="129"/>
    <col min="9985" max="9985" width="7.1640625" style="129" customWidth="1"/>
    <col min="9986" max="9986" width="16.1640625" style="129" customWidth="1"/>
    <col min="9987" max="9987" width="48.6640625" style="129" customWidth="1"/>
    <col min="9988" max="9988" width="5.1640625" style="129" customWidth="1"/>
    <col min="9989" max="9989" width="15.1640625" style="129" customWidth="1"/>
    <col min="9990" max="9990" width="18.1640625" style="129" customWidth="1"/>
    <col min="9991" max="9991" width="16.1640625" style="129" customWidth="1"/>
    <col min="9992" max="10240" width="10.5" style="129"/>
    <col min="10241" max="10241" width="7.1640625" style="129" customWidth="1"/>
    <col min="10242" max="10242" width="16.1640625" style="129" customWidth="1"/>
    <col min="10243" max="10243" width="48.6640625" style="129" customWidth="1"/>
    <col min="10244" max="10244" width="5.1640625" style="129" customWidth="1"/>
    <col min="10245" max="10245" width="15.1640625" style="129" customWidth="1"/>
    <col min="10246" max="10246" width="18.1640625" style="129" customWidth="1"/>
    <col min="10247" max="10247" width="16.1640625" style="129" customWidth="1"/>
    <col min="10248" max="10496" width="10.5" style="129"/>
    <col min="10497" max="10497" width="7.1640625" style="129" customWidth="1"/>
    <col min="10498" max="10498" width="16.1640625" style="129" customWidth="1"/>
    <col min="10499" max="10499" width="48.6640625" style="129" customWidth="1"/>
    <col min="10500" max="10500" width="5.1640625" style="129" customWidth="1"/>
    <col min="10501" max="10501" width="15.1640625" style="129" customWidth="1"/>
    <col min="10502" max="10502" width="18.1640625" style="129" customWidth="1"/>
    <col min="10503" max="10503" width="16.1640625" style="129" customWidth="1"/>
    <col min="10504" max="10752" width="10.5" style="129"/>
    <col min="10753" max="10753" width="7.1640625" style="129" customWidth="1"/>
    <col min="10754" max="10754" width="16.1640625" style="129" customWidth="1"/>
    <col min="10755" max="10755" width="48.6640625" style="129" customWidth="1"/>
    <col min="10756" max="10756" width="5.1640625" style="129" customWidth="1"/>
    <col min="10757" max="10757" width="15.1640625" style="129" customWidth="1"/>
    <col min="10758" max="10758" width="18.1640625" style="129" customWidth="1"/>
    <col min="10759" max="10759" width="16.1640625" style="129" customWidth="1"/>
    <col min="10760" max="11008" width="10.5" style="129"/>
    <col min="11009" max="11009" width="7.1640625" style="129" customWidth="1"/>
    <col min="11010" max="11010" width="16.1640625" style="129" customWidth="1"/>
    <col min="11011" max="11011" width="48.6640625" style="129" customWidth="1"/>
    <col min="11012" max="11012" width="5.1640625" style="129" customWidth="1"/>
    <col min="11013" max="11013" width="15.1640625" style="129" customWidth="1"/>
    <col min="11014" max="11014" width="18.1640625" style="129" customWidth="1"/>
    <col min="11015" max="11015" width="16.1640625" style="129" customWidth="1"/>
    <col min="11016" max="11264" width="10.5" style="129"/>
    <col min="11265" max="11265" width="7.1640625" style="129" customWidth="1"/>
    <col min="11266" max="11266" width="16.1640625" style="129" customWidth="1"/>
    <col min="11267" max="11267" width="48.6640625" style="129" customWidth="1"/>
    <col min="11268" max="11268" width="5.1640625" style="129" customWidth="1"/>
    <col min="11269" max="11269" width="15.1640625" style="129" customWidth="1"/>
    <col min="11270" max="11270" width="18.1640625" style="129" customWidth="1"/>
    <col min="11271" max="11271" width="16.1640625" style="129" customWidth="1"/>
    <col min="11272" max="11520" width="10.5" style="129"/>
    <col min="11521" max="11521" width="7.1640625" style="129" customWidth="1"/>
    <col min="11522" max="11522" width="16.1640625" style="129" customWidth="1"/>
    <col min="11523" max="11523" width="48.6640625" style="129" customWidth="1"/>
    <col min="11524" max="11524" width="5.1640625" style="129" customWidth="1"/>
    <col min="11525" max="11525" width="15.1640625" style="129" customWidth="1"/>
    <col min="11526" max="11526" width="18.1640625" style="129" customWidth="1"/>
    <col min="11527" max="11527" width="16.1640625" style="129" customWidth="1"/>
    <col min="11528" max="11776" width="10.5" style="129"/>
    <col min="11777" max="11777" width="7.1640625" style="129" customWidth="1"/>
    <col min="11778" max="11778" width="16.1640625" style="129" customWidth="1"/>
    <col min="11779" max="11779" width="48.6640625" style="129" customWidth="1"/>
    <col min="11780" max="11780" width="5.1640625" style="129" customWidth="1"/>
    <col min="11781" max="11781" width="15.1640625" style="129" customWidth="1"/>
    <col min="11782" max="11782" width="18.1640625" style="129" customWidth="1"/>
    <col min="11783" max="11783" width="16.1640625" style="129" customWidth="1"/>
    <col min="11784" max="12032" width="10.5" style="129"/>
    <col min="12033" max="12033" width="7.1640625" style="129" customWidth="1"/>
    <col min="12034" max="12034" width="16.1640625" style="129" customWidth="1"/>
    <col min="12035" max="12035" width="48.6640625" style="129" customWidth="1"/>
    <col min="12036" max="12036" width="5.1640625" style="129" customWidth="1"/>
    <col min="12037" max="12037" width="15.1640625" style="129" customWidth="1"/>
    <col min="12038" max="12038" width="18.1640625" style="129" customWidth="1"/>
    <col min="12039" max="12039" width="16.1640625" style="129" customWidth="1"/>
    <col min="12040" max="12288" width="10.5" style="129"/>
    <col min="12289" max="12289" width="7.1640625" style="129" customWidth="1"/>
    <col min="12290" max="12290" width="16.1640625" style="129" customWidth="1"/>
    <col min="12291" max="12291" width="48.6640625" style="129" customWidth="1"/>
    <col min="12292" max="12292" width="5.1640625" style="129" customWidth="1"/>
    <col min="12293" max="12293" width="15.1640625" style="129" customWidth="1"/>
    <col min="12294" max="12294" width="18.1640625" style="129" customWidth="1"/>
    <col min="12295" max="12295" width="16.1640625" style="129" customWidth="1"/>
    <col min="12296" max="12544" width="10.5" style="129"/>
    <col min="12545" max="12545" width="7.1640625" style="129" customWidth="1"/>
    <col min="12546" max="12546" width="16.1640625" style="129" customWidth="1"/>
    <col min="12547" max="12547" width="48.6640625" style="129" customWidth="1"/>
    <col min="12548" max="12548" width="5.1640625" style="129" customWidth="1"/>
    <col min="12549" max="12549" width="15.1640625" style="129" customWidth="1"/>
    <col min="12550" max="12550" width="18.1640625" style="129" customWidth="1"/>
    <col min="12551" max="12551" width="16.1640625" style="129" customWidth="1"/>
    <col min="12552" max="12800" width="10.5" style="129"/>
    <col min="12801" max="12801" width="7.1640625" style="129" customWidth="1"/>
    <col min="12802" max="12802" width="16.1640625" style="129" customWidth="1"/>
    <col min="12803" max="12803" width="48.6640625" style="129" customWidth="1"/>
    <col min="12804" max="12804" width="5.1640625" style="129" customWidth="1"/>
    <col min="12805" max="12805" width="15.1640625" style="129" customWidth="1"/>
    <col min="12806" max="12806" width="18.1640625" style="129" customWidth="1"/>
    <col min="12807" max="12807" width="16.1640625" style="129" customWidth="1"/>
    <col min="12808" max="13056" width="10.5" style="129"/>
    <col min="13057" max="13057" width="7.1640625" style="129" customWidth="1"/>
    <col min="13058" max="13058" width="16.1640625" style="129" customWidth="1"/>
    <col min="13059" max="13059" width="48.6640625" style="129" customWidth="1"/>
    <col min="13060" max="13060" width="5.1640625" style="129" customWidth="1"/>
    <col min="13061" max="13061" width="15.1640625" style="129" customWidth="1"/>
    <col min="13062" max="13062" width="18.1640625" style="129" customWidth="1"/>
    <col min="13063" max="13063" width="16.1640625" style="129" customWidth="1"/>
    <col min="13064" max="13312" width="10.5" style="129"/>
    <col min="13313" max="13313" width="7.1640625" style="129" customWidth="1"/>
    <col min="13314" max="13314" width="16.1640625" style="129" customWidth="1"/>
    <col min="13315" max="13315" width="48.6640625" style="129" customWidth="1"/>
    <col min="13316" max="13316" width="5.1640625" style="129" customWidth="1"/>
    <col min="13317" max="13317" width="15.1640625" style="129" customWidth="1"/>
    <col min="13318" max="13318" width="18.1640625" style="129" customWidth="1"/>
    <col min="13319" max="13319" width="16.1640625" style="129" customWidth="1"/>
    <col min="13320" max="13568" width="10.5" style="129"/>
    <col min="13569" max="13569" width="7.1640625" style="129" customWidth="1"/>
    <col min="13570" max="13570" width="16.1640625" style="129" customWidth="1"/>
    <col min="13571" max="13571" width="48.6640625" style="129" customWidth="1"/>
    <col min="13572" max="13572" width="5.1640625" style="129" customWidth="1"/>
    <col min="13573" max="13573" width="15.1640625" style="129" customWidth="1"/>
    <col min="13574" max="13574" width="18.1640625" style="129" customWidth="1"/>
    <col min="13575" max="13575" width="16.1640625" style="129" customWidth="1"/>
    <col min="13576" max="13824" width="10.5" style="129"/>
    <col min="13825" max="13825" width="7.1640625" style="129" customWidth="1"/>
    <col min="13826" max="13826" width="16.1640625" style="129" customWidth="1"/>
    <col min="13827" max="13827" width="48.6640625" style="129" customWidth="1"/>
    <col min="13828" max="13828" width="5.1640625" style="129" customWidth="1"/>
    <col min="13829" max="13829" width="15.1640625" style="129" customWidth="1"/>
    <col min="13830" max="13830" width="18.1640625" style="129" customWidth="1"/>
    <col min="13831" max="13831" width="16.1640625" style="129" customWidth="1"/>
    <col min="13832" max="14080" width="10.5" style="129"/>
    <col min="14081" max="14081" width="7.1640625" style="129" customWidth="1"/>
    <col min="14082" max="14082" width="16.1640625" style="129" customWidth="1"/>
    <col min="14083" max="14083" width="48.6640625" style="129" customWidth="1"/>
    <col min="14084" max="14084" width="5.1640625" style="129" customWidth="1"/>
    <col min="14085" max="14085" width="15.1640625" style="129" customWidth="1"/>
    <col min="14086" max="14086" width="18.1640625" style="129" customWidth="1"/>
    <col min="14087" max="14087" width="16.1640625" style="129" customWidth="1"/>
    <col min="14088" max="14336" width="10.5" style="129"/>
    <col min="14337" max="14337" width="7.1640625" style="129" customWidth="1"/>
    <col min="14338" max="14338" width="16.1640625" style="129" customWidth="1"/>
    <col min="14339" max="14339" width="48.6640625" style="129" customWidth="1"/>
    <col min="14340" max="14340" width="5.1640625" style="129" customWidth="1"/>
    <col min="14341" max="14341" width="15.1640625" style="129" customWidth="1"/>
    <col min="14342" max="14342" width="18.1640625" style="129" customWidth="1"/>
    <col min="14343" max="14343" width="16.1640625" style="129" customWidth="1"/>
    <col min="14344" max="14592" width="10.5" style="129"/>
    <col min="14593" max="14593" width="7.1640625" style="129" customWidth="1"/>
    <col min="14594" max="14594" width="16.1640625" style="129" customWidth="1"/>
    <col min="14595" max="14595" width="48.6640625" style="129" customWidth="1"/>
    <col min="14596" max="14596" width="5.1640625" style="129" customWidth="1"/>
    <col min="14597" max="14597" width="15.1640625" style="129" customWidth="1"/>
    <col min="14598" max="14598" width="18.1640625" style="129" customWidth="1"/>
    <col min="14599" max="14599" width="16.1640625" style="129" customWidth="1"/>
    <col min="14600" max="14848" width="10.5" style="129"/>
    <col min="14849" max="14849" width="7.1640625" style="129" customWidth="1"/>
    <col min="14850" max="14850" width="16.1640625" style="129" customWidth="1"/>
    <col min="14851" max="14851" width="48.6640625" style="129" customWidth="1"/>
    <col min="14852" max="14852" width="5.1640625" style="129" customWidth="1"/>
    <col min="14853" max="14853" width="15.1640625" style="129" customWidth="1"/>
    <col min="14854" max="14854" width="18.1640625" style="129" customWidth="1"/>
    <col min="14855" max="14855" width="16.1640625" style="129" customWidth="1"/>
    <col min="14856" max="15104" width="10.5" style="129"/>
    <col min="15105" max="15105" width="7.1640625" style="129" customWidth="1"/>
    <col min="15106" max="15106" width="16.1640625" style="129" customWidth="1"/>
    <col min="15107" max="15107" width="48.6640625" style="129" customWidth="1"/>
    <col min="15108" max="15108" width="5.1640625" style="129" customWidth="1"/>
    <col min="15109" max="15109" width="15.1640625" style="129" customWidth="1"/>
    <col min="15110" max="15110" width="18.1640625" style="129" customWidth="1"/>
    <col min="15111" max="15111" width="16.1640625" style="129" customWidth="1"/>
    <col min="15112" max="15360" width="10.5" style="129"/>
    <col min="15361" max="15361" width="7.1640625" style="129" customWidth="1"/>
    <col min="15362" max="15362" width="16.1640625" style="129" customWidth="1"/>
    <col min="15363" max="15363" width="48.6640625" style="129" customWidth="1"/>
    <col min="15364" max="15364" width="5.1640625" style="129" customWidth="1"/>
    <col min="15365" max="15365" width="15.1640625" style="129" customWidth="1"/>
    <col min="15366" max="15366" width="18.1640625" style="129" customWidth="1"/>
    <col min="15367" max="15367" width="16.1640625" style="129" customWidth="1"/>
    <col min="15368" max="15616" width="10.5" style="129"/>
    <col min="15617" max="15617" width="7.1640625" style="129" customWidth="1"/>
    <col min="15618" max="15618" width="16.1640625" style="129" customWidth="1"/>
    <col min="15619" max="15619" width="48.6640625" style="129" customWidth="1"/>
    <col min="15620" max="15620" width="5.1640625" style="129" customWidth="1"/>
    <col min="15621" max="15621" width="15.1640625" style="129" customWidth="1"/>
    <col min="15622" max="15622" width="18.1640625" style="129" customWidth="1"/>
    <col min="15623" max="15623" width="16.1640625" style="129" customWidth="1"/>
    <col min="15624" max="15872" width="10.5" style="129"/>
    <col min="15873" max="15873" width="7.1640625" style="129" customWidth="1"/>
    <col min="15874" max="15874" width="16.1640625" style="129" customWidth="1"/>
    <col min="15875" max="15875" width="48.6640625" style="129" customWidth="1"/>
    <col min="15876" max="15876" width="5.1640625" style="129" customWidth="1"/>
    <col min="15877" max="15877" width="15.1640625" style="129" customWidth="1"/>
    <col min="15878" max="15878" width="18.1640625" style="129" customWidth="1"/>
    <col min="15879" max="15879" width="16.1640625" style="129" customWidth="1"/>
    <col min="15880" max="16128" width="10.5" style="129"/>
    <col min="16129" max="16129" width="7.1640625" style="129" customWidth="1"/>
    <col min="16130" max="16130" width="16.1640625" style="129" customWidth="1"/>
    <col min="16131" max="16131" width="48.6640625" style="129" customWidth="1"/>
    <col min="16132" max="16132" width="5.1640625" style="129" customWidth="1"/>
    <col min="16133" max="16133" width="15.1640625" style="129" customWidth="1"/>
    <col min="16134" max="16134" width="18.1640625" style="129" customWidth="1"/>
    <col min="16135" max="16135" width="16.1640625" style="129" customWidth="1"/>
    <col min="16136" max="16384" width="10.5" style="129"/>
  </cols>
  <sheetData>
    <row r="1" spans="1:7" ht="27.75" customHeight="1">
      <c r="A1" s="306" t="s">
        <v>66</v>
      </c>
      <c r="B1" s="306"/>
      <c r="C1" s="306"/>
      <c r="D1" s="306"/>
      <c r="E1" s="307"/>
      <c r="F1" s="306"/>
      <c r="G1" s="306"/>
    </row>
    <row r="2" spans="1:7" ht="12.75" customHeight="1">
      <c r="A2" s="130" t="s">
        <v>365</v>
      </c>
      <c r="B2" s="131"/>
      <c r="C2" s="131"/>
      <c r="D2" s="131"/>
      <c r="E2" s="147"/>
      <c r="F2" s="131"/>
      <c r="G2" s="131"/>
    </row>
    <row r="3" spans="1:7" ht="12.75" customHeight="1">
      <c r="A3" s="130" t="s">
        <v>67</v>
      </c>
      <c r="B3" s="131"/>
      <c r="C3" s="131"/>
      <c r="D3" s="131"/>
      <c r="E3" s="147"/>
      <c r="F3" s="131"/>
      <c r="G3" s="131"/>
    </row>
    <row r="4" spans="1:7" ht="13.5" customHeight="1">
      <c r="A4" s="130"/>
      <c r="B4" s="130"/>
      <c r="C4" s="132"/>
      <c r="D4" s="131"/>
      <c r="E4" s="147"/>
      <c r="F4" s="131"/>
      <c r="G4" s="131"/>
    </row>
    <row r="5" spans="1:7" ht="6.75" customHeight="1">
      <c r="A5" s="131"/>
      <c r="B5" s="131"/>
      <c r="C5" s="131"/>
      <c r="D5" s="131"/>
      <c r="E5" s="148"/>
      <c r="F5" s="131"/>
      <c r="G5" s="131"/>
    </row>
    <row r="6" spans="1:7" ht="13.5" customHeight="1">
      <c r="A6" s="131" t="s">
        <v>68</v>
      </c>
      <c r="B6" s="133"/>
      <c r="C6" s="133"/>
      <c r="D6" s="133"/>
      <c r="E6" s="149"/>
      <c r="F6" s="135"/>
      <c r="G6" s="135"/>
    </row>
    <row r="7" spans="1:7" ht="13.5" customHeight="1">
      <c r="A7" s="131" t="s">
        <v>69</v>
      </c>
      <c r="B7" s="133"/>
      <c r="C7" s="133"/>
      <c r="D7" s="133"/>
      <c r="E7" s="149"/>
      <c r="F7" s="308" t="s">
        <v>70</v>
      </c>
      <c r="G7" s="309"/>
    </row>
    <row r="8" spans="1:7" ht="13.5" customHeight="1">
      <c r="A8" s="131" t="s">
        <v>71</v>
      </c>
      <c r="B8" s="133"/>
      <c r="C8" s="133"/>
      <c r="D8" s="133"/>
      <c r="E8" s="149"/>
      <c r="F8" s="131" t="s">
        <v>72</v>
      </c>
      <c r="G8" s="135"/>
    </row>
    <row r="9" spans="1:7" ht="6.75" customHeight="1">
      <c r="A9" s="136"/>
      <c r="B9" s="136"/>
      <c r="C9" s="136"/>
      <c r="D9" s="136"/>
      <c r="E9" s="148"/>
      <c r="F9" s="136"/>
      <c r="G9" s="136"/>
    </row>
    <row r="10" spans="1:7" ht="22.5" customHeight="1">
      <c r="A10" s="137" t="s">
        <v>73</v>
      </c>
      <c r="B10" s="137" t="s">
        <v>74</v>
      </c>
      <c r="C10" s="137" t="s">
        <v>75</v>
      </c>
      <c r="D10" s="137" t="s">
        <v>76</v>
      </c>
      <c r="E10" s="150" t="s">
        <v>77</v>
      </c>
      <c r="F10" s="170" t="s">
        <v>78</v>
      </c>
      <c r="G10" s="137" t="s">
        <v>79</v>
      </c>
    </row>
    <row r="11" spans="1:7" ht="12.75" hidden="1" customHeight="1">
      <c r="A11" s="138" t="s">
        <v>80</v>
      </c>
      <c r="B11" s="138" t="s">
        <v>81</v>
      </c>
      <c r="C11" s="138" t="s">
        <v>82</v>
      </c>
      <c r="D11" s="138" t="s">
        <v>83</v>
      </c>
      <c r="E11" s="151" t="s">
        <v>84</v>
      </c>
      <c r="F11" s="171" t="s">
        <v>85</v>
      </c>
      <c r="G11" s="138" t="s">
        <v>86</v>
      </c>
    </row>
    <row r="12" spans="1:7" ht="4.5" customHeight="1">
      <c r="A12" s="136"/>
      <c r="B12" s="136"/>
      <c r="C12" s="136"/>
      <c r="D12" s="136"/>
      <c r="E12" s="148"/>
      <c r="F12" s="172"/>
      <c r="G12" s="136"/>
    </row>
    <row r="13" spans="1:7" ht="24" customHeight="1">
      <c r="A13" s="152">
        <v>40</v>
      </c>
      <c r="B13" s="153" t="s">
        <v>87</v>
      </c>
      <c r="C13" s="153" t="s">
        <v>88</v>
      </c>
      <c r="D13" s="153" t="s">
        <v>89</v>
      </c>
      <c r="E13" s="154">
        <v>15.6</v>
      </c>
      <c r="F13" s="173"/>
      <c r="G13" s="155">
        <f>E13*F13</f>
        <v>0</v>
      </c>
    </row>
    <row r="14" spans="1:7" ht="24" customHeight="1">
      <c r="A14" s="152">
        <v>2</v>
      </c>
      <c r="B14" s="153" t="s">
        <v>90</v>
      </c>
      <c r="C14" s="153" t="s">
        <v>91</v>
      </c>
      <c r="D14" s="153" t="s">
        <v>89</v>
      </c>
      <c r="E14" s="154">
        <v>21</v>
      </c>
      <c r="F14" s="173"/>
      <c r="G14" s="155">
        <f>E14*F14</f>
        <v>0</v>
      </c>
    </row>
    <row r="15" spans="1:7" ht="13.5" customHeight="1">
      <c r="A15" s="156"/>
      <c r="B15" s="157"/>
      <c r="C15" s="157" t="s">
        <v>92</v>
      </c>
      <c r="D15" s="157"/>
      <c r="E15" s="158">
        <v>21</v>
      </c>
      <c r="F15" s="174"/>
      <c r="G15" s="158"/>
    </row>
    <row r="16" spans="1:7" ht="13.5" customHeight="1">
      <c r="A16" s="159"/>
      <c r="B16" s="160"/>
      <c r="C16" s="160" t="s">
        <v>93</v>
      </c>
      <c r="D16" s="160"/>
      <c r="E16" s="161">
        <v>21</v>
      </c>
      <c r="F16" s="175"/>
      <c r="G16" s="161"/>
    </row>
    <row r="17" spans="1:7" ht="24" customHeight="1">
      <c r="A17" s="152">
        <v>3</v>
      </c>
      <c r="B17" s="153" t="s">
        <v>94</v>
      </c>
      <c r="C17" s="153" t="s">
        <v>95</v>
      </c>
      <c r="D17" s="153" t="s">
        <v>89</v>
      </c>
      <c r="E17" s="154">
        <v>21</v>
      </c>
      <c r="F17" s="173"/>
      <c r="G17" s="155">
        <f>E17*F17</f>
        <v>0</v>
      </c>
    </row>
    <row r="18" spans="1:7" ht="13.5" customHeight="1">
      <c r="A18" s="156"/>
      <c r="B18" s="157"/>
      <c r="C18" s="157" t="s">
        <v>96</v>
      </c>
      <c r="D18" s="157"/>
      <c r="E18" s="158">
        <v>21</v>
      </c>
      <c r="F18" s="174"/>
      <c r="G18" s="158"/>
    </row>
    <row r="19" spans="1:7" ht="24" customHeight="1">
      <c r="A19" s="152">
        <v>4</v>
      </c>
      <c r="B19" s="153" t="s">
        <v>97</v>
      </c>
      <c r="C19" s="153" t="s">
        <v>98</v>
      </c>
      <c r="D19" s="153" t="s">
        <v>89</v>
      </c>
      <c r="E19" s="154">
        <v>21</v>
      </c>
      <c r="F19" s="173"/>
      <c r="G19" s="155">
        <f>E19*F19</f>
        <v>0</v>
      </c>
    </row>
    <row r="20" spans="1:7" ht="13.5" customHeight="1">
      <c r="A20" s="156"/>
      <c r="B20" s="157"/>
      <c r="C20" s="157" t="s">
        <v>96</v>
      </c>
      <c r="D20" s="157"/>
      <c r="E20" s="158">
        <v>21</v>
      </c>
      <c r="F20" s="174"/>
      <c r="G20" s="158"/>
    </row>
    <row r="21" spans="1:7" ht="24" customHeight="1">
      <c r="A21" s="152">
        <v>32</v>
      </c>
      <c r="B21" s="153" t="s">
        <v>99</v>
      </c>
      <c r="C21" s="153" t="s">
        <v>100</v>
      </c>
      <c r="D21" s="153" t="s">
        <v>101</v>
      </c>
      <c r="E21" s="154">
        <v>14.3</v>
      </c>
      <c r="F21" s="173"/>
      <c r="G21" s="155">
        <f>E21*F21</f>
        <v>0</v>
      </c>
    </row>
    <row r="22" spans="1:7" ht="13.5" customHeight="1">
      <c r="A22" s="152">
        <v>7</v>
      </c>
      <c r="B22" s="153" t="s">
        <v>102</v>
      </c>
      <c r="C22" s="153" t="s">
        <v>103</v>
      </c>
      <c r="D22" s="153" t="s">
        <v>104</v>
      </c>
      <c r="E22" s="154">
        <v>4.9349999999999996</v>
      </c>
      <c r="F22" s="173"/>
      <c r="G22" s="155">
        <f t="shared" ref="G22:G23" si="0">E22*F22</f>
        <v>0</v>
      </c>
    </row>
    <row r="23" spans="1:7" ht="24" customHeight="1">
      <c r="A23" s="152">
        <v>8</v>
      </c>
      <c r="B23" s="153" t="s">
        <v>105</v>
      </c>
      <c r="C23" s="153" t="s">
        <v>106</v>
      </c>
      <c r="D23" s="153" t="s">
        <v>89</v>
      </c>
      <c r="E23" s="154">
        <v>40</v>
      </c>
      <c r="F23" s="173"/>
      <c r="G23" s="155">
        <f t="shared" si="0"/>
        <v>0</v>
      </c>
    </row>
    <row r="24" spans="1:7" ht="13.5" customHeight="1">
      <c r="A24" s="156"/>
      <c r="B24" s="157"/>
      <c r="C24" s="157" t="s">
        <v>107</v>
      </c>
      <c r="D24" s="157"/>
      <c r="E24" s="158">
        <v>40</v>
      </c>
      <c r="F24" s="174"/>
      <c r="G24" s="158"/>
    </row>
    <row r="25" spans="1:7" ht="13.5" customHeight="1">
      <c r="A25" s="159"/>
      <c r="B25" s="160"/>
      <c r="C25" s="160" t="s">
        <v>93</v>
      </c>
      <c r="D25" s="160"/>
      <c r="E25" s="161">
        <v>40</v>
      </c>
      <c r="F25" s="175"/>
      <c r="G25" s="161"/>
    </row>
    <row r="26" spans="1:7" ht="24" customHeight="1">
      <c r="A26" s="152">
        <v>30</v>
      </c>
      <c r="B26" s="153" t="s">
        <v>108</v>
      </c>
      <c r="C26" s="153" t="s">
        <v>109</v>
      </c>
      <c r="D26" s="153" t="s">
        <v>89</v>
      </c>
      <c r="E26" s="154">
        <v>2.1</v>
      </c>
      <c r="F26" s="173"/>
      <c r="G26" s="155">
        <f>E26*F26</f>
        <v>0</v>
      </c>
    </row>
    <row r="27" spans="1:7" ht="24" customHeight="1">
      <c r="A27" s="162">
        <v>31</v>
      </c>
      <c r="B27" s="163" t="s">
        <v>110</v>
      </c>
      <c r="C27" s="163" t="s">
        <v>111</v>
      </c>
      <c r="D27" s="163" t="s">
        <v>89</v>
      </c>
      <c r="E27" s="164">
        <v>2.1</v>
      </c>
      <c r="F27" s="176"/>
      <c r="G27" s="155">
        <f t="shared" ref="G27:G28" si="1">E27*F27</f>
        <v>0</v>
      </c>
    </row>
    <row r="28" spans="1:7" ht="24" customHeight="1">
      <c r="A28" s="152">
        <v>10</v>
      </c>
      <c r="B28" s="153" t="s">
        <v>112</v>
      </c>
      <c r="C28" s="153" t="s">
        <v>113</v>
      </c>
      <c r="D28" s="153" t="s">
        <v>89</v>
      </c>
      <c r="E28" s="154">
        <v>39</v>
      </c>
      <c r="F28" s="173"/>
      <c r="G28" s="155">
        <f t="shared" si="1"/>
        <v>0</v>
      </c>
    </row>
    <row r="29" spans="1:7" ht="13.5" customHeight="1">
      <c r="A29" s="156"/>
      <c r="B29" s="157"/>
      <c r="C29" s="157" t="s">
        <v>114</v>
      </c>
      <c r="D29" s="157"/>
      <c r="E29" s="158">
        <v>19.5</v>
      </c>
      <c r="F29" s="177"/>
      <c r="G29" s="158"/>
    </row>
    <row r="30" spans="1:7" ht="13.5" customHeight="1">
      <c r="A30" s="156"/>
      <c r="B30" s="157"/>
      <c r="C30" s="157" t="s">
        <v>115</v>
      </c>
      <c r="D30" s="157"/>
      <c r="E30" s="158">
        <v>19.5</v>
      </c>
      <c r="F30" s="174"/>
      <c r="G30" s="158"/>
    </row>
    <row r="31" spans="1:7" ht="13.5" customHeight="1">
      <c r="A31" s="159"/>
      <c r="B31" s="160"/>
      <c r="C31" s="160" t="s">
        <v>93</v>
      </c>
      <c r="D31" s="160"/>
      <c r="E31" s="161">
        <v>39</v>
      </c>
      <c r="F31" s="175"/>
      <c r="G31" s="161"/>
    </row>
    <row r="32" spans="1:7" ht="24" customHeight="1">
      <c r="A32" s="152">
        <v>11</v>
      </c>
      <c r="B32" s="153" t="s">
        <v>116</v>
      </c>
      <c r="C32" s="153" t="s">
        <v>117</v>
      </c>
      <c r="D32" s="153" t="s">
        <v>89</v>
      </c>
      <c r="E32" s="154">
        <v>16</v>
      </c>
      <c r="F32" s="173"/>
      <c r="G32" s="155">
        <f>E32*F32</f>
        <v>0</v>
      </c>
    </row>
    <row r="33" spans="1:7" ht="13.5" customHeight="1">
      <c r="A33" s="156"/>
      <c r="B33" s="157"/>
      <c r="C33" s="157" t="s">
        <v>118</v>
      </c>
      <c r="D33" s="157"/>
      <c r="E33" s="158">
        <v>16</v>
      </c>
      <c r="F33" s="174"/>
      <c r="G33" s="165"/>
    </row>
    <row r="34" spans="1:7" ht="24" customHeight="1">
      <c r="A34" s="152">
        <v>12</v>
      </c>
      <c r="B34" s="153" t="s">
        <v>119</v>
      </c>
      <c r="C34" s="153" t="s">
        <v>120</v>
      </c>
      <c r="D34" s="153" t="s">
        <v>89</v>
      </c>
      <c r="E34" s="154">
        <v>16</v>
      </c>
      <c r="F34" s="173"/>
      <c r="G34" s="155">
        <f>E34*F34</f>
        <v>0</v>
      </c>
    </row>
    <row r="35" spans="1:7" ht="13.5" customHeight="1">
      <c r="A35" s="156"/>
      <c r="B35" s="157"/>
      <c r="C35" s="157" t="s">
        <v>118</v>
      </c>
      <c r="D35" s="157"/>
      <c r="E35" s="158">
        <v>16</v>
      </c>
      <c r="F35" s="174"/>
      <c r="G35" s="165"/>
    </row>
    <row r="36" spans="1:7" ht="34.5" customHeight="1">
      <c r="A36" s="152">
        <v>37</v>
      </c>
      <c r="B36" s="153" t="s">
        <v>121</v>
      </c>
      <c r="C36" s="153" t="s">
        <v>122</v>
      </c>
      <c r="D36" s="153" t="s">
        <v>89</v>
      </c>
      <c r="E36" s="154">
        <v>16.899999999999999</v>
      </c>
      <c r="F36" s="173"/>
      <c r="G36" s="155">
        <f>E36*F36</f>
        <v>0</v>
      </c>
    </row>
    <row r="37" spans="1:7" ht="13.5" customHeight="1">
      <c r="A37" s="156"/>
      <c r="B37" s="157"/>
      <c r="C37" s="157" t="s">
        <v>123</v>
      </c>
      <c r="D37" s="157"/>
      <c r="E37" s="158">
        <v>16.899999999999999</v>
      </c>
      <c r="F37" s="178"/>
      <c r="G37" s="165"/>
    </row>
    <row r="38" spans="1:7" ht="24" customHeight="1">
      <c r="A38" s="152">
        <v>13</v>
      </c>
      <c r="B38" s="153" t="s">
        <v>124</v>
      </c>
      <c r="C38" s="153" t="s">
        <v>125</v>
      </c>
      <c r="D38" s="153" t="s">
        <v>89</v>
      </c>
      <c r="E38" s="154">
        <v>7.1</v>
      </c>
      <c r="F38" s="173"/>
      <c r="G38" s="155">
        <f>E38*F38</f>
        <v>0</v>
      </c>
    </row>
    <row r="39" spans="1:7" ht="24" customHeight="1">
      <c r="A39" s="162">
        <v>38</v>
      </c>
      <c r="B39" s="163" t="s">
        <v>126</v>
      </c>
      <c r="C39" s="163" t="s">
        <v>127</v>
      </c>
      <c r="D39" s="163" t="s">
        <v>89</v>
      </c>
      <c r="E39" s="164">
        <v>4.75</v>
      </c>
      <c r="F39" s="176"/>
      <c r="G39" s="155">
        <f t="shared" ref="G39:G56" si="2">E39*F39</f>
        <v>0</v>
      </c>
    </row>
    <row r="40" spans="1:7" ht="24" customHeight="1">
      <c r="A40" s="162">
        <v>39</v>
      </c>
      <c r="B40" s="163" t="s">
        <v>128</v>
      </c>
      <c r="C40" s="163" t="s">
        <v>129</v>
      </c>
      <c r="D40" s="163" t="s">
        <v>89</v>
      </c>
      <c r="E40" s="164">
        <v>2.35</v>
      </c>
      <c r="F40" s="176"/>
      <c r="G40" s="155">
        <f t="shared" si="2"/>
        <v>0</v>
      </c>
    </row>
    <row r="41" spans="1:7" ht="24" customHeight="1">
      <c r="A41" s="152">
        <v>16</v>
      </c>
      <c r="B41" s="153" t="s">
        <v>130</v>
      </c>
      <c r="C41" s="153" t="s">
        <v>131</v>
      </c>
      <c r="D41" s="153" t="s">
        <v>89</v>
      </c>
      <c r="E41" s="154">
        <v>3.25</v>
      </c>
      <c r="F41" s="173"/>
      <c r="G41" s="155">
        <f t="shared" si="2"/>
        <v>0</v>
      </c>
    </row>
    <row r="42" spans="1:7" ht="24" customHeight="1">
      <c r="A42" s="162">
        <v>17</v>
      </c>
      <c r="B42" s="163" t="s">
        <v>132</v>
      </c>
      <c r="C42" s="163" t="s">
        <v>133</v>
      </c>
      <c r="D42" s="163" t="s">
        <v>89</v>
      </c>
      <c r="E42" s="164">
        <v>3.25</v>
      </c>
      <c r="F42" s="176"/>
      <c r="G42" s="155">
        <f t="shared" si="2"/>
        <v>0</v>
      </c>
    </row>
    <row r="43" spans="1:7" ht="24" customHeight="1">
      <c r="A43" s="152">
        <v>35</v>
      </c>
      <c r="B43" s="153" t="s">
        <v>134</v>
      </c>
      <c r="C43" s="153" t="s">
        <v>135</v>
      </c>
      <c r="D43" s="153" t="s">
        <v>15</v>
      </c>
      <c r="E43" s="154">
        <v>2</v>
      </c>
      <c r="F43" s="173"/>
      <c r="G43" s="155">
        <f t="shared" si="2"/>
        <v>0</v>
      </c>
    </row>
    <row r="44" spans="1:7" ht="34.5" customHeight="1">
      <c r="A44" s="162">
        <v>36</v>
      </c>
      <c r="B44" s="163" t="s">
        <v>136</v>
      </c>
      <c r="C44" s="163" t="s">
        <v>137</v>
      </c>
      <c r="D44" s="163" t="s">
        <v>15</v>
      </c>
      <c r="E44" s="164">
        <v>2</v>
      </c>
      <c r="F44" s="176"/>
      <c r="G44" s="155">
        <f t="shared" si="2"/>
        <v>0</v>
      </c>
    </row>
    <row r="45" spans="1:7" ht="24" customHeight="1">
      <c r="A45" s="152">
        <v>18</v>
      </c>
      <c r="B45" s="153" t="s">
        <v>138</v>
      </c>
      <c r="C45" s="153" t="s">
        <v>139</v>
      </c>
      <c r="D45" s="153" t="s">
        <v>101</v>
      </c>
      <c r="E45" s="154">
        <v>20.399999999999999</v>
      </c>
      <c r="F45" s="173"/>
      <c r="G45" s="155">
        <f t="shared" si="2"/>
        <v>0</v>
      </c>
    </row>
    <row r="46" spans="1:7" ht="13.5" customHeight="1">
      <c r="A46" s="162">
        <v>19</v>
      </c>
      <c r="B46" s="163" t="s">
        <v>140</v>
      </c>
      <c r="C46" s="163" t="s">
        <v>141</v>
      </c>
      <c r="D46" s="163" t="s">
        <v>15</v>
      </c>
      <c r="E46" s="164">
        <v>6.4</v>
      </c>
      <c r="F46" s="176"/>
      <c r="G46" s="155">
        <f t="shared" si="2"/>
        <v>0</v>
      </c>
    </row>
    <row r="47" spans="1:7" ht="13.5" customHeight="1">
      <c r="A47" s="162">
        <v>28</v>
      </c>
      <c r="B47" s="163" t="s">
        <v>142</v>
      </c>
      <c r="C47" s="163" t="s">
        <v>143</v>
      </c>
      <c r="D47" s="163" t="s">
        <v>15</v>
      </c>
      <c r="E47" s="164">
        <v>8</v>
      </c>
      <c r="F47" s="176"/>
      <c r="G47" s="155">
        <f t="shared" si="2"/>
        <v>0</v>
      </c>
    </row>
    <row r="48" spans="1:7" ht="24" customHeight="1">
      <c r="A48" s="162">
        <v>29</v>
      </c>
      <c r="B48" s="163" t="s">
        <v>144</v>
      </c>
      <c r="C48" s="163" t="s">
        <v>145</v>
      </c>
      <c r="D48" s="163" t="s">
        <v>15</v>
      </c>
      <c r="E48" s="164">
        <v>6</v>
      </c>
      <c r="F48" s="176"/>
      <c r="G48" s="155">
        <f t="shared" si="2"/>
        <v>0</v>
      </c>
    </row>
    <row r="49" spans="1:7" ht="34.5" customHeight="1">
      <c r="A49" s="152">
        <v>20</v>
      </c>
      <c r="B49" s="153" t="s">
        <v>146</v>
      </c>
      <c r="C49" s="153" t="s">
        <v>147</v>
      </c>
      <c r="D49" s="153" t="s">
        <v>101</v>
      </c>
      <c r="E49" s="154">
        <v>21.3</v>
      </c>
      <c r="F49" s="173"/>
      <c r="G49" s="155">
        <f t="shared" si="2"/>
        <v>0</v>
      </c>
    </row>
    <row r="50" spans="1:7" ht="24" customHeight="1">
      <c r="A50" s="152">
        <v>21</v>
      </c>
      <c r="B50" s="153" t="s">
        <v>148</v>
      </c>
      <c r="C50" s="153" t="s">
        <v>149</v>
      </c>
      <c r="D50" s="153" t="s">
        <v>101</v>
      </c>
      <c r="E50" s="154">
        <v>21.3</v>
      </c>
      <c r="F50" s="173"/>
      <c r="G50" s="155">
        <f t="shared" si="2"/>
        <v>0</v>
      </c>
    </row>
    <row r="51" spans="1:7" ht="24" customHeight="1">
      <c r="A51" s="152">
        <v>22</v>
      </c>
      <c r="B51" s="153" t="s">
        <v>150</v>
      </c>
      <c r="C51" s="153" t="s">
        <v>151</v>
      </c>
      <c r="D51" s="153" t="s">
        <v>101</v>
      </c>
      <c r="E51" s="154">
        <v>11</v>
      </c>
      <c r="F51" s="173"/>
      <c r="G51" s="155">
        <f t="shared" si="2"/>
        <v>0</v>
      </c>
    </row>
    <row r="52" spans="1:7" ht="13.5" customHeight="1">
      <c r="A52" s="152">
        <v>23</v>
      </c>
      <c r="B52" s="153" t="s">
        <v>152</v>
      </c>
      <c r="C52" s="153" t="s">
        <v>153</v>
      </c>
      <c r="D52" s="153" t="s">
        <v>104</v>
      </c>
      <c r="E52" s="154">
        <v>15.367000000000001</v>
      </c>
      <c r="F52" s="173"/>
      <c r="G52" s="155">
        <f t="shared" si="2"/>
        <v>0</v>
      </c>
    </row>
    <row r="53" spans="1:7" ht="24" customHeight="1">
      <c r="A53" s="152">
        <v>24</v>
      </c>
      <c r="B53" s="153" t="s">
        <v>154</v>
      </c>
      <c r="C53" s="153" t="s">
        <v>155</v>
      </c>
      <c r="D53" s="153" t="s">
        <v>104</v>
      </c>
      <c r="E53" s="154">
        <v>15.367000000000001</v>
      </c>
      <c r="F53" s="173"/>
      <c r="G53" s="155">
        <f t="shared" si="2"/>
        <v>0</v>
      </c>
    </row>
    <row r="54" spans="1:7" ht="24" customHeight="1">
      <c r="A54" s="152">
        <v>25</v>
      </c>
      <c r="B54" s="153" t="s">
        <v>156</v>
      </c>
      <c r="C54" s="153" t="s">
        <v>157</v>
      </c>
      <c r="D54" s="153" t="s">
        <v>104</v>
      </c>
      <c r="E54" s="154">
        <v>15.367000000000001</v>
      </c>
      <c r="F54" s="173"/>
      <c r="G54" s="155">
        <f t="shared" si="2"/>
        <v>0</v>
      </c>
    </row>
    <row r="55" spans="1:7" ht="24" customHeight="1">
      <c r="A55" s="152">
        <v>26</v>
      </c>
      <c r="B55" s="153" t="s">
        <v>158</v>
      </c>
      <c r="C55" s="153" t="s">
        <v>159</v>
      </c>
      <c r="D55" s="153" t="s">
        <v>104</v>
      </c>
      <c r="E55" s="154">
        <v>12.743</v>
      </c>
      <c r="F55" s="173"/>
      <c r="G55" s="155">
        <f t="shared" si="2"/>
        <v>0</v>
      </c>
    </row>
    <row r="56" spans="1:7" ht="24" customHeight="1">
      <c r="A56" s="152">
        <v>27</v>
      </c>
      <c r="B56" s="153" t="s">
        <v>160</v>
      </c>
      <c r="C56" s="153" t="s">
        <v>161</v>
      </c>
      <c r="D56" s="153" t="s">
        <v>104</v>
      </c>
      <c r="E56" s="154">
        <v>2.625</v>
      </c>
      <c r="F56" s="173"/>
      <c r="G56" s="155">
        <f t="shared" si="2"/>
        <v>0</v>
      </c>
    </row>
    <row r="57" spans="1:7" ht="30.75" customHeight="1">
      <c r="A57" s="166"/>
      <c r="B57" s="167"/>
      <c r="C57" s="167" t="s">
        <v>162</v>
      </c>
      <c r="D57" s="167"/>
      <c r="E57" s="168"/>
      <c r="F57" s="168"/>
      <c r="G57" s="169">
        <f>SUM(G12:G56)</f>
        <v>0</v>
      </c>
    </row>
  </sheetData>
  <sheetProtection algorithmName="SHA-512" hashValue="mwFlW8mt//Q6YtpeGxg2sME0M2xjhDy8IQcimC/bUGGFDhrQkjQ7f6HTjs1OTs7YXDi4vFk/OABo85nDA4mXjA==" saltValue="8efjfFlEAAXdz+6f+ULTPQ==" spinCount="100000" sheet="1" objects="1" scenarios="1" selectLockedCells="1"/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88" fitToHeight="100" orientation="portrait" blackAndWhite="1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C58-310F-4F05-AD9F-050EC5DE7BED}">
  <sheetPr>
    <pageSetUpPr fitToPage="1"/>
  </sheetPr>
  <dimension ref="A1:G57"/>
  <sheetViews>
    <sheetView showGridLines="0" workbookViewId="0">
      <pane ySplit="12" topLeftCell="A13" activePane="bottomLeft" state="frozenSplit"/>
      <selection pane="bottomLeft" activeCell="F13" sqref="F13"/>
    </sheetView>
  </sheetViews>
  <sheetFormatPr defaultColWidth="10.5" defaultRowHeight="12" customHeight="1"/>
  <cols>
    <col min="1" max="1" width="7.1640625" style="139" customWidth="1"/>
    <col min="2" max="2" width="16.1640625" style="140" customWidth="1"/>
    <col min="3" max="3" width="48.6640625" style="140" customWidth="1"/>
    <col min="4" max="4" width="5.1640625" style="140" customWidth="1"/>
    <col min="5" max="5" width="15.1640625" style="134" customWidth="1"/>
    <col min="6" max="6" width="21.6640625" style="134" customWidth="1"/>
    <col min="7" max="7" width="20.1640625" style="134" customWidth="1"/>
    <col min="8" max="256" width="10.5" style="129"/>
    <col min="257" max="257" width="7.1640625" style="129" customWidth="1"/>
    <col min="258" max="258" width="16.1640625" style="129" customWidth="1"/>
    <col min="259" max="259" width="48.6640625" style="129" customWidth="1"/>
    <col min="260" max="260" width="5.1640625" style="129" customWidth="1"/>
    <col min="261" max="261" width="15.1640625" style="129" customWidth="1"/>
    <col min="262" max="262" width="18.1640625" style="129" customWidth="1"/>
    <col min="263" max="263" width="16.1640625" style="129" customWidth="1"/>
    <col min="264" max="512" width="10.5" style="129"/>
    <col min="513" max="513" width="7.1640625" style="129" customWidth="1"/>
    <col min="514" max="514" width="16.1640625" style="129" customWidth="1"/>
    <col min="515" max="515" width="48.6640625" style="129" customWidth="1"/>
    <col min="516" max="516" width="5.1640625" style="129" customWidth="1"/>
    <col min="517" max="517" width="15.1640625" style="129" customWidth="1"/>
    <col min="518" max="518" width="18.1640625" style="129" customWidth="1"/>
    <col min="519" max="519" width="16.1640625" style="129" customWidth="1"/>
    <col min="520" max="768" width="10.5" style="129"/>
    <col min="769" max="769" width="7.1640625" style="129" customWidth="1"/>
    <col min="770" max="770" width="16.1640625" style="129" customWidth="1"/>
    <col min="771" max="771" width="48.6640625" style="129" customWidth="1"/>
    <col min="772" max="772" width="5.1640625" style="129" customWidth="1"/>
    <col min="773" max="773" width="15.1640625" style="129" customWidth="1"/>
    <col min="774" max="774" width="18.1640625" style="129" customWidth="1"/>
    <col min="775" max="775" width="16.1640625" style="129" customWidth="1"/>
    <col min="776" max="1024" width="10.5" style="129"/>
    <col min="1025" max="1025" width="7.1640625" style="129" customWidth="1"/>
    <col min="1026" max="1026" width="16.1640625" style="129" customWidth="1"/>
    <col min="1027" max="1027" width="48.6640625" style="129" customWidth="1"/>
    <col min="1028" max="1028" width="5.1640625" style="129" customWidth="1"/>
    <col min="1029" max="1029" width="15.1640625" style="129" customWidth="1"/>
    <col min="1030" max="1030" width="18.1640625" style="129" customWidth="1"/>
    <col min="1031" max="1031" width="16.1640625" style="129" customWidth="1"/>
    <col min="1032" max="1280" width="10.5" style="129"/>
    <col min="1281" max="1281" width="7.1640625" style="129" customWidth="1"/>
    <col min="1282" max="1282" width="16.1640625" style="129" customWidth="1"/>
    <col min="1283" max="1283" width="48.6640625" style="129" customWidth="1"/>
    <col min="1284" max="1284" width="5.1640625" style="129" customWidth="1"/>
    <col min="1285" max="1285" width="15.1640625" style="129" customWidth="1"/>
    <col min="1286" max="1286" width="18.1640625" style="129" customWidth="1"/>
    <col min="1287" max="1287" width="16.1640625" style="129" customWidth="1"/>
    <col min="1288" max="1536" width="10.5" style="129"/>
    <col min="1537" max="1537" width="7.1640625" style="129" customWidth="1"/>
    <col min="1538" max="1538" width="16.1640625" style="129" customWidth="1"/>
    <col min="1539" max="1539" width="48.6640625" style="129" customWidth="1"/>
    <col min="1540" max="1540" width="5.1640625" style="129" customWidth="1"/>
    <col min="1541" max="1541" width="15.1640625" style="129" customWidth="1"/>
    <col min="1542" max="1542" width="18.1640625" style="129" customWidth="1"/>
    <col min="1543" max="1543" width="16.1640625" style="129" customWidth="1"/>
    <col min="1544" max="1792" width="10.5" style="129"/>
    <col min="1793" max="1793" width="7.1640625" style="129" customWidth="1"/>
    <col min="1794" max="1794" width="16.1640625" style="129" customWidth="1"/>
    <col min="1795" max="1795" width="48.6640625" style="129" customWidth="1"/>
    <col min="1796" max="1796" width="5.1640625" style="129" customWidth="1"/>
    <col min="1797" max="1797" width="15.1640625" style="129" customWidth="1"/>
    <col min="1798" max="1798" width="18.1640625" style="129" customWidth="1"/>
    <col min="1799" max="1799" width="16.1640625" style="129" customWidth="1"/>
    <col min="1800" max="2048" width="10.5" style="129"/>
    <col min="2049" max="2049" width="7.1640625" style="129" customWidth="1"/>
    <col min="2050" max="2050" width="16.1640625" style="129" customWidth="1"/>
    <col min="2051" max="2051" width="48.6640625" style="129" customWidth="1"/>
    <col min="2052" max="2052" width="5.1640625" style="129" customWidth="1"/>
    <col min="2053" max="2053" width="15.1640625" style="129" customWidth="1"/>
    <col min="2054" max="2054" width="18.1640625" style="129" customWidth="1"/>
    <col min="2055" max="2055" width="16.1640625" style="129" customWidth="1"/>
    <col min="2056" max="2304" width="10.5" style="129"/>
    <col min="2305" max="2305" width="7.1640625" style="129" customWidth="1"/>
    <col min="2306" max="2306" width="16.1640625" style="129" customWidth="1"/>
    <col min="2307" max="2307" width="48.6640625" style="129" customWidth="1"/>
    <col min="2308" max="2308" width="5.1640625" style="129" customWidth="1"/>
    <col min="2309" max="2309" width="15.1640625" style="129" customWidth="1"/>
    <col min="2310" max="2310" width="18.1640625" style="129" customWidth="1"/>
    <col min="2311" max="2311" width="16.1640625" style="129" customWidth="1"/>
    <col min="2312" max="2560" width="10.5" style="129"/>
    <col min="2561" max="2561" width="7.1640625" style="129" customWidth="1"/>
    <col min="2562" max="2562" width="16.1640625" style="129" customWidth="1"/>
    <col min="2563" max="2563" width="48.6640625" style="129" customWidth="1"/>
    <col min="2564" max="2564" width="5.1640625" style="129" customWidth="1"/>
    <col min="2565" max="2565" width="15.1640625" style="129" customWidth="1"/>
    <col min="2566" max="2566" width="18.1640625" style="129" customWidth="1"/>
    <col min="2567" max="2567" width="16.1640625" style="129" customWidth="1"/>
    <col min="2568" max="2816" width="10.5" style="129"/>
    <col min="2817" max="2817" width="7.1640625" style="129" customWidth="1"/>
    <col min="2818" max="2818" width="16.1640625" style="129" customWidth="1"/>
    <col min="2819" max="2819" width="48.6640625" style="129" customWidth="1"/>
    <col min="2820" max="2820" width="5.1640625" style="129" customWidth="1"/>
    <col min="2821" max="2821" width="15.1640625" style="129" customWidth="1"/>
    <col min="2822" max="2822" width="18.1640625" style="129" customWidth="1"/>
    <col min="2823" max="2823" width="16.1640625" style="129" customWidth="1"/>
    <col min="2824" max="3072" width="10.5" style="129"/>
    <col min="3073" max="3073" width="7.1640625" style="129" customWidth="1"/>
    <col min="3074" max="3074" width="16.1640625" style="129" customWidth="1"/>
    <col min="3075" max="3075" width="48.6640625" style="129" customWidth="1"/>
    <col min="3076" max="3076" width="5.1640625" style="129" customWidth="1"/>
    <col min="3077" max="3077" width="15.1640625" style="129" customWidth="1"/>
    <col min="3078" max="3078" width="18.1640625" style="129" customWidth="1"/>
    <col min="3079" max="3079" width="16.1640625" style="129" customWidth="1"/>
    <col min="3080" max="3328" width="10.5" style="129"/>
    <col min="3329" max="3329" width="7.1640625" style="129" customWidth="1"/>
    <col min="3330" max="3330" width="16.1640625" style="129" customWidth="1"/>
    <col min="3331" max="3331" width="48.6640625" style="129" customWidth="1"/>
    <col min="3332" max="3332" width="5.1640625" style="129" customWidth="1"/>
    <col min="3333" max="3333" width="15.1640625" style="129" customWidth="1"/>
    <col min="3334" max="3334" width="18.1640625" style="129" customWidth="1"/>
    <col min="3335" max="3335" width="16.1640625" style="129" customWidth="1"/>
    <col min="3336" max="3584" width="10.5" style="129"/>
    <col min="3585" max="3585" width="7.1640625" style="129" customWidth="1"/>
    <col min="3586" max="3586" width="16.1640625" style="129" customWidth="1"/>
    <col min="3587" max="3587" width="48.6640625" style="129" customWidth="1"/>
    <col min="3588" max="3588" width="5.1640625" style="129" customWidth="1"/>
    <col min="3589" max="3589" width="15.1640625" style="129" customWidth="1"/>
    <col min="3590" max="3590" width="18.1640625" style="129" customWidth="1"/>
    <col min="3591" max="3591" width="16.1640625" style="129" customWidth="1"/>
    <col min="3592" max="3840" width="10.5" style="129"/>
    <col min="3841" max="3841" width="7.1640625" style="129" customWidth="1"/>
    <col min="3842" max="3842" width="16.1640625" style="129" customWidth="1"/>
    <col min="3843" max="3843" width="48.6640625" style="129" customWidth="1"/>
    <col min="3844" max="3844" width="5.1640625" style="129" customWidth="1"/>
    <col min="3845" max="3845" width="15.1640625" style="129" customWidth="1"/>
    <col min="3846" max="3846" width="18.1640625" style="129" customWidth="1"/>
    <col min="3847" max="3847" width="16.1640625" style="129" customWidth="1"/>
    <col min="3848" max="4096" width="10.5" style="129"/>
    <col min="4097" max="4097" width="7.1640625" style="129" customWidth="1"/>
    <col min="4098" max="4098" width="16.1640625" style="129" customWidth="1"/>
    <col min="4099" max="4099" width="48.6640625" style="129" customWidth="1"/>
    <col min="4100" max="4100" width="5.1640625" style="129" customWidth="1"/>
    <col min="4101" max="4101" width="15.1640625" style="129" customWidth="1"/>
    <col min="4102" max="4102" width="18.1640625" style="129" customWidth="1"/>
    <col min="4103" max="4103" width="16.1640625" style="129" customWidth="1"/>
    <col min="4104" max="4352" width="10.5" style="129"/>
    <col min="4353" max="4353" width="7.1640625" style="129" customWidth="1"/>
    <col min="4354" max="4354" width="16.1640625" style="129" customWidth="1"/>
    <col min="4355" max="4355" width="48.6640625" style="129" customWidth="1"/>
    <col min="4356" max="4356" width="5.1640625" style="129" customWidth="1"/>
    <col min="4357" max="4357" width="15.1640625" style="129" customWidth="1"/>
    <col min="4358" max="4358" width="18.1640625" style="129" customWidth="1"/>
    <col min="4359" max="4359" width="16.1640625" style="129" customWidth="1"/>
    <col min="4360" max="4608" width="10.5" style="129"/>
    <col min="4609" max="4609" width="7.1640625" style="129" customWidth="1"/>
    <col min="4610" max="4610" width="16.1640625" style="129" customWidth="1"/>
    <col min="4611" max="4611" width="48.6640625" style="129" customWidth="1"/>
    <col min="4612" max="4612" width="5.1640625" style="129" customWidth="1"/>
    <col min="4613" max="4613" width="15.1640625" style="129" customWidth="1"/>
    <col min="4614" max="4614" width="18.1640625" style="129" customWidth="1"/>
    <col min="4615" max="4615" width="16.1640625" style="129" customWidth="1"/>
    <col min="4616" max="4864" width="10.5" style="129"/>
    <col min="4865" max="4865" width="7.1640625" style="129" customWidth="1"/>
    <col min="4866" max="4866" width="16.1640625" style="129" customWidth="1"/>
    <col min="4867" max="4867" width="48.6640625" style="129" customWidth="1"/>
    <col min="4868" max="4868" width="5.1640625" style="129" customWidth="1"/>
    <col min="4869" max="4869" width="15.1640625" style="129" customWidth="1"/>
    <col min="4870" max="4870" width="18.1640625" style="129" customWidth="1"/>
    <col min="4871" max="4871" width="16.1640625" style="129" customWidth="1"/>
    <col min="4872" max="5120" width="10.5" style="129"/>
    <col min="5121" max="5121" width="7.1640625" style="129" customWidth="1"/>
    <col min="5122" max="5122" width="16.1640625" style="129" customWidth="1"/>
    <col min="5123" max="5123" width="48.6640625" style="129" customWidth="1"/>
    <col min="5124" max="5124" width="5.1640625" style="129" customWidth="1"/>
    <col min="5125" max="5125" width="15.1640625" style="129" customWidth="1"/>
    <col min="5126" max="5126" width="18.1640625" style="129" customWidth="1"/>
    <col min="5127" max="5127" width="16.1640625" style="129" customWidth="1"/>
    <col min="5128" max="5376" width="10.5" style="129"/>
    <col min="5377" max="5377" width="7.1640625" style="129" customWidth="1"/>
    <col min="5378" max="5378" width="16.1640625" style="129" customWidth="1"/>
    <col min="5379" max="5379" width="48.6640625" style="129" customWidth="1"/>
    <col min="5380" max="5380" width="5.1640625" style="129" customWidth="1"/>
    <col min="5381" max="5381" width="15.1640625" style="129" customWidth="1"/>
    <col min="5382" max="5382" width="18.1640625" style="129" customWidth="1"/>
    <col min="5383" max="5383" width="16.1640625" style="129" customWidth="1"/>
    <col min="5384" max="5632" width="10.5" style="129"/>
    <col min="5633" max="5633" width="7.1640625" style="129" customWidth="1"/>
    <col min="5634" max="5634" width="16.1640625" style="129" customWidth="1"/>
    <col min="5635" max="5635" width="48.6640625" style="129" customWidth="1"/>
    <col min="5636" max="5636" width="5.1640625" style="129" customWidth="1"/>
    <col min="5637" max="5637" width="15.1640625" style="129" customWidth="1"/>
    <col min="5638" max="5638" width="18.1640625" style="129" customWidth="1"/>
    <col min="5639" max="5639" width="16.1640625" style="129" customWidth="1"/>
    <col min="5640" max="5888" width="10.5" style="129"/>
    <col min="5889" max="5889" width="7.1640625" style="129" customWidth="1"/>
    <col min="5890" max="5890" width="16.1640625" style="129" customWidth="1"/>
    <col min="5891" max="5891" width="48.6640625" style="129" customWidth="1"/>
    <col min="5892" max="5892" width="5.1640625" style="129" customWidth="1"/>
    <col min="5893" max="5893" width="15.1640625" style="129" customWidth="1"/>
    <col min="5894" max="5894" width="18.1640625" style="129" customWidth="1"/>
    <col min="5895" max="5895" width="16.1640625" style="129" customWidth="1"/>
    <col min="5896" max="6144" width="10.5" style="129"/>
    <col min="6145" max="6145" width="7.1640625" style="129" customWidth="1"/>
    <col min="6146" max="6146" width="16.1640625" style="129" customWidth="1"/>
    <col min="6147" max="6147" width="48.6640625" style="129" customWidth="1"/>
    <col min="6148" max="6148" width="5.1640625" style="129" customWidth="1"/>
    <col min="6149" max="6149" width="15.1640625" style="129" customWidth="1"/>
    <col min="6150" max="6150" width="18.1640625" style="129" customWidth="1"/>
    <col min="6151" max="6151" width="16.1640625" style="129" customWidth="1"/>
    <col min="6152" max="6400" width="10.5" style="129"/>
    <col min="6401" max="6401" width="7.1640625" style="129" customWidth="1"/>
    <col min="6402" max="6402" width="16.1640625" style="129" customWidth="1"/>
    <col min="6403" max="6403" width="48.6640625" style="129" customWidth="1"/>
    <col min="6404" max="6404" width="5.1640625" style="129" customWidth="1"/>
    <col min="6405" max="6405" width="15.1640625" style="129" customWidth="1"/>
    <col min="6406" max="6406" width="18.1640625" style="129" customWidth="1"/>
    <col min="6407" max="6407" width="16.1640625" style="129" customWidth="1"/>
    <col min="6408" max="6656" width="10.5" style="129"/>
    <col min="6657" max="6657" width="7.1640625" style="129" customWidth="1"/>
    <col min="6658" max="6658" width="16.1640625" style="129" customWidth="1"/>
    <col min="6659" max="6659" width="48.6640625" style="129" customWidth="1"/>
    <col min="6660" max="6660" width="5.1640625" style="129" customWidth="1"/>
    <col min="6661" max="6661" width="15.1640625" style="129" customWidth="1"/>
    <col min="6662" max="6662" width="18.1640625" style="129" customWidth="1"/>
    <col min="6663" max="6663" width="16.1640625" style="129" customWidth="1"/>
    <col min="6664" max="6912" width="10.5" style="129"/>
    <col min="6913" max="6913" width="7.1640625" style="129" customWidth="1"/>
    <col min="6914" max="6914" width="16.1640625" style="129" customWidth="1"/>
    <col min="6915" max="6915" width="48.6640625" style="129" customWidth="1"/>
    <col min="6916" max="6916" width="5.1640625" style="129" customWidth="1"/>
    <col min="6917" max="6917" width="15.1640625" style="129" customWidth="1"/>
    <col min="6918" max="6918" width="18.1640625" style="129" customWidth="1"/>
    <col min="6919" max="6919" width="16.1640625" style="129" customWidth="1"/>
    <col min="6920" max="7168" width="10.5" style="129"/>
    <col min="7169" max="7169" width="7.1640625" style="129" customWidth="1"/>
    <col min="7170" max="7170" width="16.1640625" style="129" customWidth="1"/>
    <col min="7171" max="7171" width="48.6640625" style="129" customWidth="1"/>
    <col min="7172" max="7172" width="5.1640625" style="129" customWidth="1"/>
    <col min="7173" max="7173" width="15.1640625" style="129" customWidth="1"/>
    <col min="7174" max="7174" width="18.1640625" style="129" customWidth="1"/>
    <col min="7175" max="7175" width="16.1640625" style="129" customWidth="1"/>
    <col min="7176" max="7424" width="10.5" style="129"/>
    <col min="7425" max="7425" width="7.1640625" style="129" customWidth="1"/>
    <col min="7426" max="7426" width="16.1640625" style="129" customWidth="1"/>
    <col min="7427" max="7427" width="48.6640625" style="129" customWidth="1"/>
    <col min="7428" max="7428" width="5.1640625" style="129" customWidth="1"/>
    <col min="7429" max="7429" width="15.1640625" style="129" customWidth="1"/>
    <col min="7430" max="7430" width="18.1640625" style="129" customWidth="1"/>
    <col min="7431" max="7431" width="16.1640625" style="129" customWidth="1"/>
    <col min="7432" max="7680" width="10.5" style="129"/>
    <col min="7681" max="7681" width="7.1640625" style="129" customWidth="1"/>
    <col min="7682" max="7682" width="16.1640625" style="129" customWidth="1"/>
    <col min="7683" max="7683" width="48.6640625" style="129" customWidth="1"/>
    <col min="7684" max="7684" width="5.1640625" style="129" customWidth="1"/>
    <col min="7685" max="7685" width="15.1640625" style="129" customWidth="1"/>
    <col min="7686" max="7686" width="18.1640625" style="129" customWidth="1"/>
    <col min="7687" max="7687" width="16.1640625" style="129" customWidth="1"/>
    <col min="7688" max="7936" width="10.5" style="129"/>
    <col min="7937" max="7937" width="7.1640625" style="129" customWidth="1"/>
    <col min="7938" max="7938" width="16.1640625" style="129" customWidth="1"/>
    <col min="7939" max="7939" width="48.6640625" style="129" customWidth="1"/>
    <col min="7940" max="7940" width="5.1640625" style="129" customWidth="1"/>
    <col min="7941" max="7941" width="15.1640625" style="129" customWidth="1"/>
    <col min="7942" max="7942" width="18.1640625" style="129" customWidth="1"/>
    <col min="7943" max="7943" width="16.1640625" style="129" customWidth="1"/>
    <col min="7944" max="8192" width="10.5" style="129"/>
    <col min="8193" max="8193" width="7.1640625" style="129" customWidth="1"/>
    <col min="8194" max="8194" width="16.1640625" style="129" customWidth="1"/>
    <col min="8195" max="8195" width="48.6640625" style="129" customWidth="1"/>
    <col min="8196" max="8196" width="5.1640625" style="129" customWidth="1"/>
    <col min="8197" max="8197" width="15.1640625" style="129" customWidth="1"/>
    <col min="8198" max="8198" width="18.1640625" style="129" customWidth="1"/>
    <col min="8199" max="8199" width="16.1640625" style="129" customWidth="1"/>
    <col min="8200" max="8448" width="10.5" style="129"/>
    <col min="8449" max="8449" width="7.1640625" style="129" customWidth="1"/>
    <col min="8450" max="8450" width="16.1640625" style="129" customWidth="1"/>
    <col min="8451" max="8451" width="48.6640625" style="129" customWidth="1"/>
    <col min="8452" max="8452" width="5.1640625" style="129" customWidth="1"/>
    <col min="8453" max="8453" width="15.1640625" style="129" customWidth="1"/>
    <col min="8454" max="8454" width="18.1640625" style="129" customWidth="1"/>
    <col min="8455" max="8455" width="16.1640625" style="129" customWidth="1"/>
    <col min="8456" max="8704" width="10.5" style="129"/>
    <col min="8705" max="8705" width="7.1640625" style="129" customWidth="1"/>
    <col min="8706" max="8706" width="16.1640625" style="129" customWidth="1"/>
    <col min="8707" max="8707" width="48.6640625" style="129" customWidth="1"/>
    <col min="8708" max="8708" width="5.1640625" style="129" customWidth="1"/>
    <col min="8709" max="8709" width="15.1640625" style="129" customWidth="1"/>
    <col min="8710" max="8710" width="18.1640625" style="129" customWidth="1"/>
    <col min="8711" max="8711" width="16.1640625" style="129" customWidth="1"/>
    <col min="8712" max="8960" width="10.5" style="129"/>
    <col min="8961" max="8961" width="7.1640625" style="129" customWidth="1"/>
    <col min="8962" max="8962" width="16.1640625" style="129" customWidth="1"/>
    <col min="8963" max="8963" width="48.6640625" style="129" customWidth="1"/>
    <col min="8964" max="8964" width="5.1640625" style="129" customWidth="1"/>
    <col min="8965" max="8965" width="15.1640625" style="129" customWidth="1"/>
    <col min="8966" max="8966" width="18.1640625" style="129" customWidth="1"/>
    <col min="8967" max="8967" width="16.1640625" style="129" customWidth="1"/>
    <col min="8968" max="9216" width="10.5" style="129"/>
    <col min="9217" max="9217" width="7.1640625" style="129" customWidth="1"/>
    <col min="9218" max="9218" width="16.1640625" style="129" customWidth="1"/>
    <col min="9219" max="9219" width="48.6640625" style="129" customWidth="1"/>
    <col min="9220" max="9220" width="5.1640625" style="129" customWidth="1"/>
    <col min="9221" max="9221" width="15.1640625" style="129" customWidth="1"/>
    <col min="9222" max="9222" width="18.1640625" style="129" customWidth="1"/>
    <col min="9223" max="9223" width="16.1640625" style="129" customWidth="1"/>
    <col min="9224" max="9472" width="10.5" style="129"/>
    <col min="9473" max="9473" width="7.1640625" style="129" customWidth="1"/>
    <col min="9474" max="9474" width="16.1640625" style="129" customWidth="1"/>
    <col min="9475" max="9475" width="48.6640625" style="129" customWidth="1"/>
    <col min="9476" max="9476" width="5.1640625" style="129" customWidth="1"/>
    <col min="9477" max="9477" width="15.1640625" style="129" customWidth="1"/>
    <col min="9478" max="9478" width="18.1640625" style="129" customWidth="1"/>
    <col min="9479" max="9479" width="16.1640625" style="129" customWidth="1"/>
    <col min="9480" max="9728" width="10.5" style="129"/>
    <col min="9729" max="9729" width="7.1640625" style="129" customWidth="1"/>
    <col min="9730" max="9730" width="16.1640625" style="129" customWidth="1"/>
    <col min="9731" max="9731" width="48.6640625" style="129" customWidth="1"/>
    <col min="9732" max="9732" width="5.1640625" style="129" customWidth="1"/>
    <col min="9733" max="9733" width="15.1640625" style="129" customWidth="1"/>
    <col min="9734" max="9734" width="18.1640625" style="129" customWidth="1"/>
    <col min="9735" max="9735" width="16.1640625" style="129" customWidth="1"/>
    <col min="9736" max="9984" width="10.5" style="129"/>
    <col min="9985" max="9985" width="7.1640625" style="129" customWidth="1"/>
    <col min="9986" max="9986" width="16.1640625" style="129" customWidth="1"/>
    <col min="9987" max="9987" width="48.6640625" style="129" customWidth="1"/>
    <col min="9988" max="9988" width="5.1640625" style="129" customWidth="1"/>
    <col min="9989" max="9989" width="15.1640625" style="129" customWidth="1"/>
    <col min="9990" max="9990" width="18.1640625" style="129" customWidth="1"/>
    <col min="9991" max="9991" width="16.1640625" style="129" customWidth="1"/>
    <col min="9992" max="10240" width="10.5" style="129"/>
    <col min="10241" max="10241" width="7.1640625" style="129" customWidth="1"/>
    <col min="10242" max="10242" width="16.1640625" style="129" customWidth="1"/>
    <col min="10243" max="10243" width="48.6640625" style="129" customWidth="1"/>
    <col min="10244" max="10244" width="5.1640625" style="129" customWidth="1"/>
    <col min="10245" max="10245" width="15.1640625" style="129" customWidth="1"/>
    <col min="10246" max="10246" width="18.1640625" style="129" customWidth="1"/>
    <col min="10247" max="10247" width="16.1640625" style="129" customWidth="1"/>
    <col min="10248" max="10496" width="10.5" style="129"/>
    <col min="10497" max="10497" width="7.1640625" style="129" customWidth="1"/>
    <col min="10498" max="10498" width="16.1640625" style="129" customWidth="1"/>
    <col min="10499" max="10499" width="48.6640625" style="129" customWidth="1"/>
    <col min="10500" max="10500" width="5.1640625" style="129" customWidth="1"/>
    <col min="10501" max="10501" width="15.1640625" style="129" customWidth="1"/>
    <col min="10502" max="10502" width="18.1640625" style="129" customWidth="1"/>
    <col min="10503" max="10503" width="16.1640625" style="129" customWidth="1"/>
    <col min="10504" max="10752" width="10.5" style="129"/>
    <col min="10753" max="10753" width="7.1640625" style="129" customWidth="1"/>
    <col min="10754" max="10754" width="16.1640625" style="129" customWidth="1"/>
    <col min="10755" max="10755" width="48.6640625" style="129" customWidth="1"/>
    <col min="10756" max="10756" width="5.1640625" style="129" customWidth="1"/>
    <col min="10757" max="10757" width="15.1640625" style="129" customWidth="1"/>
    <col min="10758" max="10758" width="18.1640625" style="129" customWidth="1"/>
    <col min="10759" max="10759" width="16.1640625" style="129" customWidth="1"/>
    <col min="10760" max="11008" width="10.5" style="129"/>
    <col min="11009" max="11009" width="7.1640625" style="129" customWidth="1"/>
    <col min="11010" max="11010" width="16.1640625" style="129" customWidth="1"/>
    <col min="11011" max="11011" width="48.6640625" style="129" customWidth="1"/>
    <col min="11012" max="11012" width="5.1640625" style="129" customWidth="1"/>
    <col min="11013" max="11013" width="15.1640625" style="129" customWidth="1"/>
    <col min="11014" max="11014" width="18.1640625" style="129" customWidth="1"/>
    <col min="11015" max="11015" width="16.1640625" style="129" customWidth="1"/>
    <col min="11016" max="11264" width="10.5" style="129"/>
    <col min="11265" max="11265" width="7.1640625" style="129" customWidth="1"/>
    <col min="11266" max="11266" width="16.1640625" style="129" customWidth="1"/>
    <col min="11267" max="11267" width="48.6640625" style="129" customWidth="1"/>
    <col min="11268" max="11268" width="5.1640625" style="129" customWidth="1"/>
    <col min="11269" max="11269" width="15.1640625" style="129" customWidth="1"/>
    <col min="11270" max="11270" width="18.1640625" style="129" customWidth="1"/>
    <col min="11271" max="11271" width="16.1640625" style="129" customWidth="1"/>
    <col min="11272" max="11520" width="10.5" style="129"/>
    <col min="11521" max="11521" width="7.1640625" style="129" customWidth="1"/>
    <col min="11522" max="11522" width="16.1640625" style="129" customWidth="1"/>
    <col min="11523" max="11523" width="48.6640625" style="129" customWidth="1"/>
    <col min="11524" max="11524" width="5.1640625" style="129" customWidth="1"/>
    <col min="11525" max="11525" width="15.1640625" style="129" customWidth="1"/>
    <col min="11526" max="11526" width="18.1640625" style="129" customWidth="1"/>
    <col min="11527" max="11527" width="16.1640625" style="129" customWidth="1"/>
    <col min="11528" max="11776" width="10.5" style="129"/>
    <col min="11777" max="11777" width="7.1640625" style="129" customWidth="1"/>
    <col min="11778" max="11778" width="16.1640625" style="129" customWidth="1"/>
    <col min="11779" max="11779" width="48.6640625" style="129" customWidth="1"/>
    <col min="11780" max="11780" width="5.1640625" style="129" customWidth="1"/>
    <col min="11781" max="11781" width="15.1640625" style="129" customWidth="1"/>
    <col min="11782" max="11782" width="18.1640625" style="129" customWidth="1"/>
    <col min="11783" max="11783" width="16.1640625" style="129" customWidth="1"/>
    <col min="11784" max="12032" width="10.5" style="129"/>
    <col min="12033" max="12033" width="7.1640625" style="129" customWidth="1"/>
    <col min="12034" max="12034" width="16.1640625" style="129" customWidth="1"/>
    <col min="12035" max="12035" width="48.6640625" style="129" customWidth="1"/>
    <col min="12036" max="12036" width="5.1640625" style="129" customWidth="1"/>
    <col min="12037" max="12037" width="15.1640625" style="129" customWidth="1"/>
    <col min="12038" max="12038" width="18.1640625" style="129" customWidth="1"/>
    <col min="12039" max="12039" width="16.1640625" style="129" customWidth="1"/>
    <col min="12040" max="12288" width="10.5" style="129"/>
    <col min="12289" max="12289" width="7.1640625" style="129" customWidth="1"/>
    <col min="12290" max="12290" width="16.1640625" style="129" customWidth="1"/>
    <col min="12291" max="12291" width="48.6640625" style="129" customWidth="1"/>
    <col min="12292" max="12292" width="5.1640625" style="129" customWidth="1"/>
    <col min="12293" max="12293" width="15.1640625" style="129" customWidth="1"/>
    <col min="12294" max="12294" width="18.1640625" style="129" customWidth="1"/>
    <col min="12295" max="12295" width="16.1640625" style="129" customWidth="1"/>
    <col min="12296" max="12544" width="10.5" style="129"/>
    <col min="12545" max="12545" width="7.1640625" style="129" customWidth="1"/>
    <col min="12546" max="12546" width="16.1640625" style="129" customWidth="1"/>
    <col min="12547" max="12547" width="48.6640625" style="129" customWidth="1"/>
    <col min="12548" max="12548" width="5.1640625" style="129" customWidth="1"/>
    <col min="12549" max="12549" width="15.1640625" style="129" customWidth="1"/>
    <col min="12550" max="12550" width="18.1640625" style="129" customWidth="1"/>
    <col min="12551" max="12551" width="16.1640625" style="129" customWidth="1"/>
    <col min="12552" max="12800" width="10.5" style="129"/>
    <col min="12801" max="12801" width="7.1640625" style="129" customWidth="1"/>
    <col min="12802" max="12802" width="16.1640625" style="129" customWidth="1"/>
    <col min="12803" max="12803" width="48.6640625" style="129" customWidth="1"/>
    <col min="12804" max="12804" width="5.1640625" style="129" customWidth="1"/>
    <col min="12805" max="12805" width="15.1640625" style="129" customWidth="1"/>
    <col min="12806" max="12806" width="18.1640625" style="129" customWidth="1"/>
    <col min="12807" max="12807" width="16.1640625" style="129" customWidth="1"/>
    <col min="12808" max="13056" width="10.5" style="129"/>
    <col min="13057" max="13057" width="7.1640625" style="129" customWidth="1"/>
    <col min="13058" max="13058" width="16.1640625" style="129" customWidth="1"/>
    <col min="13059" max="13059" width="48.6640625" style="129" customWidth="1"/>
    <col min="13060" max="13060" width="5.1640625" style="129" customWidth="1"/>
    <col min="13061" max="13061" width="15.1640625" style="129" customWidth="1"/>
    <col min="13062" max="13062" width="18.1640625" style="129" customWidth="1"/>
    <col min="13063" max="13063" width="16.1640625" style="129" customWidth="1"/>
    <col min="13064" max="13312" width="10.5" style="129"/>
    <col min="13313" max="13313" width="7.1640625" style="129" customWidth="1"/>
    <col min="13314" max="13314" width="16.1640625" style="129" customWidth="1"/>
    <col min="13315" max="13315" width="48.6640625" style="129" customWidth="1"/>
    <col min="13316" max="13316" width="5.1640625" style="129" customWidth="1"/>
    <col min="13317" max="13317" width="15.1640625" style="129" customWidth="1"/>
    <col min="13318" max="13318" width="18.1640625" style="129" customWidth="1"/>
    <col min="13319" max="13319" width="16.1640625" style="129" customWidth="1"/>
    <col min="13320" max="13568" width="10.5" style="129"/>
    <col min="13569" max="13569" width="7.1640625" style="129" customWidth="1"/>
    <col min="13570" max="13570" width="16.1640625" style="129" customWidth="1"/>
    <col min="13571" max="13571" width="48.6640625" style="129" customWidth="1"/>
    <col min="13572" max="13572" width="5.1640625" style="129" customWidth="1"/>
    <col min="13573" max="13573" width="15.1640625" style="129" customWidth="1"/>
    <col min="13574" max="13574" width="18.1640625" style="129" customWidth="1"/>
    <col min="13575" max="13575" width="16.1640625" style="129" customWidth="1"/>
    <col min="13576" max="13824" width="10.5" style="129"/>
    <col min="13825" max="13825" width="7.1640625" style="129" customWidth="1"/>
    <col min="13826" max="13826" width="16.1640625" style="129" customWidth="1"/>
    <col min="13827" max="13827" width="48.6640625" style="129" customWidth="1"/>
    <col min="13828" max="13828" width="5.1640625" style="129" customWidth="1"/>
    <col min="13829" max="13829" width="15.1640625" style="129" customWidth="1"/>
    <col min="13830" max="13830" width="18.1640625" style="129" customWidth="1"/>
    <col min="13831" max="13831" width="16.1640625" style="129" customWidth="1"/>
    <col min="13832" max="14080" width="10.5" style="129"/>
    <col min="14081" max="14081" width="7.1640625" style="129" customWidth="1"/>
    <col min="14082" max="14082" width="16.1640625" style="129" customWidth="1"/>
    <col min="14083" max="14083" width="48.6640625" style="129" customWidth="1"/>
    <col min="14084" max="14084" width="5.1640625" style="129" customWidth="1"/>
    <col min="14085" max="14085" width="15.1640625" style="129" customWidth="1"/>
    <col min="14086" max="14086" width="18.1640625" style="129" customWidth="1"/>
    <col min="14087" max="14087" width="16.1640625" style="129" customWidth="1"/>
    <col min="14088" max="14336" width="10.5" style="129"/>
    <col min="14337" max="14337" width="7.1640625" style="129" customWidth="1"/>
    <col min="14338" max="14338" width="16.1640625" style="129" customWidth="1"/>
    <col min="14339" max="14339" width="48.6640625" style="129" customWidth="1"/>
    <col min="14340" max="14340" width="5.1640625" style="129" customWidth="1"/>
    <col min="14341" max="14341" width="15.1640625" style="129" customWidth="1"/>
    <col min="14342" max="14342" width="18.1640625" style="129" customWidth="1"/>
    <col min="14343" max="14343" width="16.1640625" style="129" customWidth="1"/>
    <col min="14344" max="14592" width="10.5" style="129"/>
    <col min="14593" max="14593" width="7.1640625" style="129" customWidth="1"/>
    <col min="14594" max="14594" width="16.1640625" style="129" customWidth="1"/>
    <col min="14595" max="14595" width="48.6640625" style="129" customWidth="1"/>
    <col min="14596" max="14596" width="5.1640625" style="129" customWidth="1"/>
    <col min="14597" max="14597" width="15.1640625" style="129" customWidth="1"/>
    <col min="14598" max="14598" width="18.1640625" style="129" customWidth="1"/>
    <col min="14599" max="14599" width="16.1640625" style="129" customWidth="1"/>
    <col min="14600" max="14848" width="10.5" style="129"/>
    <col min="14849" max="14849" width="7.1640625" style="129" customWidth="1"/>
    <col min="14850" max="14850" width="16.1640625" style="129" customWidth="1"/>
    <col min="14851" max="14851" width="48.6640625" style="129" customWidth="1"/>
    <col min="14852" max="14852" width="5.1640625" style="129" customWidth="1"/>
    <col min="14853" max="14853" width="15.1640625" style="129" customWidth="1"/>
    <col min="14854" max="14854" width="18.1640625" style="129" customWidth="1"/>
    <col min="14855" max="14855" width="16.1640625" style="129" customWidth="1"/>
    <col min="14856" max="15104" width="10.5" style="129"/>
    <col min="15105" max="15105" width="7.1640625" style="129" customWidth="1"/>
    <col min="15106" max="15106" width="16.1640625" style="129" customWidth="1"/>
    <col min="15107" max="15107" width="48.6640625" style="129" customWidth="1"/>
    <col min="15108" max="15108" width="5.1640625" style="129" customWidth="1"/>
    <col min="15109" max="15109" width="15.1640625" style="129" customWidth="1"/>
    <col min="15110" max="15110" width="18.1640625" style="129" customWidth="1"/>
    <col min="15111" max="15111" width="16.1640625" style="129" customWidth="1"/>
    <col min="15112" max="15360" width="10.5" style="129"/>
    <col min="15361" max="15361" width="7.1640625" style="129" customWidth="1"/>
    <col min="15362" max="15362" width="16.1640625" style="129" customWidth="1"/>
    <col min="15363" max="15363" width="48.6640625" style="129" customWidth="1"/>
    <col min="15364" max="15364" width="5.1640625" style="129" customWidth="1"/>
    <col min="15365" max="15365" width="15.1640625" style="129" customWidth="1"/>
    <col min="15366" max="15366" width="18.1640625" style="129" customWidth="1"/>
    <col min="15367" max="15367" width="16.1640625" style="129" customWidth="1"/>
    <col min="15368" max="15616" width="10.5" style="129"/>
    <col min="15617" max="15617" width="7.1640625" style="129" customWidth="1"/>
    <col min="15618" max="15618" width="16.1640625" style="129" customWidth="1"/>
    <col min="15619" max="15619" width="48.6640625" style="129" customWidth="1"/>
    <col min="15620" max="15620" width="5.1640625" style="129" customWidth="1"/>
    <col min="15621" max="15621" width="15.1640625" style="129" customWidth="1"/>
    <col min="15622" max="15622" width="18.1640625" style="129" customWidth="1"/>
    <col min="15623" max="15623" width="16.1640625" style="129" customWidth="1"/>
    <col min="15624" max="15872" width="10.5" style="129"/>
    <col min="15873" max="15873" width="7.1640625" style="129" customWidth="1"/>
    <col min="15874" max="15874" width="16.1640625" style="129" customWidth="1"/>
    <col min="15875" max="15875" width="48.6640625" style="129" customWidth="1"/>
    <col min="15876" max="15876" width="5.1640625" style="129" customWidth="1"/>
    <col min="15877" max="15877" width="15.1640625" style="129" customWidth="1"/>
    <col min="15878" max="15878" width="18.1640625" style="129" customWidth="1"/>
    <col min="15879" max="15879" width="16.1640625" style="129" customWidth="1"/>
    <col min="15880" max="16128" width="10.5" style="129"/>
    <col min="16129" max="16129" width="7.1640625" style="129" customWidth="1"/>
    <col min="16130" max="16130" width="16.1640625" style="129" customWidth="1"/>
    <col min="16131" max="16131" width="48.6640625" style="129" customWidth="1"/>
    <col min="16132" max="16132" width="5.1640625" style="129" customWidth="1"/>
    <col min="16133" max="16133" width="15.1640625" style="129" customWidth="1"/>
    <col min="16134" max="16134" width="18.1640625" style="129" customWidth="1"/>
    <col min="16135" max="16135" width="16.1640625" style="129" customWidth="1"/>
    <col min="16136" max="16384" width="10.5" style="129"/>
  </cols>
  <sheetData>
    <row r="1" spans="1:7" ht="27.75" customHeight="1">
      <c r="A1" s="306" t="s">
        <v>66</v>
      </c>
      <c r="B1" s="306"/>
      <c r="C1" s="306"/>
      <c r="D1" s="306"/>
      <c r="E1" s="306"/>
      <c r="F1" s="306"/>
      <c r="G1" s="306"/>
    </row>
    <row r="2" spans="1:7" ht="12.75" customHeight="1">
      <c r="A2" s="130" t="s">
        <v>365</v>
      </c>
      <c r="B2" s="131"/>
      <c r="C2" s="131"/>
      <c r="D2" s="131"/>
      <c r="E2" s="147"/>
      <c r="F2" s="131"/>
      <c r="G2" s="131"/>
    </row>
    <row r="3" spans="1:7" ht="12.75" customHeight="1">
      <c r="A3" s="130" t="s">
        <v>362</v>
      </c>
      <c r="B3" s="131"/>
      <c r="C3" s="131"/>
      <c r="D3" s="131"/>
      <c r="E3" s="147"/>
      <c r="F3" s="131"/>
      <c r="G3" s="131"/>
    </row>
    <row r="4" spans="1:7" ht="13.5" customHeight="1">
      <c r="A4" s="130"/>
      <c r="B4" s="130"/>
      <c r="C4" s="132"/>
      <c r="D4" s="131"/>
      <c r="E4" s="147"/>
      <c r="F4" s="131"/>
      <c r="G4" s="131"/>
    </row>
    <row r="5" spans="1:7" ht="6.75" customHeight="1">
      <c r="A5" s="131"/>
      <c r="B5" s="131"/>
      <c r="C5" s="131"/>
      <c r="D5" s="131"/>
      <c r="E5" s="148"/>
      <c r="F5" s="131"/>
      <c r="G5" s="131"/>
    </row>
    <row r="6" spans="1:7" ht="13.5" customHeight="1">
      <c r="A6" s="131" t="s">
        <v>68</v>
      </c>
      <c r="B6" s="133"/>
      <c r="C6" s="133"/>
      <c r="D6" s="133"/>
      <c r="E6" s="149"/>
      <c r="F6" s="135"/>
      <c r="G6" s="135"/>
    </row>
    <row r="7" spans="1:7" ht="13.5" customHeight="1">
      <c r="A7" s="131" t="s">
        <v>69</v>
      </c>
      <c r="B7" s="133"/>
      <c r="C7" s="133"/>
      <c r="D7" s="133"/>
      <c r="E7" s="149"/>
      <c r="F7" s="308" t="s">
        <v>70</v>
      </c>
      <c r="G7" s="309"/>
    </row>
    <row r="8" spans="1:7" ht="13.5" customHeight="1">
      <c r="A8" s="131" t="s">
        <v>71</v>
      </c>
      <c r="B8" s="133"/>
      <c r="C8" s="133"/>
      <c r="D8" s="133"/>
      <c r="E8" s="149"/>
      <c r="F8" s="131" t="s">
        <v>72</v>
      </c>
      <c r="G8" s="135"/>
    </row>
    <row r="9" spans="1:7" ht="6.75" customHeight="1">
      <c r="A9" s="136"/>
      <c r="B9" s="136"/>
      <c r="C9" s="136"/>
      <c r="D9" s="136"/>
      <c r="E9" s="148"/>
      <c r="F9" s="136"/>
      <c r="G9" s="136"/>
    </row>
    <row r="10" spans="1:7" ht="22.5" customHeight="1">
      <c r="A10" s="137" t="s">
        <v>73</v>
      </c>
      <c r="B10" s="137" t="s">
        <v>74</v>
      </c>
      <c r="C10" s="137" t="s">
        <v>75</v>
      </c>
      <c r="D10" s="137" t="s">
        <v>76</v>
      </c>
      <c r="E10" s="150" t="s">
        <v>77</v>
      </c>
      <c r="F10" s="137" t="s">
        <v>78</v>
      </c>
      <c r="G10" s="137" t="s">
        <v>79</v>
      </c>
    </row>
    <row r="11" spans="1:7" ht="12.75" hidden="1" customHeight="1">
      <c r="A11" s="138" t="s">
        <v>80</v>
      </c>
      <c r="B11" s="138" t="s">
        <v>81</v>
      </c>
      <c r="C11" s="138" t="s">
        <v>82</v>
      </c>
      <c r="D11" s="138" t="s">
        <v>83</v>
      </c>
      <c r="E11" s="151" t="s">
        <v>84</v>
      </c>
      <c r="F11" s="138" t="s">
        <v>85</v>
      </c>
      <c r="G11" s="138" t="s">
        <v>86</v>
      </c>
    </row>
    <row r="12" spans="1:7" ht="4.5" customHeight="1">
      <c r="A12" s="136"/>
      <c r="B12" s="136"/>
      <c r="C12" s="136"/>
      <c r="D12" s="136"/>
      <c r="E12" s="148"/>
      <c r="F12" s="136"/>
      <c r="G12" s="136"/>
    </row>
    <row r="13" spans="1:7" ht="13.5" customHeight="1">
      <c r="A13" s="152">
        <v>1</v>
      </c>
      <c r="B13" s="153" t="s">
        <v>163</v>
      </c>
      <c r="C13" s="153" t="s">
        <v>164</v>
      </c>
      <c r="D13" s="153" t="s">
        <v>89</v>
      </c>
      <c r="E13" s="154">
        <v>1.8</v>
      </c>
      <c r="F13" s="173"/>
      <c r="G13" s="155">
        <f>E13*F13</f>
        <v>0</v>
      </c>
    </row>
    <row r="14" spans="1:7" ht="24" customHeight="1">
      <c r="A14" s="152">
        <v>2</v>
      </c>
      <c r="B14" s="153" t="s">
        <v>90</v>
      </c>
      <c r="C14" s="153" t="s">
        <v>91</v>
      </c>
      <c r="D14" s="153" t="s">
        <v>89</v>
      </c>
      <c r="E14" s="154">
        <v>51.6</v>
      </c>
      <c r="F14" s="173"/>
      <c r="G14" s="155">
        <f>E14*F14</f>
        <v>0</v>
      </c>
    </row>
    <row r="15" spans="1:7" ht="13.5" customHeight="1">
      <c r="A15" s="156"/>
      <c r="B15" s="157"/>
      <c r="C15" s="157" t="s">
        <v>165</v>
      </c>
      <c r="D15" s="157"/>
      <c r="E15" s="158">
        <v>51.6</v>
      </c>
      <c r="F15" s="178"/>
      <c r="G15" s="165"/>
    </row>
    <row r="16" spans="1:7" ht="13.5" customHeight="1">
      <c r="A16" s="159"/>
      <c r="B16" s="160"/>
      <c r="C16" s="160" t="s">
        <v>93</v>
      </c>
      <c r="D16" s="160"/>
      <c r="E16" s="161">
        <v>51.6</v>
      </c>
      <c r="F16" s="180"/>
      <c r="G16" s="179"/>
    </row>
    <row r="17" spans="1:7" ht="24" customHeight="1">
      <c r="A17" s="152">
        <v>3</v>
      </c>
      <c r="B17" s="153" t="s">
        <v>94</v>
      </c>
      <c r="C17" s="153" t="s">
        <v>95</v>
      </c>
      <c r="D17" s="153" t="s">
        <v>89</v>
      </c>
      <c r="E17" s="154">
        <v>51.6</v>
      </c>
      <c r="F17" s="173"/>
      <c r="G17" s="155">
        <f>E17*F17</f>
        <v>0</v>
      </c>
    </row>
    <row r="18" spans="1:7" ht="13.5" customHeight="1">
      <c r="A18" s="156"/>
      <c r="B18" s="157"/>
      <c r="C18" s="157" t="s">
        <v>166</v>
      </c>
      <c r="D18" s="157"/>
      <c r="E18" s="158">
        <v>51.6</v>
      </c>
      <c r="F18" s="178"/>
      <c r="G18" s="165"/>
    </row>
    <row r="19" spans="1:7" ht="24" customHeight="1">
      <c r="A19" s="152">
        <v>4</v>
      </c>
      <c r="B19" s="153" t="s">
        <v>97</v>
      </c>
      <c r="C19" s="153" t="s">
        <v>98</v>
      </c>
      <c r="D19" s="153" t="s">
        <v>89</v>
      </c>
      <c r="E19" s="154">
        <v>51.6</v>
      </c>
      <c r="F19" s="173"/>
      <c r="G19" s="155">
        <f>E19*F19</f>
        <v>0</v>
      </c>
    </row>
    <row r="20" spans="1:7" ht="13.5" customHeight="1">
      <c r="A20" s="156"/>
      <c r="B20" s="157"/>
      <c r="C20" s="157" t="s">
        <v>166</v>
      </c>
      <c r="D20" s="157"/>
      <c r="E20" s="158">
        <v>51.6</v>
      </c>
      <c r="F20" s="178"/>
      <c r="G20" s="165"/>
    </row>
    <row r="21" spans="1:7" ht="24" customHeight="1">
      <c r="A21" s="152">
        <v>32</v>
      </c>
      <c r="B21" s="153" t="s">
        <v>99</v>
      </c>
      <c r="C21" s="153" t="s">
        <v>100</v>
      </c>
      <c r="D21" s="153" t="s">
        <v>101</v>
      </c>
      <c r="E21" s="154">
        <v>14</v>
      </c>
      <c r="F21" s="173"/>
      <c r="G21" s="155">
        <f>E21*F21</f>
        <v>0</v>
      </c>
    </row>
    <row r="22" spans="1:7" ht="13.5" customHeight="1">
      <c r="A22" s="152">
        <v>5</v>
      </c>
      <c r="B22" s="153" t="s">
        <v>167</v>
      </c>
      <c r="C22" s="153" t="s">
        <v>168</v>
      </c>
      <c r="D22" s="153" t="s">
        <v>101</v>
      </c>
      <c r="E22" s="154">
        <v>7.3</v>
      </c>
      <c r="F22" s="173"/>
      <c r="G22" s="155">
        <f t="shared" ref="G22:G25" si="0">E22*F22</f>
        <v>0</v>
      </c>
    </row>
    <row r="23" spans="1:7" ht="13.5" customHeight="1">
      <c r="A23" s="152">
        <v>6</v>
      </c>
      <c r="B23" s="153" t="s">
        <v>169</v>
      </c>
      <c r="C23" s="153" t="s">
        <v>170</v>
      </c>
      <c r="D23" s="153" t="s">
        <v>89</v>
      </c>
      <c r="E23" s="154">
        <v>1.8</v>
      </c>
      <c r="F23" s="173"/>
      <c r="G23" s="155">
        <f t="shared" si="0"/>
        <v>0</v>
      </c>
    </row>
    <row r="24" spans="1:7" ht="13.5" customHeight="1">
      <c r="A24" s="152">
        <v>7</v>
      </c>
      <c r="B24" s="153" t="s">
        <v>102</v>
      </c>
      <c r="C24" s="153" t="s">
        <v>103</v>
      </c>
      <c r="D24" s="153" t="s">
        <v>104</v>
      </c>
      <c r="E24" s="154">
        <v>12.125999999999999</v>
      </c>
      <c r="F24" s="173"/>
      <c r="G24" s="155">
        <f t="shared" si="0"/>
        <v>0</v>
      </c>
    </row>
    <row r="25" spans="1:7" ht="24" customHeight="1">
      <c r="A25" s="152">
        <v>8</v>
      </c>
      <c r="B25" s="153" t="s">
        <v>105</v>
      </c>
      <c r="C25" s="153" t="s">
        <v>106</v>
      </c>
      <c r="D25" s="153" t="s">
        <v>89</v>
      </c>
      <c r="E25" s="154">
        <v>51.6</v>
      </c>
      <c r="F25" s="173"/>
      <c r="G25" s="155">
        <f t="shared" si="0"/>
        <v>0</v>
      </c>
    </row>
    <row r="26" spans="1:7" ht="13.5" customHeight="1">
      <c r="A26" s="156"/>
      <c r="B26" s="157"/>
      <c r="C26" s="157" t="s">
        <v>171</v>
      </c>
      <c r="D26" s="157"/>
      <c r="E26" s="158">
        <v>51.6</v>
      </c>
      <c r="F26" s="178"/>
      <c r="G26" s="165"/>
    </row>
    <row r="27" spans="1:7" ht="13.5" customHeight="1">
      <c r="A27" s="159"/>
      <c r="B27" s="160"/>
      <c r="C27" s="160" t="s">
        <v>93</v>
      </c>
      <c r="D27" s="160"/>
      <c r="E27" s="161">
        <v>51.6</v>
      </c>
      <c r="F27" s="180"/>
      <c r="G27" s="179"/>
    </row>
    <row r="28" spans="1:7" ht="24" customHeight="1">
      <c r="A28" s="152">
        <v>30</v>
      </c>
      <c r="B28" s="153" t="s">
        <v>108</v>
      </c>
      <c r="C28" s="153" t="s">
        <v>109</v>
      </c>
      <c r="D28" s="153" t="s">
        <v>89</v>
      </c>
      <c r="E28" s="154">
        <v>2.1</v>
      </c>
      <c r="F28" s="173"/>
      <c r="G28" s="155">
        <f t="shared" ref="G28:G56" si="1">E28*F28</f>
        <v>0</v>
      </c>
    </row>
    <row r="29" spans="1:7" ht="24" customHeight="1">
      <c r="A29" s="162">
        <v>31</v>
      </c>
      <c r="B29" s="163" t="s">
        <v>110</v>
      </c>
      <c r="C29" s="163" t="s">
        <v>111</v>
      </c>
      <c r="D29" s="163" t="s">
        <v>89</v>
      </c>
      <c r="E29" s="164">
        <v>2.1</v>
      </c>
      <c r="F29" s="176"/>
      <c r="G29" s="155">
        <f t="shared" si="1"/>
        <v>0</v>
      </c>
    </row>
    <row r="30" spans="1:7" ht="24" customHeight="1">
      <c r="A30" s="152">
        <v>10</v>
      </c>
      <c r="B30" s="153" t="s">
        <v>112</v>
      </c>
      <c r="C30" s="153" t="s">
        <v>113</v>
      </c>
      <c r="D30" s="153" t="s">
        <v>89</v>
      </c>
      <c r="E30" s="154">
        <v>51.6</v>
      </c>
      <c r="F30" s="173"/>
      <c r="G30" s="155">
        <f t="shared" si="1"/>
        <v>0</v>
      </c>
    </row>
    <row r="31" spans="1:7" ht="13.5" customHeight="1">
      <c r="A31" s="156"/>
      <c r="B31" s="157"/>
      <c r="C31" s="157" t="s">
        <v>171</v>
      </c>
      <c r="D31" s="157"/>
      <c r="E31" s="158">
        <v>51.6</v>
      </c>
      <c r="F31" s="178"/>
      <c r="G31" s="165"/>
    </row>
    <row r="32" spans="1:7" ht="24" customHeight="1">
      <c r="A32" s="152">
        <v>11</v>
      </c>
      <c r="B32" s="153" t="s">
        <v>116</v>
      </c>
      <c r="C32" s="153" t="s">
        <v>117</v>
      </c>
      <c r="D32" s="153" t="s">
        <v>89</v>
      </c>
      <c r="E32" s="154">
        <v>43.3</v>
      </c>
      <c r="F32" s="173"/>
      <c r="G32" s="155">
        <f t="shared" si="1"/>
        <v>0</v>
      </c>
    </row>
    <row r="33" spans="1:7" ht="13.5" customHeight="1">
      <c r="A33" s="156"/>
      <c r="B33" s="157"/>
      <c r="C33" s="157" t="s">
        <v>172</v>
      </c>
      <c r="D33" s="157"/>
      <c r="E33" s="158">
        <v>43.3</v>
      </c>
      <c r="F33" s="178"/>
      <c r="G33" s="165"/>
    </row>
    <row r="34" spans="1:7" ht="24" customHeight="1">
      <c r="A34" s="152">
        <v>12</v>
      </c>
      <c r="B34" s="153" t="s">
        <v>119</v>
      </c>
      <c r="C34" s="153" t="s">
        <v>120</v>
      </c>
      <c r="D34" s="153" t="s">
        <v>89</v>
      </c>
      <c r="E34" s="154">
        <v>43.3</v>
      </c>
      <c r="F34" s="173"/>
      <c r="G34" s="155">
        <f t="shared" si="1"/>
        <v>0</v>
      </c>
    </row>
    <row r="35" spans="1:7" ht="13.5" customHeight="1">
      <c r="A35" s="156"/>
      <c r="B35" s="157"/>
      <c r="C35" s="157" t="s">
        <v>172</v>
      </c>
      <c r="D35" s="157"/>
      <c r="E35" s="158">
        <v>43.3</v>
      </c>
      <c r="F35" s="178"/>
      <c r="G35" s="165"/>
    </row>
    <row r="36" spans="1:7" ht="24" customHeight="1">
      <c r="A36" s="152">
        <v>13</v>
      </c>
      <c r="B36" s="153" t="s">
        <v>124</v>
      </c>
      <c r="C36" s="153" t="s">
        <v>125</v>
      </c>
      <c r="D36" s="153" t="s">
        <v>89</v>
      </c>
      <c r="E36" s="154">
        <v>8.3000000000000007</v>
      </c>
      <c r="F36" s="173"/>
      <c r="G36" s="155">
        <f t="shared" si="1"/>
        <v>0</v>
      </c>
    </row>
    <row r="37" spans="1:7" ht="24" customHeight="1">
      <c r="A37" s="162">
        <v>14</v>
      </c>
      <c r="B37" s="163" t="s">
        <v>126</v>
      </c>
      <c r="C37" s="163" t="s">
        <v>127</v>
      </c>
      <c r="D37" s="163" t="s">
        <v>89</v>
      </c>
      <c r="E37" s="164">
        <v>5.8</v>
      </c>
      <c r="F37" s="176"/>
      <c r="G37" s="155">
        <f t="shared" si="1"/>
        <v>0</v>
      </c>
    </row>
    <row r="38" spans="1:7" ht="24" customHeight="1">
      <c r="A38" s="162">
        <v>15</v>
      </c>
      <c r="B38" s="163" t="s">
        <v>128</v>
      </c>
      <c r="C38" s="163" t="s">
        <v>129</v>
      </c>
      <c r="D38" s="163" t="s">
        <v>89</v>
      </c>
      <c r="E38" s="164">
        <v>2.5</v>
      </c>
      <c r="F38" s="176"/>
      <c r="G38" s="155">
        <f t="shared" si="1"/>
        <v>0</v>
      </c>
    </row>
    <row r="39" spans="1:7" ht="24" customHeight="1">
      <c r="A39" s="152">
        <v>16</v>
      </c>
      <c r="B39" s="153" t="s">
        <v>130</v>
      </c>
      <c r="C39" s="153" t="s">
        <v>131</v>
      </c>
      <c r="D39" s="153" t="s">
        <v>89</v>
      </c>
      <c r="E39" s="154">
        <v>2.9</v>
      </c>
      <c r="F39" s="173"/>
      <c r="G39" s="155">
        <f t="shared" si="1"/>
        <v>0</v>
      </c>
    </row>
    <row r="40" spans="1:7" ht="24" customHeight="1">
      <c r="A40" s="162">
        <v>17</v>
      </c>
      <c r="B40" s="163" t="s">
        <v>132</v>
      </c>
      <c r="C40" s="163" t="s">
        <v>133</v>
      </c>
      <c r="D40" s="163" t="s">
        <v>89</v>
      </c>
      <c r="E40" s="164">
        <v>2.9</v>
      </c>
      <c r="F40" s="176"/>
      <c r="G40" s="155">
        <f t="shared" si="1"/>
        <v>0</v>
      </c>
    </row>
    <row r="41" spans="1:7" ht="24" customHeight="1">
      <c r="A41" s="152">
        <v>35</v>
      </c>
      <c r="B41" s="153" t="s">
        <v>134</v>
      </c>
      <c r="C41" s="153" t="s">
        <v>135</v>
      </c>
      <c r="D41" s="153" t="s">
        <v>15</v>
      </c>
      <c r="E41" s="154">
        <v>2</v>
      </c>
      <c r="F41" s="173"/>
      <c r="G41" s="155">
        <f t="shared" si="1"/>
        <v>0</v>
      </c>
    </row>
    <row r="42" spans="1:7" ht="34.5" customHeight="1">
      <c r="A42" s="162">
        <v>36</v>
      </c>
      <c r="B42" s="163" t="s">
        <v>136</v>
      </c>
      <c r="C42" s="163" t="s">
        <v>137</v>
      </c>
      <c r="D42" s="163" t="s">
        <v>15</v>
      </c>
      <c r="E42" s="164">
        <v>2</v>
      </c>
      <c r="F42" s="176"/>
      <c r="G42" s="155">
        <f t="shared" si="1"/>
        <v>0</v>
      </c>
    </row>
    <row r="43" spans="1:7" ht="24" customHeight="1">
      <c r="A43" s="152">
        <v>18</v>
      </c>
      <c r="B43" s="153" t="s">
        <v>138</v>
      </c>
      <c r="C43" s="153" t="s">
        <v>139</v>
      </c>
      <c r="D43" s="153" t="s">
        <v>101</v>
      </c>
      <c r="E43" s="154">
        <v>21.3</v>
      </c>
      <c r="F43" s="173"/>
      <c r="G43" s="155">
        <f t="shared" si="1"/>
        <v>0</v>
      </c>
    </row>
    <row r="44" spans="1:7" ht="13.5" customHeight="1">
      <c r="A44" s="162">
        <v>19</v>
      </c>
      <c r="B44" s="163" t="s">
        <v>140</v>
      </c>
      <c r="C44" s="163" t="s">
        <v>141</v>
      </c>
      <c r="D44" s="163" t="s">
        <v>15</v>
      </c>
      <c r="E44" s="164">
        <v>7.3</v>
      </c>
      <c r="F44" s="176"/>
      <c r="G44" s="155">
        <f t="shared" si="1"/>
        <v>0</v>
      </c>
    </row>
    <row r="45" spans="1:7" ht="13.5" customHeight="1">
      <c r="A45" s="162">
        <v>28</v>
      </c>
      <c r="B45" s="163" t="s">
        <v>142</v>
      </c>
      <c r="C45" s="163" t="s">
        <v>143</v>
      </c>
      <c r="D45" s="163" t="s">
        <v>15</v>
      </c>
      <c r="E45" s="164">
        <v>6</v>
      </c>
      <c r="F45" s="176"/>
      <c r="G45" s="155">
        <f t="shared" si="1"/>
        <v>0</v>
      </c>
    </row>
    <row r="46" spans="1:7" ht="24" customHeight="1">
      <c r="A46" s="162">
        <v>29</v>
      </c>
      <c r="B46" s="163" t="s">
        <v>144</v>
      </c>
      <c r="C46" s="163" t="s">
        <v>145</v>
      </c>
      <c r="D46" s="163" t="s">
        <v>15</v>
      </c>
      <c r="E46" s="164">
        <v>8</v>
      </c>
      <c r="F46" s="176"/>
      <c r="G46" s="155">
        <f t="shared" si="1"/>
        <v>0</v>
      </c>
    </row>
    <row r="47" spans="1:7" ht="34.5" customHeight="1">
      <c r="A47" s="152">
        <v>20</v>
      </c>
      <c r="B47" s="153" t="s">
        <v>146</v>
      </c>
      <c r="C47" s="153" t="s">
        <v>147</v>
      </c>
      <c r="D47" s="153" t="s">
        <v>101</v>
      </c>
      <c r="E47" s="154">
        <v>24.5</v>
      </c>
      <c r="F47" s="173"/>
      <c r="G47" s="155">
        <f t="shared" si="1"/>
        <v>0</v>
      </c>
    </row>
    <row r="48" spans="1:7" ht="24" customHeight="1">
      <c r="A48" s="152">
        <v>21</v>
      </c>
      <c r="B48" s="153" t="s">
        <v>148</v>
      </c>
      <c r="C48" s="153" t="s">
        <v>149</v>
      </c>
      <c r="D48" s="153" t="s">
        <v>101</v>
      </c>
      <c r="E48" s="154">
        <v>24.5</v>
      </c>
      <c r="F48" s="173"/>
      <c r="G48" s="155">
        <f t="shared" si="1"/>
        <v>0</v>
      </c>
    </row>
    <row r="49" spans="1:7" ht="24" customHeight="1">
      <c r="A49" s="152">
        <v>22</v>
      </c>
      <c r="B49" s="153" t="s">
        <v>150</v>
      </c>
      <c r="C49" s="153" t="s">
        <v>151</v>
      </c>
      <c r="D49" s="153" t="s">
        <v>101</v>
      </c>
      <c r="E49" s="154">
        <v>9.1999999999999993</v>
      </c>
      <c r="F49" s="173"/>
      <c r="G49" s="155">
        <f t="shared" si="1"/>
        <v>0</v>
      </c>
    </row>
    <row r="50" spans="1:7" ht="13.5" customHeight="1">
      <c r="A50" s="152">
        <v>23</v>
      </c>
      <c r="B50" s="153" t="s">
        <v>152</v>
      </c>
      <c r="C50" s="153" t="s">
        <v>153</v>
      </c>
      <c r="D50" s="153" t="s">
        <v>104</v>
      </c>
      <c r="E50" s="154">
        <v>31.248999999999999</v>
      </c>
      <c r="F50" s="173"/>
      <c r="G50" s="155">
        <f t="shared" si="1"/>
        <v>0</v>
      </c>
    </row>
    <row r="51" spans="1:7" ht="24" customHeight="1">
      <c r="A51" s="152">
        <v>24</v>
      </c>
      <c r="B51" s="153" t="s">
        <v>154</v>
      </c>
      <c r="C51" s="153" t="s">
        <v>155</v>
      </c>
      <c r="D51" s="153" t="s">
        <v>104</v>
      </c>
      <c r="E51" s="154">
        <v>31.248999999999999</v>
      </c>
      <c r="F51" s="173"/>
      <c r="G51" s="155">
        <f t="shared" si="1"/>
        <v>0</v>
      </c>
    </row>
    <row r="52" spans="1:7" ht="24" customHeight="1">
      <c r="A52" s="152">
        <v>25</v>
      </c>
      <c r="B52" s="153" t="s">
        <v>156</v>
      </c>
      <c r="C52" s="153" t="s">
        <v>157</v>
      </c>
      <c r="D52" s="153" t="s">
        <v>104</v>
      </c>
      <c r="E52" s="154">
        <v>31.248999999999999</v>
      </c>
      <c r="F52" s="173"/>
      <c r="G52" s="155">
        <f t="shared" si="1"/>
        <v>0</v>
      </c>
    </row>
    <row r="53" spans="1:7" ht="24" customHeight="1">
      <c r="A53" s="152">
        <v>26</v>
      </c>
      <c r="B53" s="153" t="s">
        <v>158</v>
      </c>
      <c r="C53" s="153" t="s">
        <v>159</v>
      </c>
      <c r="D53" s="153" t="s">
        <v>104</v>
      </c>
      <c r="E53" s="154">
        <v>12.673</v>
      </c>
      <c r="F53" s="173"/>
      <c r="G53" s="155">
        <f t="shared" si="1"/>
        <v>0</v>
      </c>
    </row>
    <row r="54" spans="1:7" ht="24" customHeight="1">
      <c r="A54" s="152">
        <v>27</v>
      </c>
      <c r="B54" s="153" t="s">
        <v>160</v>
      </c>
      <c r="C54" s="153" t="s">
        <v>161</v>
      </c>
      <c r="D54" s="153" t="s">
        <v>104</v>
      </c>
      <c r="E54" s="154">
        <v>6.45</v>
      </c>
      <c r="F54" s="173"/>
      <c r="G54" s="155">
        <f t="shared" si="1"/>
        <v>0</v>
      </c>
    </row>
    <row r="55" spans="1:7" ht="13.5" customHeight="1">
      <c r="A55" s="152">
        <v>33</v>
      </c>
      <c r="B55" s="153" t="s">
        <v>173</v>
      </c>
      <c r="C55" s="153" t="s">
        <v>174</v>
      </c>
      <c r="D55" s="153" t="s">
        <v>89</v>
      </c>
      <c r="E55" s="154">
        <v>1.8</v>
      </c>
      <c r="F55" s="173"/>
      <c r="G55" s="155">
        <f t="shared" si="1"/>
        <v>0</v>
      </c>
    </row>
    <row r="56" spans="1:7" ht="24" customHeight="1">
      <c r="A56" s="152">
        <v>34</v>
      </c>
      <c r="B56" s="153" t="s">
        <v>175</v>
      </c>
      <c r="C56" s="153" t="s">
        <v>176</v>
      </c>
      <c r="D56" s="153" t="s">
        <v>89</v>
      </c>
      <c r="E56" s="154">
        <v>1.8</v>
      </c>
      <c r="F56" s="173"/>
      <c r="G56" s="155">
        <f t="shared" si="1"/>
        <v>0</v>
      </c>
    </row>
    <row r="57" spans="1:7" ht="30.75" customHeight="1">
      <c r="A57" s="166"/>
      <c r="B57" s="167"/>
      <c r="C57" s="167" t="s">
        <v>162</v>
      </c>
      <c r="D57" s="167"/>
      <c r="E57" s="168"/>
      <c r="F57" s="168"/>
      <c r="G57" s="169">
        <f>SUM(G13:G56)</f>
        <v>0</v>
      </c>
    </row>
  </sheetData>
  <sheetProtection algorithmName="SHA-512" hashValue="ciPyHPBQdK6W2BuD4k3uoBInp+IN33UEBUQmiNPV5UAK4IXbACYw8FtIL9Idm0o6fE3iCyU50NeFVHiVzmvwqA==" saltValue="BoCbjOm5Zu7tdwJvL+h6BA==" spinCount="100000" sheet="1" objects="1" scenarios="1"/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0" fitToHeight="100" orientation="portrait" blackAndWhite="1" r:id="rId1"/>
  <headerFooter alignWithMargins="0">
    <oddFooter>&amp;C 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1059-3939-44A0-80DC-8FB82D95164E}">
  <sheetPr>
    <pageSetUpPr fitToPage="1"/>
  </sheetPr>
  <dimension ref="A1:G147"/>
  <sheetViews>
    <sheetView showGridLines="0" workbookViewId="0">
      <pane ySplit="12" topLeftCell="A13" activePane="bottomLeft" state="frozenSplit"/>
      <selection pane="bottomLeft" activeCell="M20" sqref="M20"/>
    </sheetView>
  </sheetViews>
  <sheetFormatPr defaultColWidth="10.5" defaultRowHeight="12" customHeight="1"/>
  <cols>
    <col min="1" max="1" width="7.1640625" style="139" customWidth="1"/>
    <col min="2" max="2" width="16.1640625" style="140" customWidth="1"/>
    <col min="3" max="3" width="48.6640625" style="140" customWidth="1"/>
    <col min="4" max="4" width="5.1640625" style="140" customWidth="1"/>
    <col min="5" max="5" width="15.1640625" style="134" customWidth="1"/>
    <col min="6" max="6" width="22.1640625" style="134" customWidth="1"/>
    <col min="7" max="7" width="20" style="134" customWidth="1"/>
    <col min="8" max="256" width="10.5" style="129"/>
    <col min="257" max="257" width="7.1640625" style="129" customWidth="1"/>
    <col min="258" max="258" width="16.1640625" style="129" customWidth="1"/>
    <col min="259" max="259" width="48.6640625" style="129" customWidth="1"/>
    <col min="260" max="260" width="5.1640625" style="129" customWidth="1"/>
    <col min="261" max="261" width="15.1640625" style="129" customWidth="1"/>
    <col min="262" max="262" width="18.1640625" style="129" customWidth="1"/>
    <col min="263" max="263" width="16.1640625" style="129" customWidth="1"/>
    <col min="264" max="512" width="10.5" style="129"/>
    <col min="513" max="513" width="7.1640625" style="129" customWidth="1"/>
    <col min="514" max="514" width="16.1640625" style="129" customWidth="1"/>
    <col min="515" max="515" width="48.6640625" style="129" customWidth="1"/>
    <col min="516" max="516" width="5.1640625" style="129" customWidth="1"/>
    <col min="517" max="517" width="15.1640625" style="129" customWidth="1"/>
    <col min="518" max="518" width="18.1640625" style="129" customWidth="1"/>
    <col min="519" max="519" width="16.1640625" style="129" customWidth="1"/>
    <col min="520" max="768" width="10.5" style="129"/>
    <col min="769" max="769" width="7.1640625" style="129" customWidth="1"/>
    <col min="770" max="770" width="16.1640625" style="129" customWidth="1"/>
    <col min="771" max="771" width="48.6640625" style="129" customWidth="1"/>
    <col min="772" max="772" width="5.1640625" style="129" customWidth="1"/>
    <col min="773" max="773" width="15.1640625" style="129" customWidth="1"/>
    <col min="774" max="774" width="18.1640625" style="129" customWidth="1"/>
    <col min="775" max="775" width="16.1640625" style="129" customWidth="1"/>
    <col min="776" max="1024" width="10.5" style="129"/>
    <col min="1025" max="1025" width="7.1640625" style="129" customWidth="1"/>
    <col min="1026" max="1026" width="16.1640625" style="129" customWidth="1"/>
    <col min="1027" max="1027" width="48.6640625" style="129" customWidth="1"/>
    <col min="1028" max="1028" width="5.1640625" style="129" customWidth="1"/>
    <col min="1029" max="1029" width="15.1640625" style="129" customWidth="1"/>
    <col min="1030" max="1030" width="18.1640625" style="129" customWidth="1"/>
    <col min="1031" max="1031" width="16.1640625" style="129" customWidth="1"/>
    <col min="1032" max="1280" width="10.5" style="129"/>
    <col min="1281" max="1281" width="7.1640625" style="129" customWidth="1"/>
    <col min="1282" max="1282" width="16.1640625" style="129" customWidth="1"/>
    <col min="1283" max="1283" width="48.6640625" style="129" customWidth="1"/>
    <col min="1284" max="1284" width="5.1640625" style="129" customWidth="1"/>
    <col min="1285" max="1285" width="15.1640625" style="129" customWidth="1"/>
    <col min="1286" max="1286" width="18.1640625" style="129" customWidth="1"/>
    <col min="1287" max="1287" width="16.1640625" style="129" customWidth="1"/>
    <col min="1288" max="1536" width="10.5" style="129"/>
    <col min="1537" max="1537" width="7.1640625" style="129" customWidth="1"/>
    <col min="1538" max="1538" width="16.1640625" style="129" customWidth="1"/>
    <col min="1539" max="1539" width="48.6640625" style="129" customWidth="1"/>
    <col min="1540" max="1540" width="5.1640625" style="129" customWidth="1"/>
    <col min="1541" max="1541" width="15.1640625" style="129" customWidth="1"/>
    <col min="1542" max="1542" width="18.1640625" style="129" customWidth="1"/>
    <col min="1543" max="1543" width="16.1640625" style="129" customWidth="1"/>
    <col min="1544" max="1792" width="10.5" style="129"/>
    <col min="1793" max="1793" width="7.1640625" style="129" customWidth="1"/>
    <col min="1794" max="1794" width="16.1640625" style="129" customWidth="1"/>
    <col min="1795" max="1795" width="48.6640625" style="129" customWidth="1"/>
    <col min="1796" max="1796" width="5.1640625" style="129" customWidth="1"/>
    <col min="1797" max="1797" width="15.1640625" style="129" customWidth="1"/>
    <col min="1798" max="1798" width="18.1640625" style="129" customWidth="1"/>
    <col min="1799" max="1799" width="16.1640625" style="129" customWidth="1"/>
    <col min="1800" max="2048" width="10.5" style="129"/>
    <col min="2049" max="2049" width="7.1640625" style="129" customWidth="1"/>
    <col min="2050" max="2050" width="16.1640625" style="129" customWidth="1"/>
    <col min="2051" max="2051" width="48.6640625" style="129" customWidth="1"/>
    <col min="2052" max="2052" width="5.1640625" style="129" customWidth="1"/>
    <col min="2053" max="2053" width="15.1640625" style="129" customWidth="1"/>
    <col min="2054" max="2054" width="18.1640625" style="129" customWidth="1"/>
    <col min="2055" max="2055" width="16.1640625" style="129" customWidth="1"/>
    <col min="2056" max="2304" width="10.5" style="129"/>
    <col min="2305" max="2305" width="7.1640625" style="129" customWidth="1"/>
    <col min="2306" max="2306" width="16.1640625" style="129" customWidth="1"/>
    <col min="2307" max="2307" width="48.6640625" style="129" customWidth="1"/>
    <col min="2308" max="2308" width="5.1640625" style="129" customWidth="1"/>
    <col min="2309" max="2309" width="15.1640625" style="129" customWidth="1"/>
    <col min="2310" max="2310" width="18.1640625" style="129" customWidth="1"/>
    <col min="2311" max="2311" width="16.1640625" style="129" customWidth="1"/>
    <col min="2312" max="2560" width="10.5" style="129"/>
    <col min="2561" max="2561" width="7.1640625" style="129" customWidth="1"/>
    <col min="2562" max="2562" width="16.1640625" style="129" customWidth="1"/>
    <col min="2563" max="2563" width="48.6640625" style="129" customWidth="1"/>
    <col min="2564" max="2564" width="5.1640625" style="129" customWidth="1"/>
    <col min="2565" max="2565" width="15.1640625" style="129" customWidth="1"/>
    <col min="2566" max="2566" width="18.1640625" style="129" customWidth="1"/>
    <col min="2567" max="2567" width="16.1640625" style="129" customWidth="1"/>
    <col min="2568" max="2816" width="10.5" style="129"/>
    <col min="2817" max="2817" width="7.1640625" style="129" customWidth="1"/>
    <col min="2818" max="2818" width="16.1640625" style="129" customWidth="1"/>
    <col min="2819" max="2819" width="48.6640625" style="129" customWidth="1"/>
    <col min="2820" max="2820" width="5.1640625" style="129" customWidth="1"/>
    <col min="2821" max="2821" width="15.1640625" style="129" customWidth="1"/>
    <col min="2822" max="2822" width="18.1640625" style="129" customWidth="1"/>
    <col min="2823" max="2823" width="16.1640625" style="129" customWidth="1"/>
    <col min="2824" max="3072" width="10.5" style="129"/>
    <col min="3073" max="3073" width="7.1640625" style="129" customWidth="1"/>
    <col min="3074" max="3074" width="16.1640625" style="129" customWidth="1"/>
    <col min="3075" max="3075" width="48.6640625" style="129" customWidth="1"/>
    <col min="3076" max="3076" width="5.1640625" style="129" customWidth="1"/>
    <col min="3077" max="3077" width="15.1640625" style="129" customWidth="1"/>
    <col min="3078" max="3078" width="18.1640625" style="129" customWidth="1"/>
    <col min="3079" max="3079" width="16.1640625" style="129" customWidth="1"/>
    <col min="3080" max="3328" width="10.5" style="129"/>
    <col min="3329" max="3329" width="7.1640625" style="129" customWidth="1"/>
    <col min="3330" max="3330" width="16.1640625" style="129" customWidth="1"/>
    <col min="3331" max="3331" width="48.6640625" style="129" customWidth="1"/>
    <col min="3332" max="3332" width="5.1640625" style="129" customWidth="1"/>
    <col min="3333" max="3333" width="15.1640625" style="129" customWidth="1"/>
    <col min="3334" max="3334" width="18.1640625" style="129" customWidth="1"/>
    <col min="3335" max="3335" width="16.1640625" style="129" customWidth="1"/>
    <col min="3336" max="3584" width="10.5" style="129"/>
    <col min="3585" max="3585" width="7.1640625" style="129" customWidth="1"/>
    <col min="3586" max="3586" width="16.1640625" style="129" customWidth="1"/>
    <col min="3587" max="3587" width="48.6640625" style="129" customWidth="1"/>
    <col min="3588" max="3588" width="5.1640625" style="129" customWidth="1"/>
    <col min="3589" max="3589" width="15.1640625" style="129" customWidth="1"/>
    <col min="3590" max="3590" width="18.1640625" style="129" customWidth="1"/>
    <col min="3591" max="3591" width="16.1640625" style="129" customWidth="1"/>
    <col min="3592" max="3840" width="10.5" style="129"/>
    <col min="3841" max="3841" width="7.1640625" style="129" customWidth="1"/>
    <col min="3842" max="3842" width="16.1640625" style="129" customWidth="1"/>
    <col min="3843" max="3843" width="48.6640625" style="129" customWidth="1"/>
    <col min="3844" max="3844" width="5.1640625" style="129" customWidth="1"/>
    <col min="3845" max="3845" width="15.1640625" style="129" customWidth="1"/>
    <col min="3846" max="3846" width="18.1640625" style="129" customWidth="1"/>
    <col min="3847" max="3847" width="16.1640625" style="129" customWidth="1"/>
    <col min="3848" max="4096" width="10.5" style="129"/>
    <col min="4097" max="4097" width="7.1640625" style="129" customWidth="1"/>
    <col min="4098" max="4098" width="16.1640625" style="129" customWidth="1"/>
    <col min="4099" max="4099" width="48.6640625" style="129" customWidth="1"/>
    <col min="4100" max="4100" width="5.1640625" style="129" customWidth="1"/>
    <col min="4101" max="4101" width="15.1640625" style="129" customWidth="1"/>
    <col min="4102" max="4102" width="18.1640625" style="129" customWidth="1"/>
    <col min="4103" max="4103" width="16.1640625" style="129" customWidth="1"/>
    <col min="4104" max="4352" width="10.5" style="129"/>
    <col min="4353" max="4353" width="7.1640625" style="129" customWidth="1"/>
    <col min="4354" max="4354" width="16.1640625" style="129" customWidth="1"/>
    <col min="4355" max="4355" width="48.6640625" style="129" customWidth="1"/>
    <col min="4356" max="4356" width="5.1640625" style="129" customWidth="1"/>
    <col min="4357" max="4357" width="15.1640625" style="129" customWidth="1"/>
    <col min="4358" max="4358" width="18.1640625" style="129" customWidth="1"/>
    <col min="4359" max="4359" width="16.1640625" style="129" customWidth="1"/>
    <col min="4360" max="4608" width="10.5" style="129"/>
    <col min="4609" max="4609" width="7.1640625" style="129" customWidth="1"/>
    <col min="4610" max="4610" width="16.1640625" style="129" customWidth="1"/>
    <col min="4611" max="4611" width="48.6640625" style="129" customWidth="1"/>
    <col min="4612" max="4612" width="5.1640625" style="129" customWidth="1"/>
    <col min="4613" max="4613" width="15.1640625" style="129" customWidth="1"/>
    <col min="4614" max="4614" width="18.1640625" style="129" customWidth="1"/>
    <col min="4615" max="4615" width="16.1640625" style="129" customWidth="1"/>
    <col min="4616" max="4864" width="10.5" style="129"/>
    <col min="4865" max="4865" width="7.1640625" style="129" customWidth="1"/>
    <col min="4866" max="4866" width="16.1640625" style="129" customWidth="1"/>
    <col min="4867" max="4867" width="48.6640625" style="129" customWidth="1"/>
    <col min="4868" max="4868" width="5.1640625" style="129" customWidth="1"/>
    <col min="4869" max="4869" width="15.1640625" style="129" customWidth="1"/>
    <col min="4870" max="4870" width="18.1640625" style="129" customWidth="1"/>
    <col min="4871" max="4871" width="16.1640625" style="129" customWidth="1"/>
    <col min="4872" max="5120" width="10.5" style="129"/>
    <col min="5121" max="5121" width="7.1640625" style="129" customWidth="1"/>
    <col min="5122" max="5122" width="16.1640625" style="129" customWidth="1"/>
    <col min="5123" max="5123" width="48.6640625" style="129" customWidth="1"/>
    <col min="5124" max="5124" width="5.1640625" style="129" customWidth="1"/>
    <col min="5125" max="5125" width="15.1640625" style="129" customWidth="1"/>
    <col min="5126" max="5126" width="18.1640625" style="129" customWidth="1"/>
    <col min="5127" max="5127" width="16.1640625" style="129" customWidth="1"/>
    <col min="5128" max="5376" width="10.5" style="129"/>
    <col min="5377" max="5377" width="7.1640625" style="129" customWidth="1"/>
    <col min="5378" max="5378" width="16.1640625" style="129" customWidth="1"/>
    <col min="5379" max="5379" width="48.6640625" style="129" customWidth="1"/>
    <col min="5380" max="5380" width="5.1640625" style="129" customWidth="1"/>
    <col min="5381" max="5381" width="15.1640625" style="129" customWidth="1"/>
    <col min="5382" max="5382" width="18.1640625" style="129" customWidth="1"/>
    <col min="5383" max="5383" width="16.1640625" style="129" customWidth="1"/>
    <col min="5384" max="5632" width="10.5" style="129"/>
    <col min="5633" max="5633" width="7.1640625" style="129" customWidth="1"/>
    <col min="5634" max="5634" width="16.1640625" style="129" customWidth="1"/>
    <col min="5635" max="5635" width="48.6640625" style="129" customWidth="1"/>
    <col min="5636" max="5636" width="5.1640625" style="129" customWidth="1"/>
    <col min="5637" max="5637" width="15.1640625" style="129" customWidth="1"/>
    <col min="5638" max="5638" width="18.1640625" style="129" customWidth="1"/>
    <col min="5639" max="5639" width="16.1640625" style="129" customWidth="1"/>
    <col min="5640" max="5888" width="10.5" style="129"/>
    <col min="5889" max="5889" width="7.1640625" style="129" customWidth="1"/>
    <col min="5890" max="5890" width="16.1640625" style="129" customWidth="1"/>
    <col min="5891" max="5891" width="48.6640625" style="129" customWidth="1"/>
    <col min="5892" max="5892" width="5.1640625" style="129" customWidth="1"/>
    <col min="5893" max="5893" width="15.1640625" style="129" customWidth="1"/>
    <col min="5894" max="5894" width="18.1640625" style="129" customWidth="1"/>
    <col min="5895" max="5895" width="16.1640625" style="129" customWidth="1"/>
    <col min="5896" max="6144" width="10.5" style="129"/>
    <col min="6145" max="6145" width="7.1640625" style="129" customWidth="1"/>
    <col min="6146" max="6146" width="16.1640625" style="129" customWidth="1"/>
    <col min="6147" max="6147" width="48.6640625" style="129" customWidth="1"/>
    <col min="6148" max="6148" width="5.1640625" style="129" customWidth="1"/>
    <col min="6149" max="6149" width="15.1640625" style="129" customWidth="1"/>
    <col min="6150" max="6150" width="18.1640625" style="129" customWidth="1"/>
    <col min="6151" max="6151" width="16.1640625" style="129" customWidth="1"/>
    <col min="6152" max="6400" width="10.5" style="129"/>
    <col min="6401" max="6401" width="7.1640625" style="129" customWidth="1"/>
    <col min="6402" max="6402" width="16.1640625" style="129" customWidth="1"/>
    <col min="6403" max="6403" width="48.6640625" style="129" customWidth="1"/>
    <col min="6404" max="6404" width="5.1640625" style="129" customWidth="1"/>
    <col min="6405" max="6405" width="15.1640625" style="129" customWidth="1"/>
    <col min="6406" max="6406" width="18.1640625" style="129" customWidth="1"/>
    <col min="6407" max="6407" width="16.1640625" style="129" customWidth="1"/>
    <col min="6408" max="6656" width="10.5" style="129"/>
    <col min="6657" max="6657" width="7.1640625" style="129" customWidth="1"/>
    <col min="6658" max="6658" width="16.1640625" style="129" customWidth="1"/>
    <col min="6659" max="6659" width="48.6640625" style="129" customWidth="1"/>
    <col min="6660" max="6660" width="5.1640625" style="129" customWidth="1"/>
    <col min="6661" max="6661" width="15.1640625" style="129" customWidth="1"/>
    <col min="6662" max="6662" width="18.1640625" style="129" customWidth="1"/>
    <col min="6663" max="6663" width="16.1640625" style="129" customWidth="1"/>
    <col min="6664" max="6912" width="10.5" style="129"/>
    <col min="6913" max="6913" width="7.1640625" style="129" customWidth="1"/>
    <col min="6914" max="6914" width="16.1640625" style="129" customWidth="1"/>
    <col min="6915" max="6915" width="48.6640625" style="129" customWidth="1"/>
    <col min="6916" max="6916" width="5.1640625" style="129" customWidth="1"/>
    <col min="6917" max="6917" width="15.1640625" style="129" customWidth="1"/>
    <col min="6918" max="6918" width="18.1640625" style="129" customWidth="1"/>
    <col min="6919" max="6919" width="16.1640625" style="129" customWidth="1"/>
    <col min="6920" max="7168" width="10.5" style="129"/>
    <col min="7169" max="7169" width="7.1640625" style="129" customWidth="1"/>
    <col min="7170" max="7170" width="16.1640625" style="129" customWidth="1"/>
    <col min="7171" max="7171" width="48.6640625" style="129" customWidth="1"/>
    <col min="7172" max="7172" width="5.1640625" style="129" customWidth="1"/>
    <col min="7173" max="7173" width="15.1640625" style="129" customWidth="1"/>
    <col min="7174" max="7174" width="18.1640625" style="129" customWidth="1"/>
    <col min="7175" max="7175" width="16.1640625" style="129" customWidth="1"/>
    <col min="7176" max="7424" width="10.5" style="129"/>
    <col min="7425" max="7425" width="7.1640625" style="129" customWidth="1"/>
    <col min="7426" max="7426" width="16.1640625" style="129" customWidth="1"/>
    <col min="7427" max="7427" width="48.6640625" style="129" customWidth="1"/>
    <col min="7428" max="7428" width="5.1640625" style="129" customWidth="1"/>
    <col min="7429" max="7429" width="15.1640625" style="129" customWidth="1"/>
    <col min="7430" max="7430" width="18.1640625" style="129" customWidth="1"/>
    <col min="7431" max="7431" width="16.1640625" style="129" customWidth="1"/>
    <col min="7432" max="7680" width="10.5" style="129"/>
    <col min="7681" max="7681" width="7.1640625" style="129" customWidth="1"/>
    <col min="7682" max="7682" width="16.1640625" style="129" customWidth="1"/>
    <col min="7683" max="7683" width="48.6640625" style="129" customWidth="1"/>
    <col min="7684" max="7684" width="5.1640625" style="129" customWidth="1"/>
    <col min="7685" max="7685" width="15.1640625" style="129" customWidth="1"/>
    <col min="7686" max="7686" width="18.1640625" style="129" customWidth="1"/>
    <col min="7687" max="7687" width="16.1640625" style="129" customWidth="1"/>
    <col min="7688" max="7936" width="10.5" style="129"/>
    <col min="7937" max="7937" width="7.1640625" style="129" customWidth="1"/>
    <col min="7938" max="7938" width="16.1640625" style="129" customWidth="1"/>
    <col min="7939" max="7939" width="48.6640625" style="129" customWidth="1"/>
    <col min="7940" max="7940" width="5.1640625" style="129" customWidth="1"/>
    <col min="7941" max="7941" width="15.1640625" style="129" customWidth="1"/>
    <col min="7942" max="7942" width="18.1640625" style="129" customWidth="1"/>
    <col min="7943" max="7943" width="16.1640625" style="129" customWidth="1"/>
    <col min="7944" max="8192" width="10.5" style="129"/>
    <col min="8193" max="8193" width="7.1640625" style="129" customWidth="1"/>
    <col min="8194" max="8194" width="16.1640625" style="129" customWidth="1"/>
    <col min="8195" max="8195" width="48.6640625" style="129" customWidth="1"/>
    <col min="8196" max="8196" width="5.1640625" style="129" customWidth="1"/>
    <col min="8197" max="8197" width="15.1640625" style="129" customWidth="1"/>
    <col min="8198" max="8198" width="18.1640625" style="129" customWidth="1"/>
    <col min="8199" max="8199" width="16.1640625" style="129" customWidth="1"/>
    <col min="8200" max="8448" width="10.5" style="129"/>
    <col min="8449" max="8449" width="7.1640625" style="129" customWidth="1"/>
    <col min="8450" max="8450" width="16.1640625" style="129" customWidth="1"/>
    <col min="8451" max="8451" width="48.6640625" style="129" customWidth="1"/>
    <col min="8452" max="8452" width="5.1640625" style="129" customWidth="1"/>
    <col min="8453" max="8453" width="15.1640625" style="129" customWidth="1"/>
    <col min="8454" max="8454" width="18.1640625" style="129" customWidth="1"/>
    <col min="8455" max="8455" width="16.1640625" style="129" customWidth="1"/>
    <col min="8456" max="8704" width="10.5" style="129"/>
    <col min="8705" max="8705" width="7.1640625" style="129" customWidth="1"/>
    <col min="8706" max="8706" width="16.1640625" style="129" customWidth="1"/>
    <col min="8707" max="8707" width="48.6640625" style="129" customWidth="1"/>
    <col min="8708" max="8708" width="5.1640625" style="129" customWidth="1"/>
    <col min="8709" max="8709" width="15.1640625" style="129" customWidth="1"/>
    <col min="8710" max="8710" width="18.1640625" style="129" customWidth="1"/>
    <col min="8711" max="8711" width="16.1640625" style="129" customWidth="1"/>
    <col min="8712" max="8960" width="10.5" style="129"/>
    <col min="8961" max="8961" width="7.1640625" style="129" customWidth="1"/>
    <col min="8962" max="8962" width="16.1640625" style="129" customWidth="1"/>
    <col min="8963" max="8963" width="48.6640625" style="129" customWidth="1"/>
    <col min="8964" max="8964" width="5.1640625" style="129" customWidth="1"/>
    <col min="8965" max="8965" width="15.1640625" style="129" customWidth="1"/>
    <col min="8966" max="8966" width="18.1640625" style="129" customWidth="1"/>
    <col min="8967" max="8967" width="16.1640625" style="129" customWidth="1"/>
    <col min="8968" max="9216" width="10.5" style="129"/>
    <col min="9217" max="9217" width="7.1640625" style="129" customWidth="1"/>
    <col min="9218" max="9218" width="16.1640625" style="129" customWidth="1"/>
    <col min="9219" max="9219" width="48.6640625" style="129" customWidth="1"/>
    <col min="9220" max="9220" width="5.1640625" style="129" customWidth="1"/>
    <col min="9221" max="9221" width="15.1640625" style="129" customWidth="1"/>
    <col min="9222" max="9222" width="18.1640625" style="129" customWidth="1"/>
    <col min="9223" max="9223" width="16.1640625" style="129" customWidth="1"/>
    <col min="9224" max="9472" width="10.5" style="129"/>
    <col min="9473" max="9473" width="7.1640625" style="129" customWidth="1"/>
    <col min="9474" max="9474" width="16.1640625" style="129" customWidth="1"/>
    <col min="9475" max="9475" width="48.6640625" style="129" customWidth="1"/>
    <col min="9476" max="9476" width="5.1640625" style="129" customWidth="1"/>
    <col min="9477" max="9477" width="15.1640625" style="129" customWidth="1"/>
    <col min="9478" max="9478" width="18.1640625" style="129" customWidth="1"/>
    <col min="9479" max="9479" width="16.1640625" style="129" customWidth="1"/>
    <col min="9480" max="9728" width="10.5" style="129"/>
    <col min="9729" max="9729" width="7.1640625" style="129" customWidth="1"/>
    <col min="9730" max="9730" width="16.1640625" style="129" customWidth="1"/>
    <col min="9731" max="9731" width="48.6640625" style="129" customWidth="1"/>
    <col min="9732" max="9732" width="5.1640625" style="129" customWidth="1"/>
    <col min="9733" max="9733" width="15.1640625" style="129" customWidth="1"/>
    <col min="9734" max="9734" width="18.1640625" style="129" customWidth="1"/>
    <col min="9735" max="9735" width="16.1640625" style="129" customWidth="1"/>
    <col min="9736" max="9984" width="10.5" style="129"/>
    <col min="9985" max="9985" width="7.1640625" style="129" customWidth="1"/>
    <col min="9986" max="9986" width="16.1640625" style="129" customWidth="1"/>
    <col min="9987" max="9987" width="48.6640625" style="129" customWidth="1"/>
    <col min="9988" max="9988" width="5.1640625" style="129" customWidth="1"/>
    <col min="9989" max="9989" width="15.1640625" style="129" customWidth="1"/>
    <col min="9990" max="9990" width="18.1640625" style="129" customWidth="1"/>
    <col min="9991" max="9991" width="16.1640625" style="129" customWidth="1"/>
    <col min="9992" max="10240" width="10.5" style="129"/>
    <col min="10241" max="10241" width="7.1640625" style="129" customWidth="1"/>
    <col min="10242" max="10242" width="16.1640625" style="129" customWidth="1"/>
    <col min="10243" max="10243" width="48.6640625" style="129" customWidth="1"/>
    <col min="10244" max="10244" width="5.1640625" style="129" customWidth="1"/>
    <col min="10245" max="10245" width="15.1640625" style="129" customWidth="1"/>
    <col min="10246" max="10246" width="18.1640625" style="129" customWidth="1"/>
    <col min="10247" max="10247" width="16.1640625" style="129" customWidth="1"/>
    <col min="10248" max="10496" width="10.5" style="129"/>
    <col min="10497" max="10497" width="7.1640625" style="129" customWidth="1"/>
    <col min="10498" max="10498" width="16.1640625" style="129" customWidth="1"/>
    <col min="10499" max="10499" width="48.6640625" style="129" customWidth="1"/>
    <col min="10500" max="10500" width="5.1640625" style="129" customWidth="1"/>
    <col min="10501" max="10501" width="15.1640625" style="129" customWidth="1"/>
    <col min="10502" max="10502" width="18.1640625" style="129" customWidth="1"/>
    <col min="10503" max="10503" width="16.1640625" style="129" customWidth="1"/>
    <col min="10504" max="10752" width="10.5" style="129"/>
    <col min="10753" max="10753" width="7.1640625" style="129" customWidth="1"/>
    <col min="10754" max="10754" width="16.1640625" style="129" customWidth="1"/>
    <col min="10755" max="10755" width="48.6640625" style="129" customWidth="1"/>
    <col min="10756" max="10756" width="5.1640625" style="129" customWidth="1"/>
    <col min="10757" max="10757" width="15.1640625" style="129" customWidth="1"/>
    <col min="10758" max="10758" width="18.1640625" style="129" customWidth="1"/>
    <col min="10759" max="10759" width="16.1640625" style="129" customWidth="1"/>
    <col min="10760" max="11008" width="10.5" style="129"/>
    <col min="11009" max="11009" width="7.1640625" style="129" customWidth="1"/>
    <col min="11010" max="11010" width="16.1640625" style="129" customWidth="1"/>
    <col min="11011" max="11011" width="48.6640625" style="129" customWidth="1"/>
    <col min="11012" max="11012" width="5.1640625" style="129" customWidth="1"/>
    <col min="11013" max="11013" width="15.1640625" style="129" customWidth="1"/>
    <col min="11014" max="11014" width="18.1640625" style="129" customWidth="1"/>
    <col min="11015" max="11015" width="16.1640625" style="129" customWidth="1"/>
    <col min="11016" max="11264" width="10.5" style="129"/>
    <col min="11265" max="11265" width="7.1640625" style="129" customWidth="1"/>
    <col min="11266" max="11266" width="16.1640625" style="129" customWidth="1"/>
    <col min="11267" max="11267" width="48.6640625" style="129" customWidth="1"/>
    <col min="11268" max="11268" width="5.1640625" style="129" customWidth="1"/>
    <col min="11269" max="11269" width="15.1640625" style="129" customWidth="1"/>
    <col min="11270" max="11270" width="18.1640625" style="129" customWidth="1"/>
    <col min="11271" max="11271" width="16.1640625" style="129" customWidth="1"/>
    <col min="11272" max="11520" width="10.5" style="129"/>
    <col min="11521" max="11521" width="7.1640625" style="129" customWidth="1"/>
    <col min="11522" max="11522" width="16.1640625" style="129" customWidth="1"/>
    <col min="11523" max="11523" width="48.6640625" style="129" customWidth="1"/>
    <col min="11524" max="11524" width="5.1640625" style="129" customWidth="1"/>
    <col min="11525" max="11525" width="15.1640625" style="129" customWidth="1"/>
    <col min="11526" max="11526" width="18.1640625" style="129" customWidth="1"/>
    <col min="11527" max="11527" width="16.1640625" style="129" customWidth="1"/>
    <col min="11528" max="11776" width="10.5" style="129"/>
    <col min="11777" max="11777" width="7.1640625" style="129" customWidth="1"/>
    <col min="11778" max="11778" width="16.1640625" style="129" customWidth="1"/>
    <col min="11779" max="11779" width="48.6640625" style="129" customWidth="1"/>
    <col min="11780" max="11780" width="5.1640625" style="129" customWidth="1"/>
    <col min="11781" max="11781" width="15.1640625" style="129" customWidth="1"/>
    <col min="11782" max="11782" width="18.1640625" style="129" customWidth="1"/>
    <col min="11783" max="11783" width="16.1640625" style="129" customWidth="1"/>
    <col min="11784" max="12032" width="10.5" style="129"/>
    <col min="12033" max="12033" width="7.1640625" style="129" customWidth="1"/>
    <col min="12034" max="12034" width="16.1640625" style="129" customWidth="1"/>
    <col min="12035" max="12035" width="48.6640625" style="129" customWidth="1"/>
    <col min="12036" max="12036" width="5.1640625" style="129" customWidth="1"/>
    <col min="12037" max="12037" width="15.1640625" style="129" customWidth="1"/>
    <col min="12038" max="12038" width="18.1640625" style="129" customWidth="1"/>
    <col min="12039" max="12039" width="16.1640625" style="129" customWidth="1"/>
    <col min="12040" max="12288" width="10.5" style="129"/>
    <col min="12289" max="12289" width="7.1640625" style="129" customWidth="1"/>
    <col min="12290" max="12290" width="16.1640625" style="129" customWidth="1"/>
    <col min="12291" max="12291" width="48.6640625" style="129" customWidth="1"/>
    <col min="12292" max="12292" width="5.1640625" style="129" customWidth="1"/>
    <col min="12293" max="12293" width="15.1640625" style="129" customWidth="1"/>
    <col min="12294" max="12294" width="18.1640625" style="129" customWidth="1"/>
    <col min="12295" max="12295" width="16.1640625" style="129" customWidth="1"/>
    <col min="12296" max="12544" width="10.5" style="129"/>
    <col min="12545" max="12545" width="7.1640625" style="129" customWidth="1"/>
    <col min="12546" max="12546" width="16.1640625" style="129" customWidth="1"/>
    <col min="12547" max="12547" width="48.6640625" style="129" customWidth="1"/>
    <col min="12548" max="12548" width="5.1640625" style="129" customWidth="1"/>
    <col min="12549" max="12549" width="15.1640625" style="129" customWidth="1"/>
    <col min="12550" max="12550" width="18.1640625" style="129" customWidth="1"/>
    <col min="12551" max="12551" width="16.1640625" style="129" customWidth="1"/>
    <col min="12552" max="12800" width="10.5" style="129"/>
    <col min="12801" max="12801" width="7.1640625" style="129" customWidth="1"/>
    <col min="12802" max="12802" width="16.1640625" style="129" customWidth="1"/>
    <col min="12803" max="12803" width="48.6640625" style="129" customWidth="1"/>
    <col min="12804" max="12804" width="5.1640625" style="129" customWidth="1"/>
    <col min="12805" max="12805" width="15.1640625" style="129" customWidth="1"/>
    <col min="12806" max="12806" width="18.1640625" style="129" customWidth="1"/>
    <col min="12807" max="12807" width="16.1640625" style="129" customWidth="1"/>
    <col min="12808" max="13056" width="10.5" style="129"/>
    <col min="13057" max="13057" width="7.1640625" style="129" customWidth="1"/>
    <col min="13058" max="13058" width="16.1640625" style="129" customWidth="1"/>
    <col min="13059" max="13059" width="48.6640625" style="129" customWidth="1"/>
    <col min="13060" max="13060" width="5.1640625" style="129" customWidth="1"/>
    <col min="13061" max="13061" width="15.1640625" style="129" customWidth="1"/>
    <col min="13062" max="13062" width="18.1640625" style="129" customWidth="1"/>
    <col min="13063" max="13063" width="16.1640625" style="129" customWidth="1"/>
    <col min="13064" max="13312" width="10.5" style="129"/>
    <col min="13313" max="13313" width="7.1640625" style="129" customWidth="1"/>
    <col min="13314" max="13314" width="16.1640625" style="129" customWidth="1"/>
    <col min="13315" max="13315" width="48.6640625" style="129" customWidth="1"/>
    <col min="13316" max="13316" width="5.1640625" style="129" customWidth="1"/>
    <col min="13317" max="13317" width="15.1640625" style="129" customWidth="1"/>
    <col min="13318" max="13318" width="18.1640625" style="129" customWidth="1"/>
    <col min="13319" max="13319" width="16.1640625" style="129" customWidth="1"/>
    <col min="13320" max="13568" width="10.5" style="129"/>
    <col min="13569" max="13569" width="7.1640625" style="129" customWidth="1"/>
    <col min="13570" max="13570" width="16.1640625" style="129" customWidth="1"/>
    <col min="13571" max="13571" width="48.6640625" style="129" customWidth="1"/>
    <col min="13572" max="13572" width="5.1640625" style="129" customWidth="1"/>
    <col min="13573" max="13573" width="15.1640625" style="129" customWidth="1"/>
    <col min="13574" max="13574" width="18.1640625" style="129" customWidth="1"/>
    <col min="13575" max="13575" width="16.1640625" style="129" customWidth="1"/>
    <col min="13576" max="13824" width="10.5" style="129"/>
    <col min="13825" max="13825" width="7.1640625" style="129" customWidth="1"/>
    <col min="13826" max="13826" width="16.1640625" style="129" customWidth="1"/>
    <col min="13827" max="13827" width="48.6640625" style="129" customWidth="1"/>
    <col min="13828" max="13828" width="5.1640625" style="129" customWidth="1"/>
    <col min="13829" max="13829" width="15.1640625" style="129" customWidth="1"/>
    <col min="13830" max="13830" width="18.1640625" style="129" customWidth="1"/>
    <col min="13831" max="13831" width="16.1640625" style="129" customWidth="1"/>
    <col min="13832" max="14080" width="10.5" style="129"/>
    <col min="14081" max="14081" width="7.1640625" style="129" customWidth="1"/>
    <col min="14082" max="14082" width="16.1640625" style="129" customWidth="1"/>
    <col min="14083" max="14083" width="48.6640625" style="129" customWidth="1"/>
    <col min="14084" max="14084" width="5.1640625" style="129" customWidth="1"/>
    <col min="14085" max="14085" width="15.1640625" style="129" customWidth="1"/>
    <col min="14086" max="14086" width="18.1640625" style="129" customWidth="1"/>
    <col min="14087" max="14087" width="16.1640625" style="129" customWidth="1"/>
    <col min="14088" max="14336" width="10.5" style="129"/>
    <col min="14337" max="14337" width="7.1640625" style="129" customWidth="1"/>
    <col min="14338" max="14338" width="16.1640625" style="129" customWidth="1"/>
    <col min="14339" max="14339" width="48.6640625" style="129" customWidth="1"/>
    <col min="14340" max="14340" width="5.1640625" style="129" customWidth="1"/>
    <col min="14341" max="14341" width="15.1640625" style="129" customWidth="1"/>
    <col min="14342" max="14342" width="18.1640625" style="129" customWidth="1"/>
    <col min="14343" max="14343" width="16.1640625" style="129" customWidth="1"/>
    <col min="14344" max="14592" width="10.5" style="129"/>
    <col min="14593" max="14593" width="7.1640625" style="129" customWidth="1"/>
    <col min="14594" max="14594" width="16.1640625" style="129" customWidth="1"/>
    <col min="14595" max="14595" width="48.6640625" style="129" customWidth="1"/>
    <col min="14596" max="14596" width="5.1640625" style="129" customWidth="1"/>
    <col min="14597" max="14597" width="15.1640625" style="129" customWidth="1"/>
    <col min="14598" max="14598" width="18.1640625" style="129" customWidth="1"/>
    <col min="14599" max="14599" width="16.1640625" style="129" customWidth="1"/>
    <col min="14600" max="14848" width="10.5" style="129"/>
    <col min="14849" max="14849" width="7.1640625" style="129" customWidth="1"/>
    <col min="14850" max="14850" width="16.1640625" style="129" customWidth="1"/>
    <col min="14851" max="14851" width="48.6640625" style="129" customWidth="1"/>
    <col min="14852" max="14852" width="5.1640625" style="129" customWidth="1"/>
    <col min="14853" max="14853" width="15.1640625" style="129" customWidth="1"/>
    <col min="14854" max="14854" width="18.1640625" style="129" customWidth="1"/>
    <col min="14855" max="14855" width="16.1640625" style="129" customWidth="1"/>
    <col min="14856" max="15104" width="10.5" style="129"/>
    <col min="15105" max="15105" width="7.1640625" style="129" customWidth="1"/>
    <col min="15106" max="15106" width="16.1640625" style="129" customWidth="1"/>
    <col min="15107" max="15107" width="48.6640625" style="129" customWidth="1"/>
    <col min="15108" max="15108" width="5.1640625" style="129" customWidth="1"/>
    <col min="15109" max="15109" width="15.1640625" style="129" customWidth="1"/>
    <col min="15110" max="15110" width="18.1640625" style="129" customWidth="1"/>
    <col min="15111" max="15111" width="16.1640625" style="129" customWidth="1"/>
    <col min="15112" max="15360" width="10.5" style="129"/>
    <col min="15361" max="15361" width="7.1640625" style="129" customWidth="1"/>
    <col min="15362" max="15362" width="16.1640625" style="129" customWidth="1"/>
    <col min="15363" max="15363" width="48.6640625" style="129" customWidth="1"/>
    <col min="15364" max="15364" width="5.1640625" style="129" customWidth="1"/>
    <col min="15365" max="15365" width="15.1640625" style="129" customWidth="1"/>
    <col min="15366" max="15366" width="18.1640625" style="129" customWidth="1"/>
    <col min="15367" max="15367" width="16.1640625" style="129" customWidth="1"/>
    <col min="15368" max="15616" width="10.5" style="129"/>
    <col min="15617" max="15617" width="7.1640625" style="129" customWidth="1"/>
    <col min="15618" max="15618" width="16.1640625" style="129" customWidth="1"/>
    <col min="15619" max="15619" width="48.6640625" style="129" customWidth="1"/>
    <col min="15620" max="15620" width="5.1640625" style="129" customWidth="1"/>
    <col min="15621" max="15621" width="15.1640625" style="129" customWidth="1"/>
    <col min="15622" max="15622" width="18.1640625" style="129" customWidth="1"/>
    <col min="15623" max="15623" width="16.1640625" style="129" customWidth="1"/>
    <col min="15624" max="15872" width="10.5" style="129"/>
    <col min="15873" max="15873" width="7.1640625" style="129" customWidth="1"/>
    <col min="15874" max="15874" width="16.1640625" style="129" customWidth="1"/>
    <col min="15875" max="15875" width="48.6640625" style="129" customWidth="1"/>
    <col min="15876" max="15876" width="5.1640625" style="129" customWidth="1"/>
    <col min="15877" max="15877" width="15.1640625" style="129" customWidth="1"/>
    <col min="15878" max="15878" width="18.1640625" style="129" customWidth="1"/>
    <col min="15879" max="15879" width="16.1640625" style="129" customWidth="1"/>
    <col min="15880" max="16128" width="10.5" style="129"/>
    <col min="16129" max="16129" width="7.1640625" style="129" customWidth="1"/>
    <col min="16130" max="16130" width="16.1640625" style="129" customWidth="1"/>
    <col min="16131" max="16131" width="48.6640625" style="129" customWidth="1"/>
    <col min="16132" max="16132" width="5.1640625" style="129" customWidth="1"/>
    <col min="16133" max="16133" width="15.1640625" style="129" customWidth="1"/>
    <col min="16134" max="16134" width="18.1640625" style="129" customWidth="1"/>
    <col min="16135" max="16135" width="16.1640625" style="129" customWidth="1"/>
    <col min="16136" max="16384" width="10.5" style="129"/>
  </cols>
  <sheetData>
    <row r="1" spans="1:7" ht="27.75" customHeight="1">
      <c r="A1" s="306" t="s">
        <v>66</v>
      </c>
      <c r="B1" s="306"/>
      <c r="C1" s="306"/>
      <c r="D1" s="306"/>
      <c r="E1" s="306"/>
      <c r="F1" s="306"/>
      <c r="G1" s="306"/>
    </row>
    <row r="2" spans="1:7" ht="12.75" customHeight="1">
      <c r="A2" s="130" t="s">
        <v>365</v>
      </c>
      <c r="B2" s="131"/>
      <c r="C2" s="131"/>
      <c r="D2" s="131"/>
      <c r="E2" s="147"/>
      <c r="F2" s="131"/>
      <c r="G2" s="131"/>
    </row>
    <row r="3" spans="1:7" ht="12.75" customHeight="1">
      <c r="A3" s="130" t="s">
        <v>360</v>
      </c>
      <c r="B3" s="131"/>
      <c r="C3" s="131"/>
      <c r="D3" s="131"/>
      <c r="E3" s="147"/>
      <c r="F3" s="131"/>
      <c r="G3" s="131"/>
    </row>
    <row r="4" spans="1:7" ht="13.5" customHeight="1">
      <c r="A4" s="130"/>
      <c r="B4" s="130"/>
      <c r="C4" s="132"/>
      <c r="D4" s="131"/>
      <c r="E4" s="147"/>
      <c r="F4" s="131"/>
      <c r="G4" s="131"/>
    </row>
    <row r="5" spans="1:7" ht="6.75" customHeight="1">
      <c r="A5" s="131"/>
      <c r="B5" s="131"/>
      <c r="C5" s="131"/>
      <c r="D5" s="131"/>
      <c r="E5" s="148"/>
      <c r="F5" s="131"/>
      <c r="G5" s="131"/>
    </row>
    <row r="6" spans="1:7" ht="13.5" customHeight="1">
      <c r="A6" s="131" t="s">
        <v>68</v>
      </c>
      <c r="B6" s="133"/>
      <c r="C6" s="133"/>
      <c r="D6" s="133"/>
      <c r="E6" s="149"/>
      <c r="F6" s="135"/>
      <c r="G6" s="135"/>
    </row>
    <row r="7" spans="1:7" ht="13.5" customHeight="1">
      <c r="A7" s="131" t="s">
        <v>69</v>
      </c>
      <c r="B7" s="133"/>
      <c r="C7" s="133"/>
      <c r="D7" s="133"/>
      <c r="E7" s="149"/>
      <c r="F7" s="308" t="s">
        <v>70</v>
      </c>
      <c r="G7" s="309"/>
    </row>
    <row r="8" spans="1:7" ht="13.5" customHeight="1">
      <c r="A8" s="131" t="s">
        <v>177</v>
      </c>
      <c r="B8" s="133"/>
      <c r="C8" s="133"/>
      <c r="D8" s="133"/>
      <c r="E8" s="149"/>
      <c r="F8" s="131" t="s">
        <v>72</v>
      </c>
      <c r="G8" s="135"/>
    </row>
    <row r="9" spans="1:7" ht="6.75" customHeight="1">
      <c r="A9" s="136"/>
      <c r="B9" s="136"/>
      <c r="C9" s="136"/>
      <c r="D9" s="136"/>
      <c r="E9" s="148"/>
      <c r="F9" s="136"/>
      <c r="G9" s="136"/>
    </row>
    <row r="10" spans="1:7" ht="22.5" customHeight="1">
      <c r="A10" s="137" t="s">
        <v>73</v>
      </c>
      <c r="B10" s="137" t="s">
        <v>74</v>
      </c>
      <c r="C10" s="137" t="s">
        <v>75</v>
      </c>
      <c r="D10" s="137" t="s">
        <v>76</v>
      </c>
      <c r="E10" s="150" t="s">
        <v>77</v>
      </c>
      <c r="F10" s="137" t="s">
        <v>78</v>
      </c>
      <c r="G10" s="137" t="s">
        <v>79</v>
      </c>
    </row>
    <row r="11" spans="1:7" ht="12.75" hidden="1" customHeight="1">
      <c r="A11" s="138" t="s">
        <v>80</v>
      </c>
      <c r="B11" s="138" t="s">
        <v>81</v>
      </c>
      <c r="C11" s="138" t="s">
        <v>82</v>
      </c>
      <c r="D11" s="138" t="s">
        <v>83</v>
      </c>
      <c r="E11" s="151" t="s">
        <v>84</v>
      </c>
      <c r="F11" s="138" t="s">
        <v>85</v>
      </c>
      <c r="G11" s="138" t="s">
        <v>86</v>
      </c>
    </row>
    <row r="12" spans="1:7" ht="4.5" customHeight="1">
      <c r="A12" s="136"/>
      <c r="B12" s="136"/>
      <c r="C12" s="136"/>
      <c r="D12" s="136"/>
      <c r="E12" s="148"/>
      <c r="F12" s="136"/>
      <c r="G12" s="136"/>
    </row>
    <row r="13" spans="1:7" ht="24" customHeight="1">
      <c r="A13" s="152">
        <v>1</v>
      </c>
      <c r="B13" s="153" t="s">
        <v>87</v>
      </c>
      <c r="C13" s="153" t="s">
        <v>88</v>
      </c>
      <c r="D13" s="153" t="s">
        <v>89</v>
      </c>
      <c r="E13" s="154">
        <v>9.5</v>
      </c>
      <c r="F13" s="173"/>
      <c r="G13" s="155">
        <f>E13*F13</f>
        <v>0</v>
      </c>
    </row>
    <row r="14" spans="1:7" ht="13.5" customHeight="1">
      <c r="A14" s="156"/>
      <c r="B14" s="157"/>
      <c r="C14" s="157" t="s">
        <v>178</v>
      </c>
      <c r="D14" s="157"/>
      <c r="E14" s="158">
        <v>9.5</v>
      </c>
      <c r="F14" s="178"/>
      <c r="G14" s="165"/>
    </row>
    <row r="15" spans="1:7" ht="24" customHeight="1">
      <c r="A15" s="152">
        <v>2</v>
      </c>
      <c r="B15" s="153" t="s">
        <v>179</v>
      </c>
      <c r="C15" s="153" t="s">
        <v>180</v>
      </c>
      <c r="D15" s="153" t="s">
        <v>89</v>
      </c>
      <c r="E15" s="154">
        <v>133.5</v>
      </c>
      <c r="F15" s="173"/>
      <c r="G15" s="155">
        <f>E15*F15</f>
        <v>0</v>
      </c>
    </row>
    <row r="16" spans="1:7" ht="13.5" customHeight="1">
      <c r="A16" s="156"/>
      <c r="B16" s="157"/>
      <c r="C16" s="157" t="s">
        <v>181</v>
      </c>
      <c r="D16" s="157"/>
      <c r="E16" s="158">
        <v>133.5</v>
      </c>
      <c r="F16" s="178"/>
      <c r="G16" s="165"/>
    </row>
    <row r="17" spans="1:7" ht="24" customHeight="1">
      <c r="A17" s="152">
        <v>3</v>
      </c>
      <c r="B17" s="153" t="s">
        <v>90</v>
      </c>
      <c r="C17" s="153" t="s">
        <v>91</v>
      </c>
      <c r="D17" s="153" t="s">
        <v>89</v>
      </c>
      <c r="E17" s="154">
        <v>51</v>
      </c>
      <c r="F17" s="173"/>
      <c r="G17" s="155">
        <f>E17*F17</f>
        <v>0</v>
      </c>
    </row>
    <row r="18" spans="1:7" ht="13.5" customHeight="1">
      <c r="A18" s="156"/>
      <c r="B18" s="157"/>
      <c r="C18" s="157" t="s">
        <v>182</v>
      </c>
      <c r="D18" s="157"/>
      <c r="E18" s="158">
        <v>51</v>
      </c>
      <c r="F18" s="178"/>
      <c r="G18" s="165"/>
    </row>
    <row r="19" spans="1:7" ht="24" customHeight="1">
      <c r="A19" s="152">
        <v>4</v>
      </c>
      <c r="B19" s="153" t="s">
        <v>183</v>
      </c>
      <c r="C19" s="153" t="s">
        <v>184</v>
      </c>
      <c r="D19" s="153" t="s">
        <v>89</v>
      </c>
      <c r="E19" s="154">
        <v>9.5</v>
      </c>
      <c r="F19" s="173"/>
      <c r="G19" s="155">
        <f>E19*F19</f>
        <v>0</v>
      </c>
    </row>
    <row r="20" spans="1:7" ht="13.5" customHeight="1">
      <c r="A20" s="156"/>
      <c r="B20" s="157"/>
      <c r="C20" s="157" t="s">
        <v>185</v>
      </c>
      <c r="D20" s="157"/>
      <c r="E20" s="158">
        <v>9.5</v>
      </c>
      <c r="F20" s="178"/>
      <c r="G20" s="165"/>
    </row>
    <row r="21" spans="1:7" ht="24" customHeight="1">
      <c r="A21" s="152">
        <v>5</v>
      </c>
      <c r="B21" s="153" t="s">
        <v>94</v>
      </c>
      <c r="C21" s="153" t="s">
        <v>95</v>
      </c>
      <c r="D21" s="153" t="s">
        <v>89</v>
      </c>
      <c r="E21" s="154">
        <v>45.6</v>
      </c>
      <c r="F21" s="173"/>
      <c r="G21" s="155">
        <f t="shared" ref="G21:G34" si="0">E21*F21</f>
        <v>0</v>
      </c>
    </row>
    <row r="22" spans="1:7" ht="13.5" customHeight="1">
      <c r="A22" s="156"/>
      <c r="B22" s="157"/>
      <c r="C22" s="157" t="s">
        <v>186</v>
      </c>
      <c r="D22" s="157"/>
      <c r="E22" s="158">
        <v>45.6</v>
      </c>
      <c r="F22" s="178"/>
      <c r="G22" s="155"/>
    </row>
    <row r="23" spans="1:7" ht="24" customHeight="1">
      <c r="A23" s="152">
        <v>6</v>
      </c>
      <c r="B23" s="153" t="s">
        <v>94</v>
      </c>
      <c r="C23" s="153" t="s">
        <v>95</v>
      </c>
      <c r="D23" s="153" t="s">
        <v>89</v>
      </c>
      <c r="E23" s="154">
        <v>133.5</v>
      </c>
      <c r="F23" s="173"/>
      <c r="G23" s="155">
        <f t="shared" si="0"/>
        <v>0</v>
      </c>
    </row>
    <row r="24" spans="1:7" ht="13.5" customHeight="1">
      <c r="A24" s="156"/>
      <c r="B24" s="157"/>
      <c r="C24" s="157" t="s">
        <v>187</v>
      </c>
      <c r="D24" s="157"/>
      <c r="E24" s="158">
        <v>133.5</v>
      </c>
      <c r="F24" s="178"/>
      <c r="G24" s="165"/>
    </row>
    <row r="25" spans="1:7" ht="24" customHeight="1">
      <c r="A25" s="152">
        <v>7</v>
      </c>
      <c r="B25" s="153" t="s">
        <v>188</v>
      </c>
      <c r="C25" s="153" t="s">
        <v>189</v>
      </c>
      <c r="D25" s="153" t="s">
        <v>89</v>
      </c>
      <c r="E25" s="154">
        <v>6.5</v>
      </c>
      <c r="F25" s="173"/>
      <c r="G25" s="155">
        <f t="shared" si="0"/>
        <v>0</v>
      </c>
    </row>
    <row r="26" spans="1:7" ht="13.5" customHeight="1">
      <c r="A26" s="156"/>
      <c r="B26" s="157"/>
      <c r="C26" s="157" t="s">
        <v>190</v>
      </c>
      <c r="D26" s="157"/>
      <c r="E26" s="158">
        <v>6.5</v>
      </c>
      <c r="F26" s="178"/>
      <c r="G26" s="165"/>
    </row>
    <row r="27" spans="1:7" ht="24" customHeight="1">
      <c r="A27" s="152">
        <v>8</v>
      </c>
      <c r="B27" s="153" t="s">
        <v>97</v>
      </c>
      <c r="C27" s="153" t="s">
        <v>98</v>
      </c>
      <c r="D27" s="153" t="s">
        <v>89</v>
      </c>
      <c r="E27" s="154">
        <v>133.5</v>
      </c>
      <c r="F27" s="173"/>
      <c r="G27" s="155">
        <f t="shared" si="0"/>
        <v>0</v>
      </c>
    </row>
    <row r="28" spans="1:7" ht="13.5" customHeight="1">
      <c r="A28" s="156"/>
      <c r="B28" s="157"/>
      <c r="C28" s="157" t="s">
        <v>191</v>
      </c>
      <c r="D28" s="157"/>
      <c r="E28" s="158">
        <v>133.5</v>
      </c>
      <c r="F28" s="178"/>
      <c r="G28" s="165"/>
    </row>
    <row r="29" spans="1:7" ht="24" customHeight="1">
      <c r="A29" s="152">
        <v>9</v>
      </c>
      <c r="B29" s="153" t="s">
        <v>192</v>
      </c>
      <c r="C29" s="153" t="s">
        <v>193</v>
      </c>
      <c r="D29" s="153" t="s">
        <v>89</v>
      </c>
      <c r="E29" s="154">
        <v>16</v>
      </c>
      <c r="F29" s="173"/>
      <c r="G29" s="155">
        <f t="shared" si="0"/>
        <v>0</v>
      </c>
    </row>
    <row r="30" spans="1:7" ht="13.5" customHeight="1">
      <c r="A30" s="156"/>
      <c r="B30" s="157"/>
      <c r="C30" s="157" t="s">
        <v>194</v>
      </c>
      <c r="D30" s="157"/>
      <c r="E30" s="158">
        <v>16</v>
      </c>
      <c r="F30" s="178"/>
      <c r="G30" s="165"/>
    </row>
    <row r="31" spans="1:7" ht="24" customHeight="1">
      <c r="A31" s="152">
        <v>10</v>
      </c>
      <c r="B31" s="153" t="s">
        <v>195</v>
      </c>
      <c r="C31" s="153" t="s">
        <v>196</v>
      </c>
      <c r="D31" s="153" t="s">
        <v>89</v>
      </c>
      <c r="E31" s="154">
        <v>82</v>
      </c>
      <c r="F31" s="173"/>
      <c r="G31" s="155">
        <f t="shared" si="0"/>
        <v>0</v>
      </c>
    </row>
    <row r="32" spans="1:7" ht="13.5" customHeight="1">
      <c r="A32" s="156"/>
      <c r="B32" s="157"/>
      <c r="C32" s="157" t="s">
        <v>197</v>
      </c>
      <c r="D32" s="157"/>
      <c r="E32" s="158">
        <v>82</v>
      </c>
      <c r="F32" s="178"/>
      <c r="G32" s="165"/>
    </row>
    <row r="33" spans="1:7" ht="13.5" customHeight="1">
      <c r="A33" s="152">
        <v>11</v>
      </c>
      <c r="B33" s="153" t="s">
        <v>163</v>
      </c>
      <c r="C33" s="153" t="s">
        <v>164</v>
      </c>
      <c r="D33" s="153" t="s">
        <v>89</v>
      </c>
      <c r="E33" s="154">
        <v>49</v>
      </c>
      <c r="F33" s="173"/>
      <c r="G33" s="155">
        <f t="shared" si="0"/>
        <v>0</v>
      </c>
    </row>
    <row r="34" spans="1:7" ht="24" customHeight="1">
      <c r="A34" s="152">
        <v>12</v>
      </c>
      <c r="B34" s="153" t="s">
        <v>99</v>
      </c>
      <c r="C34" s="153" t="s">
        <v>100</v>
      </c>
      <c r="D34" s="153" t="s">
        <v>101</v>
      </c>
      <c r="E34" s="154">
        <v>95.6</v>
      </c>
      <c r="F34" s="173"/>
      <c r="G34" s="155">
        <f t="shared" si="0"/>
        <v>0</v>
      </c>
    </row>
    <row r="35" spans="1:7" ht="13.5" customHeight="1">
      <c r="A35" s="156"/>
      <c r="B35" s="157"/>
      <c r="C35" s="157" t="s">
        <v>198</v>
      </c>
      <c r="D35" s="157"/>
      <c r="E35" s="158">
        <v>20.3</v>
      </c>
      <c r="F35" s="178"/>
      <c r="G35" s="165"/>
    </row>
    <row r="36" spans="1:7" ht="13.5" customHeight="1">
      <c r="A36" s="156"/>
      <c r="B36" s="157"/>
      <c r="C36" s="157" t="s">
        <v>199</v>
      </c>
      <c r="D36" s="157"/>
      <c r="E36" s="158">
        <v>53.1</v>
      </c>
      <c r="F36" s="178"/>
      <c r="G36" s="165"/>
    </row>
    <row r="37" spans="1:7" ht="13.5" customHeight="1">
      <c r="A37" s="156"/>
      <c r="B37" s="157"/>
      <c r="C37" s="157" t="s">
        <v>200</v>
      </c>
      <c r="D37" s="157"/>
      <c r="E37" s="158">
        <v>12.5</v>
      </c>
      <c r="F37" s="178"/>
      <c r="G37" s="165"/>
    </row>
    <row r="38" spans="1:7" ht="13.5" customHeight="1">
      <c r="A38" s="156"/>
      <c r="B38" s="157"/>
      <c r="C38" s="157" t="s">
        <v>201</v>
      </c>
      <c r="D38" s="157"/>
      <c r="E38" s="158">
        <v>9.6999999999999993</v>
      </c>
      <c r="F38" s="178"/>
      <c r="G38" s="165"/>
    </row>
    <row r="39" spans="1:7" ht="13.5" customHeight="1">
      <c r="A39" s="159"/>
      <c r="B39" s="160"/>
      <c r="C39" s="160" t="s">
        <v>93</v>
      </c>
      <c r="D39" s="160"/>
      <c r="E39" s="161">
        <v>95.6</v>
      </c>
      <c r="F39" s="180"/>
      <c r="G39" s="179"/>
    </row>
    <row r="40" spans="1:7" ht="24" customHeight="1">
      <c r="A40" s="152">
        <v>13</v>
      </c>
      <c r="B40" s="153" t="s">
        <v>202</v>
      </c>
      <c r="C40" s="153" t="s">
        <v>203</v>
      </c>
      <c r="D40" s="153" t="s">
        <v>101</v>
      </c>
      <c r="E40" s="154">
        <v>95.6</v>
      </c>
      <c r="F40" s="173"/>
      <c r="G40" s="155">
        <f t="shared" ref="G40:G48" si="1">E40*F40</f>
        <v>0</v>
      </c>
    </row>
    <row r="41" spans="1:7" ht="24" customHeight="1">
      <c r="A41" s="152">
        <v>14</v>
      </c>
      <c r="B41" s="153" t="s">
        <v>204</v>
      </c>
      <c r="C41" s="153" t="s">
        <v>205</v>
      </c>
      <c r="D41" s="153" t="s">
        <v>206</v>
      </c>
      <c r="E41" s="154">
        <v>5.8</v>
      </c>
      <c r="F41" s="173"/>
      <c r="G41" s="155">
        <f t="shared" si="1"/>
        <v>0</v>
      </c>
    </row>
    <row r="42" spans="1:7" ht="13.5" customHeight="1">
      <c r="A42" s="156"/>
      <c r="B42" s="157"/>
      <c r="C42" s="157" t="s">
        <v>207</v>
      </c>
      <c r="D42" s="157"/>
      <c r="E42" s="158">
        <v>5.8</v>
      </c>
      <c r="F42" s="178"/>
      <c r="G42" s="165"/>
    </row>
    <row r="43" spans="1:7" ht="24" customHeight="1">
      <c r="A43" s="152">
        <v>15</v>
      </c>
      <c r="B43" s="153" t="s">
        <v>208</v>
      </c>
      <c r="C43" s="153" t="s">
        <v>209</v>
      </c>
      <c r="D43" s="153" t="s">
        <v>206</v>
      </c>
      <c r="E43" s="154">
        <v>5.8</v>
      </c>
      <c r="F43" s="173"/>
      <c r="G43" s="155">
        <f t="shared" si="1"/>
        <v>0</v>
      </c>
    </row>
    <row r="44" spans="1:7" ht="13.5" customHeight="1">
      <c r="A44" s="156"/>
      <c r="B44" s="157"/>
      <c r="C44" s="157" t="s">
        <v>210</v>
      </c>
      <c r="D44" s="157"/>
      <c r="E44" s="158">
        <v>5.8</v>
      </c>
      <c r="F44" s="178"/>
      <c r="G44" s="165"/>
    </row>
    <row r="45" spans="1:7" ht="13.5" customHeight="1">
      <c r="A45" s="152">
        <v>16</v>
      </c>
      <c r="B45" s="153" t="s">
        <v>169</v>
      </c>
      <c r="C45" s="153" t="s">
        <v>170</v>
      </c>
      <c r="D45" s="153" t="s">
        <v>89</v>
      </c>
      <c r="E45" s="154">
        <v>49</v>
      </c>
      <c r="F45" s="173"/>
      <c r="G45" s="155">
        <f t="shared" si="1"/>
        <v>0</v>
      </c>
    </row>
    <row r="46" spans="1:7" ht="24" customHeight="1">
      <c r="A46" s="152">
        <v>17</v>
      </c>
      <c r="B46" s="153" t="s">
        <v>211</v>
      </c>
      <c r="C46" s="153" t="s">
        <v>212</v>
      </c>
      <c r="D46" s="153" t="s">
        <v>89</v>
      </c>
      <c r="E46" s="154">
        <v>49</v>
      </c>
      <c r="F46" s="173"/>
      <c r="G46" s="155">
        <f t="shared" si="1"/>
        <v>0</v>
      </c>
    </row>
    <row r="47" spans="1:7" ht="13.5" customHeight="1">
      <c r="A47" s="152">
        <v>18</v>
      </c>
      <c r="B47" s="153" t="s">
        <v>102</v>
      </c>
      <c r="C47" s="153" t="s">
        <v>103</v>
      </c>
      <c r="D47" s="153" t="s">
        <v>104</v>
      </c>
      <c r="E47" s="154">
        <v>33.14</v>
      </c>
      <c r="F47" s="173"/>
      <c r="G47" s="155">
        <f t="shared" si="1"/>
        <v>0</v>
      </c>
    </row>
    <row r="48" spans="1:7" ht="24" customHeight="1">
      <c r="A48" s="152">
        <v>19</v>
      </c>
      <c r="B48" s="153" t="s">
        <v>213</v>
      </c>
      <c r="C48" s="153" t="s">
        <v>214</v>
      </c>
      <c r="D48" s="153" t="s">
        <v>206</v>
      </c>
      <c r="E48" s="154">
        <v>4.8</v>
      </c>
      <c r="F48" s="173"/>
      <c r="G48" s="155">
        <f t="shared" si="1"/>
        <v>0</v>
      </c>
    </row>
    <row r="49" spans="1:7" ht="13.5" customHeight="1">
      <c r="A49" s="156"/>
      <c r="B49" s="157"/>
      <c r="C49" s="157" t="s">
        <v>215</v>
      </c>
      <c r="D49" s="157"/>
      <c r="E49" s="158">
        <v>2.8</v>
      </c>
      <c r="F49" s="178"/>
      <c r="G49" s="165"/>
    </row>
    <row r="50" spans="1:7" ht="13.5" customHeight="1">
      <c r="A50" s="156"/>
      <c r="B50" s="157"/>
      <c r="C50" s="157" t="s">
        <v>216</v>
      </c>
      <c r="D50" s="157"/>
      <c r="E50" s="158">
        <v>2</v>
      </c>
      <c r="F50" s="178"/>
      <c r="G50" s="165"/>
    </row>
    <row r="51" spans="1:7" ht="13.5" customHeight="1">
      <c r="A51" s="159"/>
      <c r="B51" s="160"/>
      <c r="C51" s="160" t="s">
        <v>93</v>
      </c>
      <c r="D51" s="160"/>
      <c r="E51" s="161">
        <v>4.8</v>
      </c>
      <c r="F51" s="180"/>
      <c r="G51" s="179"/>
    </row>
    <row r="52" spans="1:7" ht="13.5" customHeight="1">
      <c r="A52" s="152">
        <v>20</v>
      </c>
      <c r="B52" s="153" t="s">
        <v>217</v>
      </c>
      <c r="C52" s="153" t="s">
        <v>218</v>
      </c>
      <c r="D52" s="153" t="s">
        <v>89</v>
      </c>
      <c r="E52" s="154">
        <v>196.9</v>
      </c>
      <c r="F52" s="173"/>
      <c r="G52" s="155">
        <f t="shared" ref="G52" si="2">E52*F52</f>
        <v>0</v>
      </c>
    </row>
    <row r="53" spans="1:7" ht="13.5" customHeight="1">
      <c r="A53" s="156"/>
      <c r="B53" s="157"/>
      <c r="C53" s="157" t="s">
        <v>219</v>
      </c>
      <c r="D53" s="157"/>
      <c r="E53" s="158">
        <v>33.5</v>
      </c>
      <c r="F53" s="178"/>
      <c r="G53" s="165"/>
    </row>
    <row r="54" spans="1:7" ht="13.5" customHeight="1">
      <c r="A54" s="156"/>
      <c r="B54" s="157"/>
      <c r="C54" s="157" t="s">
        <v>220</v>
      </c>
      <c r="D54" s="157"/>
      <c r="E54" s="158">
        <v>163.4</v>
      </c>
      <c r="F54" s="178"/>
      <c r="G54" s="165"/>
    </row>
    <row r="55" spans="1:7" ht="13.5" customHeight="1">
      <c r="A55" s="159"/>
      <c r="B55" s="160"/>
      <c r="C55" s="160" t="s">
        <v>93</v>
      </c>
      <c r="D55" s="160"/>
      <c r="E55" s="161">
        <v>196.9</v>
      </c>
      <c r="F55" s="180"/>
      <c r="G55" s="179"/>
    </row>
    <row r="56" spans="1:7" ht="24" customHeight="1">
      <c r="A56" s="152">
        <v>21</v>
      </c>
      <c r="B56" s="153" t="s">
        <v>175</v>
      </c>
      <c r="C56" s="153" t="s">
        <v>176</v>
      </c>
      <c r="D56" s="153" t="s">
        <v>89</v>
      </c>
      <c r="E56" s="154">
        <v>46</v>
      </c>
      <c r="F56" s="173"/>
      <c r="G56" s="155">
        <f t="shared" ref="G56:G72" si="3">E56*F56</f>
        <v>0</v>
      </c>
    </row>
    <row r="57" spans="1:7" ht="13.5" customHeight="1">
      <c r="A57" s="152">
        <v>22</v>
      </c>
      <c r="B57" s="153" t="s">
        <v>221</v>
      </c>
      <c r="C57" s="153" t="s">
        <v>222</v>
      </c>
      <c r="D57" s="153" t="s">
        <v>89</v>
      </c>
      <c r="E57" s="154">
        <v>46</v>
      </c>
      <c r="F57" s="173"/>
      <c r="G57" s="155">
        <f t="shared" si="3"/>
        <v>0</v>
      </c>
    </row>
    <row r="58" spans="1:7" ht="24" customHeight="1">
      <c r="A58" s="152">
        <v>23</v>
      </c>
      <c r="B58" s="153" t="s">
        <v>223</v>
      </c>
      <c r="C58" s="153" t="s">
        <v>224</v>
      </c>
      <c r="D58" s="153" t="s">
        <v>89</v>
      </c>
      <c r="E58" s="154">
        <v>2.65</v>
      </c>
      <c r="F58" s="173"/>
      <c r="G58" s="155">
        <f t="shared" si="3"/>
        <v>0</v>
      </c>
    </row>
    <row r="59" spans="1:7" ht="13.5" customHeight="1">
      <c r="A59" s="156"/>
      <c r="B59" s="157"/>
      <c r="C59" s="157" t="s">
        <v>225</v>
      </c>
      <c r="D59" s="157"/>
      <c r="E59" s="158">
        <v>2.65</v>
      </c>
      <c r="F59" s="178"/>
      <c r="G59" s="165"/>
    </row>
    <row r="60" spans="1:7" ht="24" customHeight="1">
      <c r="A60" s="162">
        <v>24</v>
      </c>
      <c r="B60" s="163" t="s">
        <v>226</v>
      </c>
      <c r="C60" s="163" t="s">
        <v>227</v>
      </c>
      <c r="D60" s="163" t="s">
        <v>89</v>
      </c>
      <c r="E60" s="164">
        <v>2.65</v>
      </c>
      <c r="F60" s="176"/>
      <c r="G60" s="155">
        <f t="shared" si="3"/>
        <v>0</v>
      </c>
    </row>
    <row r="61" spans="1:7" ht="24" customHeight="1">
      <c r="A61" s="152">
        <v>25</v>
      </c>
      <c r="B61" s="153" t="s">
        <v>228</v>
      </c>
      <c r="C61" s="153" t="s">
        <v>229</v>
      </c>
      <c r="D61" s="153" t="s">
        <v>89</v>
      </c>
      <c r="E61" s="154">
        <v>2</v>
      </c>
      <c r="F61" s="173"/>
      <c r="G61" s="155">
        <f t="shared" si="3"/>
        <v>0</v>
      </c>
    </row>
    <row r="62" spans="1:7" ht="13.5" customHeight="1">
      <c r="A62" s="156"/>
      <c r="B62" s="157"/>
      <c r="C62" s="157" t="s">
        <v>230</v>
      </c>
      <c r="D62" s="157"/>
      <c r="E62" s="158">
        <v>2</v>
      </c>
      <c r="F62" s="178"/>
      <c r="G62" s="165"/>
    </row>
    <row r="63" spans="1:7" ht="24" customHeight="1">
      <c r="A63" s="162">
        <v>26</v>
      </c>
      <c r="B63" s="163" t="s">
        <v>231</v>
      </c>
      <c r="C63" s="163" t="s">
        <v>232</v>
      </c>
      <c r="D63" s="163" t="s">
        <v>89</v>
      </c>
      <c r="E63" s="164">
        <v>2</v>
      </c>
      <c r="F63" s="176"/>
      <c r="G63" s="155">
        <f t="shared" si="3"/>
        <v>0</v>
      </c>
    </row>
    <row r="64" spans="1:7" ht="24" customHeight="1">
      <c r="A64" s="152">
        <v>27</v>
      </c>
      <c r="B64" s="153" t="s">
        <v>233</v>
      </c>
      <c r="C64" s="153" t="s">
        <v>234</v>
      </c>
      <c r="D64" s="153" t="s">
        <v>206</v>
      </c>
      <c r="E64" s="154">
        <v>0.1</v>
      </c>
      <c r="F64" s="173"/>
      <c r="G64" s="155">
        <f t="shared" si="3"/>
        <v>0</v>
      </c>
    </row>
    <row r="65" spans="1:7" ht="13.5" customHeight="1">
      <c r="A65" s="156"/>
      <c r="B65" s="157"/>
      <c r="C65" s="157" t="s">
        <v>235</v>
      </c>
      <c r="D65" s="157"/>
      <c r="E65" s="158">
        <v>0.1</v>
      </c>
      <c r="F65" s="178"/>
      <c r="G65" s="165"/>
    </row>
    <row r="66" spans="1:7" ht="24" customHeight="1">
      <c r="A66" s="152">
        <v>28</v>
      </c>
      <c r="B66" s="153" t="s">
        <v>112</v>
      </c>
      <c r="C66" s="153" t="s">
        <v>113</v>
      </c>
      <c r="D66" s="153" t="s">
        <v>89</v>
      </c>
      <c r="E66" s="154">
        <v>156</v>
      </c>
      <c r="F66" s="173"/>
      <c r="G66" s="155">
        <f t="shared" si="3"/>
        <v>0</v>
      </c>
    </row>
    <row r="67" spans="1:7" ht="13.5" customHeight="1">
      <c r="A67" s="156"/>
      <c r="B67" s="157"/>
      <c r="C67" s="157" t="s">
        <v>236</v>
      </c>
      <c r="D67" s="157"/>
      <c r="E67" s="158">
        <v>156</v>
      </c>
      <c r="F67" s="178"/>
      <c r="G67" s="165"/>
    </row>
    <row r="68" spans="1:7" ht="24" customHeight="1">
      <c r="A68" s="152">
        <v>29</v>
      </c>
      <c r="B68" s="153" t="s">
        <v>237</v>
      </c>
      <c r="C68" s="153" t="s">
        <v>238</v>
      </c>
      <c r="D68" s="153" t="s">
        <v>89</v>
      </c>
      <c r="E68" s="154">
        <v>7.4</v>
      </c>
      <c r="F68" s="173"/>
      <c r="G68" s="155">
        <f t="shared" si="3"/>
        <v>0</v>
      </c>
    </row>
    <row r="69" spans="1:7" ht="13.5" customHeight="1">
      <c r="A69" s="156"/>
      <c r="B69" s="157"/>
      <c r="C69" s="157" t="s">
        <v>239</v>
      </c>
      <c r="D69" s="157"/>
      <c r="E69" s="158">
        <v>7.4</v>
      </c>
      <c r="F69" s="178"/>
      <c r="G69" s="165"/>
    </row>
    <row r="70" spans="1:7" ht="24" customHeight="1">
      <c r="A70" s="152">
        <v>30</v>
      </c>
      <c r="B70" s="153" t="s">
        <v>116</v>
      </c>
      <c r="C70" s="153" t="s">
        <v>117</v>
      </c>
      <c r="D70" s="153" t="s">
        <v>89</v>
      </c>
      <c r="E70" s="154">
        <v>127.5</v>
      </c>
      <c r="F70" s="173"/>
      <c r="G70" s="155">
        <f t="shared" si="3"/>
        <v>0</v>
      </c>
    </row>
    <row r="71" spans="1:7" ht="13.5" customHeight="1">
      <c r="A71" s="156"/>
      <c r="B71" s="157"/>
      <c r="C71" s="157" t="s">
        <v>240</v>
      </c>
      <c r="D71" s="157"/>
      <c r="E71" s="158">
        <v>127.5</v>
      </c>
      <c r="F71" s="178"/>
      <c r="G71" s="165"/>
    </row>
    <row r="72" spans="1:7" ht="24" customHeight="1">
      <c r="A72" s="152">
        <v>31</v>
      </c>
      <c r="B72" s="153" t="s">
        <v>241</v>
      </c>
      <c r="C72" s="153" t="s">
        <v>242</v>
      </c>
      <c r="D72" s="153" t="s">
        <v>89</v>
      </c>
      <c r="E72" s="154">
        <v>184</v>
      </c>
      <c r="F72" s="173"/>
      <c r="G72" s="155">
        <f t="shared" si="3"/>
        <v>0</v>
      </c>
    </row>
    <row r="73" spans="1:7" ht="13.5" customHeight="1">
      <c r="A73" s="156"/>
      <c r="B73" s="157"/>
      <c r="C73" s="157" t="s">
        <v>243</v>
      </c>
      <c r="D73" s="157"/>
      <c r="E73" s="158">
        <v>56.5</v>
      </c>
      <c r="F73" s="178"/>
      <c r="G73" s="165"/>
    </row>
    <row r="74" spans="1:7" ht="13.5" customHeight="1">
      <c r="A74" s="156"/>
      <c r="B74" s="157"/>
      <c r="C74" s="157" t="s">
        <v>240</v>
      </c>
      <c r="D74" s="157"/>
      <c r="E74" s="158">
        <v>127.5</v>
      </c>
      <c r="F74" s="178"/>
      <c r="G74" s="165"/>
    </row>
    <row r="75" spans="1:7" ht="13.5" customHeight="1">
      <c r="A75" s="159"/>
      <c r="B75" s="160"/>
      <c r="C75" s="160" t="s">
        <v>93</v>
      </c>
      <c r="D75" s="160"/>
      <c r="E75" s="161">
        <v>184</v>
      </c>
      <c r="F75" s="180"/>
      <c r="G75" s="179"/>
    </row>
    <row r="76" spans="1:7" ht="24" customHeight="1">
      <c r="A76" s="152">
        <v>32</v>
      </c>
      <c r="B76" s="153" t="s">
        <v>244</v>
      </c>
      <c r="C76" s="153" t="s">
        <v>245</v>
      </c>
      <c r="D76" s="153" t="s">
        <v>89</v>
      </c>
      <c r="E76" s="154">
        <v>191.5</v>
      </c>
      <c r="F76" s="173"/>
      <c r="G76" s="155">
        <f t="shared" ref="G76" si="4">E76*F76</f>
        <v>0</v>
      </c>
    </row>
    <row r="77" spans="1:7" ht="13.5" customHeight="1">
      <c r="A77" s="156"/>
      <c r="B77" s="157"/>
      <c r="C77" s="157" t="s">
        <v>246</v>
      </c>
      <c r="D77" s="157"/>
      <c r="E77" s="158">
        <v>64</v>
      </c>
      <c r="F77" s="178"/>
      <c r="G77" s="165"/>
    </row>
    <row r="78" spans="1:7" ht="13.5" customHeight="1">
      <c r="A78" s="156"/>
      <c r="B78" s="157"/>
      <c r="C78" s="157" t="s">
        <v>240</v>
      </c>
      <c r="D78" s="157"/>
      <c r="E78" s="158">
        <v>127.5</v>
      </c>
      <c r="F78" s="178"/>
      <c r="G78" s="165"/>
    </row>
    <row r="79" spans="1:7" ht="13.5" customHeight="1">
      <c r="A79" s="159"/>
      <c r="B79" s="160"/>
      <c r="C79" s="160" t="s">
        <v>93</v>
      </c>
      <c r="D79" s="160"/>
      <c r="E79" s="161">
        <v>191.5</v>
      </c>
      <c r="F79" s="180"/>
      <c r="G79" s="179"/>
    </row>
    <row r="80" spans="1:7" ht="24" customHeight="1">
      <c r="A80" s="152">
        <v>33</v>
      </c>
      <c r="B80" s="153" t="s">
        <v>119</v>
      </c>
      <c r="C80" s="153" t="s">
        <v>120</v>
      </c>
      <c r="D80" s="153" t="s">
        <v>89</v>
      </c>
      <c r="E80" s="154">
        <v>127.5</v>
      </c>
      <c r="F80" s="173"/>
      <c r="G80" s="155">
        <f t="shared" ref="G80" si="5">E80*F80</f>
        <v>0</v>
      </c>
    </row>
    <row r="81" spans="1:7" ht="13.5" customHeight="1">
      <c r="A81" s="156"/>
      <c r="B81" s="157"/>
      <c r="C81" s="157" t="s">
        <v>247</v>
      </c>
      <c r="D81" s="157"/>
      <c r="E81" s="158">
        <v>127.5</v>
      </c>
      <c r="F81" s="178"/>
      <c r="G81" s="165"/>
    </row>
    <row r="82" spans="1:7" ht="24" customHeight="1">
      <c r="A82" s="152">
        <v>34</v>
      </c>
      <c r="B82" s="153" t="s">
        <v>248</v>
      </c>
      <c r="C82" s="153" t="s">
        <v>249</v>
      </c>
      <c r="D82" s="153" t="s">
        <v>89</v>
      </c>
      <c r="E82" s="154">
        <v>64</v>
      </c>
      <c r="F82" s="173"/>
      <c r="G82" s="155">
        <f t="shared" ref="G82" si="6">E82*F82</f>
        <v>0</v>
      </c>
    </row>
    <row r="83" spans="1:7" ht="13.5" customHeight="1">
      <c r="A83" s="156"/>
      <c r="B83" s="157"/>
      <c r="C83" s="157" t="s">
        <v>246</v>
      </c>
      <c r="D83" s="157"/>
      <c r="E83" s="158">
        <v>64</v>
      </c>
      <c r="F83" s="178"/>
      <c r="G83" s="165"/>
    </row>
    <row r="84" spans="1:7" ht="24" customHeight="1">
      <c r="A84" s="152">
        <v>35</v>
      </c>
      <c r="B84" s="153" t="s">
        <v>250</v>
      </c>
      <c r="C84" s="153" t="s">
        <v>251</v>
      </c>
      <c r="D84" s="153" t="s">
        <v>89</v>
      </c>
      <c r="E84" s="154">
        <v>56.5</v>
      </c>
      <c r="F84" s="173"/>
      <c r="G84" s="155">
        <f t="shared" ref="G84" si="7">E84*F84</f>
        <v>0</v>
      </c>
    </row>
    <row r="85" spans="1:7" ht="13.5" customHeight="1">
      <c r="A85" s="156"/>
      <c r="B85" s="157"/>
      <c r="C85" s="157" t="s">
        <v>252</v>
      </c>
      <c r="D85" s="157"/>
      <c r="E85" s="158">
        <v>56.5</v>
      </c>
      <c r="F85" s="178"/>
      <c r="G85" s="165"/>
    </row>
    <row r="86" spans="1:7" ht="24" customHeight="1">
      <c r="A86" s="152">
        <v>36</v>
      </c>
      <c r="B86" s="153" t="s">
        <v>253</v>
      </c>
      <c r="C86" s="153" t="s">
        <v>254</v>
      </c>
      <c r="D86" s="153" t="s">
        <v>89</v>
      </c>
      <c r="E86" s="154">
        <v>33.549999999999997</v>
      </c>
      <c r="F86" s="173"/>
      <c r="G86" s="155">
        <f t="shared" ref="G86" si="8">E86*F86</f>
        <v>0</v>
      </c>
    </row>
    <row r="87" spans="1:7" ht="13.5" customHeight="1">
      <c r="A87" s="181"/>
      <c r="B87" s="182"/>
      <c r="C87" s="182" t="s">
        <v>255</v>
      </c>
      <c r="D87" s="182"/>
      <c r="E87" s="183"/>
      <c r="F87" s="185"/>
      <c r="G87" s="184"/>
    </row>
    <row r="88" spans="1:7" ht="13.5" customHeight="1">
      <c r="A88" s="156"/>
      <c r="B88" s="157"/>
      <c r="C88" s="157" t="s">
        <v>256</v>
      </c>
      <c r="D88" s="157"/>
      <c r="E88" s="158">
        <v>6.6</v>
      </c>
      <c r="F88" s="178"/>
      <c r="G88" s="165"/>
    </row>
    <row r="89" spans="1:7" ht="13.5" customHeight="1">
      <c r="A89" s="156"/>
      <c r="B89" s="157"/>
      <c r="C89" s="157" t="s">
        <v>257</v>
      </c>
      <c r="D89" s="157"/>
      <c r="E89" s="158">
        <v>3.3</v>
      </c>
      <c r="F89" s="178"/>
      <c r="G89" s="165"/>
    </row>
    <row r="90" spans="1:7" ht="13.5" customHeight="1">
      <c r="A90" s="156"/>
      <c r="B90" s="157"/>
      <c r="C90" s="157" t="s">
        <v>258</v>
      </c>
      <c r="D90" s="157"/>
      <c r="E90" s="158">
        <v>2.85</v>
      </c>
      <c r="F90" s="178"/>
      <c r="G90" s="165"/>
    </row>
    <row r="91" spans="1:7" ht="13.5" customHeight="1">
      <c r="A91" s="156"/>
      <c r="B91" s="157"/>
      <c r="C91" s="157" t="s">
        <v>259</v>
      </c>
      <c r="D91" s="157"/>
      <c r="E91" s="158">
        <v>2.2000000000000002</v>
      </c>
      <c r="F91" s="178"/>
      <c r="G91" s="165"/>
    </row>
    <row r="92" spans="1:7" ht="13.5" customHeight="1">
      <c r="A92" s="156"/>
      <c r="B92" s="157"/>
      <c r="C92" s="157" t="s">
        <v>260</v>
      </c>
      <c r="D92" s="157"/>
      <c r="E92" s="158">
        <v>2.4</v>
      </c>
      <c r="F92" s="178"/>
      <c r="G92" s="165"/>
    </row>
    <row r="93" spans="1:7" ht="13.5" customHeight="1">
      <c r="A93" s="156"/>
      <c r="B93" s="157"/>
      <c r="C93" s="157" t="s">
        <v>261</v>
      </c>
      <c r="D93" s="157"/>
      <c r="E93" s="158">
        <v>16.2</v>
      </c>
      <c r="F93" s="178"/>
      <c r="G93" s="165"/>
    </row>
    <row r="94" spans="1:7" ht="13.5" customHeight="1">
      <c r="A94" s="159"/>
      <c r="B94" s="160"/>
      <c r="C94" s="160" t="s">
        <v>93</v>
      </c>
      <c r="D94" s="160"/>
      <c r="E94" s="161">
        <v>33.549999999999997</v>
      </c>
      <c r="F94" s="180"/>
      <c r="G94" s="179"/>
    </row>
    <row r="95" spans="1:7" ht="24" customHeight="1">
      <c r="A95" s="162">
        <v>37</v>
      </c>
      <c r="B95" s="163" t="s">
        <v>262</v>
      </c>
      <c r="C95" s="163" t="s">
        <v>133</v>
      </c>
      <c r="D95" s="163" t="s">
        <v>89</v>
      </c>
      <c r="E95" s="164">
        <v>33.549999999999997</v>
      </c>
      <c r="F95" s="176"/>
      <c r="G95" s="155">
        <f t="shared" ref="G95:G121" si="9">E95*F95</f>
        <v>0</v>
      </c>
    </row>
    <row r="96" spans="1:7" ht="24" customHeight="1">
      <c r="A96" s="152">
        <v>38</v>
      </c>
      <c r="B96" s="153" t="s">
        <v>263</v>
      </c>
      <c r="C96" s="153" t="s">
        <v>264</v>
      </c>
      <c r="D96" s="153" t="s">
        <v>89</v>
      </c>
      <c r="E96" s="154">
        <v>7.4</v>
      </c>
      <c r="F96" s="173"/>
      <c r="G96" s="155">
        <f t="shared" si="9"/>
        <v>0</v>
      </c>
    </row>
    <row r="97" spans="1:7" ht="24" customHeight="1">
      <c r="A97" s="162">
        <v>39</v>
      </c>
      <c r="B97" s="163" t="s">
        <v>265</v>
      </c>
      <c r="C97" s="163" t="s">
        <v>266</v>
      </c>
      <c r="D97" s="163" t="s">
        <v>89</v>
      </c>
      <c r="E97" s="164">
        <v>7.4</v>
      </c>
      <c r="F97" s="176"/>
      <c r="G97" s="155">
        <f t="shared" si="9"/>
        <v>0</v>
      </c>
    </row>
    <row r="98" spans="1:7" ht="24" customHeight="1">
      <c r="A98" s="152">
        <v>40</v>
      </c>
      <c r="B98" s="153" t="s">
        <v>124</v>
      </c>
      <c r="C98" s="153" t="s">
        <v>125</v>
      </c>
      <c r="D98" s="153" t="s">
        <v>89</v>
      </c>
      <c r="E98" s="154">
        <v>28.5</v>
      </c>
      <c r="F98" s="173"/>
      <c r="G98" s="155">
        <f t="shared" si="9"/>
        <v>0</v>
      </c>
    </row>
    <row r="99" spans="1:7" ht="24" customHeight="1">
      <c r="A99" s="162">
        <v>41</v>
      </c>
      <c r="B99" s="163" t="s">
        <v>126</v>
      </c>
      <c r="C99" s="163" t="s">
        <v>127</v>
      </c>
      <c r="D99" s="163" t="s">
        <v>89</v>
      </c>
      <c r="E99" s="164">
        <v>20</v>
      </c>
      <c r="F99" s="176"/>
      <c r="G99" s="155">
        <f t="shared" si="9"/>
        <v>0</v>
      </c>
    </row>
    <row r="100" spans="1:7" ht="24" customHeight="1">
      <c r="A100" s="162">
        <v>42</v>
      </c>
      <c r="B100" s="163" t="s">
        <v>128</v>
      </c>
      <c r="C100" s="163" t="s">
        <v>129</v>
      </c>
      <c r="D100" s="163" t="s">
        <v>89</v>
      </c>
      <c r="E100" s="164">
        <v>8.5</v>
      </c>
      <c r="F100" s="176"/>
      <c r="G100" s="155">
        <f t="shared" si="9"/>
        <v>0</v>
      </c>
    </row>
    <row r="101" spans="1:7" ht="13.5" customHeight="1">
      <c r="A101" s="152">
        <v>43</v>
      </c>
      <c r="B101" s="153" t="s">
        <v>267</v>
      </c>
      <c r="C101" s="153" t="s">
        <v>268</v>
      </c>
      <c r="D101" s="153" t="s">
        <v>101</v>
      </c>
      <c r="E101" s="154">
        <v>3</v>
      </c>
      <c r="F101" s="173"/>
      <c r="G101" s="155">
        <f t="shared" si="9"/>
        <v>0</v>
      </c>
    </row>
    <row r="102" spans="1:7" ht="24" customHeight="1">
      <c r="A102" s="162">
        <v>44</v>
      </c>
      <c r="B102" s="163" t="s">
        <v>269</v>
      </c>
      <c r="C102" s="163" t="s">
        <v>270</v>
      </c>
      <c r="D102" s="163" t="s">
        <v>15</v>
      </c>
      <c r="E102" s="164">
        <v>3</v>
      </c>
      <c r="F102" s="176"/>
      <c r="G102" s="155">
        <f t="shared" si="9"/>
        <v>0</v>
      </c>
    </row>
    <row r="103" spans="1:7" ht="24" customHeight="1">
      <c r="A103" s="152">
        <v>45</v>
      </c>
      <c r="B103" s="153" t="s">
        <v>271</v>
      </c>
      <c r="C103" s="153" t="s">
        <v>272</v>
      </c>
      <c r="D103" s="153" t="s">
        <v>15</v>
      </c>
      <c r="E103" s="154">
        <v>1</v>
      </c>
      <c r="F103" s="173"/>
      <c r="G103" s="155">
        <f t="shared" si="9"/>
        <v>0</v>
      </c>
    </row>
    <row r="104" spans="1:7" ht="24" customHeight="1">
      <c r="A104" s="152">
        <v>46</v>
      </c>
      <c r="B104" s="153" t="s">
        <v>134</v>
      </c>
      <c r="C104" s="153" t="s">
        <v>135</v>
      </c>
      <c r="D104" s="153" t="s">
        <v>15</v>
      </c>
      <c r="E104" s="154">
        <v>10</v>
      </c>
      <c r="F104" s="173"/>
      <c r="G104" s="155">
        <f t="shared" si="9"/>
        <v>0</v>
      </c>
    </row>
    <row r="105" spans="1:7" ht="24" customHeight="1">
      <c r="A105" s="152">
        <v>47</v>
      </c>
      <c r="B105" s="153" t="s">
        <v>273</v>
      </c>
      <c r="C105" s="153" t="s">
        <v>274</v>
      </c>
      <c r="D105" s="153" t="s">
        <v>15</v>
      </c>
      <c r="E105" s="154">
        <v>1</v>
      </c>
      <c r="F105" s="173"/>
      <c r="G105" s="155">
        <f t="shared" si="9"/>
        <v>0</v>
      </c>
    </row>
    <row r="106" spans="1:7" ht="24" customHeight="1">
      <c r="A106" s="152">
        <v>48</v>
      </c>
      <c r="B106" s="153" t="s">
        <v>275</v>
      </c>
      <c r="C106" s="153" t="s">
        <v>276</v>
      </c>
      <c r="D106" s="153" t="s">
        <v>15</v>
      </c>
      <c r="E106" s="154">
        <v>8</v>
      </c>
      <c r="F106" s="173"/>
      <c r="G106" s="155">
        <f t="shared" si="9"/>
        <v>0</v>
      </c>
    </row>
    <row r="107" spans="1:7" ht="34.5" customHeight="1">
      <c r="A107" s="162">
        <v>49</v>
      </c>
      <c r="B107" s="163" t="s">
        <v>277</v>
      </c>
      <c r="C107" s="163" t="s">
        <v>278</v>
      </c>
      <c r="D107" s="163" t="s">
        <v>15</v>
      </c>
      <c r="E107" s="164">
        <v>2</v>
      </c>
      <c r="F107" s="176"/>
      <c r="G107" s="155">
        <f t="shared" si="9"/>
        <v>0</v>
      </c>
    </row>
    <row r="108" spans="1:7" ht="24" customHeight="1">
      <c r="A108" s="162">
        <v>50</v>
      </c>
      <c r="B108" s="163" t="s">
        <v>279</v>
      </c>
      <c r="C108" s="163" t="s">
        <v>280</v>
      </c>
      <c r="D108" s="163" t="s">
        <v>15</v>
      </c>
      <c r="E108" s="164">
        <v>1</v>
      </c>
      <c r="F108" s="176"/>
      <c r="G108" s="155">
        <f t="shared" si="9"/>
        <v>0</v>
      </c>
    </row>
    <row r="109" spans="1:7" ht="34.5" customHeight="1">
      <c r="A109" s="162">
        <v>51</v>
      </c>
      <c r="B109" s="163" t="s">
        <v>281</v>
      </c>
      <c r="C109" s="163" t="s">
        <v>282</v>
      </c>
      <c r="D109" s="163" t="s">
        <v>15</v>
      </c>
      <c r="E109" s="164">
        <v>1</v>
      </c>
      <c r="F109" s="176"/>
      <c r="G109" s="155">
        <f t="shared" si="9"/>
        <v>0</v>
      </c>
    </row>
    <row r="110" spans="1:7" ht="34.5" customHeight="1">
      <c r="A110" s="162">
        <v>52</v>
      </c>
      <c r="B110" s="163" t="s">
        <v>283</v>
      </c>
      <c r="C110" s="163" t="s">
        <v>284</v>
      </c>
      <c r="D110" s="163" t="s">
        <v>15</v>
      </c>
      <c r="E110" s="164">
        <v>1</v>
      </c>
      <c r="F110" s="176"/>
      <c r="G110" s="155">
        <f t="shared" si="9"/>
        <v>0</v>
      </c>
    </row>
    <row r="111" spans="1:7" ht="24" customHeight="1">
      <c r="A111" s="162">
        <v>53</v>
      </c>
      <c r="B111" s="163" t="s">
        <v>285</v>
      </c>
      <c r="C111" s="163" t="s">
        <v>286</v>
      </c>
      <c r="D111" s="163" t="s">
        <v>15</v>
      </c>
      <c r="E111" s="164">
        <v>2</v>
      </c>
      <c r="F111" s="176"/>
      <c r="G111" s="155">
        <f t="shared" si="9"/>
        <v>0</v>
      </c>
    </row>
    <row r="112" spans="1:7" ht="34.5" customHeight="1">
      <c r="A112" s="162">
        <v>54</v>
      </c>
      <c r="B112" s="163" t="s">
        <v>287</v>
      </c>
      <c r="C112" s="163" t="s">
        <v>288</v>
      </c>
      <c r="D112" s="163" t="s">
        <v>15</v>
      </c>
      <c r="E112" s="164">
        <v>1</v>
      </c>
      <c r="F112" s="176"/>
      <c r="G112" s="155">
        <f t="shared" si="9"/>
        <v>0</v>
      </c>
    </row>
    <row r="113" spans="1:7" ht="24" customHeight="1">
      <c r="A113" s="162">
        <v>55</v>
      </c>
      <c r="B113" s="163" t="s">
        <v>289</v>
      </c>
      <c r="C113" s="163" t="s">
        <v>290</v>
      </c>
      <c r="D113" s="163" t="s">
        <v>15</v>
      </c>
      <c r="E113" s="164">
        <v>1</v>
      </c>
      <c r="F113" s="176"/>
      <c r="G113" s="155">
        <f t="shared" si="9"/>
        <v>0</v>
      </c>
    </row>
    <row r="114" spans="1:7" ht="24" customHeight="1">
      <c r="A114" s="162">
        <v>56</v>
      </c>
      <c r="B114" s="163" t="s">
        <v>291</v>
      </c>
      <c r="C114" s="163" t="s">
        <v>292</v>
      </c>
      <c r="D114" s="163" t="s">
        <v>15</v>
      </c>
      <c r="E114" s="164">
        <v>1</v>
      </c>
      <c r="F114" s="176"/>
      <c r="G114" s="155">
        <f t="shared" si="9"/>
        <v>0</v>
      </c>
    </row>
    <row r="115" spans="1:7" ht="34.5" customHeight="1">
      <c r="A115" s="152">
        <v>57</v>
      </c>
      <c r="B115" s="153" t="s">
        <v>293</v>
      </c>
      <c r="C115" s="153" t="s">
        <v>294</v>
      </c>
      <c r="D115" s="153" t="s">
        <v>101</v>
      </c>
      <c r="E115" s="154">
        <v>10.5</v>
      </c>
      <c r="F115" s="173"/>
      <c r="G115" s="155">
        <f t="shared" si="9"/>
        <v>0</v>
      </c>
    </row>
    <row r="116" spans="1:7" ht="13.5" customHeight="1">
      <c r="A116" s="156"/>
      <c r="B116" s="157"/>
      <c r="C116" s="157" t="s">
        <v>295</v>
      </c>
      <c r="D116" s="157"/>
      <c r="E116" s="158">
        <v>10.5</v>
      </c>
      <c r="F116" s="178"/>
      <c r="G116" s="155"/>
    </row>
    <row r="117" spans="1:7" ht="34.5" customHeight="1">
      <c r="A117" s="152">
        <v>58</v>
      </c>
      <c r="B117" s="153" t="s">
        <v>296</v>
      </c>
      <c r="C117" s="153" t="s">
        <v>297</v>
      </c>
      <c r="D117" s="153" t="s">
        <v>101</v>
      </c>
      <c r="E117" s="154">
        <v>35.5</v>
      </c>
      <c r="F117" s="173"/>
      <c r="G117" s="155">
        <f t="shared" si="9"/>
        <v>0</v>
      </c>
    </row>
    <row r="118" spans="1:7" ht="13.5" customHeight="1">
      <c r="A118" s="156"/>
      <c r="B118" s="157"/>
      <c r="C118" s="157" t="s">
        <v>298</v>
      </c>
      <c r="D118" s="157"/>
      <c r="E118" s="158">
        <v>35.5</v>
      </c>
      <c r="F118" s="178"/>
      <c r="G118" s="155"/>
    </row>
    <row r="119" spans="1:7" ht="24" customHeight="1">
      <c r="A119" s="152">
        <v>59</v>
      </c>
      <c r="B119" s="153" t="s">
        <v>299</v>
      </c>
      <c r="C119" s="153" t="s">
        <v>300</v>
      </c>
      <c r="D119" s="153" t="s">
        <v>89</v>
      </c>
      <c r="E119" s="154">
        <v>26.3</v>
      </c>
      <c r="F119" s="173"/>
      <c r="G119" s="155">
        <f t="shared" si="9"/>
        <v>0</v>
      </c>
    </row>
    <row r="120" spans="1:7" ht="13.5" customHeight="1">
      <c r="A120" s="156"/>
      <c r="B120" s="157"/>
      <c r="C120" s="157" t="s">
        <v>301</v>
      </c>
      <c r="D120" s="157"/>
      <c r="E120" s="158">
        <v>26.3</v>
      </c>
      <c r="F120" s="178"/>
      <c r="G120" s="155"/>
    </row>
    <row r="121" spans="1:7" ht="24" customHeight="1">
      <c r="A121" s="152">
        <v>60</v>
      </c>
      <c r="B121" s="153" t="s">
        <v>302</v>
      </c>
      <c r="C121" s="153" t="s">
        <v>303</v>
      </c>
      <c r="D121" s="153" t="s">
        <v>101</v>
      </c>
      <c r="E121" s="154">
        <v>107.1</v>
      </c>
      <c r="F121" s="173"/>
      <c r="G121" s="155">
        <f t="shared" si="9"/>
        <v>0</v>
      </c>
    </row>
    <row r="122" spans="1:7" ht="13.5" customHeight="1">
      <c r="A122" s="156"/>
      <c r="B122" s="157"/>
      <c r="C122" s="157" t="s">
        <v>304</v>
      </c>
      <c r="D122" s="157"/>
      <c r="E122" s="158">
        <v>41.3</v>
      </c>
      <c r="F122" s="178"/>
      <c r="G122" s="165"/>
    </row>
    <row r="123" spans="1:7" ht="13.5" customHeight="1">
      <c r="A123" s="156"/>
      <c r="B123" s="157"/>
      <c r="C123" s="157" t="s">
        <v>305</v>
      </c>
      <c r="D123" s="157"/>
      <c r="E123" s="158">
        <v>17.5</v>
      </c>
      <c r="F123" s="178"/>
      <c r="G123" s="165"/>
    </row>
    <row r="124" spans="1:7" ht="13.5" customHeight="1">
      <c r="A124" s="156"/>
      <c r="B124" s="157"/>
      <c r="C124" s="157" t="s">
        <v>306</v>
      </c>
      <c r="D124" s="157"/>
      <c r="E124" s="158">
        <v>26.8</v>
      </c>
      <c r="F124" s="178"/>
      <c r="G124" s="165"/>
    </row>
    <row r="125" spans="1:7" ht="13.5" customHeight="1">
      <c r="A125" s="156"/>
      <c r="B125" s="157"/>
      <c r="C125" s="157" t="s">
        <v>307</v>
      </c>
      <c r="D125" s="157"/>
      <c r="E125" s="158">
        <v>21.5</v>
      </c>
      <c r="F125" s="178"/>
      <c r="G125" s="165"/>
    </row>
    <row r="126" spans="1:7" ht="13.5" customHeight="1">
      <c r="A126" s="159"/>
      <c r="B126" s="160"/>
      <c r="C126" s="160" t="s">
        <v>93</v>
      </c>
      <c r="D126" s="160"/>
      <c r="E126" s="161">
        <v>107.1</v>
      </c>
      <c r="F126" s="180"/>
      <c r="G126" s="179"/>
    </row>
    <row r="127" spans="1:7" ht="24" customHeight="1">
      <c r="A127" s="162">
        <v>61</v>
      </c>
      <c r="B127" s="163" t="s">
        <v>144</v>
      </c>
      <c r="C127" s="163" t="s">
        <v>308</v>
      </c>
      <c r="D127" s="163" t="s">
        <v>15</v>
      </c>
      <c r="E127" s="164">
        <v>26.8</v>
      </c>
      <c r="F127" s="176"/>
      <c r="G127" s="155">
        <f t="shared" ref="G127" si="10">E127*F127</f>
        <v>0</v>
      </c>
    </row>
    <row r="128" spans="1:7" ht="13.5" customHeight="1">
      <c r="A128" s="156"/>
      <c r="B128" s="157"/>
      <c r="C128" s="157" t="s">
        <v>306</v>
      </c>
      <c r="D128" s="157"/>
      <c r="E128" s="158">
        <v>26.8</v>
      </c>
      <c r="F128" s="178"/>
      <c r="G128" s="165"/>
    </row>
    <row r="129" spans="1:7" ht="13.5" customHeight="1">
      <c r="A129" s="162">
        <v>62</v>
      </c>
      <c r="B129" s="163" t="s">
        <v>142</v>
      </c>
      <c r="C129" s="163" t="s">
        <v>143</v>
      </c>
      <c r="D129" s="163" t="s">
        <v>15</v>
      </c>
      <c r="E129" s="164">
        <v>17.5</v>
      </c>
      <c r="F129" s="176"/>
      <c r="G129" s="155">
        <f t="shared" ref="G129" si="11">E129*F129</f>
        <v>0</v>
      </c>
    </row>
    <row r="130" spans="1:7" ht="13.5" customHeight="1">
      <c r="A130" s="156"/>
      <c r="B130" s="157"/>
      <c r="C130" s="157" t="s">
        <v>305</v>
      </c>
      <c r="D130" s="157"/>
      <c r="E130" s="158">
        <v>17.5</v>
      </c>
      <c r="F130" s="178"/>
      <c r="G130" s="165"/>
    </row>
    <row r="131" spans="1:7" ht="24" customHeight="1">
      <c r="A131" s="162">
        <v>63</v>
      </c>
      <c r="B131" s="163" t="s">
        <v>309</v>
      </c>
      <c r="C131" s="163" t="s">
        <v>310</v>
      </c>
      <c r="D131" s="163" t="s">
        <v>101</v>
      </c>
      <c r="E131" s="164">
        <v>21.5</v>
      </c>
      <c r="F131" s="176"/>
      <c r="G131" s="155">
        <f t="shared" ref="G131" si="12">E131*F131</f>
        <v>0</v>
      </c>
    </row>
    <row r="132" spans="1:7" ht="13.5" customHeight="1">
      <c r="A132" s="156"/>
      <c r="B132" s="157"/>
      <c r="C132" s="157" t="s">
        <v>311</v>
      </c>
      <c r="D132" s="157"/>
      <c r="E132" s="158">
        <v>21.5</v>
      </c>
      <c r="F132" s="178"/>
      <c r="G132" s="165"/>
    </row>
    <row r="133" spans="1:7" ht="13.5" customHeight="1">
      <c r="A133" s="162">
        <v>64</v>
      </c>
      <c r="B133" s="163" t="s">
        <v>312</v>
      </c>
      <c r="C133" s="163" t="s">
        <v>313</v>
      </c>
      <c r="D133" s="163" t="s">
        <v>15</v>
      </c>
      <c r="E133" s="164">
        <v>41.3</v>
      </c>
      <c r="F133" s="176"/>
      <c r="G133" s="155">
        <f t="shared" ref="G133" si="13">E133*F133</f>
        <v>0</v>
      </c>
    </row>
    <row r="134" spans="1:7" ht="13.5" customHeight="1">
      <c r="A134" s="156"/>
      <c r="B134" s="157"/>
      <c r="C134" s="157" t="s">
        <v>314</v>
      </c>
      <c r="D134" s="157"/>
      <c r="E134" s="158">
        <v>41.3</v>
      </c>
      <c r="F134" s="178"/>
      <c r="G134" s="165"/>
    </row>
    <row r="135" spans="1:7" ht="24" customHeight="1">
      <c r="A135" s="152">
        <v>65</v>
      </c>
      <c r="B135" s="153" t="s">
        <v>315</v>
      </c>
      <c r="C135" s="153" t="s">
        <v>316</v>
      </c>
      <c r="D135" s="153" t="s">
        <v>101</v>
      </c>
      <c r="E135" s="154">
        <v>45.6</v>
      </c>
      <c r="F135" s="173"/>
      <c r="G135" s="155">
        <f t="shared" ref="G135" si="14">E135*F135</f>
        <v>0</v>
      </c>
    </row>
    <row r="136" spans="1:7" ht="13.5" customHeight="1">
      <c r="A136" s="156"/>
      <c r="B136" s="157"/>
      <c r="C136" s="157" t="s">
        <v>317</v>
      </c>
      <c r="D136" s="157"/>
      <c r="E136" s="158">
        <v>45.6</v>
      </c>
      <c r="F136" s="178"/>
      <c r="G136" s="165"/>
    </row>
    <row r="137" spans="1:7" ht="24" customHeight="1">
      <c r="A137" s="152">
        <v>66</v>
      </c>
      <c r="B137" s="153" t="s">
        <v>150</v>
      </c>
      <c r="C137" s="153" t="s">
        <v>151</v>
      </c>
      <c r="D137" s="153" t="s">
        <v>101</v>
      </c>
      <c r="E137" s="154">
        <v>64</v>
      </c>
      <c r="F137" s="173"/>
      <c r="G137" s="155">
        <f t="shared" ref="G137:G146" si="15">E137*F137</f>
        <v>0</v>
      </c>
    </row>
    <row r="138" spans="1:7" ht="24" customHeight="1">
      <c r="A138" s="152">
        <v>67</v>
      </c>
      <c r="B138" s="153" t="s">
        <v>318</v>
      </c>
      <c r="C138" s="153" t="s">
        <v>319</v>
      </c>
      <c r="D138" s="153" t="s">
        <v>101</v>
      </c>
      <c r="E138" s="154">
        <v>155</v>
      </c>
      <c r="F138" s="173"/>
      <c r="G138" s="155">
        <f t="shared" si="15"/>
        <v>0</v>
      </c>
    </row>
    <row r="139" spans="1:7" ht="24" customHeight="1">
      <c r="A139" s="152">
        <v>68</v>
      </c>
      <c r="B139" s="153" t="s">
        <v>148</v>
      </c>
      <c r="C139" s="153" t="s">
        <v>149</v>
      </c>
      <c r="D139" s="153" t="s">
        <v>101</v>
      </c>
      <c r="E139" s="154">
        <v>155</v>
      </c>
      <c r="F139" s="173"/>
      <c r="G139" s="155">
        <f t="shared" si="15"/>
        <v>0</v>
      </c>
    </row>
    <row r="140" spans="1:7" ht="24" customHeight="1">
      <c r="A140" s="152">
        <v>69</v>
      </c>
      <c r="B140" s="153" t="s">
        <v>320</v>
      </c>
      <c r="C140" s="153" t="s">
        <v>321</v>
      </c>
      <c r="D140" s="153" t="s">
        <v>15</v>
      </c>
      <c r="E140" s="154">
        <v>5</v>
      </c>
      <c r="F140" s="173"/>
      <c r="G140" s="155">
        <f t="shared" si="15"/>
        <v>0</v>
      </c>
    </row>
    <row r="141" spans="1:7" ht="24" customHeight="1">
      <c r="A141" s="152">
        <v>70</v>
      </c>
      <c r="B141" s="153" t="s">
        <v>322</v>
      </c>
      <c r="C141" s="153" t="s">
        <v>323</v>
      </c>
      <c r="D141" s="153" t="s">
        <v>15</v>
      </c>
      <c r="E141" s="154">
        <v>7</v>
      </c>
      <c r="F141" s="173"/>
      <c r="G141" s="155">
        <f t="shared" si="15"/>
        <v>0</v>
      </c>
    </row>
    <row r="142" spans="1:7" ht="13.5" customHeight="1">
      <c r="A142" s="152">
        <v>71</v>
      </c>
      <c r="B142" s="153" t="s">
        <v>152</v>
      </c>
      <c r="C142" s="153" t="s">
        <v>153</v>
      </c>
      <c r="D142" s="153" t="s">
        <v>104</v>
      </c>
      <c r="E142" s="154">
        <v>135.23599999999999</v>
      </c>
      <c r="F142" s="173"/>
      <c r="G142" s="155">
        <f t="shared" si="15"/>
        <v>0</v>
      </c>
    </row>
    <row r="143" spans="1:7" ht="24" customHeight="1">
      <c r="A143" s="152">
        <v>72</v>
      </c>
      <c r="B143" s="153" t="s">
        <v>154</v>
      </c>
      <c r="C143" s="153" t="s">
        <v>155</v>
      </c>
      <c r="D143" s="153" t="s">
        <v>104</v>
      </c>
      <c r="E143" s="154">
        <v>135.23599999999999</v>
      </c>
      <c r="F143" s="173"/>
      <c r="G143" s="155">
        <f t="shared" si="15"/>
        <v>0</v>
      </c>
    </row>
    <row r="144" spans="1:7" ht="24" customHeight="1">
      <c r="A144" s="152">
        <v>73</v>
      </c>
      <c r="B144" s="153" t="s">
        <v>156</v>
      </c>
      <c r="C144" s="153" t="s">
        <v>157</v>
      </c>
      <c r="D144" s="153" t="s">
        <v>104</v>
      </c>
      <c r="E144" s="154">
        <v>135.23599999999999</v>
      </c>
      <c r="F144" s="173"/>
      <c r="G144" s="155">
        <f t="shared" si="15"/>
        <v>0</v>
      </c>
    </row>
    <row r="145" spans="1:7" ht="24" customHeight="1">
      <c r="A145" s="152">
        <v>74</v>
      </c>
      <c r="B145" s="153" t="s">
        <v>158</v>
      </c>
      <c r="C145" s="153" t="s">
        <v>159</v>
      </c>
      <c r="D145" s="153" t="s">
        <v>104</v>
      </c>
      <c r="E145" s="154">
        <v>54.808</v>
      </c>
      <c r="F145" s="173"/>
      <c r="G145" s="155">
        <f t="shared" si="15"/>
        <v>0</v>
      </c>
    </row>
    <row r="146" spans="1:7" ht="24" customHeight="1">
      <c r="A146" s="152">
        <v>75</v>
      </c>
      <c r="B146" s="153" t="s">
        <v>160</v>
      </c>
      <c r="C146" s="153" t="s">
        <v>161</v>
      </c>
      <c r="D146" s="153" t="s">
        <v>104</v>
      </c>
      <c r="E146" s="154">
        <v>47.287999999999997</v>
      </c>
      <c r="F146" s="173"/>
      <c r="G146" s="155">
        <f t="shared" si="15"/>
        <v>0</v>
      </c>
    </row>
    <row r="147" spans="1:7" ht="30.75" customHeight="1">
      <c r="A147" s="166"/>
      <c r="B147" s="167"/>
      <c r="C147" s="167" t="s">
        <v>162</v>
      </c>
      <c r="D147" s="167"/>
      <c r="E147" s="168"/>
      <c r="F147" s="168"/>
      <c r="G147" s="169">
        <f>SUM(G13:G146)</f>
        <v>0</v>
      </c>
    </row>
  </sheetData>
  <sheetProtection algorithmName="SHA-512" hashValue="cv4pOT8ueSgc9+B02+PehHf7jL9U3/ECTT4BcP2uP+9ZicN6fmytaysAv8mzVK1DaOk9QQQroHN0iFLYuYdZnw==" saltValue="KkHFWjOkoQY3P1tzYRmdQQ==" spinCount="100000" sheet="1" objects="1" scenarios="1"/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B984-A60A-4711-8230-BE14362E4500}">
  <dimension ref="B1:B23"/>
  <sheetViews>
    <sheetView showGridLines="0" tabSelected="1" zoomScaleNormal="100" workbookViewId="0">
      <selection activeCell="G15" sqref="G15"/>
    </sheetView>
  </sheetViews>
  <sheetFormatPr defaultColWidth="9.1640625" defaultRowHeight="15"/>
  <cols>
    <col min="1" max="1" width="3.6640625" style="1" customWidth="1"/>
    <col min="2" max="2" width="115" style="1" customWidth="1"/>
    <col min="3" max="16384" width="9.1640625" style="1"/>
  </cols>
  <sheetData>
    <row r="1" spans="2:2" ht="15.75" thickBot="1"/>
    <row r="2" spans="2:2" ht="42.75" customHeight="1">
      <c r="B2" s="12" t="s">
        <v>324</v>
      </c>
    </row>
    <row r="3" spans="2:2">
      <c r="B3" s="11"/>
    </row>
    <row r="4" spans="2:2">
      <c r="B4" s="5" t="s">
        <v>325</v>
      </c>
    </row>
    <row r="5" spans="2:2">
      <c r="B5" s="10"/>
    </row>
    <row r="6" spans="2:2">
      <c r="B6" s="9" t="s">
        <v>326</v>
      </c>
    </row>
    <row r="7" spans="2:2">
      <c r="B7" s="5"/>
    </row>
    <row r="8" spans="2:2" ht="30">
      <c r="B8" s="7" t="s">
        <v>327</v>
      </c>
    </row>
    <row r="9" spans="2:2">
      <c r="B9" s="7"/>
    </row>
    <row r="10" spans="2:2">
      <c r="B10" s="8" t="s">
        <v>328</v>
      </c>
    </row>
    <row r="11" spans="2:2">
      <c r="B11" s="310" t="s">
        <v>329</v>
      </c>
    </row>
    <row r="12" spans="2:2">
      <c r="B12" s="8" t="s">
        <v>330</v>
      </c>
    </row>
    <row r="13" spans="2:2">
      <c r="B13" s="8" t="s">
        <v>331</v>
      </c>
    </row>
    <row r="14" spans="2:2" ht="16.5" customHeight="1">
      <c r="B14" s="5"/>
    </row>
    <row r="15" spans="2:2" ht="30">
      <c r="B15" s="7" t="s">
        <v>332</v>
      </c>
    </row>
    <row r="16" spans="2:2">
      <c r="B16" s="6"/>
    </row>
    <row r="17" spans="2:2" ht="30">
      <c r="B17" s="5" t="s">
        <v>333</v>
      </c>
    </row>
    <row r="18" spans="2:2" ht="15.75" thickBot="1">
      <c r="B18" s="4"/>
    </row>
    <row r="19" spans="2:2">
      <c r="B19" s="3"/>
    </row>
    <row r="20" spans="2:2">
      <c r="B20" s="3"/>
    </row>
    <row r="21" spans="2:2">
      <c r="B21" s="3"/>
    </row>
    <row r="22" spans="2:2" ht="13.5" customHeight="1">
      <c r="B22" s="3"/>
    </row>
    <row r="23" spans="2:2" ht="15.7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87F0C540-6F4A-4D7E-AAD0-73FDF04352CD}"/>
    <hyperlink ref="B15" r:id="rId2" location="paragraf-32.odsek-1.pismeno-a" xr:uid="{9836C88A-D6AA-40EF-9A4B-9E3AEED474C6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3BC24-13E8-44DB-B742-8FF1A37335C9}">
  <dimension ref="B1:B27"/>
  <sheetViews>
    <sheetView showGridLines="0" zoomScaleNormal="100" workbookViewId="0">
      <selection activeCell="B10" sqref="B10"/>
    </sheetView>
  </sheetViews>
  <sheetFormatPr defaultColWidth="9.1640625" defaultRowHeight="15"/>
  <cols>
    <col min="1" max="1" width="4.1640625" style="1" customWidth="1"/>
    <col min="2" max="2" width="115" style="1" customWidth="1"/>
    <col min="3" max="16384" width="9.1640625" style="1"/>
  </cols>
  <sheetData>
    <row r="1" spans="2:2" ht="15.75" thickBot="1"/>
    <row r="2" spans="2:2" ht="42.75" customHeight="1">
      <c r="B2" s="12" t="s">
        <v>334</v>
      </c>
    </row>
    <row r="3" spans="2:2">
      <c r="B3" s="11"/>
    </row>
    <row r="4" spans="2:2">
      <c r="B4" s="16" t="s">
        <v>325</v>
      </c>
    </row>
    <row r="5" spans="2:2">
      <c r="B5" s="11"/>
    </row>
    <row r="6" spans="2:2">
      <c r="B6" s="15" t="s">
        <v>326</v>
      </c>
    </row>
    <row r="7" spans="2:2">
      <c r="B7" s="14"/>
    </row>
    <row r="8" spans="2:2" ht="60.75" customHeight="1">
      <c r="B8" s="5" t="s">
        <v>335</v>
      </c>
    </row>
    <row r="9" spans="2:2">
      <c r="B9" s="5"/>
    </row>
    <row r="10" spans="2:2">
      <c r="B10" s="5" t="s">
        <v>336</v>
      </c>
    </row>
    <row r="11" spans="2:2">
      <c r="B11" s="5" t="s">
        <v>337</v>
      </c>
    </row>
    <row r="12" spans="2:2">
      <c r="B12" s="5" t="s">
        <v>338</v>
      </c>
    </row>
    <row r="13" spans="2:2">
      <c r="B13" s="5" t="s">
        <v>339</v>
      </c>
    </row>
    <row r="14" spans="2:2">
      <c r="B14" s="5" t="s">
        <v>340</v>
      </c>
    </row>
    <row r="15" spans="2:2">
      <c r="B15" s="5" t="s">
        <v>341</v>
      </c>
    </row>
    <row r="16" spans="2:2">
      <c r="B16" s="5" t="s">
        <v>342</v>
      </c>
    </row>
    <row r="17" spans="2:2" ht="26.25">
      <c r="B17" s="5" t="s">
        <v>343</v>
      </c>
    </row>
    <row r="18" spans="2:2">
      <c r="B18" s="5" t="s">
        <v>344</v>
      </c>
    </row>
    <row r="19" spans="2:2">
      <c r="B19" s="5" t="s">
        <v>345</v>
      </c>
    </row>
    <row r="20" spans="2:2">
      <c r="B20" s="5" t="s">
        <v>346</v>
      </c>
    </row>
    <row r="21" spans="2:2">
      <c r="B21" s="5" t="s">
        <v>347</v>
      </c>
    </row>
    <row r="22" spans="2:2">
      <c r="B22" s="5" t="s">
        <v>348</v>
      </c>
    </row>
    <row r="23" spans="2:2">
      <c r="B23" s="10"/>
    </row>
    <row r="24" spans="2:2" ht="60">
      <c r="B24" s="5" t="s">
        <v>349</v>
      </c>
    </row>
    <row r="25" spans="2:2" ht="13.5" customHeight="1">
      <c r="B25" s="5"/>
    </row>
    <row r="26" spans="2:2" ht="30">
      <c r="B26" s="5" t="s">
        <v>350</v>
      </c>
    </row>
    <row r="27" spans="2:2" ht="15.75" thickBot="1">
      <c r="B27" s="13"/>
    </row>
  </sheetData>
  <sheetProtection algorithmName="SHA-512" hashValue="eTXKMsesaRM7W0+C7WudRkTequtU4OUD6xfvu9idvMr8w7T7FwNn+TdbVTdriHO7L1xjcUaek+dr4KyDBwLCUA==" saltValue="8TDoB40iAVEQkBRO+YfkLA==" spinCount="100000" sheet="1" objects="1" scenario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AAA31-39DD-409C-844C-7AD1B1FD7283}">
  <dimension ref="B1:B26"/>
  <sheetViews>
    <sheetView showGridLines="0" zoomScaleNormal="100" workbookViewId="0">
      <selection activeCell="B8" sqref="B8"/>
    </sheetView>
  </sheetViews>
  <sheetFormatPr defaultColWidth="9.1640625" defaultRowHeight="15"/>
  <cols>
    <col min="1" max="1" width="3.6640625" style="1" customWidth="1"/>
    <col min="2" max="2" width="115" style="1" customWidth="1"/>
    <col min="3" max="16384" width="9.1640625" style="1"/>
  </cols>
  <sheetData>
    <row r="1" spans="2:2" ht="15.75" thickBot="1"/>
    <row r="2" spans="2:2" ht="42.75" customHeight="1">
      <c r="B2" s="12" t="s">
        <v>351</v>
      </c>
    </row>
    <row r="3" spans="2:2">
      <c r="B3" s="11"/>
    </row>
    <row r="4" spans="2:2">
      <c r="B4" s="5" t="s">
        <v>325</v>
      </c>
    </row>
    <row r="5" spans="2:2">
      <c r="B5" s="10"/>
    </row>
    <row r="6" spans="2:2">
      <c r="B6" s="9" t="s">
        <v>326</v>
      </c>
    </row>
    <row r="7" spans="2:2">
      <c r="B7" s="5"/>
    </row>
    <row r="8" spans="2:2" ht="60.75" customHeight="1">
      <c r="B8" s="5" t="s">
        <v>352</v>
      </c>
    </row>
    <row r="9" spans="2:2">
      <c r="B9" s="5" t="s">
        <v>353</v>
      </c>
    </row>
    <row r="10" spans="2:2">
      <c r="B10" s="6"/>
    </row>
    <row r="11" spans="2:2" ht="26.25">
      <c r="B11" s="5" t="s">
        <v>354</v>
      </c>
    </row>
    <row r="12" spans="2:2">
      <c r="B12" s="5"/>
    </row>
    <row r="13" spans="2:2" ht="26.25">
      <c r="B13" s="5" t="s">
        <v>355</v>
      </c>
    </row>
    <row r="14" spans="2:2">
      <c r="B14" s="5"/>
    </row>
    <row r="15" spans="2:2" ht="26.25">
      <c r="B15" s="5" t="s">
        <v>356</v>
      </c>
    </row>
    <row r="16" spans="2:2">
      <c r="B16" s="5"/>
    </row>
    <row r="17" spans="2:2" ht="37.5">
      <c r="B17" s="5" t="s">
        <v>357</v>
      </c>
    </row>
    <row r="18" spans="2:2">
      <c r="B18" s="5"/>
    </row>
    <row r="19" spans="2:2" ht="75">
      <c r="B19" s="5" t="s">
        <v>358</v>
      </c>
    </row>
    <row r="20" spans="2:2" ht="15.75" thickBot="1">
      <c r="B20" s="4"/>
    </row>
    <row r="21" spans="2:2">
      <c r="B21" s="3"/>
    </row>
    <row r="22" spans="2:2">
      <c r="B22" s="3"/>
    </row>
    <row r="23" spans="2:2">
      <c r="B23" s="3"/>
    </row>
    <row r="24" spans="2:2">
      <c r="B24" s="3"/>
    </row>
    <row r="25" spans="2:2" ht="13.5" customHeight="1">
      <c r="B25" s="3"/>
    </row>
    <row r="26" spans="2:2" ht="15.75">
      <c r="B26" s="2"/>
    </row>
  </sheetData>
  <sheetProtection algorithmName="SHA-512" hashValue="H8IX+LhOEZBfMRE78vTI5Nz0n9ZqSN6DbdzrNKq7DDDDiO8q+j90hNoE/5CFB9oRSzRJjHv8Q30WMvqexzCGCw==" saltValue="xtSI0sVVsOuWjQeYIHPBy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7F9F08910984EB500963251963022" ma:contentTypeVersion="10" ma:contentTypeDescription="Umožňuje vytvoriť nový dokument." ma:contentTypeScope="" ma:versionID="968bab68090c946e36ca5be0675788b6">
  <xsd:schema xmlns:xsd="http://www.w3.org/2001/XMLSchema" xmlns:xs="http://www.w3.org/2001/XMLSchema" xmlns:p="http://schemas.microsoft.com/office/2006/metadata/properties" xmlns:ns2="e7a1c1fa-bbae-430c-9552-ac711d93e8d5" xmlns:ns3="6469f601-29f3-4ace-9da8-c6d55df42966" targetNamespace="http://schemas.microsoft.com/office/2006/metadata/properties" ma:root="true" ma:fieldsID="4592eb0716b52bad61b29bc8e6bc64bd" ns2:_="" ns3:_="">
    <xsd:import namespace="e7a1c1fa-bbae-430c-9552-ac711d93e8d5"/>
    <xsd:import namespace="6469f601-29f3-4ace-9da8-c6d55df429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1c1fa-bbae-430c-9552-ac711d93e8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9f601-29f3-4ace-9da8-c6d55df429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b178051-5bbc-4fb7-8d49-e4fe0e6831c6}" ma:internalName="TaxCatchAll" ma:showField="CatchAllData" ma:web="6469f601-29f3-4ace-9da8-c6d55df429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a1c1fa-bbae-430c-9552-ac711d93e8d5">
      <Terms xmlns="http://schemas.microsoft.com/office/infopath/2007/PartnerControls"/>
    </lcf76f155ced4ddcb4097134ff3c332f>
    <TaxCatchAll xmlns="6469f601-29f3-4ace-9da8-c6d55df42966" xsi:nil="true"/>
  </documentManagement>
</p:properties>
</file>

<file path=customXml/itemProps1.xml><?xml version="1.0" encoding="utf-8"?>
<ds:datastoreItem xmlns:ds="http://schemas.openxmlformats.org/officeDocument/2006/customXml" ds:itemID="{CB6D187E-163B-4976-B4C5-B3FF70A70F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01D2D4-F80E-477E-9578-3D7D18C77C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a1c1fa-bbae-430c-9552-ac711d93e8d5"/>
    <ds:schemaRef ds:uri="6469f601-29f3-4ace-9da8-c6d55df429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3E178E-04CA-4412-8717-9D84360C0C9F}">
  <ds:schemaRefs>
    <ds:schemaRef ds:uri="http://schemas.microsoft.com/office/2006/documentManagement/types"/>
    <ds:schemaRef ds:uri="e7a1c1fa-bbae-430c-9552-ac711d93e8d5"/>
    <ds:schemaRef ds:uri="http://schemas.microsoft.com/office/infopath/2007/PartnerControls"/>
    <ds:schemaRef ds:uri="http://schemas.microsoft.com/office/2006/metadata/properties"/>
    <ds:schemaRef ds:uri="6469f601-29f3-4ace-9da8-c6d55df42966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5</vt:i4>
      </vt:variant>
    </vt:vector>
  </HeadingPairs>
  <TitlesOfParts>
    <vt:vector size="13" baseType="lpstr">
      <vt:lpstr>Zákl. nastavenie</vt:lpstr>
      <vt:lpstr>Ponuka - bodový</vt:lpstr>
      <vt:lpstr>SO 02</vt:lpstr>
      <vt:lpstr>SO 03</vt:lpstr>
      <vt:lpstr>SO 04</vt:lpstr>
      <vt:lpstr>Osobné postavenie</vt:lpstr>
      <vt:lpstr>Koneční užívatelia výhod</vt:lpstr>
      <vt:lpstr>Medzinárodné sankcie</vt:lpstr>
      <vt:lpstr>'SO 03'!Názvy_tlače</vt:lpstr>
      <vt:lpstr>'Koneční užívatelia výhod'!Oblasť_tlače</vt:lpstr>
      <vt:lpstr>'Medzinárodné sankcie'!Oblasť_tlače</vt:lpstr>
      <vt:lpstr>'Osobné postavenie'!Oblasť_tlače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Matej CHOVANČEK</dc:creator>
  <cp:keywords/>
  <dc:description/>
  <cp:lastModifiedBy>Stašjaková Katarína, Ing.</cp:lastModifiedBy>
  <cp:revision/>
  <cp:lastPrinted>2026-05-14T12:09:47Z</cp:lastPrinted>
  <dcterms:created xsi:type="dcterms:W3CDTF">2024-07-10T11:48:05Z</dcterms:created>
  <dcterms:modified xsi:type="dcterms:W3CDTF">2026-05-18T12:40:33Z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0x010100C277F9F08910984EB500963251963022</vt:lpwstr>
  </property>
  <property fmtid="{D5CDD505-2E9C-101B-9397-08002B2CF9AE}" pid="3" name="MediaServiceImageTags">
    <vt:lpwstr/>
  </property>
</Properties>
</file>