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1570" windowHeight="10215" firstSheet="12" activeTab="13"/>
  </bookViews>
  <sheets>
    <sheet name="Rekapitulácia stavby" sheetId="1" r:id="rId1"/>
    <sheet name="3-7-2017-2 - Základná ško..." sheetId="2" r:id="rId2"/>
    <sheet name="SO 01 - Príprava územia" sheetId="3" r:id="rId3"/>
    <sheet name="SO 02 - Športové ihriská" sheetId="4" r:id="rId4"/>
    <sheet name="SO 03 - Objekt dielne" sheetId="5" r:id="rId5"/>
    <sheet name="SO 03 -00 - Objekt dielne" sheetId="6" r:id="rId6"/>
    <sheet name="SO 03 - 01 - Zdravotechnika" sheetId="7" r:id="rId7"/>
    <sheet name="SO 03 - 02 - Elektroinšta..." sheetId="8" r:id="rId8"/>
    <sheet name="SO 04 - Spevnené plochy" sheetId="9" r:id="rId9"/>
    <sheet name="SO 05 - Oplotenie" sheetId="10" r:id="rId10"/>
    <sheet name="SO 06-07 - Areálový rozvo..." sheetId="11" r:id="rId11"/>
    <sheet name="SO 08 - Vonkajšie rozvody..." sheetId="12" r:id="rId12"/>
    <sheet name="SO-09 - Sadové úpravy" sheetId="13" r:id="rId13"/>
    <sheet name="SO 10 - Mobiliár" sheetId="14" r:id="rId14"/>
  </sheets>
  <definedNames>
    <definedName name="_xlnm.Print_Titles" localSheetId="1">'3-7-2017-2 - Základná ško...'!$113:$113</definedName>
    <definedName name="_xlnm.Print_Titles" localSheetId="0">'Rekapitulácia stavby'!$85:$85</definedName>
    <definedName name="_xlnm.Print_Titles" localSheetId="2">'SO 01 - Príprava územia'!$120:$120</definedName>
    <definedName name="_xlnm.Print_Titles" localSheetId="3">'SO 02 - Športové ihriská'!$123:$123</definedName>
    <definedName name="_xlnm.Print_Titles" localSheetId="6">'SO 03 - 01 - Zdravotechnika'!$127:$127</definedName>
    <definedName name="_xlnm.Print_Titles" localSheetId="7">'SO 03 - 02 - Elektroinšta...'!$122:$122</definedName>
    <definedName name="_xlnm.Print_Titles" localSheetId="4">'SO 03 - Objekt dielne'!$115:$115</definedName>
    <definedName name="_xlnm.Print_Titles" localSheetId="5">'SO 03 -00 - Objekt dielne'!$134:$134</definedName>
    <definedName name="_xlnm.Print_Titles" localSheetId="8">'SO 04 - Spevnené plochy'!$126:$126</definedName>
    <definedName name="_xlnm.Print_Titles" localSheetId="9">'SO 05 - Oplotenie'!$124:$124</definedName>
    <definedName name="_xlnm.Print_Titles" localSheetId="10">'SO 06-07 - Areálový rozvo...'!$127:$127</definedName>
    <definedName name="_xlnm.Print_Titles" localSheetId="11">'SO 08 - Vonkajšie rozvody...'!$119:$119</definedName>
    <definedName name="_xlnm.Print_Titles" localSheetId="13">'SO 10 - Mobiliár'!$124:$124</definedName>
    <definedName name="_xlnm.Print_Titles" localSheetId="12">'SO-09 - Sadové úpravy'!$119:$119</definedName>
    <definedName name="_xlnm.Print_Area" localSheetId="1">'3-7-2017-2 - Základná ško...'!$C$4:$Q$70,'3-7-2017-2 - Základná ško...'!$C$76:$Q$98,'3-7-2017-2 - Základná ško...'!$C$104:$Q$120</definedName>
    <definedName name="_xlnm.Print_Area" localSheetId="0">'Rekapitulácia stavby'!$C$4:$AP$70,'Rekapitulácia stavby'!$C$76:$AP$109</definedName>
    <definedName name="_xlnm.Print_Area" localSheetId="2">'SO 01 - Príprava územia'!$C$4:$Q$70,'SO 01 - Príprava územia'!$C$76:$Q$104,'SO 01 - Príprava územia'!$C$110:$Q$150</definedName>
    <definedName name="_xlnm.Print_Area" localSheetId="3">'SO 02 - Športové ihriská'!$C$4:$Q$70,'SO 02 - Športové ihriská'!$C$76:$Q$107,'SO 02 - Športové ihriská'!$C$113:$Q$176</definedName>
    <definedName name="_xlnm.Print_Area" localSheetId="6">'SO 03 - 01 - Zdravotechnika'!$C$4:$Q$70,'SO 03 - 01 - Zdravotechnika'!$C$76:$Q$110,'SO 03 - 01 - Zdravotechnika'!$C$116:$Q$206</definedName>
    <definedName name="_xlnm.Print_Area" localSheetId="7">'SO 03 - 02 - Elektroinšta...'!$C$4:$Q$70,'SO 03 - 02 - Elektroinšta...'!$C$76:$Q$105,'SO 03 - 02 - Elektroinšta...'!$C$111:$Q$199</definedName>
    <definedName name="_xlnm.Print_Area" localSheetId="4">'SO 03 - Objekt dielne'!$C$4:$Q$70,'SO 03 - Objekt dielne'!$C$76:$Q$99,'SO 03 - Objekt dielne'!$C$105:$Q$122</definedName>
    <definedName name="_xlnm.Print_Area" localSheetId="5">'SO 03 -00 - Objekt dielne'!$C$4:$Q$70,'SO 03 -00 - Objekt dielne'!$C$76:$Q$117,'SO 03 -00 - Objekt dielne'!$C$123:$Q$242</definedName>
    <definedName name="_xlnm.Print_Area" localSheetId="8">'SO 04 - Spevnené plochy'!$C$4:$Q$70,'SO 04 - Spevnené plochy'!$C$76:$Q$110,'SO 04 - Spevnené plochy'!$C$116:$Q$184</definedName>
    <definedName name="_xlnm.Print_Area" localSheetId="9">'SO 05 - Oplotenie'!$C$4:$Q$70,'SO 05 - Oplotenie'!$C$76:$Q$108,'SO 05 - Oplotenie'!$C$114:$Q$169</definedName>
    <definedName name="_xlnm.Print_Area" localSheetId="10">'SO 06-07 - Areálový rozvo...'!$C$4:$Q$70,'SO 06-07 - Areálový rozvo...'!$C$76:$Q$111,'SO 06-07 - Areálový rozvo...'!$C$117:$Q$211</definedName>
    <definedName name="_xlnm.Print_Area" localSheetId="11">'SO 08 - Vonkajšie rozvody...'!$C$4:$Q$70,'SO 08 - Vonkajšie rozvody...'!$C$76:$Q$103,'SO 08 - Vonkajšie rozvody...'!$C$109:$Q$182</definedName>
    <definedName name="_xlnm.Print_Area" localSheetId="13">'SO 10 - Mobiliár'!$C$4:$Q$70,'SO 10 - Mobiliár'!$C$76:$Q$108,'SO 10 - Mobiliár'!$C$114:$Q$180</definedName>
    <definedName name="_xlnm.Print_Area" localSheetId="12">'SO-09 - Sadové úpravy'!$C$4:$Q$70,'SO-09 - Sadové úpravy'!$C$76:$Q$103,'SO-09 - Sadové úpravy'!$C$109:$Q$162</definedName>
  </definedNames>
  <calcPr calcId="145621"/>
</workbook>
</file>

<file path=xl/calcChain.xml><?xml version="1.0" encoding="utf-8"?>
<calcChain xmlns="http://schemas.openxmlformats.org/spreadsheetml/2006/main">
  <c r="AY101" i="1" l="1"/>
  <c r="AX101" i="1"/>
  <c r="BI180" i="14"/>
  <c r="BH180" i="14"/>
  <c r="BG180" i="14"/>
  <c r="BE180" i="14"/>
  <c r="BK180" i="14"/>
  <c r="N180" i="14" s="1"/>
  <c r="BF180" i="14" s="1"/>
  <c r="BI179" i="14"/>
  <c r="BH179" i="14"/>
  <c r="BG179" i="14"/>
  <c r="BE179" i="14"/>
  <c r="N179" i="14"/>
  <c r="BF179" i="14" s="1"/>
  <c r="BK179" i="14"/>
  <c r="BI178" i="14"/>
  <c r="BH178" i="14"/>
  <c r="BG178" i="14"/>
  <c r="BE178" i="14"/>
  <c r="BK178" i="14"/>
  <c r="N178" i="14" s="1"/>
  <c r="BF178" i="14" s="1"/>
  <c r="BI177" i="14"/>
  <c r="BH177" i="14"/>
  <c r="BG177" i="14"/>
  <c r="BE177" i="14"/>
  <c r="BK177" i="14"/>
  <c r="N177" i="14" s="1"/>
  <c r="BF177" i="14" s="1"/>
  <c r="BI176" i="14"/>
  <c r="BH176" i="14"/>
  <c r="BG176" i="14"/>
  <c r="BF176" i="14"/>
  <c r="BE176" i="14"/>
  <c r="N176" i="14"/>
  <c r="BK176" i="14"/>
  <c r="BK175" i="14" s="1"/>
  <c r="N175" i="14" s="1"/>
  <c r="N98" i="14" s="1"/>
  <c r="BI174" i="14"/>
  <c r="BH174" i="14"/>
  <c r="BG174" i="14"/>
  <c r="BF174" i="14"/>
  <c r="BE174" i="14"/>
  <c r="AA174" i="14"/>
  <c r="Y174" i="14"/>
  <c r="W174" i="14"/>
  <c r="BK174" i="14"/>
  <c r="N174" i="14"/>
  <c r="BI173" i="14"/>
  <c r="BH173" i="14"/>
  <c r="BG173" i="14"/>
  <c r="BE173" i="14"/>
  <c r="AA173" i="14"/>
  <c r="Y173" i="14"/>
  <c r="W173" i="14"/>
  <c r="BK173" i="14"/>
  <c r="N173" i="14"/>
  <c r="BF173" i="14" s="1"/>
  <c r="BI172" i="14"/>
  <c r="BH172" i="14"/>
  <c r="BG172" i="14"/>
  <c r="BE172" i="14"/>
  <c r="AA172" i="14"/>
  <c r="AA171" i="14" s="1"/>
  <c r="Y172" i="14"/>
  <c r="Y171" i="14" s="1"/>
  <c r="W172" i="14"/>
  <c r="W171" i="14" s="1"/>
  <c r="BK172" i="14"/>
  <c r="BK171" i="14" s="1"/>
  <c r="N171" i="14" s="1"/>
  <c r="N97" i="14" s="1"/>
  <c r="N172" i="14"/>
  <c r="BF172" i="14" s="1"/>
  <c r="BI170" i="14"/>
  <c r="BH170" i="14"/>
  <c r="BG170" i="14"/>
  <c r="BF170" i="14"/>
  <c r="BE170" i="14"/>
  <c r="AA170" i="14"/>
  <c r="Y170" i="14"/>
  <c r="W170" i="14"/>
  <c r="BK170" i="14"/>
  <c r="N170" i="14"/>
  <c r="BI169" i="14"/>
  <c r="BH169" i="14"/>
  <c r="BG169" i="14"/>
  <c r="BE169" i="14"/>
  <c r="AA169" i="14"/>
  <c r="Y169" i="14"/>
  <c r="W169" i="14"/>
  <c r="BK169" i="14"/>
  <c r="N169" i="14"/>
  <c r="BF169" i="14" s="1"/>
  <c r="BI168" i="14"/>
  <c r="BH168" i="14"/>
  <c r="BG168" i="14"/>
  <c r="BE168" i="14"/>
  <c r="AA168" i="14"/>
  <c r="AA167" i="14" s="1"/>
  <c r="Y168" i="14"/>
  <c r="Y167" i="14" s="1"/>
  <c r="W168" i="14"/>
  <c r="W167" i="14" s="1"/>
  <c r="BK168" i="14"/>
  <c r="BK167" i="14" s="1"/>
  <c r="N167" i="14" s="1"/>
  <c r="N96" i="14" s="1"/>
  <c r="N168" i="14"/>
  <c r="BF168" i="14" s="1"/>
  <c r="BI166" i="14"/>
  <c r="BH166" i="14"/>
  <c r="BG166" i="14"/>
  <c r="BF166" i="14"/>
  <c r="BE166" i="14"/>
  <c r="AA166" i="14"/>
  <c r="Y166" i="14"/>
  <c r="W166" i="14"/>
  <c r="BK166" i="14"/>
  <c r="N166" i="14"/>
  <c r="BI165" i="14"/>
  <c r="BH165" i="14"/>
  <c r="BG165" i="14"/>
  <c r="BF165" i="14"/>
  <c r="BE165" i="14"/>
  <c r="AA165" i="14"/>
  <c r="Y165" i="14"/>
  <c r="W165" i="14"/>
  <c r="BK165" i="14"/>
  <c r="N165" i="14"/>
  <c r="BI164" i="14"/>
  <c r="BH164" i="14"/>
  <c r="BG164" i="14"/>
  <c r="BE164" i="14"/>
  <c r="AA164" i="14"/>
  <c r="Y164" i="14"/>
  <c r="W164" i="14"/>
  <c r="BK164" i="14"/>
  <c r="N164" i="14"/>
  <c r="BF164" i="14" s="1"/>
  <c r="BI163" i="14"/>
  <c r="BH163" i="14"/>
  <c r="BG163" i="14"/>
  <c r="BE163" i="14"/>
  <c r="AA163" i="14"/>
  <c r="AA162" i="14" s="1"/>
  <c r="Y163" i="14"/>
  <c r="Y162" i="14" s="1"/>
  <c r="W163" i="14"/>
  <c r="W162" i="14" s="1"/>
  <c r="W161" i="14" s="1"/>
  <c r="BK163" i="14"/>
  <c r="BK162" i="14" s="1"/>
  <c r="N163" i="14"/>
  <c r="BF163" i="14" s="1"/>
  <c r="BI160" i="14"/>
  <c r="BH160" i="14"/>
  <c r="BG160" i="14"/>
  <c r="BF160" i="14"/>
  <c r="BE160" i="14"/>
  <c r="AA160" i="14"/>
  <c r="Y160" i="14"/>
  <c r="W160" i="14"/>
  <c r="BK160" i="14"/>
  <c r="N160" i="14"/>
  <c r="BI159" i="14"/>
  <c r="BH159" i="14"/>
  <c r="BG159" i="14"/>
  <c r="BE159" i="14"/>
  <c r="AA159" i="14"/>
  <c r="Y159" i="14"/>
  <c r="W159" i="14"/>
  <c r="BK159" i="14"/>
  <c r="N159" i="14"/>
  <c r="BF159" i="14" s="1"/>
  <c r="BI158" i="14"/>
  <c r="BH158" i="14"/>
  <c r="BG158" i="14"/>
  <c r="BE158" i="14"/>
  <c r="AA158" i="14"/>
  <c r="Y158" i="14"/>
  <c r="W158" i="14"/>
  <c r="BK158" i="14"/>
  <c r="N158" i="14"/>
  <c r="BF158" i="14" s="1"/>
  <c r="BI157" i="14"/>
  <c r="BH157" i="14"/>
  <c r="BG157" i="14"/>
  <c r="BF157" i="14"/>
  <c r="BE157" i="14"/>
  <c r="AA157" i="14"/>
  <c r="Y157" i="14"/>
  <c r="W157" i="14"/>
  <c r="BK157" i="14"/>
  <c r="N157" i="14"/>
  <c r="BI156" i="14"/>
  <c r="BH156" i="14"/>
  <c r="BG156" i="14"/>
  <c r="BF156" i="14"/>
  <c r="BE156" i="14"/>
  <c r="AA156" i="14"/>
  <c r="Y156" i="14"/>
  <c r="W156" i="14"/>
  <c r="BK156" i="14"/>
  <c r="N156" i="14"/>
  <c r="BI155" i="14"/>
  <c r="BH155" i="14"/>
  <c r="BG155" i="14"/>
  <c r="BE155" i="14"/>
  <c r="AA155" i="14"/>
  <c r="Y155" i="14"/>
  <c r="W155" i="14"/>
  <c r="BK155" i="14"/>
  <c r="N155" i="14"/>
  <c r="BF155" i="14" s="1"/>
  <c r="BI154" i="14"/>
  <c r="BH154" i="14"/>
  <c r="BG154" i="14"/>
  <c r="BE154" i="14"/>
  <c r="AA154" i="14"/>
  <c r="Y154" i="14"/>
  <c r="W154" i="14"/>
  <c r="BK154" i="14"/>
  <c r="N154" i="14"/>
  <c r="BF154" i="14" s="1"/>
  <c r="BI153" i="14"/>
  <c r="BH153" i="14"/>
  <c r="BG153" i="14"/>
  <c r="BF153" i="14"/>
  <c r="BE153" i="14"/>
  <c r="AA153" i="14"/>
  <c r="Y153" i="14"/>
  <c r="W153" i="14"/>
  <c r="BK153" i="14"/>
  <c r="N153" i="14"/>
  <c r="BI152" i="14"/>
  <c r="BH152" i="14"/>
  <c r="BG152" i="14"/>
  <c r="BF152" i="14"/>
  <c r="BE152" i="14"/>
  <c r="AA152" i="14"/>
  <c r="Y152" i="14"/>
  <c r="W152" i="14"/>
  <c r="BK152" i="14"/>
  <c r="N152" i="14"/>
  <c r="BI151" i="14"/>
  <c r="BH151" i="14"/>
  <c r="BG151" i="14"/>
  <c r="BE151" i="14"/>
  <c r="AA151" i="14"/>
  <c r="Y151" i="14"/>
  <c r="W151" i="14"/>
  <c r="BK151" i="14"/>
  <c r="N151" i="14"/>
  <c r="BF151" i="14" s="1"/>
  <c r="BI150" i="14"/>
  <c r="BH150" i="14"/>
  <c r="BG150" i="14"/>
  <c r="BE150" i="14"/>
  <c r="AA150" i="14"/>
  <c r="Y150" i="14"/>
  <c r="W150" i="14"/>
  <c r="BK150" i="14"/>
  <c r="N150" i="14"/>
  <c r="BF150" i="14" s="1"/>
  <c r="BI149" i="14"/>
  <c r="BH149" i="14"/>
  <c r="BG149" i="14"/>
  <c r="BF149" i="14"/>
  <c r="BE149" i="14"/>
  <c r="AA149" i="14"/>
  <c r="Y149" i="14"/>
  <c r="W149" i="14"/>
  <c r="BK149" i="14"/>
  <c r="N149" i="14"/>
  <c r="BI148" i="14"/>
  <c r="BH148" i="14"/>
  <c r="BG148" i="14"/>
  <c r="BF148" i="14"/>
  <c r="BE148" i="14"/>
  <c r="AA148" i="14"/>
  <c r="Y148" i="14"/>
  <c r="W148" i="14"/>
  <c r="BK148" i="14"/>
  <c r="N148" i="14"/>
  <c r="BI147" i="14"/>
  <c r="BH147" i="14"/>
  <c r="BG147" i="14"/>
  <c r="BE147" i="14"/>
  <c r="AA147" i="14"/>
  <c r="Y147" i="14"/>
  <c r="W147" i="14"/>
  <c r="BK147" i="14"/>
  <c r="N147" i="14"/>
  <c r="BF147" i="14" s="1"/>
  <c r="BI146" i="14"/>
  <c r="BH146" i="14"/>
  <c r="BG146" i="14"/>
  <c r="BE146" i="14"/>
  <c r="AA146" i="14"/>
  <c r="Y146" i="14"/>
  <c r="W146" i="14"/>
  <c r="BK146" i="14"/>
  <c r="N146" i="14"/>
  <c r="BF146" i="14" s="1"/>
  <c r="BI145" i="14"/>
  <c r="BH145" i="14"/>
  <c r="BG145" i="14"/>
  <c r="BF145" i="14"/>
  <c r="BE145" i="14"/>
  <c r="AA145" i="14"/>
  <c r="Y145" i="14"/>
  <c r="W145" i="14"/>
  <c r="BK145" i="14"/>
  <c r="N145" i="14"/>
  <c r="BI144" i="14"/>
  <c r="BH144" i="14"/>
  <c r="BG144" i="14"/>
  <c r="BF144" i="14"/>
  <c r="BE144" i="14"/>
  <c r="AA144" i="14"/>
  <c r="Y144" i="14"/>
  <c r="W144" i="14"/>
  <c r="BK144" i="14"/>
  <c r="N144" i="14"/>
  <c r="BI143" i="14"/>
  <c r="BH143" i="14"/>
  <c r="BG143" i="14"/>
  <c r="BE143" i="14"/>
  <c r="AA143" i="14"/>
  <c r="AA142" i="14" s="1"/>
  <c r="Y143" i="14"/>
  <c r="Y142" i="14" s="1"/>
  <c r="W143" i="14"/>
  <c r="W142" i="14" s="1"/>
  <c r="BK143" i="14"/>
  <c r="BK142" i="14" s="1"/>
  <c r="N142" i="14" s="1"/>
  <c r="N93" i="14" s="1"/>
  <c r="N143" i="14"/>
  <c r="BF143" i="14" s="1"/>
  <c r="BI141" i="14"/>
  <c r="BH141" i="14"/>
  <c r="BG141" i="14"/>
  <c r="BE141" i="14"/>
  <c r="AA141" i="14"/>
  <c r="Y141" i="14"/>
  <c r="W141" i="14"/>
  <c r="BK141" i="14"/>
  <c r="N141" i="14"/>
  <c r="BF141" i="14" s="1"/>
  <c r="BI140" i="14"/>
  <c r="BH140" i="14"/>
  <c r="BG140" i="14"/>
  <c r="BE140" i="14"/>
  <c r="AA140" i="14"/>
  <c r="Y140" i="14"/>
  <c r="W140" i="14"/>
  <c r="BK140" i="14"/>
  <c r="N140" i="14"/>
  <c r="BF140" i="14" s="1"/>
  <c r="BI139" i="14"/>
  <c r="BH139" i="14"/>
  <c r="BG139" i="14"/>
  <c r="BE139" i="14"/>
  <c r="AA139" i="14"/>
  <c r="AA138" i="14" s="1"/>
  <c r="Y139" i="14"/>
  <c r="Y138" i="14" s="1"/>
  <c r="W139" i="14"/>
  <c r="W138" i="14" s="1"/>
  <c r="BK139" i="14"/>
  <c r="BK138" i="14" s="1"/>
  <c r="N138" i="14" s="1"/>
  <c r="N92" i="14" s="1"/>
  <c r="N139" i="14"/>
  <c r="BF139" i="14" s="1"/>
  <c r="BI137" i="14"/>
  <c r="BH137" i="14"/>
  <c r="BG137" i="14"/>
  <c r="BE137" i="14"/>
  <c r="AA137" i="14"/>
  <c r="Y137" i="14"/>
  <c r="W137" i="14"/>
  <c r="BK137" i="14"/>
  <c r="N137" i="14"/>
  <c r="BF137" i="14" s="1"/>
  <c r="BI136" i="14"/>
  <c r="BH136" i="14"/>
  <c r="BG136" i="14"/>
  <c r="BE136" i="14"/>
  <c r="AA136" i="14"/>
  <c r="Y136" i="14"/>
  <c r="W136" i="14"/>
  <c r="BK136" i="14"/>
  <c r="N136" i="14"/>
  <c r="BF136" i="14" s="1"/>
  <c r="BI135" i="14"/>
  <c r="BH135" i="14"/>
  <c r="BG135" i="14"/>
  <c r="BF135" i="14"/>
  <c r="BE135" i="14"/>
  <c r="AA135" i="14"/>
  <c r="AA134" i="14" s="1"/>
  <c r="Y135" i="14"/>
  <c r="Y134" i="14" s="1"/>
  <c r="W135" i="14"/>
  <c r="W134" i="14" s="1"/>
  <c r="BK135" i="14"/>
  <c r="BK134" i="14" s="1"/>
  <c r="N134" i="14" s="1"/>
  <c r="N91" i="14" s="1"/>
  <c r="N135" i="14"/>
  <c r="BI133" i="14"/>
  <c r="BH133" i="14"/>
  <c r="BG133" i="14"/>
  <c r="BE133" i="14"/>
  <c r="AA133" i="14"/>
  <c r="Y133" i="14"/>
  <c r="W133" i="14"/>
  <c r="BK133" i="14"/>
  <c r="N133" i="14"/>
  <c r="BF133" i="14" s="1"/>
  <c r="BI132" i="14"/>
  <c r="BH132" i="14"/>
  <c r="BG132" i="14"/>
  <c r="BE132" i="14"/>
  <c r="AA132" i="14"/>
  <c r="Y132" i="14"/>
  <c r="W132" i="14"/>
  <c r="BK132" i="14"/>
  <c r="N132" i="14"/>
  <c r="BF132" i="14" s="1"/>
  <c r="BI131" i="14"/>
  <c r="BH131" i="14"/>
  <c r="BG131" i="14"/>
  <c r="BE131" i="14"/>
  <c r="AA131" i="14"/>
  <c r="AA130" i="14" s="1"/>
  <c r="Y131" i="14"/>
  <c r="Y130" i="14" s="1"/>
  <c r="W131" i="14"/>
  <c r="W130" i="14" s="1"/>
  <c r="BK131" i="14"/>
  <c r="BK130" i="14" s="1"/>
  <c r="N130" i="14" s="1"/>
  <c r="N90" i="14" s="1"/>
  <c r="N131" i="14"/>
  <c r="BF131" i="14" s="1"/>
  <c r="BI129" i="14"/>
  <c r="BH129" i="14"/>
  <c r="BG129" i="14"/>
  <c r="BE129" i="14"/>
  <c r="AA129" i="14"/>
  <c r="Y129" i="14"/>
  <c r="W129" i="14"/>
  <c r="BK129" i="14"/>
  <c r="N129" i="14"/>
  <c r="BF129" i="14" s="1"/>
  <c r="BI128" i="14"/>
  <c r="BH128" i="14"/>
  <c r="BG128" i="14"/>
  <c r="BF128" i="14"/>
  <c r="BE128" i="14"/>
  <c r="AA128" i="14"/>
  <c r="Y128" i="14"/>
  <c r="W128" i="14"/>
  <c r="BK128" i="14"/>
  <c r="N128" i="14"/>
  <c r="BI127" i="14"/>
  <c r="BH127" i="14"/>
  <c r="BG127" i="14"/>
  <c r="BE127" i="14"/>
  <c r="AA127" i="14"/>
  <c r="AA126" i="14" s="1"/>
  <c r="Y127" i="14"/>
  <c r="Y126" i="14" s="1"/>
  <c r="W127" i="14"/>
  <c r="W126" i="14" s="1"/>
  <c r="BK127" i="14"/>
  <c r="BK126" i="14" s="1"/>
  <c r="N127" i="14"/>
  <c r="BF127" i="14" s="1"/>
  <c r="F119" i="14"/>
  <c r="F117" i="14"/>
  <c r="BI106" i="14"/>
  <c r="BH106" i="14"/>
  <c r="BG106" i="14"/>
  <c r="BE106" i="14"/>
  <c r="BI105" i="14"/>
  <c r="BH105" i="14"/>
  <c r="BG105" i="14"/>
  <c r="BE105" i="14"/>
  <c r="BI104" i="14"/>
  <c r="BH104" i="14"/>
  <c r="BG104" i="14"/>
  <c r="BE104" i="14"/>
  <c r="BI103" i="14"/>
  <c r="BH103" i="14"/>
  <c r="BG103" i="14"/>
  <c r="BE103" i="14"/>
  <c r="BI102" i="14"/>
  <c r="BH102" i="14"/>
  <c r="BG102" i="14"/>
  <c r="BE102" i="14"/>
  <c r="BI101" i="14"/>
  <c r="H36" i="14" s="1"/>
  <c r="BD101" i="1" s="1"/>
  <c r="BH101" i="14"/>
  <c r="H35" i="14" s="1"/>
  <c r="BC101" i="1" s="1"/>
  <c r="BG101" i="14"/>
  <c r="H34" i="14" s="1"/>
  <c r="BB101" i="1" s="1"/>
  <c r="BE101" i="14"/>
  <c r="M32" i="14" s="1"/>
  <c r="AV101" i="1" s="1"/>
  <c r="F81" i="14"/>
  <c r="F79" i="14"/>
  <c r="O21" i="14"/>
  <c r="E21" i="14"/>
  <c r="M122" i="14" s="1"/>
  <c r="O20" i="14"/>
  <c r="O18" i="14"/>
  <c r="E18" i="14"/>
  <c r="M121" i="14" s="1"/>
  <c r="O17" i="14"/>
  <c r="O15" i="14"/>
  <c r="E15" i="14"/>
  <c r="F122" i="14" s="1"/>
  <c r="O14" i="14"/>
  <c r="O12" i="14"/>
  <c r="E12" i="14"/>
  <c r="F121" i="14" s="1"/>
  <c r="O11" i="14"/>
  <c r="M119" i="14"/>
  <c r="F6" i="14"/>
  <c r="F116" i="14" s="1"/>
  <c r="AY100" i="1"/>
  <c r="AX100" i="1"/>
  <c r="BI162" i="13"/>
  <c r="BH162" i="13"/>
  <c r="BG162" i="13"/>
  <c r="BE162" i="13"/>
  <c r="BK162" i="13"/>
  <c r="N162" i="13" s="1"/>
  <c r="BF162" i="13" s="1"/>
  <c r="BI161" i="13"/>
  <c r="BH161" i="13"/>
  <c r="BG161" i="13"/>
  <c r="BF161" i="13"/>
  <c r="BE161" i="13"/>
  <c r="N161" i="13"/>
  <c r="BK161" i="13"/>
  <c r="BI160" i="13"/>
  <c r="BH160" i="13"/>
  <c r="BG160" i="13"/>
  <c r="BF160" i="13"/>
  <c r="BE160" i="13"/>
  <c r="N160" i="13"/>
  <c r="BK160" i="13"/>
  <c r="BI159" i="13"/>
  <c r="BH159" i="13"/>
  <c r="BG159" i="13"/>
  <c r="BF159" i="13"/>
  <c r="BE159" i="13"/>
  <c r="N159" i="13"/>
  <c r="BK159" i="13"/>
  <c r="BI158" i="13"/>
  <c r="BH158" i="13"/>
  <c r="BG158" i="13"/>
  <c r="BE158" i="13"/>
  <c r="N158" i="13"/>
  <c r="BF158" i="13" s="1"/>
  <c r="BK158" i="13"/>
  <c r="BK157" i="13" s="1"/>
  <c r="N157" i="13" s="1"/>
  <c r="N93" i="13" s="1"/>
  <c r="BI156" i="13"/>
  <c r="BH156" i="13"/>
  <c r="BG156" i="13"/>
  <c r="BF156" i="13"/>
  <c r="BE156" i="13"/>
  <c r="AA156" i="13"/>
  <c r="Y156" i="13"/>
  <c r="W156" i="13"/>
  <c r="BK156" i="13"/>
  <c r="N156" i="13"/>
  <c r="BI155" i="13"/>
  <c r="BH155" i="13"/>
  <c r="BG155" i="13"/>
  <c r="BE155" i="13"/>
  <c r="AA155" i="13"/>
  <c r="Y155" i="13"/>
  <c r="W155" i="13"/>
  <c r="BK155" i="13"/>
  <c r="N155" i="13"/>
  <c r="BF155" i="13" s="1"/>
  <c r="BI154" i="13"/>
  <c r="BH154" i="13"/>
  <c r="BG154" i="13"/>
  <c r="BE154" i="13"/>
  <c r="AA154" i="13"/>
  <c r="Y154" i="13"/>
  <c r="W154" i="13"/>
  <c r="BK154" i="13"/>
  <c r="N154" i="13"/>
  <c r="BF154" i="13" s="1"/>
  <c r="BI153" i="13"/>
  <c r="BH153" i="13"/>
  <c r="BG153" i="13"/>
  <c r="BE153" i="13"/>
  <c r="AA153" i="13"/>
  <c r="Y153" i="13"/>
  <c r="W153" i="13"/>
  <c r="BK153" i="13"/>
  <c r="N153" i="13"/>
  <c r="BF153" i="13" s="1"/>
  <c r="BI152" i="13"/>
  <c r="BH152" i="13"/>
  <c r="BG152" i="13"/>
  <c r="BF152" i="13"/>
  <c r="BE152" i="13"/>
  <c r="AA152" i="13"/>
  <c r="Y152" i="13"/>
  <c r="W152" i="13"/>
  <c r="BK152" i="13"/>
  <c r="N152" i="13"/>
  <c r="BI151" i="13"/>
  <c r="BH151" i="13"/>
  <c r="BG151" i="13"/>
  <c r="BE151" i="13"/>
  <c r="AA151" i="13"/>
  <c r="AA150" i="13" s="1"/>
  <c r="Y151" i="13"/>
  <c r="Y150" i="13" s="1"/>
  <c r="W151" i="13"/>
  <c r="W150" i="13" s="1"/>
  <c r="BK151" i="13"/>
  <c r="BK150" i="13" s="1"/>
  <c r="N150" i="13" s="1"/>
  <c r="N92" i="13" s="1"/>
  <c r="N151" i="13"/>
  <c r="BF151" i="13" s="1"/>
  <c r="BI149" i="13"/>
  <c r="BH149" i="13"/>
  <c r="BG149" i="13"/>
  <c r="BE149" i="13"/>
  <c r="AA149" i="13"/>
  <c r="Y149" i="13"/>
  <c r="W149" i="13"/>
  <c r="BK149" i="13"/>
  <c r="N149" i="13"/>
  <c r="BF149" i="13" s="1"/>
  <c r="BI148" i="13"/>
  <c r="BH148" i="13"/>
  <c r="BG148" i="13"/>
  <c r="BE148" i="13"/>
  <c r="AA148" i="13"/>
  <c r="Y148" i="13"/>
  <c r="W148" i="13"/>
  <c r="BK148" i="13"/>
  <c r="N148" i="13"/>
  <c r="BF148" i="13" s="1"/>
  <c r="BI147" i="13"/>
  <c r="BH147" i="13"/>
  <c r="BG147" i="13"/>
  <c r="BE147" i="13"/>
  <c r="AA147" i="13"/>
  <c r="Y147" i="13"/>
  <c r="W147" i="13"/>
  <c r="BK147" i="13"/>
  <c r="N147" i="13"/>
  <c r="BF147" i="13" s="1"/>
  <c r="BI146" i="13"/>
  <c r="BH146" i="13"/>
  <c r="BG146" i="13"/>
  <c r="BE146" i="13"/>
  <c r="AA146" i="13"/>
  <c r="Y146" i="13"/>
  <c r="W146" i="13"/>
  <c r="BK146" i="13"/>
  <c r="N146" i="13"/>
  <c r="BF146" i="13" s="1"/>
  <c r="BI145" i="13"/>
  <c r="BH145" i="13"/>
  <c r="BG145" i="13"/>
  <c r="BE145" i="13"/>
  <c r="AA145" i="13"/>
  <c r="Y145" i="13"/>
  <c r="W145" i="13"/>
  <c r="BK145" i="13"/>
  <c r="N145" i="13"/>
  <c r="BF145" i="13" s="1"/>
  <c r="BI144" i="13"/>
  <c r="BH144" i="13"/>
  <c r="BG144" i="13"/>
  <c r="BE144" i="13"/>
  <c r="AA144" i="13"/>
  <c r="Y144" i="13"/>
  <c r="W144" i="13"/>
  <c r="BK144" i="13"/>
  <c r="N144" i="13"/>
  <c r="BF144" i="13" s="1"/>
  <c r="BI143" i="13"/>
  <c r="BH143" i="13"/>
  <c r="BG143" i="13"/>
  <c r="BE143" i="13"/>
  <c r="AA143" i="13"/>
  <c r="Y143" i="13"/>
  <c r="W143" i="13"/>
  <c r="BK143" i="13"/>
  <c r="N143" i="13"/>
  <c r="BF143" i="13" s="1"/>
  <c r="BI142" i="13"/>
  <c r="BH142" i="13"/>
  <c r="BG142" i="13"/>
  <c r="BE142" i="13"/>
  <c r="AA142" i="13"/>
  <c r="Y142" i="13"/>
  <c r="W142" i="13"/>
  <c r="BK142" i="13"/>
  <c r="N142" i="13"/>
  <c r="BF142" i="13" s="1"/>
  <c r="BI141" i="13"/>
  <c r="BH141" i="13"/>
  <c r="BG141" i="13"/>
  <c r="BE141" i="13"/>
  <c r="AA141" i="13"/>
  <c r="Y141" i="13"/>
  <c r="W141" i="13"/>
  <c r="BK141" i="13"/>
  <c r="N141" i="13"/>
  <c r="BF141" i="13" s="1"/>
  <c r="BI140" i="13"/>
  <c r="BH140" i="13"/>
  <c r="BG140" i="13"/>
  <c r="BE140" i="13"/>
  <c r="AA140" i="13"/>
  <c r="Y140" i="13"/>
  <c r="W140" i="13"/>
  <c r="BK140" i="13"/>
  <c r="N140" i="13"/>
  <c r="BF140" i="13" s="1"/>
  <c r="BI139" i="13"/>
  <c r="BH139" i="13"/>
  <c r="BG139" i="13"/>
  <c r="BE139" i="13"/>
  <c r="AA139" i="13"/>
  <c r="AA138" i="13" s="1"/>
  <c r="Y139" i="13"/>
  <c r="Y138" i="13" s="1"/>
  <c r="W139" i="13"/>
  <c r="W138" i="13" s="1"/>
  <c r="BK139" i="13"/>
  <c r="BK138" i="13" s="1"/>
  <c r="N138" i="13" s="1"/>
  <c r="N91" i="13" s="1"/>
  <c r="N139" i="13"/>
  <c r="BF139" i="13" s="1"/>
  <c r="BI137" i="13"/>
  <c r="BH137" i="13"/>
  <c r="BG137" i="13"/>
  <c r="BE137" i="13"/>
  <c r="AA137" i="13"/>
  <c r="Y137" i="13"/>
  <c r="W137" i="13"/>
  <c r="BK137" i="13"/>
  <c r="N137" i="13"/>
  <c r="BF137" i="13" s="1"/>
  <c r="BI136" i="13"/>
  <c r="BH136" i="13"/>
  <c r="BG136" i="13"/>
  <c r="BE136" i="13"/>
  <c r="AA136" i="13"/>
  <c r="Y136" i="13"/>
  <c r="W136" i="13"/>
  <c r="BK136" i="13"/>
  <c r="N136" i="13"/>
  <c r="BF136" i="13" s="1"/>
  <c r="BI135" i="13"/>
  <c r="BH135" i="13"/>
  <c r="BG135" i="13"/>
  <c r="BE135" i="13"/>
  <c r="AA135" i="13"/>
  <c r="Y135" i="13"/>
  <c r="W135" i="13"/>
  <c r="BK135" i="13"/>
  <c r="N135" i="13"/>
  <c r="BF135" i="13" s="1"/>
  <c r="BI134" i="13"/>
  <c r="BH134" i="13"/>
  <c r="BG134" i="13"/>
  <c r="BE134" i="13"/>
  <c r="AA134" i="13"/>
  <c r="Y134" i="13"/>
  <c r="W134" i="13"/>
  <c r="BK134" i="13"/>
  <c r="N134" i="13"/>
  <c r="BF134" i="13" s="1"/>
  <c r="BI133" i="13"/>
  <c r="BH133" i="13"/>
  <c r="BG133" i="13"/>
  <c r="BE133" i="13"/>
  <c r="AA133" i="13"/>
  <c r="Y133" i="13"/>
  <c r="W133" i="13"/>
  <c r="BK133" i="13"/>
  <c r="N133" i="13"/>
  <c r="BF133" i="13" s="1"/>
  <c r="BI132" i="13"/>
  <c r="BH132" i="13"/>
  <c r="BG132" i="13"/>
  <c r="BE132" i="13"/>
  <c r="AA132" i="13"/>
  <c r="Y132" i="13"/>
  <c r="W132" i="13"/>
  <c r="BK132" i="13"/>
  <c r="N132" i="13"/>
  <c r="BF132" i="13" s="1"/>
  <c r="BI131" i="13"/>
  <c r="BH131" i="13"/>
  <c r="BG131" i="13"/>
  <c r="BE131" i="13"/>
  <c r="AA131" i="13"/>
  <c r="Y131" i="13"/>
  <c r="W131" i="13"/>
  <c r="BK131" i="13"/>
  <c r="N131" i="13"/>
  <c r="BF131" i="13" s="1"/>
  <c r="BI130" i="13"/>
  <c r="BH130" i="13"/>
  <c r="BG130" i="13"/>
  <c r="BE130" i="13"/>
  <c r="AA130" i="13"/>
  <c r="Y130" i="13"/>
  <c r="W130" i="13"/>
  <c r="BK130" i="13"/>
  <c r="N130" i="13"/>
  <c r="BF130" i="13" s="1"/>
  <c r="BI129" i="13"/>
  <c r="BH129" i="13"/>
  <c r="BG129" i="13"/>
  <c r="BE129" i="13"/>
  <c r="AA129" i="13"/>
  <c r="Y129" i="13"/>
  <c r="W129" i="13"/>
  <c r="BK129" i="13"/>
  <c r="N129" i="13"/>
  <c r="BF129" i="13" s="1"/>
  <c r="BI128" i="13"/>
  <c r="BH128" i="13"/>
  <c r="BG128" i="13"/>
  <c r="BE128" i="13"/>
  <c r="AA128" i="13"/>
  <c r="AA127" i="13" s="1"/>
  <c r="Y128" i="13"/>
  <c r="Y127" i="13" s="1"/>
  <c r="W128" i="13"/>
  <c r="W127" i="13" s="1"/>
  <c r="BK128" i="13"/>
  <c r="BK127" i="13" s="1"/>
  <c r="N127" i="13" s="1"/>
  <c r="N90" i="13" s="1"/>
  <c r="N128" i="13"/>
  <c r="BF128" i="13" s="1"/>
  <c r="BI126" i="13"/>
  <c r="BH126" i="13"/>
  <c r="BG126" i="13"/>
  <c r="BE126" i="13"/>
  <c r="AA126" i="13"/>
  <c r="Y126" i="13"/>
  <c r="W126" i="13"/>
  <c r="BK126" i="13"/>
  <c r="N126" i="13"/>
  <c r="BF126" i="13" s="1"/>
  <c r="BI125" i="13"/>
  <c r="BH125" i="13"/>
  <c r="BG125" i="13"/>
  <c r="BE125" i="13"/>
  <c r="AA125" i="13"/>
  <c r="Y125" i="13"/>
  <c r="W125" i="13"/>
  <c r="BK125" i="13"/>
  <c r="N125" i="13"/>
  <c r="BF125" i="13" s="1"/>
  <c r="BI124" i="13"/>
  <c r="BH124" i="13"/>
  <c r="BG124" i="13"/>
  <c r="BE124" i="13"/>
  <c r="AA124" i="13"/>
  <c r="Y124" i="13"/>
  <c r="W124" i="13"/>
  <c r="BK124" i="13"/>
  <c r="N124" i="13"/>
  <c r="BF124" i="13" s="1"/>
  <c r="BI123" i="13"/>
  <c r="BH123" i="13"/>
  <c r="BG123" i="13"/>
  <c r="BE123" i="13"/>
  <c r="AA123" i="13"/>
  <c r="Y123" i="13"/>
  <c r="W123" i="13"/>
  <c r="BK123" i="13"/>
  <c r="N123" i="13"/>
  <c r="BF123" i="13" s="1"/>
  <c r="BI122" i="13"/>
  <c r="BH122" i="13"/>
  <c r="BG122" i="13"/>
  <c r="BE122" i="13"/>
  <c r="AA122" i="13"/>
  <c r="AA121" i="13" s="1"/>
  <c r="AA120" i="13" s="1"/>
  <c r="Y122" i="13"/>
  <c r="Y121" i="13" s="1"/>
  <c r="W122" i="13"/>
  <c r="W121" i="13" s="1"/>
  <c r="BK122" i="13"/>
  <c r="BK121" i="13" s="1"/>
  <c r="N122" i="13"/>
  <c r="BF122" i="13" s="1"/>
  <c r="F114" i="13"/>
  <c r="F112" i="13"/>
  <c r="BI101" i="13"/>
  <c r="BH101" i="13"/>
  <c r="BG101" i="13"/>
  <c r="BE101" i="13"/>
  <c r="BI100" i="13"/>
  <c r="BH100" i="13"/>
  <c r="BG100" i="13"/>
  <c r="BE100" i="13"/>
  <c r="BI99" i="13"/>
  <c r="BH99" i="13"/>
  <c r="BG99" i="13"/>
  <c r="BE99" i="13"/>
  <c r="BI98" i="13"/>
  <c r="BH98" i="13"/>
  <c r="BG98" i="13"/>
  <c r="BE98" i="13"/>
  <c r="BI97" i="13"/>
  <c r="BH97" i="13"/>
  <c r="BG97" i="13"/>
  <c r="BE97" i="13"/>
  <c r="BI96" i="13"/>
  <c r="H36" i="13" s="1"/>
  <c r="BD100" i="1" s="1"/>
  <c r="BH96" i="13"/>
  <c r="H35" i="13" s="1"/>
  <c r="BC100" i="1" s="1"/>
  <c r="BG96" i="13"/>
  <c r="H34" i="13" s="1"/>
  <c r="BB100" i="1" s="1"/>
  <c r="BE96" i="13"/>
  <c r="M32" i="13" s="1"/>
  <c r="AV100" i="1" s="1"/>
  <c r="F81" i="13"/>
  <c r="F79" i="13"/>
  <c r="O21" i="13"/>
  <c r="E21" i="13"/>
  <c r="M117" i="13" s="1"/>
  <c r="O20" i="13"/>
  <c r="O18" i="13"/>
  <c r="E18" i="13"/>
  <c r="M116" i="13" s="1"/>
  <c r="O17" i="13"/>
  <c r="O15" i="13"/>
  <c r="E15" i="13"/>
  <c r="F117" i="13" s="1"/>
  <c r="O14" i="13"/>
  <c r="O12" i="13"/>
  <c r="E12" i="13"/>
  <c r="F116" i="13" s="1"/>
  <c r="O11" i="13"/>
  <c r="M114" i="13"/>
  <c r="F6" i="13"/>
  <c r="F111" i="13" s="1"/>
  <c r="AY99" i="1"/>
  <c r="AX99" i="1"/>
  <c r="BI182" i="12"/>
  <c r="BH182" i="12"/>
  <c r="BG182" i="12"/>
  <c r="BE182" i="12"/>
  <c r="BK182" i="12"/>
  <c r="N182" i="12" s="1"/>
  <c r="BF182" i="12" s="1"/>
  <c r="BI181" i="12"/>
  <c r="BH181" i="12"/>
  <c r="BG181" i="12"/>
  <c r="BF181" i="12"/>
  <c r="BE181" i="12"/>
  <c r="N181" i="12"/>
  <c r="BK181" i="12"/>
  <c r="BI180" i="12"/>
  <c r="BH180" i="12"/>
  <c r="BG180" i="12"/>
  <c r="BF180" i="12"/>
  <c r="BE180" i="12"/>
  <c r="N180" i="12"/>
  <c r="BK180" i="12"/>
  <c r="BI179" i="12"/>
  <c r="BH179" i="12"/>
  <c r="BG179" i="12"/>
  <c r="BF179" i="12"/>
  <c r="BE179" i="12"/>
  <c r="N179" i="12"/>
  <c r="BK179" i="12"/>
  <c r="BI178" i="12"/>
  <c r="BH178" i="12"/>
  <c r="BG178" i="12"/>
  <c r="BE178" i="12"/>
  <c r="N178" i="12"/>
  <c r="BF178" i="12" s="1"/>
  <c r="BK178" i="12"/>
  <c r="BK177" i="12" s="1"/>
  <c r="N177" i="12" s="1"/>
  <c r="N93" i="12" s="1"/>
  <c r="BI176" i="12"/>
  <c r="BH176" i="12"/>
  <c r="BG176" i="12"/>
  <c r="BF176" i="12"/>
  <c r="BE176" i="12"/>
  <c r="AA176" i="12"/>
  <c r="Y176" i="12"/>
  <c r="W176" i="12"/>
  <c r="BK176" i="12"/>
  <c r="N176" i="12"/>
  <c r="BI175" i="12"/>
  <c r="BH175" i="12"/>
  <c r="BG175" i="12"/>
  <c r="BE175" i="12"/>
  <c r="AA175" i="12"/>
  <c r="Y175" i="12"/>
  <c r="W175" i="12"/>
  <c r="BK175" i="12"/>
  <c r="N175" i="12"/>
  <c r="BF175" i="12" s="1"/>
  <c r="BI174" i="12"/>
  <c r="BH174" i="12"/>
  <c r="BG174" i="12"/>
  <c r="BE174" i="12"/>
  <c r="AA174" i="12"/>
  <c r="Y174" i="12"/>
  <c r="W174" i="12"/>
  <c r="BK174" i="12"/>
  <c r="N174" i="12"/>
  <c r="BF174" i="12" s="1"/>
  <c r="BI173" i="12"/>
  <c r="BH173" i="12"/>
  <c r="BG173" i="12"/>
  <c r="BE173" i="12"/>
  <c r="AA173" i="12"/>
  <c r="Y173" i="12"/>
  <c r="W173" i="12"/>
  <c r="BK173" i="12"/>
  <c r="N173" i="12"/>
  <c r="BF173" i="12" s="1"/>
  <c r="BI172" i="12"/>
  <c r="BH172" i="12"/>
  <c r="BG172" i="12"/>
  <c r="BF172" i="12"/>
  <c r="BE172" i="12"/>
  <c r="AA172" i="12"/>
  <c r="Y172" i="12"/>
  <c r="W172" i="12"/>
  <c r="BK172" i="12"/>
  <c r="N172" i="12"/>
  <c r="BI171" i="12"/>
  <c r="BH171" i="12"/>
  <c r="BG171" i="12"/>
  <c r="BE171" i="12"/>
  <c r="AA171" i="12"/>
  <c r="Y171" i="12"/>
  <c r="W171" i="12"/>
  <c r="BK171" i="12"/>
  <c r="N171" i="12"/>
  <c r="BF171" i="12" s="1"/>
  <c r="BI170" i="12"/>
  <c r="BH170" i="12"/>
  <c r="BG170" i="12"/>
  <c r="BE170" i="12"/>
  <c r="AA170" i="12"/>
  <c r="Y170" i="12"/>
  <c r="W170" i="12"/>
  <c r="BK170" i="12"/>
  <c r="N170" i="12"/>
  <c r="BF170" i="12" s="1"/>
  <c r="BI169" i="12"/>
  <c r="BH169" i="12"/>
  <c r="BG169" i="12"/>
  <c r="BE169" i="12"/>
  <c r="AA169" i="12"/>
  <c r="AA168" i="12" s="1"/>
  <c r="Y169" i="12"/>
  <c r="Y168" i="12" s="1"/>
  <c r="W169" i="12"/>
  <c r="W168" i="12" s="1"/>
  <c r="BK169" i="12"/>
  <c r="BK168" i="12" s="1"/>
  <c r="N168" i="12" s="1"/>
  <c r="N92" i="12" s="1"/>
  <c r="N169" i="12"/>
  <c r="BF169" i="12" s="1"/>
  <c r="BI167" i="12"/>
  <c r="BH167" i="12"/>
  <c r="BG167" i="12"/>
  <c r="BF167" i="12"/>
  <c r="BE167" i="12"/>
  <c r="AA167" i="12"/>
  <c r="Y167" i="12"/>
  <c r="W167" i="12"/>
  <c r="BK167" i="12"/>
  <c r="N167" i="12"/>
  <c r="BI166" i="12"/>
  <c r="BH166" i="12"/>
  <c r="BG166" i="12"/>
  <c r="BE166" i="12"/>
  <c r="AA166" i="12"/>
  <c r="Y166" i="12"/>
  <c r="W166" i="12"/>
  <c r="BK166" i="12"/>
  <c r="N166" i="12"/>
  <c r="BF166" i="12" s="1"/>
  <c r="BI165" i="12"/>
  <c r="BH165" i="12"/>
  <c r="BG165" i="12"/>
  <c r="BE165" i="12"/>
  <c r="AA165" i="12"/>
  <c r="Y165" i="12"/>
  <c r="W165" i="12"/>
  <c r="BK165" i="12"/>
  <c r="N165" i="12"/>
  <c r="BF165" i="12" s="1"/>
  <c r="BI164" i="12"/>
  <c r="BH164" i="12"/>
  <c r="BG164" i="12"/>
  <c r="BE164" i="12"/>
  <c r="AA164" i="12"/>
  <c r="Y164" i="12"/>
  <c r="W164" i="12"/>
  <c r="BK164" i="12"/>
  <c r="N164" i="12"/>
  <c r="BF164" i="12" s="1"/>
  <c r="BI163" i="12"/>
  <c r="BH163" i="12"/>
  <c r="BG163" i="12"/>
  <c r="BF163" i="12"/>
  <c r="BE163" i="12"/>
  <c r="AA163" i="12"/>
  <c r="Y163" i="12"/>
  <c r="W163" i="12"/>
  <c r="BK163" i="12"/>
  <c r="N163" i="12"/>
  <c r="BI162" i="12"/>
  <c r="BH162" i="12"/>
  <c r="BG162" i="12"/>
  <c r="BE162" i="12"/>
  <c r="AA162" i="12"/>
  <c r="Y162" i="12"/>
  <c r="W162" i="12"/>
  <c r="BK162" i="12"/>
  <c r="N162" i="12"/>
  <c r="BF162" i="12" s="1"/>
  <c r="BI161" i="12"/>
  <c r="BH161" i="12"/>
  <c r="BG161" i="12"/>
  <c r="BE161" i="12"/>
  <c r="AA161" i="12"/>
  <c r="Y161" i="12"/>
  <c r="W161" i="12"/>
  <c r="BK161" i="12"/>
  <c r="N161" i="12"/>
  <c r="BF161" i="12" s="1"/>
  <c r="BI160" i="12"/>
  <c r="BH160" i="12"/>
  <c r="BG160" i="12"/>
  <c r="BE160" i="12"/>
  <c r="AA160" i="12"/>
  <c r="Y160" i="12"/>
  <c r="W160" i="12"/>
  <c r="BK160" i="12"/>
  <c r="N160" i="12"/>
  <c r="BF160" i="12" s="1"/>
  <c r="BI159" i="12"/>
  <c r="BH159" i="12"/>
  <c r="BG159" i="12"/>
  <c r="BF159" i="12"/>
  <c r="BE159" i="12"/>
  <c r="AA159" i="12"/>
  <c r="Y159" i="12"/>
  <c r="W159" i="12"/>
  <c r="BK159" i="12"/>
  <c r="N159" i="12"/>
  <c r="BI158" i="12"/>
  <c r="BH158" i="12"/>
  <c r="BG158" i="12"/>
  <c r="BE158" i="12"/>
  <c r="AA158" i="12"/>
  <c r="Y158" i="12"/>
  <c r="W158" i="12"/>
  <c r="BK158" i="12"/>
  <c r="N158" i="12"/>
  <c r="BF158" i="12" s="1"/>
  <c r="BI157" i="12"/>
  <c r="BH157" i="12"/>
  <c r="BG157" i="12"/>
  <c r="BE157" i="12"/>
  <c r="AA157" i="12"/>
  <c r="Y157" i="12"/>
  <c r="W157" i="12"/>
  <c r="BK157" i="12"/>
  <c r="N157" i="12"/>
  <c r="BF157" i="12" s="1"/>
  <c r="BI156" i="12"/>
  <c r="BH156" i="12"/>
  <c r="BG156" i="12"/>
  <c r="BE156" i="12"/>
  <c r="AA156" i="12"/>
  <c r="Y156" i="12"/>
  <c r="W156" i="12"/>
  <c r="BK156" i="12"/>
  <c r="N156" i="12"/>
  <c r="BF156" i="12" s="1"/>
  <c r="BI155" i="12"/>
  <c r="BH155" i="12"/>
  <c r="BG155" i="12"/>
  <c r="BF155" i="12"/>
  <c r="BE155" i="12"/>
  <c r="AA155" i="12"/>
  <c r="Y155" i="12"/>
  <c r="W155" i="12"/>
  <c r="BK155" i="12"/>
  <c r="N155" i="12"/>
  <c r="BI154" i="12"/>
  <c r="BH154" i="12"/>
  <c r="BG154" i="12"/>
  <c r="BE154" i="12"/>
  <c r="AA154" i="12"/>
  <c r="Y154" i="12"/>
  <c r="W154" i="12"/>
  <c r="BK154" i="12"/>
  <c r="N154" i="12"/>
  <c r="BF154" i="12" s="1"/>
  <c r="BI153" i="12"/>
  <c r="BH153" i="12"/>
  <c r="BG153" i="12"/>
  <c r="BE153" i="12"/>
  <c r="AA153" i="12"/>
  <c r="Y153" i="12"/>
  <c r="W153" i="12"/>
  <c r="BK153" i="12"/>
  <c r="N153" i="12"/>
  <c r="BF153" i="12" s="1"/>
  <c r="BI152" i="12"/>
  <c r="BH152" i="12"/>
  <c r="BG152" i="12"/>
  <c r="BE152" i="12"/>
  <c r="AA152" i="12"/>
  <c r="Y152" i="12"/>
  <c r="W152" i="12"/>
  <c r="BK152" i="12"/>
  <c r="N152" i="12"/>
  <c r="BF152" i="12" s="1"/>
  <c r="BI151" i="12"/>
  <c r="BH151" i="12"/>
  <c r="BG151" i="12"/>
  <c r="BE151" i="12"/>
  <c r="AA151" i="12"/>
  <c r="Y151" i="12"/>
  <c r="W151" i="12"/>
  <c r="BK151" i="12"/>
  <c r="N151" i="12"/>
  <c r="BF151" i="12" s="1"/>
  <c r="BI150" i="12"/>
  <c r="BH150" i="12"/>
  <c r="BG150" i="12"/>
  <c r="BE150" i="12"/>
  <c r="AA150" i="12"/>
  <c r="Y150" i="12"/>
  <c r="W150" i="12"/>
  <c r="BK150" i="12"/>
  <c r="N150" i="12"/>
  <c r="BF150" i="12" s="1"/>
  <c r="BI149" i="12"/>
  <c r="BH149" i="12"/>
  <c r="BG149" i="12"/>
  <c r="BE149" i="12"/>
  <c r="AA149" i="12"/>
  <c r="Y149" i="12"/>
  <c r="W149" i="12"/>
  <c r="BK149" i="12"/>
  <c r="N149" i="12"/>
  <c r="BF149" i="12" s="1"/>
  <c r="BI148" i="12"/>
  <c r="BH148" i="12"/>
  <c r="BG148" i="12"/>
  <c r="BE148" i="12"/>
  <c r="AA148" i="12"/>
  <c r="Y148" i="12"/>
  <c r="W148" i="12"/>
  <c r="BK148" i="12"/>
  <c r="N148" i="12"/>
  <c r="BF148" i="12" s="1"/>
  <c r="BI147" i="12"/>
  <c r="BH147" i="12"/>
  <c r="BG147" i="12"/>
  <c r="BE147" i="12"/>
  <c r="AA147" i="12"/>
  <c r="AA146" i="12" s="1"/>
  <c r="Y147" i="12"/>
  <c r="Y146" i="12" s="1"/>
  <c r="W147" i="12"/>
  <c r="W146" i="12" s="1"/>
  <c r="BK147" i="12"/>
  <c r="BK146" i="12" s="1"/>
  <c r="N146" i="12" s="1"/>
  <c r="N91" i="12" s="1"/>
  <c r="N147" i="12"/>
  <c r="BF147" i="12" s="1"/>
  <c r="BI145" i="12"/>
  <c r="BH145" i="12"/>
  <c r="BG145" i="12"/>
  <c r="BE145" i="12"/>
  <c r="AA145" i="12"/>
  <c r="Y145" i="12"/>
  <c r="W145" i="12"/>
  <c r="BK145" i="12"/>
  <c r="N145" i="12"/>
  <c r="BF145" i="12" s="1"/>
  <c r="BI144" i="12"/>
  <c r="BH144" i="12"/>
  <c r="BG144" i="12"/>
  <c r="BE144" i="12"/>
  <c r="AA144" i="12"/>
  <c r="Y144" i="12"/>
  <c r="W144" i="12"/>
  <c r="BK144" i="12"/>
  <c r="N144" i="12"/>
  <c r="BF144" i="12" s="1"/>
  <c r="BI143" i="12"/>
  <c r="BH143" i="12"/>
  <c r="BG143" i="12"/>
  <c r="BE143" i="12"/>
  <c r="AA143" i="12"/>
  <c r="Y143" i="12"/>
  <c r="W143" i="12"/>
  <c r="BK143" i="12"/>
  <c r="N143" i="12"/>
  <c r="BF143" i="12" s="1"/>
  <c r="BI142" i="12"/>
  <c r="BH142" i="12"/>
  <c r="BG142" i="12"/>
  <c r="BE142" i="12"/>
  <c r="AA142" i="12"/>
  <c r="Y142" i="12"/>
  <c r="W142" i="12"/>
  <c r="BK142" i="12"/>
  <c r="N142" i="12"/>
  <c r="BF142" i="12" s="1"/>
  <c r="BI141" i="12"/>
  <c r="BH141" i="12"/>
  <c r="BG141" i="12"/>
  <c r="BE141" i="12"/>
  <c r="AA141" i="12"/>
  <c r="Y141" i="12"/>
  <c r="W141" i="12"/>
  <c r="BK141" i="12"/>
  <c r="N141" i="12"/>
  <c r="BF141" i="12" s="1"/>
  <c r="BI140" i="12"/>
  <c r="BH140" i="12"/>
  <c r="BG140" i="12"/>
  <c r="BE140" i="12"/>
  <c r="AA140" i="12"/>
  <c r="Y140" i="12"/>
  <c r="W140" i="12"/>
  <c r="BK140" i="12"/>
  <c r="N140" i="12"/>
  <c r="BF140" i="12" s="1"/>
  <c r="BI139" i="12"/>
  <c r="BH139" i="12"/>
  <c r="BG139" i="12"/>
  <c r="BE139" i="12"/>
  <c r="AA139" i="12"/>
  <c r="Y139" i="12"/>
  <c r="W139" i="12"/>
  <c r="BK139" i="12"/>
  <c r="N139" i="12"/>
  <c r="BF139" i="12" s="1"/>
  <c r="BI138" i="12"/>
  <c r="BH138" i="12"/>
  <c r="BG138" i="12"/>
  <c r="BE138" i="12"/>
  <c r="AA138" i="12"/>
  <c r="Y138" i="12"/>
  <c r="W138" i="12"/>
  <c r="BK138" i="12"/>
  <c r="N138" i="12"/>
  <c r="BF138" i="12" s="1"/>
  <c r="BI137" i="12"/>
  <c r="BH137" i="12"/>
  <c r="BG137" i="12"/>
  <c r="BE137" i="12"/>
  <c r="AA137" i="12"/>
  <c r="Y137" i="12"/>
  <c r="W137" i="12"/>
  <c r="BK137" i="12"/>
  <c r="N137" i="12"/>
  <c r="BF137" i="12" s="1"/>
  <c r="BI136" i="12"/>
  <c r="BH136" i="12"/>
  <c r="BG136" i="12"/>
  <c r="BE136" i="12"/>
  <c r="AA136" i="12"/>
  <c r="Y136" i="12"/>
  <c r="W136" i="12"/>
  <c r="BK136" i="12"/>
  <c r="N136" i="12"/>
  <c r="BF136" i="12" s="1"/>
  <c r="BI135" i="12"/>
  <c r="BH135" i="12"/>
  <c r="BG135" i="12"/>
  <c r="BE135" i="12"/>
  <c r="AA135" i="12"/>
  <c r="Y135" i="12"/>
  <c r="W135" i="12"/>
  <c r="BK135" i="12"/>
  <c r="N135" i="12"/>
  <c r="BF135" i="12" s="1"/>
  <c r="BI134" i="12"/>
  <c r="BH134" i="12"/>
  <c r="BG134" i="12"/>
  <c r="BE134" i="12"/>
  <c r="AA134" i="12"/>
  <c r="Y134" i="12"/>
  <c r="W134" i="12"/>
  <c r="BK134" i="12"/>
  <c r="N134" i="12"/>
  <c r="BF134" i="12" s="1"/>
  <c r="BI133" i="12"/>
  <c r="BH133" i="12"/>
  <c r="BG133" i="12"/>
  <c r="BE133" i="12"/>
  <c r="AA133" i="12"/>
  <c r="Y133" i="12"/>
  <c r="W133" i="12"/>
  <c r="BK133" i="12"/>
  <c r="N133" i="12"/>
  <c r="BF133" i="12" s="1"/>
  <c r="BI132" i="12"/>
  <c r="BH132" i="12"/>
  <c r="BG132" i="12"/>
  <c r="BE132" i="12"/>
  <c r="AA132" i="12"/>
  <c r="Y132" i="12"/>
  <c r="W132" i="12"/>
  <c r="BK132" i="12"/>
  <c r="N132" i="12"/>
  <c r="BF132" i="12" s="1"/>
  <c r="BI131" i="12"/>
  <c r="BH131" i="12"/>
  <c r="BG131" i="12"/>
  <c r="BE131" i="12"/>
  <c r="AA131" i="12"/>
  <c r="Y131" i="12"/>
  <c r="W131" i="12"/>
  <c r="BK131" i="12"/>
  <c r="N131" i="12"/>
  <c r="BF131" i="12" s="1"/>
  <c r="BI130" i="12"/>
  <c r="BH130" i="12"/>
  <c r="BG130" i="12"/>
  <c r="BE130" i="12"/>
  <c r="AA130" i="12"/>
  <c r="Y130" i="12"/>
  <c r="W130" i="12"/>
  <c r="BK130" i="12"/>
  <c r="N130" i="12"/>
  <c r="BF130" i="12" s="1"/>
  <c r="BI129" i="12"/>
  <c r="BH129" i="12"/>
  <c r="BG129" i="12"/>
  <c r="BE129" i="12"/>
  <c r="AA129" i="12"/>
  <c r="Y129" i="12"/>
  <c r="W129" i="12"/>
  <c r="BK129" i="12"/>
  <c r="N129" i="12"/>
  <c r="BF129" i="12" s="1"/>
  <c r="BI128" i="12"/>
  <c r="BH128" i="12"/>
  <c r="BG128" i="12"/>
  <c r="BE128" i="12"/>
  <c r="AA128" i="12"/>
  <c r="Y128" i="12"/>
  <c r="W128" i="12"/>
  <c r="BK128" i="12"/>
  <c r="N128" i="12"/>
  <c r="BF128" i="12" s="1"/>
  <c r="BI127" i="12"/>
  <c r="BH127" i="12"/>
  <c r="BG127" i="12"/>
  <c r="BE127" i="12"/>
  <c r="AA127" i="12"/>
  <c r="Y127" i="12"/>
  <c r="W127" i="12"/>
  <c r="BK127" i="12"/>
  <c r="N127" i="12"/>
  <c r="BF127" i="12" s="1"/>
  <c r="BI126" i="12"/>
  <c r="BH126" i="12"/>
  <c r="BG126" i="12"/>
  <c r="BE126" i="12"/>
  <c r="AA126" i="12"/>
  <c r="Y126" i="12"/>
  <c r="W126" i="12"/>
  <c r="BK126" i="12"/>
  <c r="N126" i="12"/>
  <c r="BF126" i="12" s="1"/>
  <c r="BI125" i="12"/>
  <c r="BH125" i="12"/>
  <c r="BG125" i="12"/>
  <c r="BE125" i="12"/>
  <c r="AA125" i="12"/>
  <c r="Y125" i="12"/>
  <c r="W125" i="12"/>
  <c r="BK125" i="12"/>
  <c r="N125" i="12"/>
  <c r="BF125" i="12" s="1"/>
  <c r="BI124" i="12"/>
  <c r="BH124" i="12"/>
  <c r="BG124" i="12"/>
  <c r="BE124" i="12"/>
  <c r="AA124" i="12"/>
  <c r="Y124" i="12"/>
  <c r="W124" i="12"/>
  <c r="BK124" i="12"/>
  <c r="N124" i="12"/>
  <c r="BF124" i="12" s="1"/>
  <c r="BI123" i="12"/>
  <c r="BH123" i="12"/>
  <c r="BG123" i="12"/>
  <c r="BE123" i="12"/>
  <c r="AA123" i="12"/>
  <c r="AA122" i="12" s="1"/>
  <c r="Y123" i="12"/>
  <c r="Y122" i="12" s="1"/>
  <c r="W123" i="12"/>
  <c r="W122" i="12" s="1"/>
  <c r="W121" i="12" s="1"/>
  <c r="W120" i="12" s="1"/>
  <c r="AU99" i="1" s="1"/>
  <c r="BK123" i="12"/>
  <c r="BK122" i="12" s="1"/>
  <c r="N123" i="12"/>
  <c r="BF123" i="12" s="1"/>
  <c r="F114" i="12"/>
  <c r="F112" i="12"/>
  <c r="BI101" i="12"/>
  <c r="BH101" i="12"/>
  <c r="BG101" i="12"/>
  <c r="BE101" i="12"/>
  <c r="BI100" i="12"/>
  <c r="BH100" i="12"/>
  <c r="BG100" i="12"/>
  <c r="BE100" i="12"/>
  <c r="BI99" i="12"/>
  <c r="BH99" i="12"/>
  <c r="BG99" i="12"/>
  <c r="BE99" i="12"/>
  <c r="BI98" i="12"/>
  <c r="BH98" i="12"/>
  <c r="BG98" i="12"/>
  <c r="BE98" i="12"/>
  <c r="BI97" i="12"/>
  <c r="BH97" i="12"/>
  <c r="BG97" i="12"/>
  <c r="BE97" i="12"/>
  <c r="BI96" i="12"/>
  <c r="H36" i="12" s="1"/>
  <c r="BD99" i="1" s="1"/>
  <c r="BH96" i="12"/>
  <c r="H35" i="12" s="1"/>
  <c r="BC99" i="1" s="1"/>
  <c r="BG96" i="12"/>
  <c r="H34" i="12" s="1"/>
  <c r="BB99" i="1" s="1"/>
  <c r="BE96" i="12"/>
  <c r="M32" i="12" s="1"/>
  <c r="AV99" i="1" s="1"/>
  <c r="F81" i="12"/>
  <c r="F79" i="12"/>
  <c r="O21" i="12"/>
  <c r="E21" i="12"/>
  <c r="M117" i="12" s="1"/>
  <c r="O20" i="12"/>
  <c r="O18" i="12"/>
  <c r="E18" i="12"/>
  <c r="M116" i="12" s="1"/>
  <c r="O17" i="12"/>
  <c r="O15" i="12"/>
  <c r="E15" i="12"/>
  <c r="F117" i="12" s="1"/>
  <c r="O14" i="12"/>
  <c r="O12" i="12"/>
  <c r="E12" i="12"/>
  <c r="F116" i="12" s="1"/>
  <c r="O11" i="12"/>
  <c r="M114" i="12"/>
  <c r="F6" i="12"/>
  <c r="F111" i="12" s="1"/>
  <c r="AY98" i="1"/>
  <c r="AX98" i="1"/>
  <c r="BI211" i="11"/>
  <c r="BH211" i="11"/>
  <c r="BG211" i="11"/>
  <c r="BE211" i="11"/>
  <c r="BK211" i="11"/>
  <c r="N211" i="11" s="1"/>
  <c r="BF211" i="11" s="1"/>
  <c r="BI210" i="11"/>
  <c r="BH210" i="11"/>
  <c r="BG210" i="11"/>
  <c r="BF210" i="11"/>
  <c r="BE210" i="11"/>
  <c r="N210" i="11"/>
  <c r="BK210" i="11"/>
  <c r="BI209" i="11"/>
  <c r="BH209" i="11"/>
  <c r="BG209" i="11"/>
  <c r="BF209" i="11"/>
  <c r="BE209" i="11"/>
  <c r="N209" i="11"/>
  <c r="BK209" i="11"/>
  <c r="BI208" i="11"/>
  <c r="BH208" i="11"/>
  <c r="BG208" i="11"/>
  <c r="BE208" i="11"/>
  <c r="N208" i="11"/>
  <c r="BF208" i="11" s="1"/>
  <c r="BK208" i="11"/>
  <c r="BI207" i="11"/>
  <c r="BH207" i="11"/>
  <c r="BG207" i="11"/>
  <c r="BE207" i="11"/>
  <c r="BK207" i="11"/>
  <c r="N207" i="11" s="1"/>
  <c r="BF207" i="11" s="1"/>
  <c r="BI205" i="11"/>
  <c r="BH205" i="11"/>
  <c r="BG205" i="11"/>
  <c r="BF205" i="11"/>
  <c r="BE205" i="11"/>
  <c r="AA205" i="11"/>
  <c r="Y205" i="11"/>
  <c r="W205" i="11"/>
  <c r="BK205" i="11"/>
  <c r="N205" i="11"/>
  <c r="BI204" i="11"/>
  <c r="BH204" i="11"/>
  <c r="BG204" i="11"/>
  <c r="BE204" i="11"/>
  <c r="AA204" i="11"/>
  <c r="Y204" i="11"/>
  <c r="W204" i="11"/>
  <c r="BK204" i="11"/>
  <c r="N204" i="11"/>
  <c r="BF204" i="11" s="1"/>
  <c r="BI203" i="11"/>
  <c r="BH203" i="11"/>
  <c r="BG203" i="11"/>
  <c r="BE203" i="11"/>
  <c r="AA203" i="11"/>
  <c r="Y203" i="11"/>
  <c r="W203" i="11"/>
  <c r="BK203" i="11"/>
  <c r="N203" i="11"/>
  <c r="BF203" i="11" s="1"/>
  <c r="BI202" i="11"/>
  <c r="BH202" i="11"/>
  <c r="BG202" i="11"/>
  <c r="BE202" i="11"/>
  <c r="AA202" i="11"/>
  <c r="Y202" i="11"/>
  <c r="W202" i="11"/>
  <c r="BK202" i="11"/>
  <c r="N202" i="11"/>
  <c r="BF202" i="11" s="1"/>
  <c r="BI201" i="11"/>
  <c r="BH201" i="11"/>
  <c r="BG201" i="11"/>
  <c r="BF201" i="11"/>
  <c r="BE201" i="11"/>
  <c r="AA201" i="11"/>
  <c r="Y201" i="11"/>
  <c r="W201" i="11"/>
  <c r="BK201" i="11"/>
  <c r="N201" i="11"/>
  <c r="BI200" i="11"/>
  <c r="BH200" i="11"/>
  <c r="BG200" i="11"/>
  <c r="BE200" i="11"/>
  <c r="AA200" i="11"/>
  <c r="AA199" i="11" s="1"/>
  <c r="Y200" i="11"/>
  <c r="Y199" i="11" s="1"/>
  <c r="W200" i="11"/>
  <c r="W199" i="11" s="1"/>
  <c r="BK200" i="11"/>
  <c r="BK199" i="11" s="1"/>
  <c r="N199" i="11" s="1"/>
  <c r="N100" i="11" s="1"/>
  <c r="N200" i="11"/>
  <c r="BF200" i="11" s="1"/>
  <c r="BI198" i="11"/>
  <c r="BH198" i="11"/>
  <c r="BG198" i="11"/>
  <c r="BE198" i="11"/>
  <c r="AA198" i="11"/>
  <c r="Y198" i="11"/>
  <c r="W198" i="11"/>
  <c r="BK198" i="11"/>
  <c r="N198" i="11"/>
  <c r="BF198" i="11" s="1"/>
  <c r="BI197" i="11"/>
  <c r="BH197" i="11"/>
  <c r="BG197" i="11"/>
  <c r="BE197" i="11"/>
  <c r="AA197" i="11"/>
  <c r="Y197" i="11"/>
  <c r="W197" i="11"/>
  <c r="BK197" i="11"/>
  <c r="N197" i="11"/>
  <c r="BF197" i="11" s="1"/>
  <c r="BI196" i="11"/>
  <c r="BH196" i="11"/>
  <c r="BG196" i="11"/>
  <c r="BE196" i="11"/>
  <c r="AA196" i="11"/>
  <c r="AA195" i="11" s="1"/>
  <c r="Y196" i="11"/>
  <c r="Y195" i="11" s="1"/>
  <c r="Y194" i="11" s="1"/>
  <c r="W196" i="11"/>
  <c r="W195" i="11" s="1"/>
  <c r="W194" i="11" s="1"/>
  <c r="BK196" i="11"/>
  <c r="BK195" i="11" s="1"/>
  <c r="N196" i="11"/>
  <c r="BF196" i="11" s="1"/>
  <c r="BI193" i="11"/>
  <c r="BH193" i="11"/>
  <c r="BG193" i="11"/>
  <c r="BF193" i="11"/>
  <c r="BE193" i="11"/>
  <c r="AA193" i="11"/>
  <c r="Y193" i="11"/>
  <c r="W193" i="11"/>
  <c r="BK193" i="11"/>
  <c r="N193" i="11"/>
  <c r="BI192" i="11"/>
  <c r="BH192" i="11"/>
  <c r="BG192" i="11"/>
  <c r="BE192" i="11"/>
  <c r="AA192" i="11"/>
  <c r="AA191" i="11" s="1"/>
  <c r="AA190" i="11" s="1"/>
  <c r="Y192" i="11"/>
  <c r="Y191" i="11" s="1"/>
  <c r="Y190" i="11" s="1"/>
  <c r="W192" i="11"/>
  <c r="W191" i="11" s="1"/>
  <c r="W190" i="11" s="1"/>
  <c r="BK192" i="11"/>
  <c r="BK191" i="11" s="1"/>
  <c r="N192" i="11"/>
  <c r="BF192" i="11" s="1"/>
  <c r="BI189" i="11"/>
  <c r="BH189" i="11"/>
  <c r="BG189" i="11"/>
  <c r="BF189" i="11"/>
  <c r="BE189" i="11"/>
  <c r="AA189" i="11"/>
  <c r="AA188" i="11" s="1"/>
  <c r="Y189" i="11"/>
  <c r="Y188" i="11" s="1"/>
  <c r="W189" i="11"/>
  <c r="W188" i="11" s="1"/>
  <c r="BK189" i="11"/>
  <c r="BK188" i="11" s="1"/>
  <c r="N188" i="11" s="1"/>
  <c r="N95" i="11" s="1"/>
  <c r="N189" i="11"/>
  <c r="BI187" i="11"/>
  <c r="BH187" i="11"/>
  <c r="BG187" i="11"/>
  <c r="BF187" i="11"/>
  <c r="BE187" i="11"/>
  <c r="AA187" i="11"/>
  <c r="Y187" i="11"/>
  <c r="W187" i="11"/>
  <c r="BK187" i="11"/>
  <c r="N187" i="11"/>
  <c r="BI186" i="11"/>
  <c r="BH186" i="11"/>
  <c r="BG186" i="11"/>
  <c r="BF186" i="11"/>
  <c r="BE186" i="11"/>
  <c r="AA186" i="11"/>
  <c r="Y186" i="11"/>
  <c r="W186" i="11"/>
  <c r="BK186" i="11"/>
  <c r="N186" i="11"/>
  <c r="BI185" i="11"/>
  <c r="BH185" i="11"/>
  <c r="BG185" i="11"/>
  <c r="BE185" i="11"/>
  <c r="AA185" i="11"/>
  <c r="Y185" i="11"/>
  <c r="W185" i="11"/>
  <c r="BK185" i="11"/>
  <c r="N185" i="11"/>
  <c r="BF185" i="11" s="1"/>
  <c r="BI184" i="11"/>
  <c r="BH184" i="11"/>
  <c r="BG184" i="11"/>
  <c r="BE184" i="11"/>
  <c r="AA184" i="11"/>
  <c r="Y184" i="11"/>
  <c r="W184" i="11"/>
  <c r="BK184" i="11"/>
  <c r="N184" i="11"/>
  <c r="BF184" i="11" s="1"/>
  <c r="BI183" i="11"/>
  <c r="BH183" i="11"/>
  <c r="BG183" i="11"/>
  <c r="BE183" i="11"/>
  <c r="AA183" i="11"/>
  <c r="Y183" i="11"/>
  <c r="W183" i="11"/>
  <c r="BK183" i="11"/>
  <c r="N183" i="11"/>
  <c r="BF183" i="11" s="1"/>
  <c r="BI182" i="11"/>
  <c r="BH182" i="11"/>
  <c r="BG182" i="11"/>
  <c r="BE182" i="11"/>
  <c r="AA182" i="11"/>
  <c r="Y182" i="11"/>
  <c r="W182" i="11"/>
  <c r="BK182" i="11"/>
  <c r="N182" i="11"/>
  <c r="BF182" i="11" s="1"/>
  <c r="BI181" i="11"/>
  <c r="BH181" i="11"/>
  <c r="BG181" i="11"/>
  <c r="BE181" i="11"/>
  <c r="AA181" i="11"/>
  <c r="Y181" i="11"/>
  <c r="W181" i="11"/>
  <c r="BK181" i="11"/>
  <c r="N181" i="11"/>
  <c r="BF181" i="11" s="1"/>
  <c r="BI180" i="11"/>
  <c r="BH180" i="11"/>
  <c r="BG180" i="11"/>
  <c r="BE180" i="11"/>
  <c r="AA180" i="11"/>
  <c r="Y180" i="11"/>
  <c r="W180" i="11"/>
  <c r="BK180" i="11"/>
  <c r="N180" i="11"/>
  <c r="BF180" i="11" s="1"/>
  <c r="BI179" i="11"/>
  <c r="BH179" i="11"/>
  <c r="BG179" i="11"/>
  <c r="BF179" i="11"/>
  <c r="BE179" i="11"/>
  <c r="AA179" i="11"/>
  <c r="Y179" i="11"/>
  <c r="W179" i="11"/>
  <c r="BK179" i="11"/>
  <c r="N179" i="11"/>
  <c r="BI178" i="11"/>
  <c r="BH178" i="11"/>
  <c r="BG178" i="11"/>
  <c r="BE178" i="11"/>
  <c r="AA178" i="11"/>
  <c r="Y178" i="11"/>
  <c r="W178" i="11"/>
  <c r="BK178" i="11"/>
  <c r="N178" i="11"/>
  <c r="BF178" i="11" s="1"/>
  <c r="BI177" i="11"/>
  <c r="BH177" i="11"/>
  <c r="BG177" i="11"/>
  <c r="BE177" i="11"/>
  <c r="AA177" i="11"/>
  <c r="Y177" i="11"/>
  <c r="W177" i="11"/>
  <c r="BK177" i="11"/>
  <c r="N177" i="11"/>
  <c r="BF177" i="11" s="1"/>
  <c r="BI176" i="11"/>
  <c r="BH176" i="11"/>
  <c r="BG176" i="11"/>
  <c r="BE176" i="11"/>
  <c r="AA176" i="11"/>
  <c r="Y176" i="11"/>
  <c r="W176" i="11"/>
  <c r="BK176" i="11"/>
  <c r="N176" i="11"/>
  <c r="BF176" i="11" s="1"/>
  <c r="BI175" i="11"/>
  <c r="BH175" i="11"/>
  <c r="BG175" i="11"/>
  <c r="BF175" i="11"/>
  <c r="BE175" i="11"/>
  <c r="AA175" i="11"/>
  <c r="Y175" i="11"/>
  <c r="W175" i="11"/>
  <c r="BK175" i="11"/>
  <c r="N175" i="11"/>
  <c r="BI174" i="11"/>
  <c r="BH174" i="11"/>
  <c r="BG174" i="11"/>
  <c r="BE174" i="11"/>
  <c r="AA174" i="11"/>
  <c r="Y174" i="11"/>
  <c r="W174" i="11"/>
  <c r="BK174" i="11"/>
  <c r="N174" i="11"/>
  <c r="BF174" i="11" s="1"/>
  <c r="BI173" i="11"/>
  <c r="BH173" i="11"/>
  <c r="BG173" i="11"/>
  <c r="BE173" i="11"/>
  <c r="AA173" i="11"/>
  <c r="Y173" i="11"/>
  <c r="W173" i="11"/>
  <c r="BK173" i="11"/>
  <c r="N173" i="11"/>
  <c r="BF173" i="11" s="1"/>
  <c r="BI172" i="11"/>
  <c r="BH172" i="11"/>
  <c r="BG172" i="11"/>
  <c r="BE172" i="11"/>
  <c r="AA172" i="11"/>
  <c r="Y172" i="11"/>
  <c r="W172" i="11"/>
  <c r="BK172" i="11"/>
  <c r="N172" i="11"/>
  <c r="BF172" i="11" s="1"/>
  <c r="BI171" i="11"/>
  <c r="BH171" i="11"/>
  <c r="BG171" i="11"/>
  <c r="BF171" i="11"/>
  <c r="BE171" i="11"/>
  <c r="AA171" i="11"/>
  <c r="Y171" i="11"/>
  <c r="W171" i="11"/>
  <c r="BK171" i="11"/>
  <c r="N171" i="11"/>
  <c r="BI170" i="11"/>
  <c r="BH170" i="11"/>
  <c r="BG170" i="11"/>
  <c r="BE170" i="11"/>
  <c r="AA170" i="11"/>
  <c r="Y170" i="11"/>
  <c r="W170" i="11"/>
  <c r="BK170" i="11"/>
  <c r="N170" i="11"/>
  <c r="BF170" i="11" s="1"/>
  <c r="BI169" i="11"/>
  <c r="BH169" i="11"/>
  <c r="BG169" i="11"/>
  <c r="BE169" i="11"/>
  <c r="AA169" i="11"/>
  <c r="Y169" i="11"/>
  <c r="W169" i="11"/>
  <c r="BK169" i="11"/>
  <c r="N169" i="11"/>
  <c r="BF169" i="11" s="1"/>
  <c r="BI168" i="11"/>
  <c r="BH168" i="11"/>
  <c r="BG168" i="11"/>
  <c r="BE168" i="11"/>
  <c r="AA168" i="11"/>
  <c r="Y168" i="11"/>
  <c r="W168" i="11"/>
  <c r="BK168" i="11"/>
  <c r="N168" i="11"/>
  <c r="BF168" i="11" s="1"/>
  <c r="BI167" i="11"/>
  <c r="BH167" i="11"/>
  <c r="BG167" i="11"/>
  <c r="BE167" i="11"/>
  <c r="AA167" i="11"/>
  <c r="Y167" i="11"/>
  <c r="W167" i="11"/>
  <c r="BK167" i="11"/>
  <c r="N167" i="11"/>
  <c r="BF167" i="11" s="1"/>
  <c r="BI166" i="11"/>
  <c r="BH166" i="11"/>
  <c r="BG166" i="11"/>
  <c r="BE166" i="11"/>
  <c r="AA166" i="11"/>
  <c r="Y166" i="11"/>
  <c r="W166" i="11"/>
  <c r="BK166" i="11"/>
  <c r="N166" i="11"/>
  <c r="BF166" i="11" s="1"/>
  <c r="BI165" i="11"/>
  <c r="BH165" i="11"/>
  <c r="BG165" i="11"/>
  <c r="BE165" i="11"/>
  <c r="AA165" i="11"/>
  <c r="Y165" i="11"/>
  <c r="W165" i="11"/>
  <c r="BK165" i="11"/>
  <c r="N165" i="11"/>
  <c r="BF165" i="11" s="1"/>
  <c r="BI164" i="11"/>
  <c r="BH164" i="11"/>
  <c r="BG164" i="11"/>
  <c r="BE164" i="11"/>
  <c r="AA164" i="11"/>
  <c r="Y164" i="11"/>
  <c r="W164" i="11"/>
  <c r="BK164" i="11"/>
  <c r="N164" i="11"/>
  <c r="BF164" i="11" s="1"/>
  <c r="BI163" i="11"/>
  <c r="BH163" i="11"/>
  <c r="BG163" i="11"/>
  <c r="BE163" i="11"/>
  <c r="AA163" i="11"/>
  <c r="Y163" i="11"/>
  <c r="W163" i="11"/>
  <c r="BK163" i="11"/>
  <c r="N163" i="11"/>
  <c r="BF163" i="11" s="1"/>
  <c r="BI162" i="11"/>
  <c r="BH162" i="11"/>
  <c r="BG162" i="11"/>
  <c r="BE162" i="11"/>
  <c r="AA162" i="11"/>
  <c r="Y162" i="11"/>
  <c r="W162" i="11"/>
  <c r="BK162" i="11"/>
  <c r="N162" i="11"/>
  <c r="BF162" i="11" s="1"/>
  <c r="BI161" i="11"/>
  <c r="BH161" i="11"/>
  <c r="BG161" i="11"/>
  <c r="BE161" i="11"/>
  <c r="AA161" i="11"/>
  <c r="Y161" i="11"/>
  <c r="W161" i="11"/>
  <c r="BK161" i="11"/>
  <c r="N161" i="11"/>
  <c r="BF161" i="11" s="1"/>
  <c r="BI160" i="11"/>
  <c r="BH160" i="11"/>
  <c r="BG160" i="11"/>
  <c r="BE160" i="11"/>
  <c r="AA160" i="11"/>
  <c r="AA159" i="11" s="1"/>
  <c r="Y160" i="11"/>
  <c r="Y159" i="11" s="1"/>
  <c r="W160" i="11"/>
  <c r="W159" i="11" s="1"/>
  <c r="BK160" i="11"/>
  <c r="BK159" i="11" s="1"/>
  <c r="N159" i="11" s="1"/>
  <c r="N94" i="11" s="1"/>
  <c r="N160" i="11"/>
  <c r="BF160" i="11" s="1"/>
  <c r="BI158" i="11"/>
  <c r="BH158" i="11"/>
  <c r="BG158" i="11"/>
  <c r="BE158" i="11"/>
  <c r="AA158" i="11"/>
  <c r="Y158" i="11"/>
  <c r="W158" i="11"/>
  <c r="BK158" i="11"/>
  <c r="N158" i="11"/>
  <c r="BF158" i="11" s="1"/>
  <c r="BI157" i="11"/>
  <c r="BH157" i="11"/>
  <c r="BG157" i="11"/>
  <c r="BE157" i="11"/>
  <c r="AA157" i="11"/>
  <c r="AA156" i="11" s="1"/>
  <c r="Y157" i="11"/>
  <c r="Y156" i="11" s="1"/>
  <c r="W157" i="11"/>
  <c r="W156" i="11" s="1"/>
  <c r="BK157" i="11"/>
  <c r="BK156" i="11" s="1"/>
  <c r="N156" i="11" s="1"/>
  <c r="N93" i="11" s="1"/>
  <c r="N157" i="11"/>
  <c r="BF157" i="11" s="1"/>
  <c r="BI155" i="11"/>
  <c r="BH155" i="11"/>
  <c r="BG155" i="11"/>
  <c r="BE155" i="11"/>
  <c r="AA155" i="11"/>
  <c r="Y155" i="11"/>
  <c r="W155" i="11"/>
  <c r="BK155" i="11"/>
  <c r="N155" i="11"/>
  <c r="BF155" i="11" s="1"/>
  <c r="BI154" i="11"/>
  <c r="BH154" i="11"/>
  <c r="BG154" i="11"/>
  <c r="BE154" i="11"/>
  <c r="AA154" i="11"/>
  <c r="AA153" i="11" s="1"/>
  <c r="Y154" i="11"/>
  <c r="Y153" i="11" s="1"/>
  <c r="W154" i="11"/>
  <c r="W153" i="11" s="1"/>
  <c r="BK154" i="11"/>
  <c r="BK153" i="11" s="1"/>
  <c r="N153" i="11" s="1"/>
  <c r="N92" i="11" s="1"/>
  <c r="N154" i="11"/>
  <c r="BF154" i="11" s="1"/>
  <c r="BI152" i="11"/>
  <c r="BH152" i="11"/>
  <c r="BG152" i="11"/>
  <c r="BE152" i="11"/>
  <c r="AA152" i="11"/>
  <c r="AA151" i="11" s="1"/>
  <c r="Y152" i="11"/>
  <c r="Y151" i="11" s="1"/>
  <c r="W152" i="11"/>
  <c r="W151" i="11" s="1"/>
  <c r="BK152" i="11"/>
  <c r="BK151" i="11" s="1"/>
  <c r="N151" i="11" s="1"/>
  <c r="N91" i="11" s="1"/>
  <c r="N152" i="11"/>
  <c r="BF152" i="11" s="1"/>
  <c r="BI150" i="11"/>
  <c r="BH150" i="11"/>
  <c r="BG150" i="11"/>
  <c r="BE150" i="11"/>
  <c r="AA150" i="11"/>
  <c r="Y150" i="11"/>
  <c r="W150" i="11"/>
  <c r="BK150" i="11"/>
  <c r="N150" i="11"/>
  <c r="BF150" i="11" s="1"/>
  <c r="BI149" i="11"/>
  <c r="BH149" i="11"/>
  <c r="BG149" i="11"/>
  <c r="BE149" i="11"/>
  <c r="AA149" i="11"/>
  <c r="Y149" i="11"/>
  <c r="W149" i="11"/>
  <c r="BK149" i="11"/>
  <c r="N149" i="11"/>
  <c r="BF149" i="11" s="1"/>
  <c r="BI148" i="11"/>
  <c r="BH148" i="11"/>
  <c r="BG148" i="11"/>
  <c r="BE148" i="11"/>
  <c r="AA148" i="11"/>
  <c r="Y148" i="11"/>
  <c r="W148" i="11"/>
  <c r="BK148" i="11"/>
  <c r="N148" i="11"/>
  <c r="BF148" i="11" s="1"/>
  <c r="BI147" i="11"/>
  <c r="BH147" i="11"/>
  <c r="BG147" i="11"/>
  <c r="BE147" i="11"/>
  <c r="AA147" i="11"/>
  <c r="Y147" i="11"/>
  <c r="W147" i="11"/>
  <c r="BK147" i="11"/>
  <c r="N147" i="11"/>
  <c r="BF147" i="11" s="1"/>
  <c r="BI146" i="11"/>
  <c r="BH146" i="11"/>
  <c r="BG146" i="11"/>
  <c r="BE146" i="11"/>
  <c r="AA146" i="11"/>
  <c r="Y146" i="11"/>
  <c r="W146" i="11"/>
  <c r="BK146" i="11"/>
  <c r="N146" i="11"/>
  <c r="BF146" i="11" s="1"/>
  <c r="BI145" i="11"/>
  <c r="BH145" i="11"/>
  <c r="BG145" i="11"/>
  <c r="BE145" i="11"/>
  <c r="AA145" i="11"/>
  <c r="Y145" i="11"/>
  <c r="W145" i="11"/>
  <c r="BK145" i="11"/>
  <c r="N145" i="11"/>
  <c r="BF145" i="11" s="1"/>
  <c r="BI144" i="11"/>
  <c r="BH144" i="11"/>
  <c r="BG144" i="11"/>
  <c r="BE144" i="11"/>
  <c r="AA144" i="11"/>
  <c r="Y144" i="11"/>
  <c r="W144" i="11"/>
  <c r="BK144" i="11"/>
  <c r="N144" i="11"/>
  <c r="BF144" i="11" s="1"/>
  <c r="BI143" i="11"/>
  <c r="BH143" i="11"/>
  <c r="BG143" i="11"/>
  <c r="BE143" i="11"/>
  <c r="AA143" i="11"/>
  <c r="Y143" i="11"/>
  <c r="W143" i="11"/>
  <c r="BK143" i="11"/>
  <c r="N143" i="11"/>
  <c r="BF143" i="11" s="1"/>
  <c r="BI142" i="11"/>
  <c r="BH142" i="11"/>
  <c r="BG142" i="11"/>
  <c r="BE142" i="11"/>
  <c r="AA142" i="11"/>
  <c r="Y142" i="11"/>
  <c r="W142" i="11"/>
  <c r="BK142" i="11"/>
  <c r="N142" i="11"/>
  <c r="BF142" i="11" s="1"/>
  <c r="BI141" i="11"/>
  <c r="BH141" i="11"/>
  <c r="BG141" i="11"/>
  <c r="BE141" i="11"/>
  <c r="AA141" i="11"/>
  <c r="Y141" i="11"/>
  <c r="W141" i="11"/>
  <c r="BK141" i="11"/>
  <c r="N141" i="11"/>
  <c r="BF141" i="11" s="1"/>
  <c r="BI140" i="11"/>
  <c r="BH140" i="11"/>
  <c r="BG140" i="11"/>
  <c r="BE140" i="11"/>
  <c r="AA140" i="11"/>
  <c r="Y140" i="11"/>
  <c r="W140" i="11"/>
  <c r="BK140" i="11"/>
  <c r="N140" i="11"/>
  <c r="BF140" i="11" s="1"/>
  <c r="BI139" i="11"/>
  <c r="BH139" i="11"/>
  <c r="BG139" i="11"/>
  <c r="BE139" i="11"/>
  <c r="AA139" i="11"/>
  <c r="Y139" i="11"/>
  <c r="W139" i="11"/>
  <c r="BK139" i="11"/>
  <c r="N139" i="11"/>
  <c r="BF139" i="11" s="1"/>
  <c r="BI138" i="11"/>
  <c r="BH138" i="11"/>
  <c r="BG138" i="11"/>
  <c r="BE138" i="11"/>
  <c r="AA138" i="11"/>
  <c r="Y138" i="11"/>
  <c r="W138" i="11"/>
  <c r="BK138" i="11"/>
  <c r="N138" i="11"/>
  <c r="BF138" i="11" s="1"/>
  <c r="BI137" i="11"/>
  <c r="BH137" i="11"/>
  <c r="BG137" i="11"/>
  <c r="BE137" i="11"/>
  <c r="AA137" i="11"/>
  <c r="Y137" i="11"/>
  <c r="W137" i="11"/>
  <c r="BK137" i="11"/>
  <c r="N137" i="11"/>
  <c r="BF137" i="11" s="1"/>
  <c r="BI136" i="11"/>
  <c r="BH136" i="11"/>
  <c r="BG136" i="11"/>
  <c r="BE136" i="11"/>
  <c r="AA136" i="11"/>
  <c r="Y136" i="11"/>
  <c r="W136" i="11"/>
  <c r="BK136" i="11"/>
  <c r="N136" i="11"/>
  <c r="BF136" i="11" s="1"/>
  <c r="BI135" i="11"/>
  <c r="BH135" i="11"/>
  <c r="BG135" i="11"/>
  <c r="BE135" i="11"/>
  <c r="AA135" i="11"/>
  <c r="Y135" i="11"/>
  <c r="W135" i="11"/>
  <c r="BK135" i="11"/>
  <c r="N135" i="11"/>
  <c r="BF135" i="11" s="1"/>
  <c r="BI134" i="11"/>
  <c r="BH134" i="11"/>
  <c r="BG134" i="11"/>
  <c r="BE134" i="11"/>
  <c r="AA134" i="11"/>
  <c r="Y134" i="11"/>
  <c r="W134" i="11"/>
  <c r="BK134" i="11"/>
  <c r="N134" i="11"/>
  <c r="BF134" i="11" s="1"/>
  <c r="BI133" i="11"/>
  <c r="BH133" i="11"/>
  <c r="BG133" i="11"/>
  <c r="BE133" i="11"/>
  <c r="AA133" i="11"/>
  <c r="Y133" i="11"/>
  <c r="W133" i="11"/>
  <c r="BK133" i="11"/>
  <c r="N133" i="11"/>
  <c r="BF133" i="11" s="1"/>
  <c r="BI132" i="11"/>
  <c r="BH132" i="11"/>
  <c r="BG132" i="11"/>
  <c r="BE132" i="11"/>
  <c r="AA132" i="11"/>
  <c r="Y132" i="11"/>
  <c r="W132" i="11"/>
  <c r="BK132" i="11"/>
  <c r="N132" i="11"/>
  <c r="BF132" i="11" s="1"/>
  <c r="BI131" i="11"/>
  <c r="BH131" i="11"/>
  <c r="BG131" i="11"/>
  <c r="BE131" i="11"/>
  <c r="AA131" i="11"/>
  <c r="AA130" i="11" s="1"/>
  <c r="Y131" i="11"/>
  <c r="Y130" i="11" s="1"/>
  <c r="W131" i="11"/>
  <c r="W130" i="11" s="1"/>
  <c r="BK131" i="11"/>
  <c r="BK130" i="11" s="1"/>
  <c r="N131" i="11"/>
  <c r="BF131" i="11" s="1"/>
  <c r="F125" i="11"/>
  <c r="F122" i="11"/>
  <c r="F120" i="11"/>
  <c r="BI109" i="11"/>
  <c r="BH109" i="11"/>
  <c r="BG109" i="11"/>
  <c r="BE109" i="11"/>
  <c r="BI108" i="11"/>
  <c r="BH108" i="11"/>
  <c r="BG108" i="11"/>
  <c r="BE108" i="11"/>
  <c r="BI107" i="11"/>
  <c r="BH107" i="11"/>
  <c r="BG107" i="11"/>
  <c r="BE107" i="11"/>
  <c r="BI106" i="11"/>
  <c r="BH106" i="11"/>
  <c r="BG106" i="11"/>
  <c r="BE106" i="11"/>
  <c r="BI105" i="11"/>
  <c r="BH105" i="11"/>
  <c r="BG105" i="11"/>
  <c r="BE105" i="11"/>
  <c r="BI104" i="11"/>
  <c r="H36" i="11" s="1"/>
  <c r="BD98" i="1" s="1"/>
  <c r="BH104" i="11"/>
  <c r="H35" i="11" s="1"/>
  <c r="BC98" i="1" s="1"/>
  <c r="BG104" i="11"/>
  <c r="H34" i="11" s="1"/>
  <c r="BB98" i="1" s="1"/>
  <c r="BE104" i="11"/>
  <c r="H32" i="11" s="1"/>
  <c r="AZ98" i="1" s="1"/>
  <c r="F84" i="11"/>
  <c r="F81" i="11"/>
  <c r="F79" i="11"/>
  <c r="O21" i="11"/>
  <c r="E21" i="11"/>
  <c r="M125" i="11" s="1"/>
  <c r="O20" i="11"/>
  <c r="O18" i="11"/>
  <c r="E18" i="11"/>
  <c r="M124" i="11" s="1"/>
  <c r="O17" i="11"/>
  <c r="O12" i="11"/>
  <c r="E12" i="11"/>
  <c r="F124" i="11" s="1"/>
  <c r="O11" i="11"/>
  <c r="M122" i="11"/>
  <c r="F6" i="11"/>
  <c r="F119" i="11" s="1"/>
  <c r="AY97" i="1"/>
  <c r="AX97" i="1"/>
  <c r="BI169" i="10"/>
  <c r="BH169" i="10"/>
  <c r="BG169" i="10"/>
  <c r="BE169" i="10"/>
  <c r="BK169" i="10"/>
  <c r="N169" i="10" s="1"/>
  <c r="BF169" i="10" s="1"/>
  <c r="BI168" i="10"/>
  <c r="BH168" i="10"/>
  <c r="BG168" i="10"/>
  <c r="BF168" i="10"/>
  <c r="BE168" i="10"/>
  <c r="N168" i="10"/>
  <c r="BK168" i="10"/>
  <c r="BI167" i="10"/>
  <c r="BH167" i="10"/>
  <c r="BG167" i="10"/>
  <c r="BF167" i="10"/>
  <c r="BE167" i="10"/>
  <c r="N167" i="10"/>
  <c r="BK167" i="10"/>
  <c r="BI166" i="10"/>
  <c r="BH166" i="10"/>
  <c r="BG166" i="10"/>
  <c r="BF166" i="10"/>
  <c r="BE166" i="10"/>
  <c r="BK166" i="10"/>
  <c r="N166" i="10" s="1"/>
  <c r="BI165" i="10"/>
  <c r="BH165" i="10"/>
  <c r="BG165" i="10"/>
  <c r="BF165" i="10"/>
  <c r="BE165" i="10"/>
  <c r="N165" i="10"/>
  <c r="BK165" i="10"/>
  <c r="BI163" i="10"/>
  <c r="BH163" i="10"/>
  <c r="BG163" i="10"/>
  <c r="BF163" i="10"/>
  <c r="BE163" i="10"/>
  <c r="AA163" i="10"/>
  <c r="Y163" i="10"/>
  <c r="W163" i="10"/>
  <c r="BK163" i="10"/>
  <c r="N163" i="10"/>
  <c r="BI162" i="10"/>
  <c r="BH162" i="10"/>
  <c r="BG162" i="10"/>
  <c r="BE162" i="10"/>
  <c r="AA162" i="10"/>
  <c r="Y162" i="10"/>
  <c r="W162" i="10"/>
  <c r="BK162" i="10"/>
  <c r="N162" i="10"/>
  <c r="BF162" i="10" s="1"/>
  <c r="BI161" i="10"/>
  <c r="BH161" i="10"/>
  <c r="BG161" i="10"/>
  <c r="BE161" i="10"/>
  <c r="AA161" i="10"/>
  <c r="Y161" i="10"/>
  <c r="W161" i="10"/>
  <c r="BK161" i="10"/>
  <c r="N161" i="10"/>
  <c r="BF161" i="10" s="1"/>
  <c r="BI160" i="10"/>
  <c r="BH160" i="10"/>
  <c r="BG160" i="10"/>
  <c r="BF160" i="10"/>
  <c r="BE160" i="10"/>
  <c r="AA160" i="10"/>
  <c r="Y160" i="10"/>
  <c r="W160" i="10"/>
  <c r="BK160" i="10"/>
  <c r="N160" i="10"/>
  <c r="BI159" i="10"/>
  <c r="BH159" i="10"/>
  <c r="BG159" i="10"/>
  <c r="BF159" i="10"/>
  <c r="BE159" i="10"/>
  <c r="AA159" i="10"/>
  <c r="Y159" i="10"/>
  <c r="W159" i="10"/>
  <c r="BK159" i="10"/>
  <c r="N159" i="10"/>
  <c r="BI158" i="10"/>
  <c r="BH158" i="10"/>
  <c r="BG158" i="10"/>
  <c r="BE158" i="10"/>
  <c r="AA158" i="10"/>
  <c r="Y158" i="10"/>
  <c r="W158" i="10"/>
  <c r="BK158" i="10"/>
  <c r="N158" i="10"/>
  <c r="BF158" i="10" s="1"/>
  <c r="BI157" i="10"/>
  <c r="BH157" i="10"/>
  <c r="BG157" i="10"/>
  <c r="BE157" i="10"/>
  <c r="AA157" i="10"/>
  <c r="Y157" i="10"/>
  <c r="W157" i="10"/>
  <c r="BK157" i="10"/>
  <c r="N157" i="10"/>
  <c r="BF157" i="10" s="1"/>
  <c r="BI156" i="10"/>
  <c r="BH156" i="10"/>
  <c r="BG156" i="10"/>
  <c r="BF156" i="10"/>
  <c r="BE156" i="10"/>
  <c r="AA156" i="10"/>
  <c r="Y156" i="10"/>
  <c r="W156" i="10"/>
  <c r="BK156" i="10"/>
  <c r="N156" i="10"/>
  <c r="BI155" i="10"/>
  <c r="BH155" i="10"/>
  <c r="BG155" i="10"/>
  <c r="BF155" i="10"/>
  <c r="BE155" i="10"/>
  <c r="AA155" i="10"/>
  <c r="Y155" i="10"/>
  <c r="W155" i="10"/>
  <c r="BK155" i="10"/>
  <c r="N155" i="10"/>
  <c r="BI154" i="10"/>
  <c r="BH154" i="10"/>
  <c r="BG154" i="10"/>
  <c r="BE154" i="10"/>
  <c r="AA154" i="10"/>
  <c r="Y154" i="10"/>
  <c r="W154" i="10"/>
  <c r="BK154" i="10"/>
  <c r="N154" i="10"/>
  <c r="BF154" i="10" s="1"/>
  <c r="BI153" i="10"/>
  <c r="BH153" i="10"/>
  <c r="BG153" i="10"/>
  <c r="BE153" i="10"/>
  <c r="AA153" i="10"/>
  <c r="Y153" i="10"/>
  <c r="Y152" i="10" s="1"/>
  <c r="Y151" i="10" s="1"/>
  <c r="W153" i="10"/>
  <c r="W152" i="10" s="1"/>
  <c r="W151" i="10" s="1"/>
  <c r="BK153" i="10"/>
  <c r="N153" i="10"/>
  <c r="BF153" i="10" s="1"/>
  <c r="BI150" i="10"/>
  <c r="BH150" i="10"/>
  <c r="BG150" i="10"/>
  <c r="BF150" i="10"/>
  <c r="BE150" i="10"/>
  <c r="AA150" i="10"/>
  <c r="AA149" i="10" s="1"/>
  <c r="Y150" i="10"/>
  <c r="Y149" i="10" s="1"/>
  <c r="W150" i="10"/>
  <c r="W149" i="10" s="1"/>
  <c r="BK150" i="10"/>
  <c r="BK149" i="10" s="1"/>
  <c r="N149" i="10" s="1"/>
  <c r="N150" i="10"/>
  <c r="N95" i="10"/>
  <c r="BI148" i="10"/>
  <c r="BH148" i="10"/>
  <c r="BG148" i="10"/>
  <c r="BE148" i="10"/>
  <c r="AA148" i="10"/>
  <c r="Y148" i="10"/>
  <c r="W148" i="10"/>
  <c r="BK148" i="10"/>
  <c r="N148" i="10"/>
  <c r="BF148" i="10" s="1"/>
  <c r="BI147" i="10"/>
  <c r="BH147" i="10"/>
  <c r="BG147" i="10"/>
  <c r="BE147" i="10"/>
  <c r="AA147" i="10"/>
  <c r="Y147" i="10"/>
  <c r="W147" i="10"/>
  <c r="BK147" i="10"/>
  <c r="N147" i="10"/>
  <c r="BF147" i="10" s="1"/>
  <c r="BI146" i="10"/>
  <c r="BH146" i="10"/>
  <c r="BG146" i="10"/>
  <c r="BF146" i="10"/>
  <c r="BE146" i="10"/>
  <c r="AA146" i="10"/>
  <c r="Y146" i="10"/>
  <c r="W146" i="10"/>
  <c r="BK146" i="10"/>
  <c r="N146" i="10"/>
  <c r="BI145" i="10"/>
  <c r="BH145" i="10"/>
  <c r="BG145" i="10"/>
  <c r="BE145" i="10"/>
  <c r="AA145" i="10"/>
  <c r="Y145" i="10"/>
  <c r="W145" i="10"/>
  <c r="BK145" i="10"/>
  <c r="N145" i="10"/>
  <c r="BF145" i="10" s="1"/>
  <c r="BI144" i="10"/>
  <c r="BH144" i="10"/>
  <c r="BG144" i="10"/>
  <c r="BE144" i="10"/>
  <c r="AA144" i="10"/>
  <c r="Y144" i="10"/>
  <c r="W144" i="10"/>
  <c r="BK144" i="10"/>
  <c r="N144" i="10"/>
  <c r="BF144" i="10" s="1"/>
  <c r="BI143" i="10"/>
  <c r="BH143" i="10"/>
  <c r="BG143" i="10"/>
  <c r="BE143" i="10"/>
  <c r="AA143" i="10"/>
  <c r="AA142" i="10" s="1"/>
  <c r="Y143" i="10"/>
  <c r="Y142" i="10" s="1"/>
  <c r="W143" i="10"/>
  <c r="BK143" i="10"/>
  <c r="N143" i="10"/>
  <c r="BF143" i="10" s="1"/>
  <c r="BI141" i="10"/>
  <c r="BH141" i="10"/>
  <c r="BG141" i="10"/>
  <c r="BF141" i="10"/>
  <c r="BE141" i="10"/>
  <c r="AA141" i="10"/>
  <c r="Y141" i="10"/>
  <c r="W141" i="10"/>
  <c r="BK141" i="10"/>
  <c r="N141" i="10"/>
  <c r="BI140" i="10"/>
  <c r="BH140" i="10"/>
  <c r="BG140" i="10"/>
  <c r="BE140" i="10"/>
  <c r="AA140" i="10"/>
  <c r="AA139" i="10" s="1"/>
  <c r="Y140" i="10"/>
  <c r="Y139" i="10" s="1"/>
  <c r="W140" i="10"/>
  <c r="W139" i="10" s="1"/>
  <c r="BK140" i="10"/>
  <c r="BK139" i="10" s="1"/>
  <c r="N139" i="10" s="1"/>
  <c r="N93" i="10" s="1"/>
  <c r="N140" i="10"/>
  <c r="BF140" i="10" s="1"/>
  <c r="BI138" i="10"/>
  <c r="BH138" i="10"/>
  <c r="BG138" i="10"/>
  <c r="BE138" i="10"/>
  <c r="AA138" i="10"/>
  <c r="AA137" i="10" s="1"/>
  <c r="Y138" i="10"/>
  <c r="Y137" i="10" s="1"/>
  <c r="W138" i="10"/>
  <c r="W137" i="10" s="1"/>
  <c r="BK138" i="10"/>
  <c r="BK137" i="10" s="1"/>
  <c r="N137" i="10" s="1"/>
  <c r="N92" i="10" s="1"/>
  <c r="N138" i="10"/>
  <c r="BF138" i="10" s="1"/>
  <c r="BI136" i="10"/>
  <c r="BH136" i="10"/>
  <c r="BG136" i="10"/>
  <c r="BF136" i="10"/>
  <c r="BE136" i="10"/>
  <c r="AA136" i="10"/>
  <c r="Y136" i="10"/>
  <c r="W136" i="10"/>
  <c r="BK136" i="10"/>
  <c r="N136" i="10"/>
  <c r="BI135" i="10"/>
  <c r="BH135" i="10"/>
  <c r="BG135" i="10"/>
  <c r="BE135" i="10"/>
  <c r="AA135" i="10"/>
  <c r="Y135" i="10"/>
  <c r="W135" i="10"/>
  <c r="BK135" i="10"/>
  <c r="N135" i="10"/>
  <c r="BF135" i="10" s="1"/>
  <c r="BI134" i="10"/>
  <c r="BH134" i="10"/>
  <c r="BG134" i="10"/>
  <c r="BE134" i="10"/>
  <c r="AA134" i="10"/>
  <c r="Y134" i="10"/>
  <c r="W134" i="10"/>
  <c r="BK134" i="10"/>
  <c r="N134" i="10"/>
  <c r="BF134" i="10" s="1"/>
  <c r="BI133" i="10"/>
  <c r="BH133" i="10"/>
  <c r="BG133" i="10"/>
  <c r="BF133" i="10"/>
  <c r="BE133" i="10"/>
  <c r="AA133" i="10"/>
  <c r="Y133" i="10"/>
  <c r="W133" i="10"/>
  <c r="BK133" i="10"/>
  <c r="N133" i="10"/>
  <c r="BI132" i="10"/>
  <c r="BH132" i="10"/>
  <c r="BG132" i="10"/>
  <c r="BF132" i="10"/>
  <c r="BE132" i="10"/>
  <c r="AA132" i="10"/>
  <c r="Y132" i="10"/>
  <c r="W132" i="10"/>
  <c r="BK132" i="10"/>
  <c r="N132" i="10"/>
  <c r="BI130" i="10"/>
  <c r="BH130" i="10"/>
  <c r="BG130" i="10"/>
  <c r="BF130" i="10"/>
  <c r="BE130" i="10"/>
  <c r="AA130" i="10"/>
  <c r="Y130" i="10"/>
  <c r="W130" i="10"/>
  <c r="BK130" i="10"/>
  <c r="N130" i="10"/>
  <c r="BI129" i="10"/>
  <c r="BH129" i="10"/>
  <c r="BG129" i="10"/>
  <c r="BE129" i="10"/>
  <c r="AA129" i="10"/>
  <c r="Y129" i="10"/>
  <c r="W129" i="10"/>
  <c r="BK129" i="10"/>
  <c r="N129" i="10"/>
  <c r="BF129" i="10" s="1"/>
  <c r="BI128" i="10"/>
  <c r="BH128" i="10"/>
  <c r="BG128" i="10"/>
  <c r="BF128" i="10"/>
  <c r="BE128" i="10"/>
  <c r="AA128" i="10"/>
  <c r="Y128" i="10"/>
  <c r="W128" i="10"/>
  <c r="BK128" i="10"/>
  <c r="N128" i="10"/>
  <c r="M122" i="10"/>
  <c r="F119" i="10"/>
  <c r="F117" i="10"/>
  <c r="BI106" i="10"/>
  <c r="BH106" i="10"/>
  <c r="BG106" i="10"/>
  <c r="BE106" i="10"/>
  <c r="BI105" i="10"/>
  <c r="BH105" i="10"/>
  <c r="BG105" i="10"/>
  <c r="BE105" i="10"/>
  <c r="BI104" i="10"/>
  <c r="BH104" i="10"/>
  <c r="BG104" i="10"/>
  <c r="BE104" i="10"/>
  <c r="BI103" i="10"/>
  <c r="BH103" i="10"/>
  <c r="BG103" i="10"/>
  <c r="BE103" i="10"/>
  <c r="BI102" i="10"/>
  <c r="BH102" i="10"/>
  <c r="BG102" i="10"/>
  <c r="BE102" i="10"/>
  <c r="BI101" i="10"/>
  <c r="H36" i="10" s="1"/>
  <c r="BD97" i="1" s="1"/>
  <c r="BH101" i="10"/>
  <c r="H35" i="10" s="1"/>
  <c r="BC97" i="1" s="1"/>
  <c r="BG101" i="10"/>
  <c r="H34" i="10" s="1"/>
  <c r="BB97" i="1" s="1"/>
  <c r="BE101" i="10"/>
  <c r="M84" i="10"/>
  <c r="F81" i="10"/>
  <c r="F79" i="10"/>
  <c r="O21" i="10"/>
  <c r="E21" i="10"/>
  <c r="O20" i="10"/>
  <c r="O18" i="10"/>
  <c r="E18" i="10"/>
  <c r="M121" i="10" s="1"/>
  <c r="O17" i="10"/>
  <c r="O15" i="10"/>
  <c r="E15" i="10"/>
  <c r="F122" i="10" s="1"/>
  <c r="O14" i="10"/>
  <c r="O12" i="10"/>
  <c r="E12" i="10"/>
  <c r="F121" i="10" s="1"/>
  <c r="O11" i="10"/>
  <c r="M119" i="10"/>
  <c r="F6" i="10"/>
  <c r="F116" i="10" s="1"/>
  <c r="Y174" i="9"/>
  <c r="W156" i="9"/>
  <c r="AA145" i="9"/>
  <c r="Y129" i="9"/>
  <c r="AY96" i="1"/>
  <c r="AX96" i="1"/>
  <c r="BI184" i="9"/>
  <c r="BH184" i="9"/>
  <c r="BG184" i="9"/>
  <c r="BE184" i="9"/>
  <c r="BK184" i="9"/>
  <c r="N184" i="9" s="1"/>
  <c r="BF184" i="9" s="1"/>
  <c r="BI183" i="9"/>
  <c r="BH183" i="9"/>
  <c r="BG183" i="9"/>
  <c r="BE183" i="9"/>
  <c r="BK183" i="9"/>
  <c r="N183" i="9" s="1"/>
  <c r="BF183" i="9" s="1"/>
  <c r="BI182" i="9"/>
  <c r="BH182" i="9"/>
  <c r="BG182" i="9"/>
  <c r="BF182" i="9"/>
  <c r="BE182" i="9"/>
  <c r="N182" i="9"/>
  <c r="BK182" i="9"/>
  <c r="BI181" i="9"/>
  <c r="BH181" i="9"/>
  <c r="BG181" i="9"/>
  <c r="BF181" i="9"/>
  <c r="BE181" i="9"/>
  <c r="N181" i="9"/>
  <c r="BK181" i="9"/>
  <c r="BI180" i="9"/>
  <c r="BH180" i="9"/>
  <c r="BG180" i="9"/>
  <c r="BF180" i="9"/>
  <c r="BE180" i="9"/>
  <c r="N180" i="9"/>
  <c r="BK180" i="9"/>
  <c r="BK179" i="9" s="1"/>
  <c r="N179" i="9" s="1"/>
  <c r="N100" i="9" s="1"/>
  <c r="BI178" i="9"/>
  <c r="BH178" i="9"/>
  <c r="BG178" i="9"/>
  <c r="BE178" i="9"/>
  <c r="AA178" i="9"/>
  <c r="Y178" i="9"/>
  <c r="W178" i="9"/>
  <c r="BK178" i="9"/>
  <c r="N178" i="9"/>
  <c r="BF178" i="9" s="1"/>
  <c r="BI177" i="9"/>
  <c r="BH177" i="9"/>
  <c r="BG177" i="9"/>
  <c r="BE177" i="9"/>
  <c r="AA177" i="9"/>
  <c r="AA176" i="9" s="1"/>
  <c r="Y177" i="9"/>
  <c r="Y176" i="9" s="1"/>
  <c r="W177" i="9"/>
  <c r="W176" i="9" s="1"/>
  <c r="BK177" i="9"/>
  <c r="BK176" i="9" s="1"/>
  <c r="N176" i="9" s="1"/>
  <c r="N99" i="9" s="1"/>
  <c r="N177" i="9"/>
  <c r="BF177" i="9" s="1"/>
  <c r="BI175" i="9"/>
  <c r="BH175" i="9"/>
  <c r="BG175" i="9"/>
  <c r="BF175" i="9"/>
  <c r="BE175" i="9"/>
  <c r="AA175" i="9"/>
  <c r="AA174" i="9" s="1"/>
  <c r="Y175" i="9"/>
  <c r="W175" i="9"/>
  <c r="W174" i="9" s="1"/>
  <c r="BK175" i="9"/>
  <c r="BK174" i="9" s="1"/>
  <c r="N174" i="9" s="1"/>
  <c r="N98" i="9" s="1"/>
  <c r="N175" i="9"/>
  <c r="BI173" i="9"/>
  <c r="BH173" i="9"/>
  <c r="BG173" i="9"/>
  <c r="BE173" i="9"/>
  <c r="AA173" i="9"/>
  <c r="Y173" i="9"/>
  <c r="W173" i="9"/>
  <c r="BK173" i="9"/>
  <c r="N173" i="9"/>
  <c r="BF173" i="9" s="1"/>
  <c r="BI172" i="9"/>
  <c r="BH172" i="9"/>
  <c r="BG172" i="9"/>
  <c r="BE172" i="9"/>
  <c r="AA172" i="9"/>
  <c r="AA171" i="9" s="1"/>
  <c r="Y172" i="9"/>
  <c r="Y171" i="9" s="1"/>
  <c r="Y170" i="9" s="1"/>
  <c r="W172" i="9"/>
  <c r="W171" i="9" s="1"/>
  <c r="BK172" i="9"/>
  <c r="BK171" i="9" s="1"/>
  <c r="N172" i="9"/>
  <c r="BF172" i="9" s="1"/>
  <c r="BI169" i="9"/>
  <c r="BH169" i="9"/>
  <c r="BG169" i="9"/>
  <c r="BF169" i="9"/>
  <c r="BE169" i="9"/>
  <c r="AA169" i="9"/>
  <c r="Y169" i="9"/>
  <c r="W169" i="9"/>
  <c r="BK169" i="9"/>
  <c r="N169" i="9"/>
  <c r="BI168" i="9"/>
  <c r="BH168" i="9"/>
  <c r="BG168" i="9"/>
  <c r="BE168" i="9"/>
  <c r="AA168" i="9"/>
  <c r="Y168" i="9"/>
  <c r="W168" i="9"/>
  <c r="BK168" i="9"/>
  <c r="N168" i="9"/>
  <c r="BF168" i="9" s="1"/>
  <c r="BI167" i="9"/>
  <c r="BH167" i="9"/>
  <c r="BG167" i="9"/>
  <c r="BE167" i="9"/>
  <c r="AA167" i="9"/>
  <c r="Y167" i="9"/>
  <c r="W167" i="9"/>
  <c r="BK167" i="9"/>
  <c r="N167" i="9"/>
  <c r="BF167" i="9" s="1"/>
  <c r="BI166" i="9"/>
  <c r="BH166" i="9"/>
  <c r="BG166" i="9"/>
  <c r="BE166" i="9"/>
  <c r="AA166" i="9"/>
  <c r="Y166" i="9"/>
  <c r="W166" i="9"/>
  <c r="BK166" i="9"/>
  <c r="N166" i="9"/>
  <c r="BF166" i="9" s="1"/>
  <c r="BI165" i="9"/>
  <c r="BH165" i="9"/>
  <c r="BG165" i="9"/>
  <c r="BF165" i="9"/>
  <c r="BE165" i="9"/>
  <c r="AA165" i="9"/>
  <c r="Y165" i="9"/>
  <c r="W165" i="9"/>
  <c r="BK165" i="9"/>
  <c r="N165" i="9"/>
  <c r="BI164" i="9"/>
  <c r="BH164" i="9"/>
  <c r="BG164" i="9"/>
  <c r="BE164" i="9"/>
  <c r="AA164" i="9"/>
  <c r="Y164" i="9"/>
  <c r="W164" i="9"/>
  <c r="BK164" i="9"/>
  <c r="N164" i="9"/>
  <c r="BF164" i="9" s="1"/>
  <c r="BI163" i="9"/>
  <c r="BH163" i="9"/>
  <c r="BG163" i="9"/>
  <c r="BE163" i="9"/>
  <c r="AA163" i="9"/>
  <c r="Y163" i="9"/>
  <c r="W163" i="9"/>
  <c r="BK163" i="9"/>
  <c r="N163" i="9"/>
  <c r="BF163" i="9" s="1"/>
  <c r="BI162" i="9"/>
  <c r="BH162" i="9"/>
  <c r="BG162" i="9"/>
  <c r="BE162" i="9"/>
  <c r="AA162" i="9"/>
  <c r="Y162" i="9"/>
  <c r="W162" i="9"/>
  <c r="BK162" i="9"/>
  <c r="N162" i="9"/>
  <c r="BF162" i="9" s="1"/>
  <c r="BI161" i="9"/>
  <c r="BH161" i="9"/>
  <c r="BG161" i="9"/>
  <c r="BF161" i="9"/>
  <c r="BE161" i="9"/>
  <c r="AA161" i="9"/>
  <c r="Y161" i="9"/>
  <c r="W161" i="9"/>
  <c r="BK161" i="9"/>
  <c r="N161" i="9"/>
  <c r="BI160" i="9"/>
  <c r="BH160" i="9"/>
  <c r="BG160" i="9"/>
  <c r="BE160" i="9"/>
  <c r="AA160" i="9"/>
  <c r="Y160" i="9"/>
  <c r="W160" i="9"/>
  <c r="BK160" i="9"/>
  <c r="N160" i="9"/>
  <c r="BF160" i="9" s="1"/>
  <c r="BI159" i="9"/>
  <c r="BH159" i="9"/>
  <c r="BG159" i="9"/>
  <c r="BE159" i="9"/>
  <c r="AA159" i="9"/>
  <c r="Y159" i="9"/>
  <c r="W159" i="9"/>
  <c r="BK159" i="9"/>
  <c r="N159" i="9"/>
  <c r="BF159" i="9" s="1"/>
  <c r="BI158" i="9"/>
  <c r="BH158" i="9"/>
  <c r="BG158" i="9"/>
  <c r="BE158" i="9"/>
  <c r="AA158" i="9"/>
  <c r="Y158" i="9"/>
  <c r="W158" i="9"/>
  <c r="BK158" i="9"/>
  <c r="N158" i="9"/>
  <c r="BF158" i="9" s="1"/>
  <c r="BI157" i="9"/>
  <c r="BH157" i="9"/>
  <c r="BG157" i="9"/>
  <c r="BF157" i="9"/>
  <c r="BE157" i="9"/>
  <c r="AA157" i="9"/>
  <c r="AA156" i="9" s="1"/>
  <c r="Y157" i="9"/>
  <c r="W157" i="9"/>
  <c r="BK157" i="9"/>
  <c r="N157" i="9"/>
  <c r="BI155" i="9"/>
  <c r="BH155" i="9"/>
  <c r="BG155" i="9"/>
  <c r="BE155" i="9"/>
  <c r="AA155" i="9"/>
  <c r="AA154" i="9" s="1"/>
  <c r="Y155" i="9"/>
  <c r="Y154" i="9" s="1"/>
  <c r="W155" i="9"/>
  <c r="W154" i="9" s="1"/>
  <c r="BK155" i="9"/>
  <c r="BK154" i="9" s="1"/>
  <c r="N154" i="9" s="1"/>
  <c r="N94" i="9" s="1"/>
  <c r="N155" i="9"/>
  <c r="BF155" i="9" s="1"/>
  <c r="BI153" i="9"/>
  <c r="BH153" i="9"/>
  <c r="BG153" i="9"/>
  <c r="BE153" i="9"/>
  <c r="AA153" i="9"/>
  <c r="Y153" i="9"/>
  <c r="W153" i="9"/>
  <c r="BK153" i="9"/>
  <c r="N153" i="9"/>
  <c r="BF153" i="9" s="1"/>
  <c r="BI152" i="9"/>
  <c r="BH152" i="9"/>
  <c r="BG152" i="9"/>
  <c r="BF152" i="9"/>
  <c r="BE152" i="9"/>
  <c r="AA152" i="9"/>
  <c r="Y152" i="9"/>
  <c r="W152" i="9"/>
  <c r="BK152" i="9"/>
  <c r="N152" i="9"/>
  <c r="BI151" i="9"/>
  <c r="BH151" i="9"/>
  <c r="BG151" i="9"/>
  <c r="BE151" i="9"/>
  <c r="AA151" i="9"/>
  <c r="Y151" i="9"/>
  <c r="W151" i="9"/>
  <c r="BK151" i="9"/>
  <c r="N151" i="9"/>
  <c r="BF151" i="9" s="1"/>
  <c r="BI150" i="9"/>
  <c r="BH150" i="9"/>
  <c r="BG150" i="9"/>
  <c r="BE150" i="9"/>
  <c r="AA150" i="9"/>
  <c r="Y150" i="9"/>
  <c r="W150" i="9"/>
  <c r="BK150" i="9"/>
  <c r="N150" i="9"/>
  <c r="BF150" i="9" s="1"/>
  <c r="BI149" i="9"/>
  <c r="BH149" i="9"/>
  <c r="BG149" i="9"/>
  <c r="BE149" i="9"/>
  <c r="AA149" i="9"/>
  <c r="Y149" i="9"/>
  <c r="W149" i="9"/>
  <c r="BK149" i="9"/>
  <c r="N149" i="9"/>
  <c r="BF149" i="9" s="1"/>
  <c r="BI148" i="9"/>
  <c r="BH148" i="9"/>
  <c r="BG148" i="9"/>
  <c r="BF148" i="9"/>
  <c r="BE148" i="9"/>
  <c r="AA148" i="9"/>
  <c r="Y148" i="9"/>
  <c r="W148" i="9"/>
  <c r="BK148" i="9"/>
  <c r="N148" i="9"/>
  <c r="BI147" i="9"/>
  <c r="BH147" i="9"/>
  <c r="BG147" i="9"/>
  <c r="BE147" i="9"/>
  <c r="AA147" i="9"/>
  <c r="Y147" i="9"/>
  <c r="W147" i="9"/>
  <c r="BK147" i="9"/>
  <c r="N147" i="9"/>
  <c r="BF147" i="9" s="1"/>
  <c r="BI146" i="9"/>
  <c r="BH146" i="9"/>
  <c r="BG146" i="9"/>
  <c r="BF146" i="9"/>
  <c r="BE146" i="9"/>
  <c r="AA146" i="9"/>
  <c r="Y146" i="9"/>
  <c r="Y145" i="9" s="1"/>
  <c r="W146" i="9"/>
  <c r="W145" i="9" s="1"/>
  <c r="BK146" i="9"/>
  <c r="BK145" i="9" s="1"/>
  <c r="N145" i="9" s="1"/>
  <c r="N93" i="9" s="1"/>
  <c r="N146" i="9"/>
  <c r="BI144" i="9"/>
  <c r="BH144" i="9"/>
  <c r="BG144" i="9"/>
  <c r="BF144" i="9"/>
  <c r="BE144" i="9"/>
  <c r="AA144" i="9"/>
  <c r="Y144" i="9"/>
  <c r="W144" i="9"/>
  <c r="BK144" i="9"/>
  <c r="N144" i="9"/>
  <c r="BI143" i="9"/>
  <c r="BH143" i="9"/>
  <c r="BG143" i="9"/>
  <c r="BF143" i="9"/>
  <c r="BE143" i="9"/>
  <c r="AA143" i="9"/>
  <c r="Y143" i="9"/>
  <c r="W143" i="9"/>
  <c r="BK143" i="9"/>
  <c r="N143" i="9"/>
  <c r="BI142" i="9"/>
  <c r="BH142" i="9"/>
  <c r="BG142" i="9"/>
  <c r="BE142" i="9"/>
  <c r="AA142" i="9"/>
  <c r="Y142" i="9"/>
  <c r="W142" i="9"/>
  <c r="BK142" i="9"/>
  <c r="N142" i="9"/>
  <c r="BF142" i="9" s="1"/>
  <c r="BI141" i="9"/>
  <c r="BH141" i="9"/>
  <c r="BG141" i="9"/>
  <c r="BE141" i="9"/>
  <c r="AA141" i="9"/>
  <c r="Y141" i="9"/>
  <c r="Y140" i="9" s="1"/>
  <c r="W141" i="9"/>
  <c r="W140" i="9" s="1"/>
  <c r="BK141" i="9"/>
  <c r="BK140" i="9" s="1"/>
  <c r="N140" i="9" s="1"/>
  <c r="N92" i="9" s="1"/>
  <c r="N141" i="9"/>
  <c r="BF141" i="9" s="1"/>
  <c r="BI139" i="9"/>
  <c r="BH139" i="9"/>
  <c r="BG139" i="9"/>
  <c r="BF139" i="9"/>
  <c r="BE139" i="9"/>
  <c r="AA139" i="9"/>
  <c r="Y139" i="9"/>
  <c r="W139" i="9"/>
  <c r="BK139" i="9"/>
  <c r="N139" i="9"/>
  <c r="BI138" i="9"/>
  <c r="BH138" i="9"/>
  <c r="BG138" i="9"/>
  <c r="BE138" i="9"/>
  <c r="AA138" i="9"/>
  <c r="Y138" i="9"/>
  <c r="W138" i="9"/>
  <c r="BK138" i="9"/>
  <c r="N138" i="9"/>
  <c r="BF138" i="9" s="1"/>
  <c r="BI137" i="9"/>
  <c r="BH137" i="9"/>
  <c r="BG137" i="9"/>
  <c r="BF137" i="9"/>
  <c r="BE137" i="9"/>
  <c r="AA137" i="9"/>
  <c r="Y137" i="9"/>
  <c r="W137" i="9"/>
  <c r="BK137" i="9"/>
  <c r="N137" i="9"/>
  <c r="BI136" i="9"/>
  <c r="BH136" i="9"/>
  <c r="BG136" i="9"/>
  <c r="BE136" i="9"/>
  <c r="AA136" i="9"/>
  <c r="Y136" i="9"/>
  <c r="W136" i="9"/>
  <c r="BK136" i="9"/>
  <c r="N136" i="9"/>
  <c r="BF136" i="9" s="1"/>
  <c r="BI135" i="9"/>
  <c r="BH135" i="9"/>
  <c r="BG135" i="9"/>
  <c r="BF135" i="9"/>
  <c r="BE135" i="9"/>
  <c r="H32" i="9" s="1"/>
  <c r="AZ96" i="1" s="1"/>
  <c r="AA135" i="9"/>
  <c r="Y135" i="9"/>
  <c r="W135" i="9"/>
  <c r="BK135" i="9"/>
  <c r="N135" i="9"/>
  <c r="BI134" i="9"/>
  <c r="BH134" i="9"/>
  <c r="BG134" i="9"/>
  <c r="BE134" i="9"/>
  <c r="AA134" i="9"/>
  <c r="AA133" i="9" s="1"/>
  <c r="Y134" i="9"/>
  <c r="Y133" i="9" s="1"/>
  <c r="W134" i="9"/>
  <c r="W133" i="9" s="1"/>
  <c r="BK134" i="9"/>
  <c r="BK133" i="9" s="1"/>
  <c r="N133" i="9" s="1"/>
  <c r="N91" i="9" s="1"/>
  <c r="N134" i="9"/>
  <c r="BF134" i="9" s="1"/>
  <c r="BI132" i="9"/>
  <c r="BH132" i="9"/>
  <c r="BG132" i="9"/>
  <c r="BE132" i="9"/>
  <c r="AA132" i="9"/>
  <c r="Y132" i="9"/>
  <c r="W132" i="9"/>
  <c r="BK132" i="9"/>
  <c r="N132" i="9"/>
  <c r="BF132" i="9" s="1"/>
  <c r="BI131" i="9"/>
  <c r="BH131" i="9"/>
  <c r="BG131" i="9"/>
  <c r="BF131" i="9"/>
  <c r="BE131" i="9"/>
  <c r="AA131" i="9"/>
  <c r="AA129" i="9" s="1"/>
  <c r="Y131" i="9"/>
  <c r="W131" i="9"/>
  <c r="BK131" i="9"/>
  <c r="N131" i="9"/>
  <c r="BI130" i="9"/>
  <c r="BH130" i="9"/>
  <c r="BG130" i="9"/>
  <c r="BF130" i="9"/>
  <c r="BE130" i="9"/>
  <c r="AA130" i="9"/>
  <c r="Y130" i="9"/>
  <c r="W130" i="9"/>
  <c r="W129" i="9" s="1"/>
  <c r="BK130" i="9"/>
  <c r="BK129" i="9" s="1"/>
  <c r="N129" i="9" s="1"/>
  <c r="N90" i="9" s="1"/>
  <c r="N130" i="9"/>
  <c r="F121" i="9"/>
  <c r="F119" i="9"/>
  <c r="BI108" i="9"/>
  <c r="BH108" i="9"/>
  <c r="BG108" i="9"/>
  <c r="BE108" i="9"/>
  <c r="BI107" i="9"/>
  <c r="BH107" i="9"/>
  <c r="BG107" i="9"/>
  <c r="BE107" i="9"/>
  <c r="BI106" i="9"/>
  <c r="BH106" i="9"/>
  <c r="BG106" i="9"/>
  <c r="BE106" i="9"/>
  <c r="BI105" i="9"/>
  <c r="BH105" i="9"/>
  <c r="BG105" i="9"/>
  <c r="BE105" i="9"/>
  <c r="BI104" i="9"/>
  <c r="BH104" i="9"/>
  <c r="BG104" i="9"/>
  <c r="BE104" i="9"/>
  <c r="BI103" i="9"/>
  <c r="BH103" i="9"/>
  <c r="BG103" i="9"/>
  <c r="BE103" i="9"/>
  <c r="F81" i="9"/>
  <c r="F79" i="9"/>
  <c r="O21" i="9"/>
  <c r="E21" i="9"/>
  <c r="M124" i="9" s="1"/>
  <c r="O20" i="9"/>
  <c r="O18" i="9"/>
  <c r="E18" i="9"/>
  <c r="M123" i="9" s="1"/>
  <c r="O17" i="9"/>
  <c r="O15" i="9"/>
  <c r="E15" i="9"/>
  <c r="F124" i="9" s="1"/>
  <c r="O14" i="9"/>
  <c r="O12" i="9"/>
  <c r="E12" i="9"/>
  <c r="F123" i="9" s="1"/>
  <c r="O11" i="9"/>
  <c r="M121" i="9"/>
  <c r="F6" i="9"/>
  <c r="F78" i="9" s="1"/>
  <c r="AA168" i="8"/>
  <c r="AY95" i="1"/>
  <c r="AX95" i="1"/>
  <c r="BI199" i="8"/>
  <c r="BH199" i="8"/>
  <c r="BG199" i="8"/>
  <c r="BE199" i="8"/>
  <c r="BK199" i="8"/>
  <c r="N199" i="8" s="1"/>
  <c r="BF199" i="8" s="1"/>
  <c r="BI198" i="8"/>
  <c r="BH198" i="8"/>
  <c r="BG198" i="8"/>
  <c r="BE198" i="8"/>
  <c r="N198" i="8"/>
  <c r="BF198" i="8" s="1"/>
  <c r="BK198" i="8"/>
  <c r="BI197" i="8"/>
  <c r="BH197" i="8"/>
  <c r="BG197" i="8"/>
  <c r="BE197" i="8"/>
  <c r="BK197" i="8"/>
  <c r="N197" i="8" s="1"/>
  <c r="BF197" i="8" s="1"/>
  <c r="BI196" i="8"/>
  <c r="BH196" i="8"/>
  <c r="BG196" i="8"/>
  <c r="BE196" i="8"/>
  <c r="BK196" i="8"/>
  <c r="N196" i="8" s="1"/>
  <c r="BF196" i="8" s="1"/>
  <c r="BI195" i="8"/>
  <c r="BH195" i="8"/>
  <c r="BG195" i="8"/>
  <c r="BE195" i="8"/>
  <c r="BK195" i="8"/>
  <c r="BI193" i="8"/>
  <c r="BH193" i="8"/>
  <c r="BG193" i="8"/>
  <c r="BE193" i="8"/>
  <c r="AA193" i="8"/>
  <c r="Y193" i="8"/>
  <c r="W193" i="8"/>
  <c r="BK193" i="8"/>
  <c r="N193" i="8"/>
  <c r="BF193" i="8" s="1"/>
  <c r="BI192" i="8"/>
  <c r="BH192" i="8"/>
  <c r="BG192" i="8"/>
  <c r="BF192" i="8"/>
  <c r="BE192" i="8"/>
  <c r="AA192" i="8"/>
  <c r="Y192" i="8"/>
  <c r="W192" i="8"/>
  <c r="BK192" i="8"/>
  <c r="N192" i="8"/>
  <c r="BI191" i="8"/>
  <c r="BH191" i="8"/>
  <c r="BG191" i="8"/>
  <c r="BF191" i="8"/>
  <c r="BE191" i="8"/>
  <c r="AA191" i="8"/>
  <c r="Y191" i="8"/>
  <c r="W191" i="8"/>
  <c r="BK191" i="8"/>
  <c r="N191" i="8"/>
  <c r="BI190" i="8"/>
  <c r="BH190" i="8"/>
  <c r="BG190" i="8"/>
  <c r="BE190" i="8"/>
  <c r="AA190" i="8"/>
  <c r="Y190" i="8"/>
  <c r="W190" i="8"/>
  <c r="BK190" i="8"/>
  <c r="N190" i="8"/>
  <c r="BF190" i="8" s="1"/>
  <c r="BI189" i="8"/>
  <c r="BH189" i="8"/>
  <c r="BG189" i="8"/>
  <c r="BE189" i="8"/>
  <c r="AA189" i="8"/>
  <c r="Y189" i="8"/>
  <c r="W189" i="8"/>
  <c r="BK189" i="8"/>
  <c r="N189" i="8"/>
  <c r="BF189" i="8" s="1"/>
  <c r="BI188" i="8"/>
  <c r="BH188" i="8"/>
  <c r="BG188" i="8"/>
  <c r="BF188" i="8"/>
  <c r="BE188" i="8"/>
  <c r="AA188" i="8"/>
  <c r="Y188" i="8"/>
  <c r="W188" i="8"/>
  <c r="BK188" i="8"/>
  <c r="N188" i="8"/>
  <c r="BI187" i="8"/>
  <c r="BH187" i="8"/>
  <c r="BG187" i="8"/>
  <c r="BF187" i="8"/>
  <c r="BE187" i="8"/>
  <c r="AA187" i="8"/>
  <c r="Y187" i="8"/>
  <c r="W187" i="8"/>
  <c r="BK187" i="8"/>
  <c r="N187" i="8"/>
  <c r="BI186" i="8"/>
  <c r="BH186" i="8"/>
  <c r="BG186" i="8"/>
  <c r="BE186" i="8"/>
  <c r="AA186" i="8"/>
  <c r="Y186" i="8"/>
  <c r="W186" i="8"/>
  <c r="BK186" i="8"/>
  <c r="N186" i="8"/>
  <c r="BF186" i="8" s="1"/>
  <c r="BI185" i="8"/>
  <c r="BH185" i="8"/>
  <c r="BG185" i="8"/>
  <c r="BE185" i="8"/>
  <c r="AA185" i="8"/>
  <c r="Y185" i="8"/>
  <c r="W185" i="8"/>
  <c r="BK185" i="8"/>
  <c r="N185" i="8"/>
  <c r="BF185" i="8" s="1"/>
  <c r="BI184" i="8"/>
  <c r="BH184" i="8"/>
  <c r="BG184" i="8"/>
  <c r="BF184" i="8"/>
  <c r="BE184" i="8"/>
  <c r="AA184" i="8"/>
  <c r="Y184" i="8"/>
  <c r="W184" i="8"/>
  <c r="BK184" i="8"/>
  <c r="N184" i="8"/>
  <c r="BI183" i="8"/>
  <c r="BH183" i="8"/>
  <c r="BG183" i="8"/>
  <c r="BF183" i="8"/>
  <c r="BE183" i="8"/>
  <c r="AA183" i="8"/>
  <c r="Y183" i="8"/>
  <c r="W183" i="8"/>
  <c r="BK183" i="8"/>
  <c r="N183" i="8"/>
  <c r="BI182" i="8"/>
  <c r="BH182" i="8"/>
  <c r="BG182" i="8"/>
  <c r="BE182" i="8"/>
  <c r="AA182" i="8"/>
  <c r="Y182" i="8"/>
  <c r="W182" i="8"/>
  <c r="BK182" i="8"/>
  <c r="BK180" i="8" s="1"/>
  <c r="N180" i="8" s="1"/>
  <c r="N94" i="8" s="1"/>
  <c r="N182" i="8"/>
  <c r="BF182" i="8" s="1"/>
  <c r="BI181" i="8"/>
  <c r="BH181" i="8"/>
  <c r="BG181" i="8"/>
  <c r="BE181" i="8"/>
  <c r="AA181" i="8"/>
  <c r="Y181" i="8"/>
  <c r="Y180" i="8" s="1"/>
  <c r="W181" i="8"/>
  <c r="BK181" i="8"/>
  <c r="N181" i="8"/>
  <c r="BF181" i="8" s="1"/>
  <c r="BI179" i="8"/>
  <c r="BH179" i="8"/>
  <c r="BG179" i="8"/>
  <c r="BF179" i="8"/>
  <c r="BE179" i="8"/>
  <c r="AA179" i="8"/>
  <c r="Y179" i="8"/>
  <c r="W179" i="8"/>
  <c r="BK179" i="8"/>
  <c r="N179" i="8"/>
  <c r="BI178" i="8"/>
  <c r="BH178" i="8"/>
  <c r="BG178" i="8"/>
  <c r="BE178" i="8"/>
  <c r="AA178" i="8"/>
  <c r="Y178" i="8"/>
  <c r="W178" i="8"/>
  <c r="BK178" i="8"/>
  <c r="N178" i="8"/>
  <c r="BF178" i="8" s="1"/>
  <c r="BI177" i="8"/>
  <c r="BH177" i="8"/>
  <c r="BG177" i="8"/>
  <c r="BE177" i="8"/>
  <c r="AA177" i="8"/>
  <c r="Y177" i="8"/>
  <c r="W177" i="8"/>
  <c r="BK177" i="8"/>
  <c r="N177" i="8"/>
  <c r="BF177" i="8" s="1"/>
  <c r="BI176" i="8"/>
  <c r="BH176" i="8"/>
  <c r="BG176" i="8"/>
  <c r="BE176" i="8"/>
  <c r="AA176" i="8"/>
  <c r="Y176" i="8"/>
  <c r="W176" i="8"/>
  <c r="BK176" i="8"/>
  <c r="N176" i="8"/>
  <c r="BF176" i="8" s="1"/>
  <c r="BI175" i="8"/>
  <c r="BH175" i="8"/>
  <c r="BG175" i="8"/>
  <c r="BF175" i="8"/>
  <c r="BE175" i="8"/>
  <c r="AA175" i="8"/>
  <c r="Y175" i="8"/>
  <c r="W175" i="8"/>
  <c r="BK175" i="8"/>
  <c r="N175" i="8"/>
  <c r="BI174" i="8"/>
  <c r="BH174" i="8"/>
  <c r="BG174" i="8"/>
  <c r="BE174" i="8"/>
  <c r="AA174" i="8"/>
  <c r="Y174" i="8"/>
  <c r="W174" i="8"/>
  <c r="BK174" i="8"/>
  <c r="N174" i="8"/>
  <c r="BF174" i="8" s="1"/>
  <c r="BI173" i="8"/>
  <c r="BH173" i="8"/>
  <c r="BG173" i="8"/>
  <c r="BE173" i="8"/>
  <c r="AA173" i="8"/>
  <c r="Y173" i="8"/>
  <c r="W173" i="8"/>
  <c r="BK173" i="8"/>
  <c r="N173" i="8"/>
  <c r="BF173" i="8" s="1"/>
  <c r="BI172" i="8"/>
  <c r="BH172" i="8"/>
  <c r="BG172" i="8"/>
  <c r="BE172" i="8"/>
  <c r="AA172" i="8"/>
  <c r="Y172" i="8"/>
  <c r="W172" i="8"/>
  <c r="BK172" i="8"/>
  <c r="N172" i="8"/>
  <c r="BF172" i="8" s="1"/>
  <c r="BI171" i="8"/>
  <c r="BH171" i="8"/>
  <c r="BG171" i="8"/>
  <c r="BF171" i="8"/>
  <c r="BE171" i="8"/>
  <c r="AA171" i="8"/>
  <c r="Y171" i="8"/>
  <c r="W171" i="8"/>
  <c r="BK171" i="8"/>
  <c r="N171" i="8"/>
  <c r="BI170" i="8"/>
  <c r="BH170" i="8"/>
  <c r="BG170" i="8"/>
  <c r="BE170" i="8"/>
  <c r="AA170" i="8"/>
  <c r="Y170" i="8"/>
  <c r="W170" i="8"/>
  <c r="BK170" i="8"/>
  <c r="N170" i="8"/>
  <c r="BF170" i="8" s="1"/>
  <c r="BI169" i="8"/>
  <c r="BH169" i="8"/>
  <c r="BG169" i="8"/>
  <c r="BE169" i="8"/>
  <c r="AA169" i="8"/>
  <c r="Y169" i="8"/>
  <c r="W169" i="8"/>
  <c r="W168" i="8" s="1"/>
  <c r="BK169" i="8"/>
  <c r="N169" i="8"/>
  <c r="BF169" i="8" s="1"/>
  <c r="BI167" i="8"/>
  <c r="BH167" i="8"/>
  <c r="BG167" i="8"/>
  <c r="BF167" i="8"/>
  <c r="BE167" i="8"/>
  <c r="AA167" i="8"/>
  <c r="Y167" i="8"/>
  <c r="W167" i="8"/>
  <c r="BK167" i="8"/>
  <c r="N167" i="8"/>
  <c r="BI166" i="8"/>
  <c r="BH166" i="8"/>
  <c r="BG166" i="8"/>
  <c r="BF166" i="8"/>
  <c r="BE166" i="8"/>
  <c r="AA166" i="8"/>
  <c r="Y166" i="8"/>
  <c r="W166" i="8"/>
  <c r="BK166" i="8"/>
  <c r="N166" i="8"/>
  <c r="BI165" i="8"/>
  <c r="BH165" i="8"/>
  <c r="BG165" i="8"/>
  <c r="BE165" i="8"/>
  <c r="AA165" i="8"/>
  <c r="Y165" i="8"/>
  <c r="W165" i="8"/>
  <c r="BK165" i="8"/>
  <c r="N165" i="8"/>
  <c r="BF165" i="8" s="1"/>
  <c r="BI164" i="8"/>
  <c r="BH164" i="8"/>
  <c r="BG164" i="8"/>
  <c r="BE164" i="8"/>
  <c r="AA164" i="8"/>
  <c r="Y164" i="8"/>
  <c r="W164" i="8"/>
  <c r="BK164" i="8"/>
  <c r="N164" i="8"/>
  <c r="BF164" i="8" s="1"/>
  <c r="BI163" i="8"/>
  <c r="BH163" i="8"/>
  <c r="BG163" i="8"/>
  <c r="BF163" i="8"/>
  <c r="BE163" i="8"/>
  <c r="AA163" i="8"/>
  <c r="Y163" i="8"/>
  <c r="W163" i="8"/>
  <c r="BK163" i="8"/>
  <c r="N163" i="8"/>
  <c r="BI162" i="8"/>
  <c r="BH162" i="8"/>
  <c r="BG162" i="8"/>
  <c r="BF162" i="8"/>
  <c r="BE162" i="8"/>
  <c r="AA162" i="8"/>
  <c r="Y162" i="8"/>
  <c r="W162" i="8"/>
  <c r="BK162" i="8"/>
  <c r="N162" i="8"/>
  <c r="BI161" i="8"/>
  <c r="BH161" i="8"/>
  <c r="BG161" i="8"/>
  <c r="BE161" i="8"/>
  <c r="AA161" i="8"/>
  <c r="Y161" i="8"/>
  <c r="W161" i="8"/>
  <c r="BK161" i="8"/>
  <c r="N161" i="8"/>
  <c r="BF161" i="8" s="1"/>
  <c r="BI160" i="8"/>
  <c r="BH160" i="8"/>
  <c r="BG160" i="8"/>
  <c r="BE160" i="8"/>
  <c r="AA160" i="8"/>
  <c r="Y160" i="8"/>
  <c r="W160" i="8"/>
  <c r="BK160" i="8"/>
  <c r="N160" i="8"/>
  <c r="BF160" i="8" s="1"/>
  <c r="BI159" i="8"/>
  <c r="BH159" i="8"/>
  <c r="BG159" i="8"/>
  <c r="BF159" i="8"/>
  <c r="BE159" i="8"/>
  <c r="AA159" i="8"/>
  <c r="Y159" i="8"/>
  <c r="W159" i="8"/>
  <c r="BK159" i="8"/>
  <c r="N159" i="8"/>
  <c r="BI158" i="8"/>
  <c r="BH158" i="8"/>
  <c r="BG158" i="8"/>
  <c r="BF158" i="8"/>
  <c r="BE158" i="8"/>
  <c r="AA158" i="8"/>
  <c r="Y158" i="8"/>
  <c r="W158" i="8"/>
  <c r="BK158" i="8"/>
  <c r="N158" i="8"/>
  <c r="BI157" i="8"/>
  <c r="BH157" i="8"/>
  <c r="BG157" i="8"/>
  <c r="BE157" i="8"/>
  <c r="AA157" i="8"/>
  <c r="Y157" i="8"/>
  <c r="W157" i="8"/>
  <c r="BK157" i="8"/>
  <c r="N157" i="8"/>
  <c r="BF157" i="8" s="1"/>
  <c r="BI156" i="8"/>
  <c r="BH156" i="8"/>
  <c r="BG156" i="8"/>
  <c r="BE156" i="8"/>
  <c r="AA156" i="8"/>
  <c r="Y156" i="8"/>
  <c r="W156" i="8"/>
  <c r="BK156" i="8"/>
  <c r="N156" i="8"/>
  <c r="BF156" i="8" s="1"/>
  <c r="BI155" i="8"/>
  <c r="BH155" i="8"/>
  <c r="BG155" i="8"/>
  <c r="BF155" i="8"/>
  <c r="BE155" i="8"/>
  <c r="AA155" i="8"/>
  <c r="Y155" i="8"/>
  <c r="W155" i="8"/>
  <c r="BK155" i="8"/>
  <c r="N155" i="8"/>
  <c r="BI154" i="8"/>
  <c r="BH154" i="8"/>
  <c r="BG154" i="8"/>
  <c r="BF154" i="8"/>
  <c r="BE154" i="8"/>
  <c r="AA154" i="8"/>
  <c r="Y154" i="8"/>
  <c r="W154" i="8"/>
  <c r="BK154" i="8"/>
  <c r="N154" i="8"/>
  <c r="BI153" i="8"/>
  <c r="BH153" i="8"/>
  <c r="BG153" i="8"/>
  <c r="BE153" i="8"/>
  <c r="AA153" i="8"/>
  <c r="Y153" i="8"/>
  <c r="W153" i="8"/>
  <c r="BK153" i="8"/>
  <c r="N153" i="8"/>
  <c r="BF153" i="8" s="1"/>
  <c r="BI152" i="8"/>
  <c r="BH152" i="8"/>
  <c r="BG152" i="8"/>
  <c r="BE152" i="8"/>
  <c r="AA152" i="8"/>
  <c r="Y152" i="8"/>
  <c r="W152" i="8"/>
  <c r="BK152" i="8"/>
  <c r="N152" i="8"/>
  <c r="BF152" i="8" s="1"/>
  <c r="BI151" i="8"/>
  <c r="BH151" i="8"/>
  <c r="BG151" i="8"/>
  <c r="BF151" i="8"/>
  <c r="BE151" i="8"/>
  <c r="AA151" i="8"/>
  <c r="Y151" i="8"/>
  <c r="W151" i="8"/>
  <c r="BK151" i="8"/>
  <c r="N151" i="8"/>
  <c r="BI150" i="8"/>
  <c r="BH150" i="8"/>
  <c r="BG150" i="8"/>
  <c r="BF150" i="8"/>
  <c r="BE150" i="8"/>
  <c r="AA150" i="8"/>
  <c r="Y150" i="8"/>
  <c r="W150" i="8"/>
  <c r="BK150" i="8"/>
  <c r="N150" i="8"/>
  <c r="BI149" i="8"/>
  <c r="BH149" i="8"/>
  <c r="BG149" i="8"/>
  <c r="BE149" i="8"/>
  <c r="AA149" i="8"/>
  <c r="Y149" i="8"/>
  <c r="Y148" i="8" s="1"/>
  <c r="W149" i="8"/>
  <c r="BK149" i="8"/>
  <c r="BK148" i="8" s="1"/>
  <c r="N148" i="8" s="1"/>
  <c r="N92" i="8" s="1"/>
  <c r="N149" i="8"/>
  <c r="BF149" i="8" s="1"/>
  <c r="BI147" i="8"/>
  <c r="BH147" i="8"/>
  <c r="BG147" i="8"/>
  <c r="BE147" i="8"/>
  <c r="AA147" i="8"/>
  <c r="Y147" i="8"/>
  <c r="W147" i="8"/>
  <c r="BK147" i="8"/>
  <c r="N147" i="8"/>
  <c r="BF147" i="8" s="1"/>
  <c r="BI146" i="8"/>
  <c r="BH146" i="8"/>
  <c r="BG146" i="8"/>
  <c r="BF146" i="8"/>
  <c r="BE146" i="8"/>
  <c r="AA146" i="8"/>
  <c r="Y146" i="8"/>
  <c r="W146" i="8"/>
  <c r="BK146" i="8"/>
  <c r="N146" i="8"/>
  <c r="BI145" i="8"/>
  <c r="BH145" i="8"/>
  <c r="BG145" i="8"/>
  <c r="BE145" i="8"/>
  <c r="AA145" i="8"/>
  <c r="Y145" i="8"/>
  <c r="W145" i="8"/>
  <c r="BK145" i="8"/>
  <c r="N145" i="8"/>
  <c r="BF145" i="8" s="1"/>
  <c r="BI144" i="8"/>
  <c r="BH144" i="8"/>
  <c r="BG144" i="8"/>
  <c r="BE144" i="8"/>
  <c r="AA144" i="8"/>
  <c r="Y144" i="8"/>
  <c r="W144" i="8"/>
  <c r="BK144" i="8"/>
  <c r="N144" i="8"/>
  <c r="BF144" i="8" s="1"/>
  <c r="BI143" i="8"/>
  <c r="BH143" i="8"/>
  <c r="BG143" i="8"/>
  <c r="BE143" i="8"/>
  <c r="AA143" i="8"/>
  <c r="Y143" i="8"/>
  <c r="W143" i="8"/>
  <c r="BK143" i="8"/>
  <c r="N143" i="8"/>
  <c r="BF143" i="8" s="1"/>
  <c r="BI142" i="8"/>
  <c r="BH142" i="8"/>
  <c r="BG142" i="8"/>
  <c r="BF142" i="8"/>
  <c r="BE142" i="8"/>
  <c r="AA142" i="8"/>
  <c r="Y142" i="8"/>
  <c r="W142" i="8"/>
  <c r="BK142" i="8"/>
  <c r="N142" i="8"/>
  <c r="BI141" i="8"/>
  <c r="BH141" i="8"/>
  <c r="BG141" i="8"/>
  <c r="BE141" i="8"/>
  <c r="AA141" i="8"/>
  <c r="Y141" i="8"/>
  <c r="W141" i="8"/>
  <c r="BK141" i="8"/>
  <c r="N141" i="8"/>
  <c r="BF141" i="8" s="1"/>
  <c r="BI140" i="8"/>
  <c r="BH140" i="8"/>
  <c r="BG140" i="8"/>
  <c r="BE140" i="8"/>
  <c r="AA140" i="8"/>
  <c r="Y140" i="8"/>
  <c r="W140" i="8"/>
  <c r="BK140" i="8"/>
  <c r="N140" i="8"/>
  <c r="BF140" i="8" s="1"/>
  <c r="BI139" i="8"/>
  <c r="BH139" i="8"/>
  <c r="BG139" i="8"/>
  <c r="BE139" i="8"/>
  <c r="AA139" i="8"/>
  <c r="Y139" i="8"/>
  <c r="W139" i="8"/>
  <c r="BK139" i="8"/>
  <c r="N139" i="8"/>
  <c r="BF139" i="8" s="1"/>
  <c r="BI138" i="8"/>
  <c r="BH138" i="8"/>
  <c r="BG138" i="8"/>
  <c r="BF138" i="8"/>
  <c r="BE138" i="8"/>
  <c r="AA138" i="8"/>
  <c r="Y138" i="8"/>
  <c r="W138" i="8"/>
  <c r="BK138" i="8"/>
  <c r="N138" i="8"/>
  <c r="BI137" i="8"/>
  <c r="BH137" i="8"/>
  <c r="BG137" i="8"/>
  <c r="BE137" i="8"/>
  <c r="AA137" i="8"/>
  <c r="Y137" i="8"/>
  <c r="W137" i="8"/>
  <c r="BK137" i="8"/>
  <c r="N137" i="8"/>
  <c r="BF137" i="8" s="1"/>
  <c r="BI136" i="8"/>
  <c r="BH136" i="8"/>
  <c r="BG136" i="8"/>
  <c r="BE136" i="8"/>
  <c r="AA136" i="8"/>
  <c r="Y136" i="8"/>
  <c r="W136" i="8"/>
  <c r="BK136" i="8"/>
  <c r="N136" i="8"/>
  <c r="BF136" i="8" s="1"/>
  <c r="BI135" i="8"/>
  <c r="BH135" i="8"/>
  <c r="BG135" i="8"/>
  <c r="BE135" i="8"/>
  <c r="AA135" i="8"/>
  <c r="Y135" i="8"/>
  <c r="W135" i="8"/>
  <c r="BK135" i="8"/>
  <c r="N135" i="8"/>
  <c r="BF135" i="8" s="1"/>
  <c r="BI134" i="8"/>
  <c r="BH134" i="8"/>
  <c r="BG134" i="8"/>
  <c r="BF134" i="8"/>
  <c r="BE134" i="8"/>
  <c r="AA134" i="8"/>
  <c r="Y134" i="8"/>
  <c r="W134" i="8"/>
  <c r="BK134" i="8"/>
  <c r="N134" i="8"/>
  <c r="BI133" i="8"/>
  <c r="BH133" i="8"/>
  <c r="BG133" i="8"/>
  <c r="BE133" i="8"/>
  <c r="AA133" i="8"/>
  <c r="Y133" i="8"/>
  <c r="W133" i="8"/>
  <c r="BK133" i="8"/>
  <c r="N133" i="8"/>
  <c r="BF133" i="8" s="1"/>
  <c r="BI132" i="8"/>
  <c r="BH132" i="8"/>
  <c r="BG132" i="8"/>
  <c r="BE132" i="8"/>
  <c r="AA132" i="8"/>
  <c r="Y132" i="8"/>
  <c r="W132" i="8"/>
  <c r="BK132" i="8"/>
  <c r="N132" i="8"/>
  <c r="BF132" i="8" s="1"/>
  <c r="BI131" i="8"/>
  <c r="BH131" i="8"/>
  <c r="BG131" i="8"/>
  <c r="BE131" i="8"/>
  <c r="AA131" i="8"/>
  <c r="Y131" i="8"/>
  <c r="W131" i="8"/>
  <c r="BK131" i="8"/>
  <c r="N131" i="8"/>
  <c r="BF131" i="8" s="1"/>
  <c r="BI130" i="8"/>
  <c r="BH130" i="8"/>
  <c r="BG130" i="8"/>
  <c r="BF130" i="8"/>
  <c r="BE130" i="8"/>
  <c r="AA130" i="8"/>
  <c r="Y130" i="8"/>
  <c r="W130" i="8"/>
  <c r="BK130" i="8"/>
  <c r="N130" i="8"/>
  <c r="BI129" i="8"/>
  <c r="BH129" i="8"/>
  <c r="BG129" i="8"/>
  <c r="BE129" i="8"/>
  <c r="AA129" i="8"/>
  <c r="Y129" i="8"/>
  <c r="W129" i="8"/>
  <c r="BK129" i="8"/>
  <c r="N129" i="8"/>
  <c r="BF129" i="8" s="1"/>
  <c r="BI128" i="8"/>
  <c r="BH128" i="8"/>
  <c r="BG128" i="8"/>
  <c r="BE128" i="8"/>
  <c r="AA128" i="8"/>
  <c r="Y128" i="8"/>
  <c r="W128" i="8"/>
  <c r="BK128" i="8"/>
  <c r="N128" i="8"/>
  <c r="BF128" i="8" s="1"/>
  <c r="BI127" i="8"/>
  <c r="BH127" i="8"/>
  <c r="BG127" i="8"/>
  <c r="BE127" i="8"/>
  <c r="AA127" i="8"/>
  <c r="Y127" i="8"/>
  <c r="W127" i="8"/>
  <c r="BK127" i="8"/>
  <c r="N127" i="8"/>
  <c r="BF127" i="8" s="1"/>
  <c r="BI126" i="8"/>
  <c r="BH126" i="8"/>
  <c r="BG126" i="8"/>
  <c r="BF126" i="8"/>
  <c r="BE126" i="8"/>
  <c r="AA126" i="8"/>
  <c r="AA125" i="8" s="1"/>
  <c r="Y126" i="8"/>
  <c r="W126" i="8"/>
  <c r="W125" i="8" s="1"/>
  <c r="BK126" i="8"/>
  <c r="N126" i="8"/>
  <c r="M120" i="8"/>
  <c r="F117" i="8"/>
  <c r="F115" i="8"/>
  <c r="BI103" i="8"/>
  <c r="BH103" i="8"/>
  <c r="BG103" i="8"/>
  <c r="BE103" i="8"/>
  <c r="BI102" i="8"/>
  <c r="BH102" i="8"/>
  <c r="BG102" i="8"/>
  <c r="BE102" i="8"/>
  <c r="BI101" i="8"/>
  <c r="BH101" i="8"/>
  <c r="BG101" i="8"/>
  <c r="BE101" i="8"/>
  <c r="BI100" i="8"/>
  <c r="BH100" i="8"/>
  <c r="BG100" i="8"/>
  <c r="BE100" i="8"/>
  <c r="BI99" i="8"/>
  <c r="BH99" i="8"/>
  <c r="BG99" i="8"/>
  <c r="BE99" i="8"/>
  <c r="BI98" i="8"/>
  <c r="BH98" i="8"/>
  <c r="H36" i="8" s="1"/>
  <c r="BC95" i="1" s="1"/>
  <c r="BG98" i="8"/>
  <c r="BE98" i="8"/>
  <c r="M85" i="8"/>
  <c r="F82" i="8"/>
  <c r="F80" i="8"/>
  <c r="O22" i="8"/>
  <c r="E22" i="8"/>
  <c r="O21" i="8"/>
  <c r="O19" i="8"/>
  <c r="E19" i="8"/>
  <c r="M119" i="8" s="1"/>
  <c r="O18" i="8"/>
  <c r="O16" i="8"/>
  <c r="E16" i="8"/>
  <c r="F120" i="8" s="1"/>
  <c r="O15" i="8"/>
  <c r="O13" i="8"/>
  <c r="E13" i="8"/>
  <c r="F119" i="8" s="1"/>
  <c r="O12" i="8"/>
  <c r="M117" i="8"/>
  <c r="F6" i="8"/>
  <c r="F113" i="8" s="1"/>
  <c r="BK175" i="7"/>
  <c r="N175" i="7" s="1"/>
  <c r="N97" i="7" s="1"/>
  <c r="AY94" i="1"/>
  <c r="AX94" i="1"/>
  <c r="BI206" i="7"/>
  <c r="BH206" i="7"/>
  <c r="BG206" i="7"/>
  <c r="BE206" i="7"/>
  <c r="BK206" i="7"/>
  <c r="N206" i="7" s="1"/>
  <c r="BF206" i="7" s="1"/>
  <c r="BI205" i="7"/>
  <c r="BH205" i="7"/>
  <c r="BG205" i="7"/>
  <c r="BE205" i="7"/>
  <c r="N205" i="7"/>
  <c r="BF205" i="7" s="1"/>
  <c r="BK205" i="7"/>
  <c r="BI204" i="7"/>
  <c r="BH204" i="7"/>
  <c r="BG204" i="7"/>
  <c r="BE204" i="7"/>
  <c r="BK204" i="7"/>
  <c r="N204" i="7" s="1"/>
  <c r="BF204" i="7" s="1"/>
  <c r="BI203" i="7"/>
  <c r="BH203" i="7"/>
  <c r="BG203" i="7"/>
  <c r="BE203" i="7"/>
  <c r="BK203" i="7"/>
  <c r="N203" i="7" s="1"/>
  <c r="BF203" i="7" s="1"/>
  <c r="BI202" i="7"/>
  <c r="BH202" i="7"/>
  <c r="BG202" i="7"/>
  <c r="BE202" i="7"/>
  <c r="N202" i="7"/>
  <c r="BF202" i="7" s="1"/>
  <c r="BK202" i="7"/>
  <c r="BI200" i="7"/>
  <c r="BH200" i="7"/>
  <c r="BG200" i="7"/>
  <c r="BF200" i="7"/>
  <c r="BE200" i="7"/>
  <c r="AA200" i="7"/>
  <c r="AA199" i="7" s="1"/>
  <c r="AA198" i="7" s="1"/>
  <c r="Y200" i="7"/>
  <c r="Y199" i="7" s="1"/>
  <c r="Y198" i="7" s="1"/>
  <c r="W200" i="7"/>
  <c r="W199" i="7" s="1"/>
  <c r="W198" i="7" s="1"/>
  <c r="BK200" i="7"/>
  <c r="BK199" i="7" s="1"/>
  <c r="N200" i="7"/>
  <c r="BI197" i="7"/>
  <c r="BH197" i="7"/>
  <c r="BG197" i="7"/>
  <c r="BF197" i="7"/>
  <c r="BE197" i="7"/>
  <c r="AA197" i="7"/>
  <c r="Y197" i="7"/>
  <c r="W197" i="7"/>
  <c r="BK197" i="7"/>
  <c r="N197" i="7"/>
  <c r="BI196" i="7"/>
  <c r="BH196" i="7"/>
  <c r="BG196" i="7"/>
  <c r="BE196" i="7"/>
  <c r="AA196" i="7"/>
  <c r="Y196" i="7"/>
  <c r="W196" i="7"/>
  <c r="BK196" i="7"/>
  <c r="N196" i="7"/>
  <c r="BF196" i="7" s="1"/>
  <c r="BI195" i="7"/>
  <c r="BH195" i="7"/>
  <c r="BG195" i="7"/>
  <c r="BE195" i="7"/>
  <c r="AA195" i="7"/>
  <c r="Y195" i="7"/>
  <c r="W195" i="7"/>
  <c r="BK195" i="7"/>
  <c r="N195" i="7"/>
  <c r="BF195" i="7" s="1"/>
  <c r="BI194" i="7"/>
  <c r="BH194" i="7"/>
  <c r="BG194" i="7"/>
  <c r="BE194" i="7"/>
  <c r="AA194" i="7"/>
  <c r="Y194" i="7"/>
  <c r="W194" i="7"/>
  <c r="BK194" i="7"/>
  <c r="N194" i="7"/>
  <c r="BF194" i="7" s="1"/>
  <c r="BI193" i="7"/>
  <c r="BH193" i="7"/>
  <c r="BG193" i="7"/>
  <c r="BF193" i="7"/>
  <c r="BE193" i="7"/>
  <c r="AA193" i="7"/>
  <c r="Y193" i="7"/>
  <c r="W193" i="7"/>
  <c r="BK193" i="7"/>
  <c r="N193" i="7"/>
  <c r="BI192" i="7"/>
  <c r="BH192" i="7"/>
  <c r="BG192" i="7"/>
  <c r="BE192" i="7"/>
  <c r="AA192" i="7"/>
  <c r="Y192" i="7"/>
  <c r="W192" i="7"/>
  <c r="BK192" i="7"/>
  <c r="N192" i="7"/>
  <c r="BF192" i="7" s="1"/>
  <c r="BI191" i="7"/>
  <c r="BH191" i="7"/>
  <c r="BG191" i="7"/>
  <c r="BE191" i="7"/>
  <c r="AA191" i="7"/>
  <c r="Y191" i="7"/>
  <c r="W191" i="7"/>
  <c r="BK191" i="7"/>
  <c r="N191" i="7"/>
  <c r="BF191" i="7" s="1"/>
  <c r="BI190" i="7"/>
  <c r="BH190" i="7"/>
  <c r="BG190" i="7"/>
  <c r="BE190" i="7"/>
  <c r="AA190" i="7"/>
  <c r="Y190" i="7"/>
  <c r="W190" i="7"/>
  <c r="BK190" i="7"/>
  <c r="N190" i="7"/>
  <c r="BF190" i="7" s="1"/>
  <c r="BI189" i="7"/>
  <c r="BH189" i="7"/>
  <c r="BG189" i="7"/>
  <c r="BF189" i="7"/>
  <c r="BE189" i="7"/>
  <c r="AA189" i="7"/>
  <c r="Y189" i="7"/>
  <c r="W189" i="7"/>
  <c r="BK189" i="7"/>
  <c r="N189" i="7"/>
  <c r="BI188" i="7"/>
  <c r="BH188" i="7"/>
  <c r="BG188" i="7"/>
  <c r="BE188" i="7"/>
  <c r="AA188" i="7"/>
  <c r="Y188" i="7"/>
  <c r="W188" i="7"/>
  <c r="BK188" i="7"/>
  <c r="N188" i="7"/>
  <c r="BF188" i="7" s="1"/>
  <c r="BI187" i="7"/>
  <c r="BH187" i="7"/>
  <c r="BG187" i="7"/>
  <c r="BE187" i="7"/>
  <c r="AA187" i="7"/>
  <c r="Y187" i="7"/>
  <c r="W187" i="7"/>
  <c r="BK187" i="7"/>
  <c r="N187" i="7"/>
  <c r="BF187" i="7" s="1"/>
  <c r="BI186" i="7"/>
  <c r="BH186" i="7"/>
  <c r="BG186" i="7"/>
  <c r="BE186" i="7"/>
  <c r="AA186" i="7"/>
  <c r="Y186" i="7"/>
  <c r="W186" i="7"/>
  <c r="BK186" i="7"/>
  <c r="N186" i="7"/>
  <c r="BF186" i="7" s="1"/>
  <c r="BI185" i="7"/>
  <c r="BH185" i="7"/>
  <c r="BG185" i="7"/>
  <c r="BF185" i="7"/>
  <c r="BE185" i="7"/>
  <c r="AA185" i="7"/>
  <c r="Y185" i="7"/>
  <c r="W185" i="7"/>
  <c r="BK185" i="7"/>
  <c r="N185" i="7"/>
  <c r="BI184" i="7"/>
  <c r="BH184" i="7"/>
  <c r="BG184" i="7"/>
  <c r="BE184" i="7"/>
  <c r="AA184" i="7"/>
  <c r="Y184" i="7"/>
  <c r="W184" i="7"/>
  <c r="BK184" i="7"/>
  <c r="N184" i="7"/>
  <c r="BF184" i="7" s="1"/>
  <c r="BI183" i="7"/>
  <c r="BH183" i="7"/>
  <c r="BG183" i="7"/>
  <c r="BE183" i="7"/>
  <c r="AA183" i="7"/>
  <c r="Y183" i="7"/>
  <c r="W183" i="7"/>
  <c r="BK183" i="7"/>
  <c r="N183" i="7"/>
  <c r="BF183" i="7" s="1"/>
  <c r="BI182" i="7"/>
  <c r="BH182" i="7"/>
  <c r="BG182" i="7"/>
  <c r="BF182" i="7"/>
  <c r="BE182" i="7"/>
  <c r="AA182" i="7"/>
  <c r="Y182" i="7"/>
  <c r="W182" i="7"/>
  <c r="BK182" i="7"/>
  <c r="N182" i="7"/>
  <c r="BI181" i="7"/>
  <c r="BH181" i="7"/>
  <c r="BG181" i="7"/>
  <c r="BF181" i="7"/>
  <c r="BE181" i="7"/>
  <c r="AA181" i="7"/>
  <c r="Y181" i="7"/>
  <c r="W181" i="7"/>
  <c r="BK181" i="7"/>
  <c r="N181" i="7"/>
  <c r="BI180" i="7"/>
  <c r="BH180" i="7"/>
  <c r="BG180" i="7"/>
  <c r="BE180" i="7"/>
  <c r="AA180" i="7"/>
  <c r="Y180" i="7"/>
  <c r="W180" i="7"/>
  <c r="BK180" i="7"/>
  <c r="N180" i="7"/>
  <c r="BF180" i="7" s="1"/>
  <c r="BI179" i="7"/>
  <c r="BH179" i="7"/>
  <c r="BG179" i="7"/>
  <c r="BE179" i="7"/>
  <c r="AA179" i="7"/>
  <c r="Y179" i="7"/>
  <c r="W179" i="7"/>
  <c r="BK179" i="7"/>
  <c r="N179" i="7"/>
  <c r="BF179" i="7" s="1"/>
  <c r="BI178" i="7"/>
  <c r="BH178" i="7"/>
  <c r="BG178" i="7"/>
  <c r="BF178" i="7"/>
  <c r="BE178" i="7"/>
  <c r="AA178" i="7"/>
  <c r="Y178" i="7"/>
  <c r="W178" i="7"/>
  <c r="BK178" i="7"/>
  <c r="N178" i="7"/>
  <c r="BI177" i="7"/>
  <c r="BH177" i="7"/>
  <c r="BG177" i="7"/>
  <c r="BF177" i="7"/>
  <c r="BE177" i="7"/>
  <c r="AA177" i="7"/>
  <c r="Y177" i="7"/>
  <c r="W177" i="7"/>
  <c r="BK177" i="7"/>
  <c r="N177" i="7"/>
  <c r="BI176" i="7"/>
  <c r="BH176" i="7"/>
  <c r="BG176" i="7"/>
  <c r="BE176" i="7"/>
  <c r="AA176" i="7"/>
  <c r="AA175" i="7" s="1"/>
  <c r="Y176" i="7"/>
  <c r="Y175" i="7" s="1"/>
  <c r="W176" i="7"/>
  <c r="BK176" i="7"/>
  <c r="N176" i="7"/>
  <c r="BF176" i="7" s="1"/>
  <c r="BI174" i="7"/>
  <c r="BH174" i="7"/>
  <c r="BG174" i="7"/>
  <c r="BE174" i="7"/>
  <c r="AA174" i="7"/>
  <c r="Y174" i="7"/>
  <c r="W174" i="7"/>
  <c r="BK174" i="7"/>
  <c r="N174" i="7"/>
  <c r="BF174" i="7" s="1"/>
  <c r="BI173" i="7"/>
  <c r="BH173" i="7"/>
  <c r="BG173" i="7"/>
  <c r="BF173" i="7"/>
  <c r="BE173" i="7"/>
  <c r="AA173" i="7"/>
  <c r="Y173" i="7"/>
  <c r="W173" i="7"/>
  <c r="BK173" i="7"/>
  <c r="N173" i="7"/>
  <c r="BI172" i="7"/>
  <c r="BH172" i="7"/>
  <c r="BG172" i="7"/>
  <c r="BE172" i="7"/>
  <c r="AA172" i="7"/>
  <c r="Y172" i="7"/>
  <c r="W172" i="7"/>
  <c r="BK172" i="7"/>
  <c r="N172" i="7"/>
  <c r="BF172" i="7" s="1"/>
  <c r="BI171" i="7"/>
  <c r="BH171" i="7"/>
  <c r="BG171" i="7"/>
  <c r="BE171" i="7"/>
  <c r="AA171" i="7"/>
  <c r="Y171" i="7"/>
  <c r="W171" i="7"/>
  <c r="BK171" i="7"/>
  <c r="N171" i="7"/>
  <c r="BF171" i="7" s="1"/>
  <c r="BI170" i="7"/>
  <c r="BH170" i="7"/>
  <c r="BG170" i="7"/>
  <c r="BE170" i="7"/>
  <c r="AA170" i="7"/>
  <c r="Y170" i="7"/>
  <c r="W170" i="7"/>
  <c r="BK170" i="7"/>
  <c r="N170" i="7"/>
  <c r="BF170" i="7" s="1"/>
  <c r="BI169" i="7"/>
  <c r="BH169" i="7"/>
  <c r="BG169" i="7"/>
  <c r="BF169" i="7"/>
  <c r="BE169" i="7"/>
  <c r="AA169" i="7"/>
  <c r="Y169" i="7"/>
  <c r="W169" i="7"/>
  <c r="BK169" i="7"/>
  <c r="N169" i="7"/>
  <c r="BI168" i="7"/>
  <c r="BH168" i="7"/>
  <c r="BG168" i="7"/>
  <c r="BE168" i="7"/>
  <c r="AA168" i="7"/>
  <c r="Y168" i="7"/>
  <c r="W168" i="7"/>
  <c r="BK168" i="7"/>
  <c r="N168" i="7"/>
  <c r="BF168" i="7" s="1"/>
  <c r="BI167" i="7"/>
  <c r="BH167" i="7"/>
  <c r="BG167" i="7"/>
  <c r="BE167" i="7"/>
  <c r="AA167" i="7"/>
  <c r="Y167" i="7"/>
  <c r="W167" i="7"/>
  <c r="BK167" i="7"/>
  <c r="N167" i="7"/>
  <c r="BF167" i="7" s="1"/>
  <c r="BI166" i="7"/>
  <c r="BH166" i="7"/>
  <c r="BG166" i="7"/>
  <c r="BE166" i="7"/>
  <c r="AA166" i="7"/>
  <c r="Y166" i="7"/>
  <c r="W166" i="7"/>
  <c r="BK166" i="7"/>
  <c r="N166" i="7"/>
  <c r="BF166" i="7" s="1"/>
  <c r="BI165" i="7"/>
  <c r="BH165" i="7"/>
  <c r="BG165" i="7"/>
  <c r="BF165" i="7"/>
  <c r="BE165" i="7"/>
  <c r="AA165" i="7"/>
  <c r="Y165" i="7"/>
  <c r="W165" i="7"/>
  <c r="BK165" i="7"/>
  <c r="N165" i="7"/>
  <c r="BI164" i="7"/>
  <c r="BH164" i="7"/>
  <c r="BG164" i="7"/>
  <c r="BE164" i="7"/>
  <c r="AA164" i="7"/>
  <c r="Y164" i="7"/>
  <c r="W164" i="7"/>
  <c r="BK164" i="7"/>
  <c r="N164" i="7"/>
  <c r="BF164" i="7" s="1"/>
  <c r="BI163" i="7"/>
  <c r="BH163" i="7"/>
  <c r="BG163" i="7"/>
  <c r="BE163" i="7"/>
  <c r="AA163" i="7"/>
  <c r="Y163" i="7"/>
  <c r="W163" i="7"/>
  <c r="BK163" i="7"/>
  <c r="N163" i="7"/>
  <c r="BF163" i="7" s="1"/>
  <c r="BI162" i="7"/>
  <c r="BH162" i="7"/>
  <c r="BG162" i="7"/>
  <c r="BE162" i="7"/>
  <c r="AA162" i="7"/>
  <c r="Y162" i="7"/>
  <c r="W162" i="7"/>
  <c r="BK162" i="7"/>
  <c r="N162" i="7"/>
  <c r="BF162" i="7" s="1"/>
  <c r="BI161" i="7"/>
  <c r="BH161" i="7"/>
  <c r="BG161" i="7"/>
  <c r="BF161" i="7"/>
  <c r="BE161" i="7"/>
  <c r="AA161" i="7"/>
  <c r="Y161" i="7"/>
  <c r="W161" i="7"/>
  <c r="BK161" i="7"/>
  <c r="N161" i="7"/>
  <c r="BI159" i="7"/>
  <c r="BH159" i="7"/>
  <c r="BG159" i="7"/>
  <c r="BE159" i="7"/>
  <c r="AA159" i="7"/>
  <c r="Y159" i="7"/>
  <c r="W159" i="7"/>
  <c r="BK159" i="7"/>
  <c r="N159" i="7"/>
  <c r="BF159" i="7" s="1"/>
  <c r="BI158" i="7"/>
  <c r="BH158" i="7"/>
  <c r="BG158" i="7"/>
  <c r="BE158" i="7"/>
  <c r="AA158" i="7"/>
  <c r="Y158" i="7"/>
  <c r="W158" i="7"/>
  <c r="BK158" i="7"/>
  <c r="N158" i="7"/>
  <c r="BF158" i="7" s="1"/>
  <c r="BI157" i="7"/>
  <c r="BH157" i="7"/>
  <c r="BG157" i="7"/>
  <c r="BE157" i="7"/>
  <c r="AA157" i="7"/>
  <c r="Y157" i="7"/>
  <c r="W157" i="7"/>
  <c r="BK157" i="7"/>
  <c r="N157" i="7"/>
  <c r="BF157" i="7" s="1"/>
  <c r="BI156" i="7"/>
  <c r="BH156" i="7"/>
  <c r="BG156" i="7"/>
  <c r="BF156" i="7"/>
  <c r="BE156" i="7"/>
  <c r="AA156" i="7"/>
  <c r="Y156" i="7"/>
  <c r="W156" i="7"/>
  <c r="BK156" i="7"/>
  <c r="N156" i="7"/>
  <c r="BI155" i="7"/>
  <c r="BH155" i="7"/>
  <c r="BG155" i="7"/>
  <c r="BE155" i="7"/>
  <c r="AA155" i="7"/>
  <c r="Y155" i="7"/>
  <c r="W155" i="7"/>
  <c r="BK155" i="7"/>
  <c r="N155" i="7"/>
  <c r="BF155" i="7" s="1"/>
  <c r="BI154" i="7"/>
  <c r="BH154" i="7"/>
  <c r="BG154" i="7"/>
  <c r="BE154" i="7"/>
  <c r="AA154" i="7"/>
  <c r="Y154" i="7"/>
  <c r="W154" i="7"/>
  <c r="BK154" i="7"/>
  <c r="N154" i="7"/>
  <c r="BF154" i="7" s="1"/>
  <c r="BI153" i="7"/>
  <c r="BH153" i="7"/>
  <c r="BG153" i="7"/>
  <c r="BE153" i="7"/>
  <c r="AA153" i="7"/>
  <c r="Y153" i="7"/>
  <c r="W153" i="7"/>
  <c r="BK153" i="7"/>
  <c r="N153" i="7"/>
  <c r="BF153" i="7" s="1"/>
  <c r="BI152" i="7"/>
  <c r="BH152" i="7"/>
  <c r="BG152" i="7"/>
  <c r="BF152" i="7"/>
  <c r="BE152" i="7"/>
  <c r="AA152" i="7"/>
  <c r="Y152" i="7"/>
  <c r="W152" i="7"/>
  <c r="BK152" i="7"/>
  <c r="N152" i="7"/>
  <c r="BI151" i="7"/>
  <c r="BH151" i="7"/>
  <c r="BG151" i="7"/>
  <c r="BE151" i="7"/>
  <c r="AA151" i="7"/>
  <c r="Y151" i="7"/>
  <c r="W151" i="7"/>
  <c r="BK151" i="7"/>
  <c r="N151" i="7"/>
  <c r="BF151" i="7" s="1"/>
  <c r="BI150" i="7"/>
  <c r="BH150" i="7"/>
  <c r="BG150" i="7"/>
  <c r="BE150" i="7"/>
  <c r="AA150" i="7"/>
  <c r="Y150" i="7"/>
  <c r="W150" i="7"/>
  <c r="W141" i="7" s="1"/>
  <c r="BK150" i="7"/>
  <c r="N150" i="7"/>
  <c r="BF150" i="7" s="1"/>
  <c r="BI149" i="7"/>
  <c r="BH149" i="7"/>
  <c r="BG149" i="7"/>
  <c r="BE149" i="7"/>
  <c r="AA149" i="7"/>
  <c r="Y149" i="7"/>
  <c r="W149" i="7"/>
  <c r="BK149" i="7"/>
  <c r="N149" i="7"/>
  <c r="BF149" i="7" s="1"/>
  <c r="BI148" i="7"/>
  <c r="BH148" i="7"/>
  <c r="BG148" i="7"/>
  <c r="BF148" i="7"/>
  <c r="BE148" i="7"/>
  <c r="AA148" i="7"/>
  <c r="Y148" i="7"/>
  <c r="W148" i="7"/>
  <c r="BK148" i="7"/>
  <c r="N148" i="7"/>
  <c r="BI147" i="7"/>
  <c r="BH147" i="7"/>
  <c r="BG147" i="7"/>
  <c r="BE147" i="7"/>
  <c r="AA147" i="7"/>
  <c r="Y147" i="7"/>
  <c r="W147" i="7"/>
  <c r="BK147" i="7"/>
  <c r="N147" i="7"/>
  <c r="BF147" i="7" s="1"/>
  <c r="BI146" i="7"/>
  <c r="BH146" i="7"/>
  <c r="BG146" i="7"/>
  <c r="BE146" i="7"/>
  <c r="AA146" i="7"/>
  <c r="Y146" i="7"/>
  <c r="W146" i="7"/>
  <c r="BK146" i="7"/>
  <c r="N146" i="7"/>
  <c r="BF146" i="7" s="1"/>
  <c r="BI145" i="7"/>
  <c r="BH145" i="7"/>
  <c r="BG145" i="7"/>
  <c r="BE145" i="7"/>
  <c r="AA145" i="7"/>
  <c r="Y145" i="7"/>
  <c r="W145" i="7"/>
  <c r="BK145" i="7"/>
  <c r="N145" i="7"/>
  <c r="BF145" i="7" s="1"/>
  <c r="BI144" i="7"/>
  <c r="BH144" i="7"/>
  <c r="BG144" i="7"/>
  <c r="BF144" i="7"/>
  <c r="BE144" i="7"/>
  <c r="AA144" i="7"/>
  <c r="Y144" i="7"/>
  <c r="W144" i="7"/>
  <c r="BK144" i="7"/>
  <c r="N144" i="7"/>
  <c r="BI143" i="7"/>
  <c r="BH143" i="7"/>
  <c r="BG143" i="7"/>
  <c r="BE143" i="7"/>
  <c r="AA143" i="7"/>
  <c r="Y143" i="7"/>
  <c r="W143" i="7"/>
  <c r="BK143" i="7"/>
  <c r="N143" i="7"/>
  <c r="BF143" i="7" s="1"/>
  <c r="BI142" i="7"/>
  <c r="BH142" i="7"/>
  <c r="BG142" i="7"/>
  <c r="BE142" i="7"/>
  <c r="AA142" i="7"/>
  <c r="AA141" i="7" s="1"/>
  <c r="Y142" i="7"/>
  <c r="Y141" i="7" s="1"/>
  <c r="W142" i="7"/>
  <c r="BK142" i="7"/>
  <c r="N142" i="7"/>
  <c r="BF142" i="7" s="1"/>
  <c r="BI140" i="7"/>
  <c r="BH140" i="7"/>
  <c r="BG140" i="7"/>
  <c r="BF140" i="7"/>
  <c r="BE140" i="7"/>
  <c r="AA140" i="7"/>
  <c r="Y140" i="7"/>
  <c r="W140" i="7"/>
  <c r="BK140" i="7"/>
  <c r="N140" i="7"/>
  <c r="BI139" i="7"/>
  <c r="BH139" i="7"/>
  <c r="BG139" i="7"/>
  <c r="BE139" i="7"/>
  <c r="AA139" i="7"/>
  <c r="Y139" i="7"/>
  <c r="W139" i="7"/>
  <c r="BK139" i="7"/>
  <c r="N139" i="7"/>
  <c r="BF139" i="7" s="1"/>
  <c r="BI138" i="7"/>
  <c r="BH138" i="7"/>
  <c r="BG138" i="7"/>
  <c r="BE138" i="7"/>
  <c r="AA138" i="7"/>
  <c r="Y138" i="7"/>
  <c r="W138" i="7"/>
  <c r="BK138" i="7"/>
  <c r="N138" i="7"/>
  <c r="BF138" i="7" s="1"/>
  <c r="BI137" i="7"/>
  <c r="BH137" i="7"/>
  <c r="BG137" i="7"/>
  <c r="BE137" i="7"/>
  <c r="AA137" i="7"/>
  <c r="AA136" i="7" s="1"/>
  <c r="Y137" i="7"/>
  <c r="Y136" i="7" s="1"/>
  <c r="W137" i="7"/>
  <c r="W136" i="7" s="1"/>
  <c r="BK137" i="7"/>
  <c r="BK136" i="7" s="1"/>
  <c r="N137" i="7"/>
  <c r="BF137" i="7" s="1"/>
  <c r="BI134" i="7"/>
  <c r="BH134" i="7"/>
  <c r="BG134" i="7"/>
  <c r="BE134" i="7"/>
  <c r="AA134" i="7"/>
  <c r="AA133" i="7" s="1"/>
  <c r="Y134" i="7"/>
  <c r="Y133" i="7" s="1"/>
  <c r="W134" i="7"/>
  <c r="W133" i="7" s="1"/>
  <c r="BK134" i="7"/>
  <c r="BK133" i="7" s="1"/>
  <c r="N133" i="7" s="1"/>
  <c r="N92" i="7" s="1"/>
  <c r="N134" i="7"/>
  <c r="BF134" i="7" s="1"/>
  <c r="BI132" i="7"/>
  <c r="BH132" i="7"/>
  <c r="BG132" i="7"/>
  <c r="BE132" i="7"/>
  <c r="AA132" i="7"/>
  <c r="Y132" i="7"/>
  <c r="W132" i="7"/>
  <c r="BK132" i="7"/>
  <c r="N132" i="7"/>
  <c r="BF132" i="7" s="1"/>
  <c r="BI131" i="7"/>
  <c r="BH131" i="7"/>
  <c r="BG131" i="7"/>
  <c r="BE131" i="7"/>
  <c r="AA131" i="7"/>
  <c r="AA130" i="7" s="1"/>
  <c r="AA129" i="7" s="1"/>
  <c r="Y131" i="7"/>
  <c r="W131" i="7"/>
  <c r="W130" i="7" s="1"/>
  <c r="BK131" i="7"/>
  <c r="BK130" i="7" s="1"/>
  <c r="N131" i="7"/>
  <c r="BF131" i="7" s="1"/>
  <c r="M125" i="7"/>
  <c r="F125" i="7"/>
  <c r="F122" i="7"/>
  <c r="F120" i="7"/>
  <c r="BI108" i="7"/>
  <c r="BH108" i="7"/>
  <c r="BG108" i="7"/>
  <c r="BE108" i="7"/>
  <c r="BI107" i="7"/>
  <c r="BH107" i="7"/>
  <c r="BG107" i="7"/>
  <c r="BE107" i="7"/>
  <c r="BI106" i="7"/>
  <c r="BH106" i="7"/>
  <c r="BG106" i="7"/>
  <c r="BE106" i="7"/>
  <c r="BI105" i="7"/>
  <c r="BH105" i="7"/>
  <c r="BG105" i="7"/>
  <c r="BE105" i="7"/>
  <c r="BI104" i="7"/>
  <c r="BH104" i="7"/>
  <c r="BG104" i="7"/>
  <c r="BE104" i="7"/>
  <c r="BI103" i="7"/>
  <c r="BH103" i="7"/>
  <c r="BG103" i="7"/>
  <c r="BE103" i="7"/>
  <c r="M85" i="7"/>
  <c r="F85" i="7"/>
  <c r="F82" i="7"/>
  <c r="F80" i="7"/>
  <c r="O22" i="7"/>
  <c r="E22" i="7"/>
  <c r="O21" i="7"/>
  <c r="O19" i="7"/>
  <c r="E19" i="7"/>
  <c r="M124" i="7" s="1"/>
  <c r="O18" i="7"/>
  <c r="O13" i="7"/>
  <c r="E13" i="7"/>
  <c r="O12" i="7"/>
  <c r="M122" i="7"/>
  <c r="F6" i="7"/>
  <c r="F118" i="7" s="1"/>
  <c r="W235" i="6"/>
  <c r="AY93" i="1"/>
  <c r="AX93" i="1"/>
  <c r="BI242" i="6"/>
  <c r="BH242" i="6"/>
  <c r="BG242" i="6"/>
  <c r="BE242" i="6"/>
  <c r="BK242" i="6"/>
  <c r="N242" i="6" s="1"/>
  <c r="BF242" i="6" s="1"/>
  <c r="BI241" i="6"/>
  <c r="BH241" i="6"/>
  <c r="BG241" i="6"/>
  <c r="BF241" i="6"/>
  <c r="BE241" i="6"/>
  <c r="N241" i="6"/>
  <c r="BK241" i="6"/>
  <c r="BI240" i="6"/>
  <c r="BH240" i="6"/>
  <c r="BG240" i="6"/>
  <c r="BE240" i="6"/>
  <c r="BK240" i="6"/>
  <c r="N240" i="6" s="1"/>
  <c r="BF240" i="6" s="1"/>
  <c r="BI239" i="6"/>
  <c r="BH239" i="6"/>
  <c r="BG239" i="6"/>
  <c r="BF239" i="6"/>
  <c r="BE239" i="6"/>
  <c r="N239" i="6"/>
  <c r="BK239" i="6"/>
  <c r="BI238" i="6"/>
  <c r="BH238" i="6"/>
  <c r="BG238" i="6"/>
  <c r="BE238" i="6"/>
  <c r="BK238" i="6"/>
  <c r="BK237" i="6" s="1"/>
  <c r="N237" i="6" s="1"/>
  <c r="N107" i="6" s="1"/>
  <c r="BI236" i="6"/>
  <c r="BH236" i="6"/>
  <c r="BG236" i="6"/>
  <c r="BF236" i="6"/>
  <c r="BE236" i="6"/>
  <c r="AA236" i="6"/>
  <c r="AA235" i="6" s="1"/>
  <c r="Y236" i="6"/>
  <c r="Y235" i="6" s="1"/>
  <c r="W236" i="6"/>
  <c r="BK236" i="6"/>
  <c r="BK235" i="6" s="1"/>
  <c r="N235" i="6" s="1"/>
  <c r="N236" i="6"/>
  <c r="N106" i="6"/>
  <c r="BI234" i="6"/>
  <c r="BH234" i="6"/>
  <c r="BG234" i="6"/>
  <c r="BE234" i="6"/>
  <c r="AA234" i="6"/>
  <c r="Y234" i="6"/>
  <c r="W234" i="6"/>
  <c r="BK234" i="6"/>
  <c r="N234" i="6"/>
  <c r="BF234" i="6" s="1"/>
  <c r="BI233" i="6"/>
  <c r="BH233" i="6"/>
  <c r="BG233" i="6"/>
  <c r="BF233" i="6"/>
  <c r="BE233" i="6"/>
  <c r="AA233" i="6"/>
  <c r="AA232" i="6" s="1"/>
  <c r="Y233" i="6"/>
  <c r="Y232" i="6" s="1"/>
  <c r="W233" i="6"/>
  <c r="BK233" i="6"/>
  <c r="BK232" i="6" s="1"/>
  <c r="N232" i="6" s="1"/>
  <c r="N105" i="6" s="1"/>
  <c r="N233" i="6"/>
  <c r="BI231" i="6"/>
  <c r="BH231" i="6"/>
  <c r="BG231" i="6"/>
  <c r="BF231" i="6"/>
  <c r="BE231" i="6"/>
  <c r="AA231" i="6"/>
  <c r="Y231" i="6"/>
  <c r="W231" i="6"/>
  <c r="BK231" i="6"/>
  <c r="N231" i="6"/>
  <c r="BI230" i="6"/>
  <c r="BH230" i="6"/>
  <c r="BG230" i="6"/>
  <c r="BE230" i="6"/>
  <c r="AA230" i="6"/>
  <c r="Y230" i="6"/>
  <c r="W230" i="6"/>
  <c r="BK230" i="6"/>
  <c r="N230" i="6"/>
  <c r="BF230" i="6" s="1"/>
  <c r="BI229" i="6"/>
  <c r="BH229" i="6"/>
  <c r="BG229" i="6"/>
  <c r="BE229" i="6"/>
  <c r="AA229" i="6"/>
  <c r="Y229" i="6"/>
  <c r="W229" i="6"/>
  <c r="BK229" i="6"/>
  <c r="N229" i="6"/>
  <c r="BF229" i="6" s="1"/>
  <c r="BI228" i="6"/>
  <c r="BH228" i="6"/>
  <c r="BG228" i="6"/>
  <c r="BE228" i="6"/>
  <c r="AA228" i="6"/>
  <c r="Y228" i="6"/>
  <c r="W228" i="6"/>
  <c r="BK228" i="6"/>
  <c r="N228" i="6"/>
  <c r="BF228" i="6" s="1"/>
  <c r="BI227" i="6"/>
  <c r="BH227" i="6"/>
  <c r="BG227" i="6"/>
  <c r="BF227" i="6"/>
  <c r="BE227" i="6"/>
  <c r="AA227" i="6"/>
  <c r="AA226" i="6" s="1"/>
  <c r="Y227" i="6"/>
  <c r="W227" i="6"/>
  <c r="BK227" i="6"/>
  <c r="N227" i="6"/>
  <c r="BI225" i="6"/>
  <c r="BH225" i="6"/>
  <c r="BG225" i="6"/>
  <c r="BE225" i="6"/>
  <c r="AA225" i="6"/>
  <c r="Y225" i="6"/>
  <c r="W225" i="6"/>
  <c r="BK225" i="6"/>
  <c r="N225" i="6"/>
  <c r="BF225" i="6" s="1"/>
  <c r="BI224" i="6"/>
  <c r="BH224" i="6"/>
  <c r="BG224" i="6"/>
  <c r="BE224" i="6"/>
  <c r="AA224" i="6"/>
  <c r="Y224" i="6"/>
  <c r="W224" i="6"/>
  <c r="BK224" i="6"/>
  <c r="N224" i="6"/>
  <c r="BF224" i="6" s="1"/>
  <c r="BI223" i="6"/>
  <c r="BH223" i="6"/>
  <c r="BG223" i="6"/>
  <c r="BF223" i="6"/>
  <c r="BE223" i="6"/>
  <c r="AA223" i="6"/>
  <c r="Y223" i="6"/>
  <c r="W223" i="6"/>
  <c r="BK223" i="6"/>
  <c r="N223" i="6"/>
  <c r="BI222" i="6"/>
  <c r="BH222" i="6"/>
  <c r="BG222" i="6"/>
  <c r="BE222" i="6"/>
  <c r="AA222" i="6"/>
  <c r="Y222" i="6"/>
  <c r="W222" i="6"/>
  <c r="BK222" i="6"/>
  <c r="N222" i="6"/>
  <c r="BF222" i="6" s="1"/>
  <c r="BI221" i="6"/>
  <c r="BH221" i="6"/>
  <c r="BG221" i="6"/>
  <c r="BE221" i="6"/>
  <c r="AA221" i="6"/>
  <c r="Y221" i="6"/>
  <c r="W221" i="6"/>
  <c r="BK221" i="6"/>
  <c r="N221" i="6"/>
  <c r="BF221" i="6" s="1"/>
  <c r="BI220" i="6"/>
  <c r="BH220" i="6"/>
  <c r="BG220" i="6"/>
  <c r="BE220" i="6"/>
  <c r="AA220" i="6"/>
  <c r="AA219" i="6" s="1"/>
  <c r="Y220" i="6"/>
  <c r="Y219" i="6" s="1"/>
  <c r="W220" i="6"/>
  <c r="W219" i="6" s="1"/>
  <c r="BK220" i="6"/>
  <c r="N220" i="6"/>
  <c r="BF220" i="6" s="1"/>
  <c r="BI218" i="6"/>
  <c r="BH218" i="6"/>
  <c r="BG218" i="6"/>
  <c r="BF218" i="6"/>
  <c r="BE218" i="6"/>
  <c r="AA218" i="6"/>
  <c r="Y218" i="6"/>
  <c r="W218" i="6"/>
  <c r="BK218" i="6"/>
  <c r="N218" i="6"/>
  <c r="BI217" i="6"/>
  <c r="BH217" i="6"/>
  <c r="BG217" i="6"/>
  <c r="BE217" i="6"/>
  <c r="AA217" i="6"/>
  <c r="Y217" i="6"/>
  <c r="W217" i="6"/>
  <c r="BK217" i="6"/>
  <c r="N217" i="6"/>
  <c r="BF217" i="6" s="1"/>
  <c r="BI216" i="6"/>
  <c r="BH216" i="6"/>
  <c r="BG216" i="6"/>
  <c r="BE216" i="6"/>
  <c r="AA216" i="6"/>
  <c r="Y216" i="6"/>
  <c r="W216" i="6"/>
  <c r="BK216" i="6"/>
  <c r="N216" i="6"/>
  <c r="BF216" i="6" s="1"/>
  <c r="BI215" i="6"/>
  <c r="BH215" i="6"/>
  <c r="BG215" i="6"/>
  <c r="BE215" i="6"/>
  <c r="AA215" i="6"/>
  <c r="Y215" i="6"/>
  <c r="W215" i="6"/>
  <c r="BK215" i="6"/>
  <c r="N215" i="6"/>
  <c r="BF215" i="6" s="1"/>
  <c r="BI214" i="6"/>
  <c r="BH214" i="6"/>
  <c r="BG214" i="6"/>
  <c r="BF214" i="6"/>
  <c r="BE214" i="6"/>
  <c r="AA214" i="6"/>
  <c r="Y214" i="6"/>
  <c r="W214" i="6"/>
  <c r="BK214" i="6"/>
  <c r="N214" i="6"/>
  <c r="BI212" i="6"/>
  <c r="BH212" i="6"/>
  <c r="BG212" i="6"/>
  <c r="BE212" i="6"/>
  <c r="AA212" i="6"/>
  <c r="Y212" i="6"/>
  <c r="W212" i="6"/>
  <c r="BK212" i="6"/>
  <c r="N212" i="6"/>
  <c r="BF212" i="6" s="1"/>
  <c r="BI211" i="6"/>
  <c r="BH211" i="6"/>
  <c r="BG211" i="6"/>
  <c r="BE211" i="6"/>
  <c r="AA211" i="6"/>
  <c r="Y211" i="6"/>
  <c r="W211" i="6"/>
  <c r="BK211" i="6"/>
  <c r="N211" i="6"/>
  <c r="BF211" i="6" s="1"/>
  <c r="BI210" i="6"/>
  <c r="BH210" i="6"/>
  <c r="BG210" i="6"/>
  <c r="BF210" i="6"/>
  <c r="BE210" i="6"/>
  <c r="AA210" i="6"/>
  <c r="Y210" i="6"/>
  <c r="W210" i="6"/>
  <c r="BK210" i="6"/>
  <c r="N210" i="6"/>
  <c r="BI209" i="6"/>
  <c r="BH209" i="6"/>
  <c r="BG209" i="6"/>
  <c r="BE209" i="6"/>
  <c r="AA209" i="6"/>
  <c r="Y209" i="6"/>
  <c r="W209" i="6"/>
  <c r="BK209" i="6"/>
  <c r="N209" i="6"/>
  <c r="BF209" i="6" s="1"/>
  <c r="BI208" i="6"/>
  <c r="BH208" i="6"/>
  <c r="BG208" i="6"/>
  <c r="BE208" i="6"/>
  <c r="AA208" i="6"/>
  <c r="AA207" i="6" s="1"/>
  <c r="Y208" i="6"/>
  <c r="Y207" i="6" s="1"/>
  <c r="W208" i="6"/>
  <c r="W207" i="6" s="1"/>
  <c r="BK208" i="6"/>
  <c r="BK207" i="6" s="1"/>
  <c r="N207" i="6" s="1"/>
  <c r="N101" i="6" s="1"/>
  <c r="N208" i="6"/>
  <c r="BF208" i="6" s="1"/>
  <c r="BI206" i="6"/>
  <c r="BH206" i="6"/>
  <c r="BG206" i="6"/>
  <c r="BE206" i="6"/>
  <c r="AA206" i="6"/>
  <c r="Y206" i="6"/>
  <c r="W206" i="6"/>
  <c r="BK206" i="6"/>
  <c r="N206" i="6"/>
  <c r="BF206" i="6" s="1"/>
  <c r="BI205" i="6"/>
  <c r="BH205" i="6"/>
  <c r="BG205" i="6"/>
  <c r="BF205" i="6"/>
  <c r="BE205" i="6"/>
  <c r="AA205" i="6"/>
  <c r="Y205" i="6"/>
  <c r="W205" i="6"/>
  <c r="BK205" i="6"/>
  <c r="N205" i="6"/>
  <c r="BI204" i="6"/>
  <c r="BH204" i="6"/>
  <c r="BG204" i="6"/>
  <c r="BE204" i="6"/>
  <c r="AA204" i="6"/>
  <c r="Y204" i="6"/>
  <c r="W204" i="6"/>
  <c r="BK204" i="6"/>
  <c r="N204" i="6"/>
  <c r="BF204" i="6" s="1"/>
  <c r="BI203" i="6"/>
  <c r="BH203" i="6"/>
  <c r="BG203" i="6"/>
  <c r="BE203" i="6"/>
  <c r="AA203" i="6"/>
  <c r="Y203" i="6"/>
  <c r="W203" i="6"/>
  <c r="BK203" i="6"/>
  <c r="N203" i="6"/>
  <c r="BF203" i="6" s="1"/>
  <c r="BI202" i="6"/>
  <c r="BH202" i="6"/>
  <c r="BG202" i="6"/>
  <c r="BE202" i="6"/>
  <c r="AA202" i="6"/>
  <c r="Y202" i="6"/>
  <c r="W202" i="6"/>
  <c r="BK202" i="6"/>
  <c r="N202" i="6"/>
  <c r="BF202" i="6" s="1"/>
  <c r="BI201" i="6"/>
  <c r="BH201" i="6"/>
  <c r="BG201" i="6"/>
  <c r="BF201" i="6"/>
  <c r="BE201" i="6"/>
  <c r="AA201" i="6"/>
  <c r="Y201" i="6"/>
  <c r="W201" i="6"/>
  <c r="BK201" i="6"/>
  <c r="N201" i="6"/>
  <c r="BI200" i="6"/>
  <c r="BH200" i="6"/>
  <c r="BG200" i="6"/>
  <c r="BE200" i="6"/>
  <c r="AA200" i="6"/>
  <c r="Y200" i="6"/>
  <c r="W200" i="6"/>
  <c r="BK200" i="6"/>
  <c r="N200" i="6"/>
  <c r="BF200" i="6" s="1"/>
  <c r="BI199" i="6"/>
  <c r="BH199" i="6"/>
  <c r="BG199" i="6"/>
  <c r="BE199" i="6"/>
  <c r="AA199" i="6"/>
  <c r="Y199" i="6"/>
  <c r="W199" i="6"/>
  <c r="BK199" i="6"/>
  <c r="N199" i="6"/>
  <c r="BF199" i="6" s="1"/>
  <c r="BI198" i="6"/>
  <c r="BH198" i="6"/>
  <c r="BG198" i="6"/>
  <c r="BF198" i="6"/>
  <c r="BE198" i="6"/>
  <c r="AA198" i="6"/>
  <c r="AA197" i="6" s="1"/>
  <c r="Y198" i="6"/>
  <c r="Y197" i="6" s="1"/>
  <c r="W198" i="6"/>
  <c r="W197" i="6" s="1"/>
  <c r="BK198" i="6"/>
  <c r="BK197" i="6" s="1"/>
  <c r="N197" i="6" s="1"/>
  <c r="N100" i="6" s="1"/>
  <c r="N198" i="6"/>
  <c r="BI196" i="6"/>
  <c r="BH196" i="6"/>
  <c r="BG196" i="6"/>
  <c r="BE196" i="6"/>
  <c r="AA196" i="6"/>
  <c r="Y196" i="6"/>
  <c r="W196" i="6"/>
  <c r="BK196" i="6"/>
  <c r="N196" i="6"/>
  <c r="BF196" i="6" s="1"/>
  <c r="BI195" i="6"/>
  <c r="BH195" i="6"/>
  <c r="BG195" i="6"/>
  <c r="BE195" i="6"/>
  <c r="AA195" i="6"/>
  <c r="Y195" i="6"/>
  <c r="W195" i="6"/>
  <c r="BK195" i="6"/>
  <c r="N195" i="6"/>
  <c r="BF195" i="6" s="1"/>
  <c r="BI194" i="6"/>
  <c r="BH194" i="6"/>
  <c r="BG194" i="6"/>
  <c r="BE194" i="6"/>
  <c r="AA194" i="6"/>
  <c r="Y194" i="6"/>
  <c r="W194" i="6"/>
  <c r="BK194" i="6"/>
  <c r="N194" i="6"/>
  <c r="BF194" i="6" s="1"/>
  <c r="BI193" i="6"/>
  <c r="BH193" i="6"/>
  <c r="BG193" i="6"/>
  <c r="BF193" i="6"/>
  <c r="BE193" i="6"/>
  <c r="AA193" i="6"/>
  <c r="Y193" i="6"/>
  <c r="W193" i="6"/>
  <c r="BK193" i="6"/>
  <c r="N193" i="6"/>
  <c r="BI192" i="6"/>
  <c r="BH192" i="6"/>
  <c r="BG192" i="6"/>
  <c r="BE192" i="6"/>
  <c r="AA192" i="6"/>
  <c r="Y192" i="6"/>
  <c r="W192" i="6"/>
  <c r="BK192" i="6"/>
  <c r="N192" i="6"/>
  <c r="BF192" i="6" s="1"/>
  <c r="BI191" i="6"/>
  <c r="BH191" i="6"/>
  <c r="BG191" i="6"/>
  <c r="BE191" i="6"/>
  <c r="AA191" i="6"/>
  <c r="Y191" i="6"/>
  <c r="W191" i="6"/>
  <c r="BK191" i="6"/>
  <c r="N191" i="6"/>
  <c r="BF191" i="6" s="1"/>
  <c r="BI190" i="6"/>
  <c r="BH190" i="6"/>
  <c r="BG190" i="6"/>
  <c r="BE190" i="6"/>
  <c r="AA190" i="6"/>
  <c r="AA189" i="6" s="1"/>
  <c r="Y190" i="6"/>
  <c r="Y189" i="6" s="1"/>
  <c r="W190" i="6"/>
  <c r="W189" i="6" s="1"/>
  <c r="BK190" i="6"/>
  <c r="BK189" i="6" s="1"/>
  <c r="N190" i="6"/>
  <c r="BF190" i="6" s="1"/>
  <c r="BI187" i="6"/>
  <c r="BH187" i="6"/>
  <c r="BG187" i="6"/>
  <c r="BE187" i="6"/>
  <c r="AA187" i="6"/>
  <c r="AA186" i="6" s="1"/>
  <c r="Y187" i="6"/>
  <c r="Y186" i="6" s="1"/>
  <c r="W187" i="6"/>
  <c r="W186" i="6" s="1"/>
  <c r="BK187" i="6"/>
  <c r="BK186" i="6" s="1"/>
  <c r="N186" i="6" s="1"/>
  <c r="N97" i="6" s="1"/>
  <c r="N187" i="6"/>
  <c r="BF187" i="6" s="1"/>
  <c r="BI185" i="6"/>
  <c r="BH185" i="6"/>
  <c r="BG185" i="6"/>
  <c r="BE185" i="6"/>
  <c r="AA185" i="6"/>
  <c r="Y185" i="6"/>
  <c r="W185" i="6"/>
  <c r="BK185" i="6"/>
  <c r="N185" i="6"/>
  <c r="BF185" i="6" s="1"/>
  <c r="BI184" i="6"/>
  <c r="BH184" i="6"/>
  <c r="BG184" i="6"/>
  <c r="BE184" i="6"/>
  <c r="AA184" i="6"/>
  <c r="Y184" i="6"/>
  <c r="W184" i="6"/>
  <c r="BK184" i="6"/>
  <c r="N184" i="6"/>
  <c r="BF184" i="6" s="1"/>
  <c r="BI183" i="6"/>
  <c r="BH183" i="6"/>
  <c r="BG183" i="6"/>
  <c r="BF183" i="6"/>
  <c r="BE183" i="6"/>
  <c r="AA183" i="6"/>
  <c r="AA182" i="6" s="1"/>
  <c r="Y183" i="6"/>
  <c r="Y182" i="6" s="1"/>
  <c r="W183" i="6"/>
  <c r="W182" i="6" s="1"/>
  <c r="BK183" i="6"/>
  <c r="BK182" i="6" s="1"/>
  <c r="N182" i="6" s="1"/>
  <c r="N96" i="6" s="1"/>
  <c r="N183" i="6"/>
  <c r="BI181" i="6"/>
  <c r="BH181" i="6"/>
  <c r="BG181" i="6"/>
  <c r="BE181" i="6"/>
  <c r="AA181" i="6"/>
  <c r="Y181" i="6"/>
  <c r="W181" i="6"/>
  <c r="BK181" i="6"/>
  <c r="N181" i="6"/>
  <c r="BF181" i="6" s="1"/>
  <c r="BI180" i="6"/>
  <c r="BH180" i="6"/>
  <c r="BG180" i="6"/>
  <c r="BE180" i="6"/>
  <c r="AA180" i="6"/>
  <c r="Y180" i="6"/>
  <c r="W180" i="6"/>
  <c r="BK180" i="6"/>
  <c r="N180" i="6"/>
  <c r="BF180" i="6" s="1"/>
  <c r="BI179" i="6"/>
  <c r="BH179" i="6"/>
  <c r="BG179" i="6"/>
  <c r="BF179" i="6"/>
  <c r="BE179" i="6"/>
  <c r="AA179" i="6"/>
  <c r="Y179" i="6"/>
  <c r="W179" i="6"/>
  <c r="BK179" i="6"/>
  <c r="N179" i="6"/>
  <c r="BI178" i="6"/>
  <c r="BH178" i="6"/>
  <c r="BG178" i="6"/>
  <c r="BE178" i="6"/>
  <c r="AA178" i="6"/>
  <c r="Y178" i="6"/>
  <c r="W178" i="6"/>
  <c r="BK178" i="6"/>
  <c r="N178" i="6"/>
  <c r="BF178" i="6" s="1"/>
  <c r="BI177" i="6"/>
  <c r="BH177" i="6"/>
  <c r="BG177" i="6"/>
  <c r="BE177" i="6"/>
  <c r="AA177" i="6"/>
  <c r="Y177" i="6"/>
  <c r="W177" i="6"/>
  <c r="BK177" i="6"/>
  <c r="N177" i="6"/>
  <c r="BF177" i="6" s="1"/>
  <c r="BI176" i="6"/>
  <c r="BH176" i="6"/>
  <c r="BG176" i="6"/>
  <c r="BE176" i="6"/>
  <c r="AA176" i="6"/>
  <c r="Y176" i="6"/>
  <c r="W176" i="6"/>
  <c r="BK176" i="6"/>
  <c r="N176" i="6"/>
  <c r="BF176" i="6" s="1"/>
  <c r="BI175" i="6"/>
  <c r="BH175" i="6"/>
  <c r="BG175" i="6"/>
  <c r="BF175" i="6"/>
  <c r="BE175" i="6"/>
  <c r="AA175" i="6"/>
  <c r="Y175" i="6"/>
  <c r="W175" i="6"/>
  <c r="BK175" i="6"/>
  <c r="N175" i="6"/>
  <c r="BI174" i="6"/>
  <c r="BH174" i="6"/>
  <c r="BG174" i="6"/>
  <c r="BE174" i="6"/>
  <c r="AA174" i="6"/>
  <c r="Y174" i="6"/>
  <c r="W174" i="6"/>
  <c r="BK174" i="6"/>
  <c r="N174" i="6"/>
  <c r="BF174" i="6" s="1"/>
  <c r="BI173" i="6"/>
  <c r="BH173" i="6"/>
  <c r="BG173" i="6"/>
  <c r="BE173" i="6"/>
  <c r="AA173" i="6"/>
  <c r="Y173" i="6"/>
  <c r="W173" i="6"/>
  <c r="BK173" i="6"/>
  <c r="N173" i="6"/>
  <c r="BF173" i="6" s="1"/>
  <c r="BI172" i="6"/>
  <c r="BH172" i="6"/>
  <c r="BG172" i="6"/>
  <c r="BE172" i="6"/>
  <c r="AA172" i="6"/>
  <c r="Y172" i="6"/>
  <c r="W172" i="6"/>
  <c r="BK172" i="6"/>
  <c r="N172" i="6"/>
  <c r="BF172" i="6" s="1"/>
  <c r="BI171" i="6"/>
  <c r="BH171" i="6"/>
  <c r="BG171" i="6"/>
  <c r="BF171" i="6"/>
  <c r="BE171" i="6"/>
  <c r="AA171" i="6"/>
  <c r="Y171" i="6"/>
  <c r="W171" i="6"/>
  <c r="BK171" i="6"/>
  <c r="N171" i="6"/>
  <c r="BI170" i="6"/>
  <c r="BH170" i="6"/>
  <c r="BG170" i="6"/>
  <c r="BE170" i="6"/>
  <c r="AA170" i="6"/>
  <c r="Y170" i="6"/>
  <c r="W170" i="6"/>
  <c r="BK170" i="6"/>
  <c r="N170" i="6"/>
  <c r="BF170" i="6" s="1"/>
  <c r="BI169" i="6"/>
  <c r="BH169" i="6"/>
  <c r="BG169" i="6"/>
  <c r="BE169" i="6"/>
  <c r="AA169" i="6"/>
  <c r="AA168" i="6" s="1"/>
  <c r="Y169" i="6"/>
  <c r="Y168" i="6" s="1"/>
  <c r="W169" i="6"/>
  <c r="W168" i="6" s="1"/>
  <c r="BK169" i="6"/>
  <c r="BK168" i="6" s="1"/>
  <c r="N168" i="6" s="1"/>
  <c r="N95" i="6" s="1"/>
  <c r="N169" i="6"/>
  <c r="BF169" i="6" s="1"/>
  <c r="BI167" i="6"/>
  <c r="BH167" i="6"/>
  <c r="BG167" i="6"/>
  <c r="BE167" i="6"/>
  <c r="AA167" i="6"/>
  <c r="Y167" i="6"/>
  <c r="W167" i="6"/>
  <c r="BK167" i="6"/>
  <c r="N167" i="6"/>
  <c r="BF167" i="6" s="1"/>
  <c r="BI166" i="6"/>
  <c r="BH166" i="6"/>
  <c r="BG166" i="6"/>
  <c r="BE166" i="6"/>
  <c r="AA166" i="6"/>
  <c r="Y166" i="6"/>
  <c r="W166" i="6"/>
  <c r="BK166" i="6"/>
  <c r="N166" i="6"/>
  <c r="BF166" i="6" s="1"/>
  <c r="BI165" i="6"/>
  <c r="BH165" i="6"/>
  <c r="BG165" i="6"/>
  <c r="BE165" i="6"/>
  <c r="AA165" i="6"/>
  <c r="Y165" i="6"/>
  <c r="W165" i="6"/>
  <c r="BK165" i="6"/>
  <c r="N165" i="6"/>
  <c r="BF165" i="6" s="1"/>
  <c r="BI164" i="6"/>
  <c r="BH164" i="6"/>
  <c r="BG164" i="6"/>
  <c r="BE164" i="6"/>
  <c r="AA164" i="6"/>
  <c r="Y164" i="6"/>
  <c r="W164" i="6"/>
  <c r="BK164" i="6"/>
  <c r="N164" i="6"/>
  <c r="BF164" i="6" s="1"/>
  <c r="BI163" i="6"/>
  <c r="BH163" i="6"/>
  <c r="BG163" i="6"/>
  <c r="BE163" i="6"/>
  <c r="AA163" i="6"/>
  <c r="Y163" i="6"/>
  <c r="W163" i="6"/>
  <c r="BK163" i="6"/>
  <c r="N163" i="6"/>
  <c r="BF163" i="6" s="1"/>
  <c r="BI162" i="6"/>
  <c r="BH162" i="6"/>
  <c r="BG162" i="6"/>
  <c r="BE162" i="6"/>
  <c r="AA162" i="6"/>
  <c r="AA161" i="6" s="1"/>
  <c r="Y162" i="6"/>
  <c r="Y161" i="6" s="1"/>
  <c r="W162" i="6"/>
  <c r="W161" i="6" s="1"/>
  <c r="BK162" i="6"/>
  <c r="BK161" i="6" s="1"/>
  <c r="N161" i="6" s="1"/>
  <c r="N94" i="6" s="1"/>
  <c r="N162" i="6"/>
  <c r="BF162" i="6" s="1"/>
  <c r="BI160" i="6"/>
  <c r="BH160" i="6"/>
  <c r="BG160" i="6"/>
  <c r="BF160" i="6"/>
  <c r="BE160" i="6"/>
  <c r="AA160" i="6"/>
  <c r="Y160" i="6"/>
  <c r="W160" i="6"/>
  <c r="BK160" i="6"/>
  <c r="N160" i="6"/>
  <c r="BI159" i="6"/>
  <c r="BH159" i="6"/>
  <c r="BG159" i="6"/>
  <c r="BE159" i="6"/>
  <c r="AA159" i="6"/>
  <c r="Y159" i="6"/>
  <c r="W159" i="6"/>
  <c r="BK159" i="6"/>
  <c r="N159" i="6"/>
  <c r="BF159" i="6" s="1"/>
  <c r="BI158" i="6"/>
  <c r="BH158" i="6"/>
  <c r="BG158" i="6"/>
  <c r="BF158" i="6"/>
  <c r="BE158" i="6"/>
  <c r="AA158" i="6"/>
  <c r="Y158" i="6"/>
  <c r="W158" i="6"/>
  <c r="BK158" i="6"/>
  <c r="N158" i="6"/>
  <c r="BI157" i="6"/>
  <c r="BH157" i="6"/>
  <c r="BG157" i="6"/>
  <c r="BE157" i="6"/>
  <c r="AA157" i="6"/>
  <c r="Y157" i="6"/>
  <c r="W157" i="6"/>
  <c r="BK157" i="6"/>
  <c r="N157" i="6"/>
  <c r="BF157" i="6" s="1"/>
  <c r="BI156" i="6"/>
  <c r="BH156" i="6"/>
  <c r="BG156" i="6"/>
  <c r="BE156" i="6"/>
  <c r="AA156" i="6"/>
  <c r="Y156" i="6"/>
  <c r="W156" i="6"/>
  <c r="BK156" i="6"/>
  <c r="N156" i="6"/>
  <c r="BF156" i="6" s="1"/>
  <c r="BI155" i="6"/>
  <c r="BH155" i="6"/>
  <c r="BG155" i="6"/>
  <c r="BE155" i="6"/>
  <c r="AA155" i="6"/>
  <c r="Y155" i="6"/>
  <c r="W155" i="6"/>
  <c r="BK155" i="6"/>
  <c r="N155" i="6"/>
  <c r="BF155" i="6" s="1"/>
  <c r="BI154" i="6"/>
  <c r="BH154" i="6"/>
  <c r="BG154" i="6"/>
  <c r="BF154" i="6"/>
  <c r="BE154" i="6"/>
  <c r="AA154" i="6"/>
  <c r="Y154" i="6"/>
  <c r="W154" i="6"/>
  <c r="BK154" i="6"/>
  <c r="N154" i="6"/>
  <c r="BI153" i="6"/>
  <c r="BH153" i="6"/>
  <c r="BG153" i="6"/>
  <c r="BE153" i="6"/>
  <c r="AA153" i="6"/>
  <c r="AA152" i="6" s="1"/>
  <c r="Y153" i="6"/>
  <c r="Y152" i="6" s="1"/>
  <c r="W153" i="6"/>
  <c r="W152" i="6" s="1"/>
  <c r="BK153" i="6"/>
  <c r="BK152" i="6" s="1"/>
  <c r="N152" i="6" s="1"/>
  <c r="N93" i="6" s="1"/>
  <c r="N153" i="6"/>
  <c r="BF153" i="6" s="1"/>
  <c r="BI151" i="6"/>
  <c r="BH151" i="6"/>
  <c r="BG151" i="6"/>
  <c r="BE151" i="6"/>
  <c r="AA151" i="6"/>
  <c r="Y151" i="6"/>
  <c r="W151" i="6"/>
  <c r="BK151" i="6"/>
  <c r="N151" i="6"/>
  <c r="BF151" i="6" s="1"/>
  <c r="BI150" i="6"/>
  <c r="BH150" i="6"/>
  <c r="BG150" i="6"/>
  <c r="BF150" i="6"/>
  <c r="BE150" i="6"/>
  <c r="AA150" i="6"/>
  <c r="Y150" i="6"/>
  <c r="W150" i="6"/>
  <c r="BK150" i="6"/>
  <c r="N150" i="6"/>
  <c r="BI149" i="6"/>
  <c r="BH149" i="6"/>
  <c r="BG149" i="6"/>
  <c r="BE149" i="6"/>
  <c r="AA149" i="6"/>
  <c r="Y149" i="6"/>
  <c r="W149" i="6"/>
  <c r="BK149" i="6"/>
  <c r="N149" i="6"/>
  <c r="BF149" i="6" s="1"/>
  <c r="BI148" i="6"/>
  <c r="BH148" i="6"/>
  <c r="BG148" i="6"/>
  <c r="BE148" i="6"/>
  <c r="AA148" i="6"/>
  <c r="Y148" i="6"/>
  <c r="W148" i="6"/>
  <c r="BK148" i="6"/>
  <c r="N148" i="6"/>
  <c r="BF148" i="6" s="1"/>
  <c r="BI147" i="6"/>
  <c r="BH147" i="6"/>
  <c r="BG147" i="6"/>
  <c r="BE147" i="6"/>
  <c r="AA147" i="6"/>
  <c r="Y147" i="6"/>
  <c r="W147" i="6"/>
  <c r="BK147" i="6"/>
  <c r="N147" i="6"/>
  <c r="BF147" i="6" s="1"/>
  <c r="BI146" i="6"/>
  <c r="BH146" i="6"/>
  <c r="BG146" i="6"/>
  <c r="BF146" i="6"/>
  <c r="BE146" i="6"/>
  <c r="AA146" i="6"/>
  <c r="Y146" i="6"/>
  <c r="W146" i="6"/>
  <c r="BK146" i="6"/>
  <c r="N146" i="6"/>
  <c r="BI145" i="6"/>
  <c r="BH145" i="6"/>
  <c r="BG145" i="6"/>
  <c r="BE145" i="6"/>
  <c r="AA145" i="6"/>
  <c r="AA144" i="6" s="1"/>
  <c r="Y145" i="6"/>
  <c r="Y144" i="6" s="1"/>
  <c r="W145" i="6"/>
  <c r="W144" i="6" s="1"/>
  <c r="BK145" i="6"/>
  <c r="BK144" i="6" s="1"/>
  <c r="N144" i="6" s="1"/>
  <c r="N92" i="6" s="1"/>
  <c r="N145" i="6"/>
  <c r="BF145" i="6" s="1"/>
  <c r="BI143" i="6"/>
  <c r="BH143" i="6"/>
  <c r="BG143" i="6"/>
  <c r="BF143" i="6"/>
  <c r="BE143" i="6"/>
  <c r="AA143" i="6"/>
  <c r="Y143" i="6"/>
  <c r="W143" i="6"/>
  <c r="BK143" i="6"/>
  <c r="N143" i="6"/>
  <c r="BI142" i="6"/>
  <c r="BH142" i="6"/>
  <c r="BG142" i="6"/>
  <c r="BE142" i="6"/>
  <c r="AA142" i="6"/>
  <c r="Y142" i="6"/>
  <c r="W142" i="6"/>
  <c r="BK142" i="6"/>
  <c r="N142" i="6"/>
  <c r="BF142" i="6" s="1"/>
  <c r="BI141" i="6"/>
  <c r="BH141" i="6"/>
  <c r="BG141" i="6"/>
  <c r="BF141" i="6"/>
  <c r="BE141" i="6"/>
  <c r="AA141" i="6"/>
  <c r="Y141" i="6"/>
  <c r="W141" i="6"/>
  <c r="BK141" i="6"/>
  <c r="N141" i="6"/>
  <c r="BI140" i="6"/>
  <c r="BH140" i="6"/>
  <c r="BG140" i="6"/>
  <c r="BE140" i="6"/>
  <c r="AA140" i="6"/>
  <c r="Y140" i="6"/>
  <c r="W140" i="6"/>
  <c r="BK140" i="6"/>
  <c r="N140" i="6"/>
  <c r="BF140" i="6" s="1"/>
  <c r="BI139" i="6"/>
  <c r="BH139" i="6"/>
  <c r="BG139" i="6"/>
  <c r="BF139" i="6"/>
  <c r="BE139" i="6"/>
  <c r="AA139" i="6"/>
  <c r="Y139" i="6"/>
  <c r="W139" i="6"/>
  <c r="BK139" i="6"/>
  <c r="N139" i="6"/>
  <c r="BI138" i="6"/>
  <c r="BH138" i="6"/>
  <c r="BG138" i="6"/>
  <c r="BE138" i="6"/>
  <c r="AA138" i="6"/>
  <c r="AA137" i="6" s="1"/>
  <c r="AA136" i="6" s="1"/>
  <c r="Y138" i="6"/>
  <c r="Y137" i="6" s="1"/>
  <c r="Y136" i="6" s="1"/>
  <c r="W138" i="6"/>
  <c r="W137" i="6" s="1"/>
  <c r="W136" i="6" s="1"/>
  <c r="BK138" i="6"/>
  <c r="BK137" i="6" s="1"/>
  <c r="N138" i="6"/>
  <c r="BF138" i="6" s="1"/>
  <c r="F129" i="6"/>
  <c r="F127" i="6"/>
  <c r="BI115" i="6"/>
  <c r="BH115" i="6"/>
  <c r="BG115" i="6"/>
  <c r="BE115" i="6"/>
  <c r="BI114" i="6"/>
  <c r="BH114" i="6"/>
  <c r="BG114" i="6"/>
  <c r="BE114" i="6"/>
  <c r="BI113" i="6"/>
  <c r="BH113" i="6"/>
  <c r="BG113" i="6"/>
  <c r="BE113" i="6"/>
  <c r="BI112" i="6"/>
  <c r="BH112" i="6"/>
  <c r="BG112" i="6"/>
  <c r="BE112" i="6"/>
  <c r="BI111" i="6"/>
  <c r="BH111" i="6"/>
  <c r="BG111" i="6"/>
  <c r="BE111" i="6"/>
  <c r="BI110" i="6"/>
  <c r="H37" i="6" s="1"/>
  <c r="BD93" i="1" s="1"/>
  <c r="BH110" i="6"/>
  <c r="H36" i="6" s="1"/>
  <c r="BC93" i="1" s="1"/>
  <c r="BG110" i="6"/>
  <c r="H35" i="6" s="1"/>
  <c r="BB93" i="1" s="1"/>
  <c r="BE110" i="6"/>
  <c r="M33" i="6" s="1"/>
  <c r="AV93" i="1" s="1"/>
  <c r="F82" i="6"/>
  <c r="F80" i="6"/>
  <c r="O22" i="6"/>
  <c r="E22" i="6"/>
  <c r="M132" i="6" s="1"/>
  <c r="O21" i="6"/>
  <c r="O19" i="6"/>
  <c r="E19" i="6"/>
  <c r="M131" i="6" s="1"/>
  <c r="O18" i="6"/>
  <c r="O16" i="6"/>
  <c r="E16" i="6"/>
  <c r="F132" i="6" s="1"/>
  <c r="O15" i="6"/>
  <c r="O13" i="6"/>
  <c r="E13" i="6"/>
  <c r="F131" i="6" s="1"/>
  <c r="O12" i="6"/>
  <c r="M129" i="6"/>
  <c r="F6" i="6"/>
  <c r="F125" i="6" s="1"/>
  <c r="BK117" i="5"/>
  <c r="BK116" i="5" s="1"/>
  <c r="N116" i="5" s="1"/>
  <c r="N88" i="5" s="1"/>
  <c r="AA116" i="5"/>
  <c r="Y116" i="5"/>
  <c r="W116" i="5"/>
  <c r="AY92" i="1"/>
  <c r="AX92" i="1"/>
  <c r="AU92" i="1"/>
  <c r="BI122" i="5"/>
  <c r="BH122" i="5"/>
  <c r="BG122" i="5"/>
  <c r="BE122" i="5"/>
  <c r="BK122" i="5"/>
  <c r="N122" i="5" s="1"/>
  <c r="BF122" i="5" s="1"/>
  <c r="BI121" i="5"/>
  <c r="BH121" i="5"/>
  <c r="BG121" i="5"/>
  <c r="BF121" i="5"/>
  <c r="BE121" i="5"/>
  <c r="N121" i="5"/>
  <c r="BK121" i="5"/>
  <c r="BI120" i="5"/>
  <c r="BH120" i="5"/>
  <c r="BG120" i="5"/>
  <c r="BE120" i="5"/>
  <c r="N120" i="5"/>
  <c r="BF120" i="5" s="1"/>
  <c r="BK120" i="5"/>
  <c r="BI119" i="5"/>
  <c r="BH119" i="5"/>
  <c r="BG119" i="5"/>
  <c r="BE119" i="5"/>
  <c r="BK119" i="5"/>
  <c r="N119" i="5" s="1"/>
  <c r="BF119" i="5" s="1"/>
  <c r="BI118" i="5"/>
  <c r="BH118" i="5"/>
  <c r="BG118" i="5"/>
  <c r="BF118" i="5"/>
  <c r="BE118" i="5"/>
  <c r="N118" i="5"/>
  <c r="BK118" i="5"/>
  <c r="M112" i="5"/>
  <c r="F110" i="5"/>
  <c r="F108" i="5"/>
  <c r="BI97" i="5"/>
  <c r="BH97" i="5"/>
  <c r="BG97" i="5"/>
  <c r="BE97" i="5"/>
  <c r="BI96" i="5"/>
  <c r="BH96" i="5"/>
  <c r="BG96" i="5"/>
  <c r="BE96" i="5"/>
  <c r="BI95" i="5"/>
  <c r="BH95" i="5"/>
  <c r="BG95" i="5"/>
  <c r="BE95" i="5"/>
  <c r="H32" i="5" s="1"/>
  <c r="AZ92" i="1" s="1"/>
  <c r="BI94" i="5"/>
  <c r="BH94" i="5"/>
  <c r="BG94" i="5"/>
  <c r="BE94" i="5"/>
  <c r="BI93" i="5"/>
  <c r="BH93" i="5"/>
  <c r="BG93" i="5"/>
  <c r="BE93" i="5"/>
  <c r="BI92" i="5"/>
  <c r="H36" i="5" s="1"/>
  <c r="BD92" i="1" s="1"/>
  <c r="BH92" i="5"/>
  <c r="H35" i="5" s="1"/>
  <c r="BC92" i="1" s="1"/>
  <c r="BG92" i="5"/>
  <c r="H34" i="5" s="1"/>
  <c r="BB92" i="1" s="1"/>
  <c r="BE92" i="5"/>
  <c r="M32" i="5" s="1"/>
  <c r="AV92" i="1" s="1"/>
  <c r="M83" i="5"/>
  <c r="F81" i="5"/>
  <c r="F79" i="5"/>
  <c r="O21" i="5"/>
  <c r="E21" i="5"/>
  <c r="M113" i="5" s="1"/>
  <c r="O20" i="5"/>
  <c r="O18" i="5"/>
  <c r="E18" i="5"/>
  <c r="O17" i="5"/>
  <c r="O15" i="5"/>
  <c r="E15" i="5"/>
  <c r="F113" i="5" s="1"/>
  <c r="O14" i="5"/>
  <c r="O12" i="5"/>
  <c r="E12" i="5"/>
  <c r="F112" i="5" s="1"/>
  <c r="O11" i="5"/>
  <c r="M110" i="5"/>
  <c r="F6" i="5"/>
  <c r="F107" i="5" s="1"/>
  <c r="AA168" i="4"/>
  <c r="AA167" i="4" s="1"/>
  <c r="AY90" i="1"/>
  <c r="AX90" i="1"/>
  <c r="BI176" i="4"/>
  <c r="BH176" i="4"/>
  <c r="BG176" i="4"/>
  <c r="BE176" i="4"/>
  <c r="BK176" i="4"/>
  <c r="N176" i="4" s="1"/>
  <c r="BF176" i="4" s="1"/>
  <c r="BI175" i="4"/>
  <c r="BH175" i="4"/>
  <c r="BG175" i="4"/>
  <c r="BF175" i="4"/>
  <c r="BE175" i="4"/>
  <c r="N175" i="4"/>
  <c r="BK175" i="4"/>
  <c r="BI174" i="4"/>
  <c r="BH174" i="4"/>
  <c r="BG174" i="4"/>
  <c r="BE174" i="4"/>
  <c r="BK174" i="4"/>
  <c r="N174" i="4" s="1"/>
  <c r="BF174" i="4" s="1"/>
  <c r="BI173" i="4"/>
  <c r="BH173" i="4"/>
  <c r="BG173" i="4"/>
  <c r="BF173" i="4"/>
  <c r="BE173" i="4"/>
  <c r="N173" i="4"/>
  <c r="BK173" i="4"/>
  <c r="BI172" i="4"/>
  <c r="BH172" i="4"/>
  <c r="BG172" i="4"/>
  <c r="BF172" i="4"/>
  <c r="BE172" i="4"/>
  <c r="N172" i="4"/>
  <c r="BK172" i="4"/>
  <c r="BK171" i="4" s="1"/>
  <c r="N171" i="4" s="1"/>
  <c r="N97" i="4" s="1"/>
  <c r="BI170" i="4"/>
  <c r="BH170" i="4"/>
  <c r="BG170" i="4"/>
  <c r="BF170" i="4"/>
  <c r="BE170" i="4"/>
  <c r="AA170" i="4"/>
  <c r="Y170" i="4"/>
  <c r="W170" i="4"/>
  <c r="BK170" i="4"/>
  <c r="N170" i="4"/>
  <c r="BI169" i="4"/>
  <c r="BH169" i="4"/>
  <c r="BG169" i="4"/>
  <c r="BE169" i="4"/>
  <c r="AA169" i="4"/>
  <c r="Y169" i="4"/>
  <c r="Y168" i="4" s="1"/>
  <c r="Y167" i="4" s="1"/>
  <c r="W169" i="4"/>
  <c r="W168" i="4" s="1"/>
  <c r="W167" i="4" s="1"/>
  <c r="BK169" i="4"/>
  <c r="BK168" i="4" s="1"/>
  <c r="N169" i="4"/>
  <c r="BF169" i="4" s="1"/>
  <c r="BI166" i="4"/>
  <c r="BH166" i="4"/>
  <c r="BG166" i="4"/>
  <c r="BF166" i="4"/>
  <c r="BE166" i="4"/>
  <c r="AA166" i="4"/>
  <c r="AA165" i="4" s="1"/>
  <c r="Y166" i="4"/>
  <c r="Y165" i="4" s="1"/>
  <c r="W166" i="4"/>
  <c r="W165" i="4" s="1"/>
  <c r="BK166" i="4"/>
  <c r="BK165" i="4" s="1"/>
  <c r="N165" i="4" s="1"/>
  <c r="N94" i="4" s="1"/>
  <c r="N166" i="4"/>
  <c r="BI164" i="4"/>
  <c r="BH164" i="4"/>
  <c r="BG164" i="4"/>
  <c r="BE164" i="4"/>
  <c r="AA164" i="4"/>
  <c r="Y164" i="4"/>
  <c r="W164" i="4"/>
  <c r="BK164" i="4"/>
  <c r="N164" i="4"/>
  <c r="BF164" i="4" s="1"/>
  <c r="BI163" i="4"/>
  <c r="BH163" i="4"/>
  <c r="BG163" i="4"/>
  <c r="BE163" i="4"/>
  <c r="AA163" i="4"/>
  <c r="Y163" i="4"/>
  <c r="W163" i="4"/>
  <c r="BK163" i="4"/>
  <c r="N163" i="4"/>
  <c r="BF163" i="4" s="1"/>
  <c r="BI162" i="4"/>
  <c r="BH162" i="4"/>
  <c r="BG162" i="4"/>
  <c r="BE162" i="4"/>
  <c r="AA162" i="4"/>
  <c r="Y162" i="4"/>
  <c r="W162" i="4"/>
  <c r="BK162" i="4"/>
  <c r="N162" i="4"/>
  <c r="BF162" i="4" s="1"/>
  <c r="BI161" i="4"/>
  <c r="BH161" i="4"/>
  <c r="BG161" i="4"/>
  <c r="BF161" i="4"/>
  <c r="BE161" i="4"/>
  <c r="AA161" i="4"/>
  <c r="Y161" i="4"/>
  <c r="W161" i="4"/>
  <c r="BK161" i="4"/>
  <c r="N161" i="4"/>
  <c r="BI160" i="4"/>
  <c r="BH160" i="4"/>
  <c r="BG160" i="4"/>
  <c r="BE160" i="4"/>
  <c r="AA160" i="4"/>
  <c r="Y160" i="4"/>
  <c r="W160" i="4"/>
  <c r="BK160" i="4"/>
  <c r="N160" i="4"/>
  <c r="BF160" i="4" s="1"/>
  <c r="BI159" i="4"/>
  <c r="BH159" i="4"/>
  <c r="BG159" i="4"/>
  <c r="BE159" i="4"/>
  <c r="AA159" i="4"/>
  <c r="Y159" i="4"/>
  <c r="W159" i="4"/>
  <c r="BK159" i="4"/>
  <c r="N159" i="4"/>
  <c r="BF159" i="4" s="1"/>
  <c r="BI158" i="4"/>
  <c r="BH158" i="4"/>
  <c r="BG158" i="4"/>
  <c r="BE158" i="4"/>
  <c r="AA158" i="4"/>
  <c r="Y158" i="4"/>
  <c r="W158" i="4"/>
  <c r="BK158" i="4"/>
  <c r="N158" i="4"/>
  <c r="BF158" i="4" s="1"/>
  <c r="BI157" i="4"/>
  <c r="BH157" i="4"/>
  <c r="BG157" i="4"/>
  <c r="BF157" i="4"/>
  <c r="BE157" i="4"/>
  <c r="AA157" i="4"/>
  <c r="Y157" i="4"/>
  <c r="W157" i="4"/>
  <c r="BK157" i="4"/>
  <c r="N157" i="4"/>
  <c r="BI156" i="4"/>
  <c r="BH156" i="4"/>
  <c r="BG156" i="4"/>
  <c r="BE156" i="4"/>
  <c r="AA156" i="4"/>
  <c r="Y156" i="4"/>
  <c r="W156" i="4"/>
  <c r="BK156" i="4"/>
  <c r="N156" i="4"/>
  <c r="BF156" i="4" s="1"/>
  <c r="BI155" i="4"/>
  <c r="BH155" i="4"/>
  <c r="BG155" i="4"/>
  <c r="BE155" i="4"/>
  <c r="AA155" i="4"/>
  <c r="Y155" i="4"/>
  <c r="W155" i="4"/>
  <c r="BK155" i="4"/>
  <c r="N155" i="4"/>
  <c r="BF155" i="4" s="1"/>
  <c r="BI154" i="4"/>
  <c r="BH154" i="4"/>
  <c r="BG154" i="4"/>
  <c r="BE154" i="4"/>
  <c r="AA154" i="4"/>
  <c r="Y154" i="4"/>
  <c r="W154" i="4"/>
  <c r="BK154" i="4"/>
  <c r="N154" i="4"/>
  <c r="BF154" i="4" s="1"/>
  <c r="BI153" i="4"/>
  <c r="BH153" i="4"/>
  <c r="BG153" i="4"/>
  <c r="BF153" i="4"/>
  <c r="BE153" i="4"/>
  <c r="AA153" i="4"/>
  <c r="Y153" i="4"/>
  <c r="W153" i="4"/>
  <c r="BK153" i="4"/>
  <c r="N153" i="4"/>
  <c r="BI152" i="4"/>
  <c r="BH152" i="4"/>
  <c r="BG152" i="4"/>
  <c r="BE152" i="4"/>
  <c r="AA152" i="4"/>
  <c r="Y152" i="4"/>
  <c r="W152" i="4"/>
  <c r="BK152" i="4"/>
  <c r="N152" i="4"/>
  <c r="BF152" i="4" s="1"/>
  <c r="BI151" i="4"/>
  <c r="BH151" i="4"/>
  <c r="BG151" i="4"/>
  <c r="BE151" i="4"/>
  <c r="AA151" i="4"/>
  <c r="Y151" i="4"/>
  <c r="W151" i="4"/>
  <c r="BK151" i="4"/>
  <c r="N151" i="4"/>
  <c r="BF151" i="4" s="1"/>
  <c r="BI150" i="4"/>
  <c r="BH150" i="4"/>
  <c r="BG150" i="4"/>
  <c r="BE150" i="4"/>
  <c r="AA150" i="4"/>
  <c r="Y150" i="4"/>
  <c r="W150" i="4"/>
  <c r="BK150" i="4"/>
  <c r="N150" i="4"/>
  <c r="BF150" i="4" s="1"/>
  <c r="BI149" i="4"/>
  <c r="BH149" i="4"/>
  <c r="BG149" i="4"/>
  <c r="BF149" i="4"/>
  <c r="BE149" i="4"/>
  <c r="AA149" i="4"/>
  <c r="Y149" i="4"/>
  <c r="W149" i="4"/>
  <c r="BK149" i="4"/>
  <c r="N149" i="4"/>
  <c r="BI148" i="4"/>
  <c r="BH148" i="4"/>
  <c r="BG148" i="4"/>
  <c r="BE148" i="4"/>
  <c r="AA148" i="4"/>
  <c r="Y148" i="4"/>
  <c r="W148" i="4"/>
  <c r="BK148" i="4"/>
  <c r="N148" i="4"/>
  <c r="BF148" i="4" s="1"/>
  <c r="BI147" i="4"/>
  <c r="BH147" i="4"/>
  <c r="BG147" i="4"/>
  <c r="BE147" i="4"/>
  <c r="AA147" i="4"/>
  <c r="AA146" i="4" s="1"/>
  <c r="Y147" i="4"/>
  <c r="Y146" i="4" s="1"/>
  <c r="W147" i="4"/>
  <c r="W146" i="4" s="1"/>
  <c r="BK147" i="4"/>
  <c r="BK146" i="4" s="1"/>
  <c r="N146" i="4" s="1"/>
  <c r="N93" i="4" s="1"/>
  <c r="N147" i="4"/>
  <c r="BF147" i="4" s="1"/>
  <c r="BI145" i="4"/>
  <c r="BH145" i="4"/>
  <c r="BG145" i="4"/>
  <c r="BE145" i="4"/>
  <c r="AA145" i="4"/>
  <c r="Y145" i="4"/>
  <c r="W145" i="4"/>
  <c r="BK145" i="4"/>
  <c r="N145" i="4"/>
  <c r="BF145" i="4" s="1"/>
  <c r="BI144" i="4"/>
  <c r="BH144" i="4"/>
  <c r="BG144" i="4"/>
  <c r="BF144" i="4"/>
  <c r="BE144" i="4"/>
  <c r="AA144" i="4"/>
  <c r="Y144" i="4"/>
  <c r="W144" i="4"/>
  <c r="BK144" i="4"/>
  <c r="N144" i="4"/>
  <c r="BI143" i="4"/>
  <c r="BH143" i="4"/>
  <c r="BG143" i="4"/>
  <c r="BE143" i="4"/>
  <c r="AA143" i="4"/>
  <c r="Y143" i="4"/>
  <c r="W143" i="4"/>
  <c r="BK143" i="4"/>
  <c r="N143" i="4"/>
  <c r="BF143" i="4" s="1"/>
  <c r="BI142" i="4"/>
  <c r="BH142" i="4"/>
  <c r="BG142" i="4"/>
  <c r="BE142" i="4"/>
  <c r="AA142" i="4"/>
  <c r="Y142" i="4"/>
  <c r="W142" i="4"/>
  <c r="BK142" i="4"/>
  <c r="N142" i="4"/>
  <c r="BF142" i="4" s="1"/>
  <c r="BI141" i="4"/>
  <c r="BH141" i="4"/>
  <c r="BG141" i="4"/>
  <c r="BE141" i="4"/>
  <c r="AA141" i="4"/>
  <c r="Y141" i="4"/>
  <c r="W141" i="4"/>
  <c r="BK141" i="4"/>
  <c r="N141" i="4"/>
  <c r="BF141" i="4" s="1"/>
  <c r="BI140" i="4"/>
  <c r="BH140" i="4"/>
  <c r="BG140" i="4"/>
  <c r="BF140" i="4"/>
  <c r="BE140" i="4"/>
  <c r="AA140" i="4"/>
  <c r="Y140" i="4"/>
  <c r="W140" i="4"/>
  <c r="BK140" i="4"/>
  <c r="N140" i="4"/>
  <c r="BI139" i="4"/>
  <c r="BH139" i="4"/>
  <c r="BG139" i="4"/>
  <c r="BE139" i="4"/>
  <c r="AA139" i="4"/>
  <c r="Y139" i="4"/>
  <c r="W139" i="4"/>
  <c r="BK139" i="4"/>
  <c r="N139" i="4"/>
  <c r="BF139" i="4" s="1"/>
  <c r="BI138" i="4"/>
  <c r="BH138" i="4"/>
  <c r="BG138" i="4"/>
  <c r="BF138" i="4"/>
  <c r="BE138" i="4"/>
  <c r="AA138" i="4"/>
  <c r="Y138" i="4"/>
  <c r="W138" i="4"/>
  <c r="BK138" i="4"/>
  <c r="N138" i="4"/>
  <c r="BI137" i="4"/>
  <c r="BH137" i="4"/>
  <c r="BG137" i="4"/>
  <c r="BE137" i="4"/>
  <c r="AA137" i="4"/>
  <c r="AA136" i="4" s="1"/>
  <c r="Y137" i="4"/>
  <c r="Y136" i="4" s="1"/>
  <c r="W137" i="4"/>
  <c r="W136" i="4" s="1"/>
  <c r="BK137" i="4"/>
  <c r="BK136" i="4" s="1"/>
  <c r="N136" i="4" s="1"/>
  <c r="N92" i="4" s="1"/>
  <c r="N137" i="4"/>
  <c r="BF137" i="4" s="1"/>
  <c r="BI135" i="4"/>
  <c r="BH135" i="4"/>
  <c r="BG135" i="4"/>
  <c r="BE135" i="4"/>
  <c r="AA135" i="4"/>
  <c r="Y135" i="4"/>
  <c r="W135" i="4"/>
  <c r="BK135" i="4"/>
  <c r="N135" i="4"/>
  <c r="BF135" i="4" s="1"/>
  <c r="BI134" i="4"/>
  <c r="BH134" i="4"/>
  <c r="BG134" i="4"/>
  <c r="BE134" i="4"/>
  <c r="AA134" i="4"/>
  <c r="Y134" i="4"/>
  <c r="W134" i="4"/>
  <c r="BK134" i="4"/>
  <c r="N134" i="4"/>
  <c r="BF134" i="4" s="1"/>
  <c r="BI133" i="4"/>
  <c r="BH133" i="4"/>
  <c r="BG133" i="4"/>
  <c r="BE133" i="4"/>
  <c r="AA133" i="4"/>
  <c r="AA132" i="4" s="1"/>
  <c r="Y133" i="4"/>
  <c r="Y132" i="4" s="1"/>
  <c r="W133" i="4"/>
  <c r="W132" i="4" s="1"/>
  <c r="BK133" i="4"/>
  <c r="BK132" i="4" s="1"/>
  <c r="N132" i="4" s="1"/>
  <c r="N91" i="4" s="1"/>
  <c r="N133" i="4"/>
  <c r="BF133" i="4" s="1"/>
  <c r="BI131" i="4"/>
  <c r="BH131" i="4"/>
  <c r="BG131" i="4"/>
  <c r="BF131" i="4"/>
  <c r="BE131" i="4"/>
  <c r="AA131" i="4"/>
  <c r="Y131" i="4"/>
  <c r="W131" i="4"/>
  <c r="BK131" i="4"/>
  <c r="N131" i="4"/>
  <c r="BI130" i="4"/>
  <c r="BH130" i="4"/>
  <c r="BG130" i="4"/>
  <c r="BE130" i="4"/>
  <c r="AA130" i="4"/>
  <c r="Y130" i="4"/>
  <c r="W130" i="4"/>
  <c r="BK130" i="4"/>
  <c r="N130" i="4"/>
  <c r="BF130" i="4" s="1"/>
  <c r="BI129" i="4"/>
  <c r="BH129" i="4"/>
  <c r="BG129" i="4"/>
  <c r="BE129" i="4"/>
  <c r="AA129" i="4"/>
  <c r="Y129" i="4"/>
  <c r="W129" i="4"/>
  <c r="BK129" i="4"/>
  <c r="N129" i="4"/>
  <c r="BF129" i="4" s="1"/>
  <c r="BI128" i="4"/>
  <c r="BH128" i="4"/>
  <c r="BG128" i="4"/>
  <c r="BE128" i="4"/>
  <c r="AA128" i="4"/>
  <c r="Y128" i="4"/>
  <c r="W128" i="4"/>
  <c r="BK128" i="4"/>
  <c r="N128" i="4"/>
  <c r="BF128" i="4" s="1"/>
  <c r="BI127" i="4"/>
  <c r="BH127" i="4"/>
  <c r="BG127" i="4"/>
  <c r="BF127" i="4"/>
  <c r="BE127" i="4"/>
  <c r="AA127" i="4"/>
  <c r="AA126" i="4" s="1"/>
  <c r="AA125" i="4" s="1"/>
  <c r="AA124" i="4" s="1"/>
  <c r="Y127" i="4"/>
  <c r="Y126" i="4" s="1"/>
  <c r="W127" i="4"/>
  <c r="W126" i="4" s="1"/>
  <c r="BK127" i="4"/>
  <c r="BK126" i="4" s="1"/>
  <c r="N127" i="4"/>
  <c r="F118" i="4"/>
  <c r="F116" i="4"/>
  <c r="BI105" i="4"/>
  <c r="BH105" i="4"/>
  <c r="BG105" i="4"/>
  <c r="BE105" i="4"/>
  <c r="BI104" i="4"/>
  <c r="BH104" i="4"/>
  <c r="BG104" i="4"/>
  <c r="BE104" i="4"/>
  <c r="BI103" i="4"/>
  <c r="BH103" i="4"/>
  <c r="BG103" i="4"/>
  <c r="BE103" i="4"/>
  <c r="BI102" i="4"/>
  <c r="BH102" i="4"/>
  <c r="BG102" i="4"/>
  <c r="BE102" i="4"/>
  <c r="BI101" i="4"/>
  <c r="BH101" i="4"/>
  <c r="BG101" i="4"/>
  <c r="BE101" i="4"/>
  <c r="BI100" i="4"/>
  <c r="H36" i="4" s="1"/>
  <c r="BD90" i="1" s="1"/>
  <c r="BH100" i="4"/>
  <c r="H35" i="4" s="1"/>
  <c r="BC90" i="1" s="1"/>
  <c r="BG100" i="4"/>
  <c r="H34" i="4" s="1"/>
  <c r="BB90" i="1" s="1"/>
  <c r="BE100" i="4"/>
  <c r="M32" i="4" s="1"/>
  <c r="AV90" i="1" s="1"/>
  <c r="F81" i="4"/>
  <c r="F79" i="4"/>
  <c r="O21" i="4"/>
  <c r="E21" i="4"/>
  <c r="M121" i="4" s="1"/>
  <c r="O20" i="4"/>
  <c r="O18" i="4"/>
  <c r="E18" i="4"/>
  <c r="M120" i="4" s="1"/>
  <c r="O17" i="4"/>
  <c r="O15" i="4"/>
  <c r="E15" i="4"/>
  <c r="F121" i="4" s="1"/>
  <c r="O14" i="4"/>
  <c r="O12" i="4"/>
  <c r="E12" i="4"/>
  <c r="F120" i="4" s="1"/>
  <c r="O11" i="4"/>
  <c r="M118" i="4"/>
  <c r="F6" i="4"/>
  <c r="F115" i="4" s="1"/>
  <c r="AY89" i="1"/>
  <c r="AX89" i="1"/>
  <c r="BI150" i="3"/>
  <c r="BH150" i="3"/>
  <c r="BG150" i="3"/>
  <c r="BE150" i="3"/>
  <c r="BK150" i="3"/>
  <c r="N150" i="3" s="1"/>
  <c r="BF150" i="3" s="1"/>
  <c r="BI149" i="3"/>
  <c r="BH149" i="3"/>
  <c r="BG149" i="3"/>
  <c r="BF149" i="3"/>
  <c r="BE149" i="3"/>
  <c r="N149" i="3"/>
  <c r="BK149" i="3"/>
  <c r="BI148" i="3"/>
  <c r="BH148" i="3"/>
  <c r="BG148" i="3"/>
  <c r="BE148" i="3"/>
  <c r="N148" i="3"/>
  <c r="BF148" i="3" s="1"/>
  <c r="BK148" i="3"/>
  <c r="BI147" i="3"/>
  <c r="BH147" i="3"/>
  <c r="BG147" i="3"/>
  <c r="BE147" i="3"/>
  <c r="BK147" i="3"/>
  <c r="N147" i="3" s="1"/>
  <c r="BF147" i="3" s="1"/>
  <c r="BI146" i="3"/>
  <c r="BH146" i="3"/>
  <c r="BG146" i="3"/>
  <c r="BE146" i="3"/>
  <c r="N146" i="3"/>
  <c r="BF146" i="3" s="1"/>
  <c r="BK146" i="3"/>
  <c r="BK145" i="3" s="1"/>
  <c r="N145" i="3" s="1"/>
  <c r="N94" i="3" s="1"/>
  <c r="BI144" i="3"/>
  <c r="BH144" i="3"/>
  <c r="BG144" i="3"/>
  <c r="BF144" i="3"/>
  <c r="BE144" i="3"/>
  <c r="AA144" i="3"/>
  <c r="AA143" i="3" s="1"/>
  <c r="AA142" i="3" s="1"/>
  <c r="Y144" i="3"/>
  <c r="Y143" i="3" s="1"/>
  <c r="Y142" i="3" s="1"/>
  <c r="W144" i="3"/>
  <c r="W143" i="3" s="1"/>
  <c r="W142" i="3" s="1"/>
  <c r="BK144" i="3"/>
  <c r="BK143" i="3" s="1"/>
  <c r="N144" i="3"/>
  <c r="BI141" i="3"/>
  <c r="BH141" i="3"/>
  <c r="BG141" i="3"/>
  <c r="BE141" i="3"/>
  <c r="AA141" i="3"/>
  <c r="Y141" i="3"/>
  <c r="W141" i="3"/>
  <c r="BK141" i="3"/>
  <c r="N141" i="3"/>
  <c r="BF141" i="3" s="1"/>
  <c r="BI140" i="3"/>
  <c r="BH140" i="3"/>
  <c r="BG140" i="3"/>
  <c r="BE140" i="3"/>
  <c r="AA140" i="3"/>
  <c r="Y140" i="3"/>
  <c r="W140" i="3"/>
  <c r="BK140" i="3"/>
  <c r="N140" i="3"/>
  <c r="BF140" i="3" s="1"/>
  <c r="BI139" i="3"/>
  <c r="BH139" i="3"/>
  <c r="BG139" i="3"/>
  <c r="BF139" i="3"/>
  <c r="BE139" i="3"/>
  <c r="AA139" i="3"/>
  <c r="Y139" i="3"/>
  <c r="W139" i="3"/>
  <c r="BK139" i="3"/>
  <c r="N139" i="3"/>
  <c r="BI138" i="3"/>
  <c r="BH138" i="3"/>
  <c r="BG138" i="3"/>
  <c r="BE138" i="3"/>
  <c r="AA138" i="3"/>
  <c r="Y138" i="3"/>
  <c r="W138" i="3"/>
  <c r="BK138" i="3"/>
  <c r="N138" i="3"/>
  <c r="BF138" i="3" s="1"/>
  <c r="BI137" i="3"/>
  <c r="BH137" i="3"/>
  <c r="BG137" i="3"/>
  <c r="BE137" i="3"/>
  <c r="AA137" i="3"/>
  <c r="Y137" i="3"/>
  <c r="W137" i="3"/>
  <c r="BK137" i="3"/>
  <c r="N137" i="3"/>
  <c r="BF137" i="3" s="1"/>
  <c r="BI136" i="3"/>
  <c r="BH136" i="3"/>
  <c r="BG136" i="3"/>
  <c r="BE136" i="3"/>
  <c r="AA136" i="3"/>
  <c r="Y136" i="3"/>
  <c r="W136" i="3"/>
  <c r="BK136" i="3"/>
  <c r="N136" i="3"/>
  <c r="BF136" i="3" s="1"/>
  <c r="BI135" i="3"/>
  <c r="BH135" i="3"/>
  <c r="BG135" i="3"/>
  <c r="BF135" i="3"/>
  <c r="BE135" i="3"/>
  <c r="AA135" i="3"/>
  <c r="Y135" i="3"/>
  <c r="W135" i="3"/>
  <c r="BK135" i="3"/>
  <c r="N135" i="3"/>
  <c r="BI134" i="3"/>
  <c r="BH134" i="3"/>
  <c r="BG134" i="3"/>
  <c r="BE134" i="3"/>
  <c r="AA134" i="3"/>
  <c r="AA133" i="3" s="1"/>
  <c r="Y134" i="3"/>
  <c r="W134" i="3"/>
  <c r="W133" i="3" s="1"/>
  <c r="BK134" i="3"/>
  <c r="N134" i="3"/>
  <c r="BF134" i="3" s="1"/>
  <c r="BI132" i="3"/>
  <c r="BH132" i="3"/>
  <c r="BG132" i="3"/>
  <c r="BE132" i="3"/>
  <c r="AA132" i="3"/>
  <c r="Y132" i="3"/>
  <c r="W132" i="3"/>
  <c r="BK132" i="3"/>
  <c r="N132" i="3"/>
  <c r="BF132" i="3" s="1"/>
  <c r="BI131" i="3"/>
  <c r="BH131" i="3"/>
  <c r="BG131" i="3"/>
  <c r="BE131" i="3"/>
  <c r="AA131" i="3"/>
  <c r="Y131" i="3"/>
  <c r="W131" i="3"/>
  <c r="BK131" i="3"/>
  <c r="N131" i="3"/>
  <c r="BF131" i="3" s="1"/>
  <c r="BI130" i="3"/>
  <c r="BH130" i="3"/>
  <c r="BG130" i="3"/>
  <c r="BE130" i="3"/>
  <c r="AA130" i="3"/>
  <c r="Y130" i="3"/>
  <c r="W130" i="3"/>
  <c r="BK130" i="3"/>
  <c r="N130" i="3"/>
  <c r="BF130" i="3" s="1"/>
  <c r="BI129" i="3"/>
  <c r="BH129" i="3"/>
  <c r="BG129" i="3"/>
  <c r="BF129" i="3"/>
  <c r="BE129" i="3"/>
  <c r="AA129" i="3"/>
  <c r="Y129" i="3"/>
  <c r="W129" i="3"/>
  <c r="BK129" i="3"/>
  <c r="N129" i="3"/>
  <c r="BI128" i="3"/>
  <c r="BH128" i="3"/>
  <c r="BG128" i="3"/>
  <c r="BE128" i="3"/>
  <c r="AA128" i="3"/>
  <c r="Y128" i="3"/>
  <c r="W128" i="3"/>
  <c r="BK128" i="3"/>
  <c r="N128" i="3"/>
  <c r="BF128" i="3" s="1"/>
  <c r="BI127" i="3"/>
  <c r="BH127" i="3"/>
  <c r="BG127" i="3"/>
  <c r="BE127" i="3"/>
  <c r="AA127" i="3"/>
  <c r="Y127" i="3"/>
  <c r="W127" i="3"/>
  <c r="BK127" i="3"/>
  <c r="N127" i="3"/>
  <c r="BF127" i="3" s="1"/>
  <c r="BI126" i="3"/>
  <c r="BH126" i="3"/>
  <c r="BG126" i="3"/>
  <c r="BE126" i="3"/>
  <c r="AA126" i="3"/>
  <c r="Y126" i="3"/>
  <c r="W126" i="3"/>
  <c r="BK126" i="3"/>
  <c r="N126" i="3"/>
  <c r="BF126" i="3" s="1"/>
  <c r="BI125" i="3"/>
  <c r="BH125" i="3"/>
  <c r="BG125" i="3"/>
  <c r="BF125" i="3"/>
  <c r="BE125" i="3"/>
  <c r="AA125" i="3"/>
  <c r="Y125" i="3"/>
  <c r="W125" i="3"/>
  <c r="BK125" i="3"/>
  <c r="N125" i="3"/>
  <c r="BI124" i="3"/>
  <c r="BH124" i="3"/>
  <c r="BG124" i="3"/>
  <c r="BE124" i="3"/>
  <c r="AA124" i="3"/>
  <c r="Y124" i="3"/>
  <c r="Y123" i="3" s="1"/>
  <c r="W124" i="3"/>
  <c r="W123" i="3" s="1"/>
  <c r="BK124" i="3"/>
  <c r="BK123" i="3" s="1"/>
  <c r="N124" i="3"/>
  <c r="BF124" i="3" s="1"/>
  <c r="F115" i="3"/>
  <c r="F113" i="3"/>
  <c r="BI102" i="3"/>
  <c r="BH102" i="3"/>
  <c r="BG102" i="3"/>
  <c r="BE102" i="3"/>
  <c r="BI101" i="3"/>
  <c r="BH101" i="3"/>
  <c r="BG101" i="3"/>
  <c r="BE101" i="3"/>
  <c r="BI100" i="3"/>
  <c r="BH100" i="3"/>
  <c r="BG100" i="3"/>
  <c r="BE100" i="3"/>
  <c r="BI99" i="3"/>
  <c r="BH99" i="3"/>
  <c r="BG99" i="3"/>
  <c r="BE99" i="3"/>
  <c r="BI98" i="3"/>
  <c r="BH98" i="3"/>
  <c r="BG98" i="3"/>
  <c r="BE98" i="3"/>
  <c r="BI97" i="3"/>
  <c r="H36" i="3" s="1"/>
  <c r="BD89" i="1" s="1"/>
  <c r="BH97" i="3"/>
  <c r="BG97" i="3"/>
  <c r="BE97" i="3"/>
  <c r="F81" i="3"/>
  <c r="F79" i="3"/>
  <c r="O21" i="3"/>
  <c r="E21" i="3"/>
  <c r="O20" i="3"/>
  <c r="O18" i="3"/>
  <c r="E18" i="3"/>
  <c r="M117" i="3" s="1"/>
  <c r="O17" i="3"/>
  <c r="O15" i="3"/>
  <c r="E15" i="3"/>
  <c r="F118" i="3" s="1"/>
  <c r="O14" i="3"/>
  <c r="O12" i="3"/>
  <c r="E12" i="3"/>
  <c r="F117" i="3" s="1"/>
  <c r="O11" i="3"/>
  <c r="M115" i="3"/>
  <c r="F6" i="3"/>
  <c r="F112" i="3" s="1"/>
  <c r="AA114" i="2"/>
  <c r="Y114" i="2"/>
  <c r="W114" i="2"/>
  <c r="AU88" i="1" s="1"/>
  <c r="AY88" i="1"/>
  <c r="AX88" i="1"/>
  <c r="BI120" i="2"/>
  <c r="BH120" i="2"/>
  <c r="BG120" i="2"/>
  <c r="BE120" i="2"/>
  <c r="N120" i="2"/>
  <c r="BF120" i="2" s="1"/>
  <c r="BK120" i="2"/>
  <c r="BI119" i="2"/>
  <c r="BH119" i="2"/>
  <c r="BG119" i="2"/>
  <c r="BE119" i="2"/>
  <c r="N119" i="2"/>
  <c r="BF119" i="2" s="1"/>
  <c r="BK119" i="2"/>
  <c r="BI118" i="2"/>
  <c r="BH118" i="2"/>
  <c r="BG118" i="2"/>
  <c r="BE118" i="2"/>
  <c r="BK118" i="2"/>
  <c r="N118" i="2" s="1"/>
  <c r="BF118" i="2" s="1"/>
  <c r="BI117" i="2"/>
  <c r="BH117" i="2"/>
  <c r="BG117" i="2"/>
  <c r="BE117" i="2"/>
  <c r="N117" i="2"/>
  <c r="BF117" i="2" s="1"/>
  <c r="BK117" i="2"/>
  <c r="BI116" i="2"/>
  <c r="BH116" i="2"/>
  <c r="BG116" i="2"/>
  <c r="BE116" i="2"/>
  <c r="BK116" i="2"/>
  <c r="N116" i="2" s="1"/>
  <c r="BF116" i="2" s="1"/>
  <c r="F108" i="2"/>
  <c r="F106" i="2"/>
  <c r="BI96" i="2"/>
  <c r="BH96" i="2"/>
  <c r="BG96" i="2"/>
  <c r="BE96" i="2"/>
  <c r="BI95" i="2"/>
  <c r="BH95" i="2"/>
  <c r="BG95" i="2"/>
  <c r="BE95" i="2"/>
  <c r="BI94" i="2"/>
  <c r="BH94" i="2"/>
  <c r="BG94" i="2"/>
  <c r="BE94" i="2"/>
  <c r="BI93" i="2"/>
  <c r="BH93" i="2"/>
  <c r="BG93" i="2"/>
  <c r="BE93" i="2"/>
  <c r="BI92" i="2"/>
  <c r="BH92" i="2"/>
  <c r="BG92" i="2"/>
  <c r="BE92" i="2"/>
  <c r="BI91" i="2"/>
  <c r="H35" i="2" s="1"/>
  <c r="BD88" i="1" s="1"/>
  <c r="BH91" i="2"/>
  <c r="H34" i="2" s="1"/>
  <c r="BC88" i="1" s="1"/>
  <c r="BG91" i="2"/>
  <c r="H33" i="2" s="1"/>
  <c r="BB88" i="1" s="1"/>
  <c r="BE91" i="2"/>
  <c r="M31" i="2" s="1"/>
  <c r="AV88" i="1" s="1"/>
  <c r="M83" i="2"/>
  <c r="F80" i="2"/>
  <c r="F78" i="2"/>
  <c r="O20" i="2"/>
  <c r="E20" i="2"/>
  <c r="M111" i="2" s="1"/>
  <c r="O19" i="2"/>
  <c r="O17" i="2"/>
  <c r="E17" i="2"/>
  <c r="M82" i="2" s="1"/>
  <c r="O16" i="2"/>
  <c r="F83" i="2"/>
  <c r="O11" i="2"/>
  <c r="E11" i="2"/>
  <c r="F110" i="2" s="1"/>
  <c r="O10" i="2"/>
  <c r="M80" i="2"/>
  <c r="CK107" i="1"/>
  <c r="CJ107" i="1"/>
  <c r="CI107" i="1"/>
  <c r="CC107" i="1"/>
  <c r="CH107" i="1"/>
  <c r="CB107" i="1"/>
  <c r="CG107" i="1"/>
  <c r="CA107" i="1"/>
  <c r="CF107" i="1"/>
  <c r="BZ107" i="1"/>
  <c r="CE107" i="1"/>
  <c r="CK106" i="1"/>
  <c r="CJ106" i="1"/>
  <c r="CI106" i="1"/>
  <c r="CC106" i="1"/>
  <c r="CH106" i="1"/>
  <c r="CB106" i="1"/>
  <c r="CG106" i="1"/>
  <c r="CA106" i="1"/>
  <c r="CF106" i="1"/>
  <c r="BZ106" i="1"/>
  <c r="CE106" i="1"/>
  <c r="CK105" i="1"/>
  <c r="CJ105" i="1"/>
  <c r="CI105" i="1"/>
  <c r="CC105" i="1"/>
  <c r="CH105" i="1"/>
  <c r="CB105" i="1"/>
  <c r="CG105" i="1"/>
  <c r="CA105" i="1"/>
  <c r="CF105" i="1"/>
  <c r="BZ105" i="1"/>
  <c r="CE105" i="1"/>
  <c r="CK104" i="1"/>
  <c r="CJ104" i="1"/>
  <c r="CI104" i="1"/>
  <c r="CH104" i="1"/>
  <c r="CG104" i="1"/>
  <c r="CF104" i="1"/>
  <c r="BZ104" i="1"/>
  <c r="CE104" i="1"/>
  <c r="AM83" i="1"/>
  <c r="L83" i="1"/>
  <c r="AM82" i="1"/>
  <c r="L82" i="1"/>
  <c r="AM80" i="1"/>
  <c r="L80" i="1"/>
  <c r="L78" i="1"/>
  <c r="L77" i="1"/>
  <c r="F82" i="2" l="1"/>
  <c r="M110" i="2"/>
  <c r="H31" i="2"/>
  <c r="AZ88" i="1" s="1"/>
  <c r="BK115" i="2"/>
  <c r="F84" i="3"/>
  <c r="F111" i="2"/>
  <c r="Y133" i="3"/>
  <c r="BK142" i="3"/>
  <c r="N142" i="3" s="1"/>
  <c r="N92" i="3" s="1"/>
  <c r="N143" i="3"/>
  <c r="N93" i="3" s="1"/>
  <c r="F78" i="3"/>
  <c r="N168" i="4"/>
  <c r="N96" i="4" s="1"/>
  <c r="BK167" i="4"/>
  <c r="N167" i="4" s="1"/>
  <c r="N95" i="4" s="1"/>
  <c r="N137" i="6"/>
  <c r="N91" i="6" s="1"/>
  <c r="BK136" i="6"/>
  <c r="N189" i="6"/>
  <c r="N99" i="6" s="1"/>
  <c r="M32" i="3"/>
  <c r="AV89" i="1" s="1"/>
  <c r="H32" i="3"/>
  <c r="AZ89" i="1" s="1"/>
  <c r="N123" i="3"/>
  <c r="N90" i="3" s="1"/>
  <c r="M81" i="3"/>
  <c r="W122" i="3"/>
  <c r="W121" i="3" s="1"/>
  <c r="AU89" i="1" s="1"/>
  <c r="BK125" i="4"/>
  <c r="N126" i="4"/>
  <c r="N90" i="4" s="1"/>
  <c r="M108" i="2"/>
  <c r="M118" i="3"/>
  <c r="M84" i="3"/>
  <c r="F83" i="3"/>
  <c r="H34" i="3"/>
  <c r="BB89" i="1" s="1"/>
  <c r="Y122" i="3"/>
  <c r="Y121" i="3" s="1"/>
  <c r="W125" i="4"/>
  <c r="W124" i="4" s="1"/>
  <c r="AU90" i="1" s="1"/>
  <c r="M83" i="3"/>
  <c r="H35" i="3"/>
  <c r="BC89" i="1" s="1"/>
  <c r="BC87" i="1" s="1"/>
  <c r="AA123" i="3"/>
  <c r="AA122" i="3" s="1"/>
  <c r="AA121" i="3" s="1"/>
  <c r="BK133" i="3"/>
  <c r="N133" i="3" s="1"/>
  <c r="N91" i="3" s="1"/>
  <c r="Y125" i="4"/>
  <c r="Y124" i="4" s="1"/>
  <c r="N96" i="5"/>
  <c r="BF96" i="5" s="1"/>
  <c r="N92" i="5"/>
  <c r="N97" i="5"/>
  <c r="BF97" i="5" s="1"/>
  <c r="N93" i="5"/>
  <c r="BF93" i="5" s="1"/>
  <c r="M27" i="5"/>
  <c r="N94" i="5"/>
  <c r="BF94" i="5" s="1"/>
  <c r="N95" i="5"/>
  <c r="BF95" i="5" s="1"/>
  <c r="BK170" i="9"/>
  <c r="N170" i="9" s="1"/>
  <c r="N96" i="9" s="1"/>
  <c r="N171" i="9"/>
  <c r="N97" i="9" s="1"/>
  <c r="M84" i="4"/>
  <c r="F83" i="5"/>
  <c r="M84" i="6"/>
  <c r="H35" i="8"/>
  <c r="BB95" i="1" s="1"/>
  <c r="F78" i="4"/>
  <c r="F85" i="6"/>
  <c r="H33" i="6"/>
  <c r="AZ93" i="1" s="1"/>
  <c r="N136" i="7"/>
  <c r="N94" i="7" s="1"/>
  <c r="H32" i="4"/>
  <c r="AZ90" i="1" s="1"/>
  <c r="F84" i="5"/>
  <c r="N117" i="5"/>
  <c r="N89" i="5" s="1"/>
  <c r="M85" i="6"/>
  <c r="H37" i="8"/>
  <c r="BD95" i="1" s="1"/>
  <c r="M84" i="5"/>
  <c r="F78" i="6"/>
  <c r="BK213" i="6"/>
  <c r="N213" i="6" s="1"/>
  <c r="N102" i="6" s="1"/>
  <c r="BK226" i="6"/>
  <c r="N226" i="6" s="1"/>
  <c r="N104" i="6" s="1"/>
  <c r="Y135" i="7"/>
  <c r="AA148" i="8"/>
  <c r="H34" i="9"/>
  <c r="BB96" i="1" s="1"/>
  <c r="W128" i="9"/>
  <c r="BK156" i="9"/>
  <c r="N156" i="9" s="1"/>
  <c r="N95" i="9" s="1"/>
  <c r="M81" i="4"/>
  <c r="F78" i="5"/>
  <c r="W213" i="6"/>
  <c r="W188" i="6" s="1"/>
  <c r="W135" i="6" s="1"/>
  <c r="AU93" i="1" s="1"/>
  <c r="W226" i="6"/>
  <c r="M33" i="7"/>
  <c r="AV94" i="1" s="1"/>
  <c r="BK160" i="7"/>
  <c r="N160" i="7" s="1"/>
  <c r="N96" i="7" s="1"/>
  <c r="BK198" i="7"/>
  <c r="N198" i="7" s="1"/>
  <c r="N98" i="7" s="1"/>
  <c r="N199" i="7"/>
  <c r="N99" i="7" s="1"/>
  <c r="BK125" i="8"/>
  <c r="W180" i="8"/>
  <c r="H35" i="9"/>
  <c r="BC96" i="1" s="1"/>
  <c r="AA140" i="9"/>
  <c r="F83" i="4"/>
  <c r="Y213" i="6"/>
  <c r="Y188" i="6" s="1"/>
  <c r="Y135" i="6" s="1"/>
  <c r="Y226" i="6"/>
  <c r="H35" i="7"/>
  <c r="BB94" i="1" s="1"/>
  <c r="BK129" i="7"/>
  <c r="N130" i="7"/>
  <c r="N91" i="7" s="1"/>
  <c r="W160" i="7"/>
  <c r="W135" i="7" s="1"/>
  <c r="W124" i="8"/>
  <c r="W123" i="8" s="1"/>
  <c r="AU95" i="1" s="1"/>
  <c r="BK168" i="8"/>
  <c r="N168" i="8" s="1"/>
  <c r="N93" i="8" s="1"/>
  <c r="H36" i="9"/>
  <c r="BD96" i="1" s="1"/>
  <c r="F118" i="9"/>
  <c r="W170" i="9"/>
  <c r="BK128" i="9"/>
  <c r="M83" i="4"/>
  <c r="M82" i="6"/>
  <c r="AA213" i="6"/>
  <c r="AA188" i="6" s="1"/>
  <c r="AA135" i="6" s="1"/>
  <c r="BK219" i="6"/>
  <c r="N219" i="6" s="1"/>
  <c r="N103" i="6" s="1"/>
  <c r="F124" i="7"/>
  <c r="F84" i="7"/>
  <c r="H36" i="7"/>
  <c r="BC94" i="1" s="1"/>
  <c r="BC91" i="1" s="1"/>
  <c r="AY91" i="1" s="1"/>
  <c r="W129" i="7"/>
  <c r="BK141" i="7"/>
  <c r="N141" i="7" s="1"/>
  <c r="N95" i="7" s="1"/>
  <c r="Y160" i="7"/>
  <c r="BK201" i="7"/>
  <c r="N201" i="7" s="1"/>
  <c r="N100" i="7" s="1"/>
  <c r="Y125" i="8"/>
  <c r="W148" i="8"/>
  <c r="AA180" i="8"/>
  <c r="BK194" i="8"/>
  <c r="N194" i="8" s="1"/>
  <c r="N95" i="8" s="1"/>
  <c r="F84" i="4"/>
  <c r="M81" i="5"/>
  <c r="F84" i="6"/>
  <c r="W232" i="6"/>
  <c r="N238" i="6"/>
  <c r="BF238" i="6" s="1"/>
  <c r="H37" i="7"/>
  <c r="BD94" i="1" s="1"/>
  <c r="BD91" i="1" s="1"/>
  <c r="BD87" i="1" s="1"/>
  <c r="W35" i="1" s="1"/>
  <c r="Y130" i="7"/>
  <c r="Y129" i="7" s="1"/>
  <c r="Y128" i="7" s="1"/>
  <c r="AA160" i="7"/>
  <c r="AA135" i="7" s="1"/>
  <c r="AA128" i="7" s="1"/>
  <c r="W175" i="7"/>
  <c r="M33" i="8"/>
  <c r="AV95" i="1" s="1"/>
  <c r="AA124" i="8"/>
  <c r="AA123" i="8" s="1"/>
  <c r="Y168" i="8"/>
  <c r="M32" i="9"/>
  <c r="AV96" i="1" s="1"/>
  <c r="AA128" i="9"/>
  <c r="AA127" i="9" s="1"/>
  <c r="Y156" i="9"/>
  <c r="Y128" i="9" s="1"/>
  <c r="Y127" i="9" s="1"/>
  <c r="AA170" i="9"/>
  <c r="M32" i="10"/>
  <c r="AV97" i="1" s="1"/>
  <c r="H32" i="10"/>
  <c r="AZ97" i="1" s="1"/>
  <c r="M84" i="7"/>
  <c r="F85" i="8"/>
  <c r="M84" i="9"/>
  <c r="F84" i="10"/>
  <c r="AA127" i="10"/>
  <c r="W142" i="10"/>
  <c r="BK152" i="10"/>
  <c r="BK190" i="11"/>
  <c r="N190" i="11" s="1"/>
  <c r="N96" i="11" s="1"/>
  <c r="N191" i="11"/>
  <c r="N97" i="11" s="1"/>
  <c r="BK121" i="12"/>
  <c r="N122" i="12"/>
  <c r="N90" i="12" s="1"/>
  <c r="Y120" i="13"/>
  <c r="AA161" i="14"/>
  <c r="F78" i="8"/>
  <c r="F78" i="10"/>
  <c r="Y121" i="12"/>
  <c r="Y120" i="12" s="1"/>
  <c r="F78" i="7"/>
  <c r="AA152" i="10"/>
  <c r="AA151" i="10" s="1"/>
  <c r="BK194" i="11"/>
  <c r="N194" i="11" s="1"/>
  <c r="N98" i="11" s="1"/>
  <c r="N195" i="11"/>
  <c r="N99" i="11" s="1"/>
  <c r="AA121" i="12"/>
  <c r="AA120" i="12" s="1"/>
  <c r="N195" i="8"/>
  <c r="BF195" i="8" s="1"/>
  <c r="M81" i="9"/>
  <c r="BK131" i="10"/>
  <c r="N131" i="10" s="1"/>
  <c r="N91" i="10" s="1"/>
  <c r="BK129" i="11"/>
  <c r="N130" i="11"/>
  <c r="N90" i="11" s="1"/>
  <c r="N126" i="14"/>
  <c r="N89" i="14" s="1"/>
  <c r="M82" i="8"/>
  <c r="F83" i="9"/>
  <c r="M81" i="10"/>
  <c r="BK127" i="10"/>
  <c r="W131" i="10"/>
  <c r="W129" i="11"/>
  <c r="W128" i="11" s="1"/>
  <c r="AU98" i="1" s="1"/>
  <c r="W125" i="14"/>
  <c r="AU101" i="1" s="1"/>
  <c r="BK161" i="14"/>
  <c r="N161" i="14" s="1"/>
  <c r="N94" i="14" s="1"/>
  <c r="N162" i="14"/>
  <c r="N95" i="14" s="1"/>
  <c r="M82" i="7"/>
  <c r="H33" i="7"/>
  <c r="AZ94" i="1" s="1"/>
  <c r="F84" i="8"/>
  <c r="H33" i="8"/>
  <c r="AZ95" i="1" s="1"/>
  <c r="M83" i="9"/>
  <c r="F83" i="10"/>
  <c r="W127" i="10"/>
  <c r="W126" i="10" s="1"/>
  <c r="W125" i="10" s="1"/>
  <c r="AU97" i="1" s="1"/>
  <c r="Y131" i="10"/>
  <c r="Y129" i="11"/>
  <c r="Y128" i="11" s="1"/>
  <c r="AA194" i="11"/>
  <c r="N121" i="13"/>
  <c r="N89" i="13" s="1"/>
  <c r="BK120" i="13"/>
  <c r="N120" i="13" s="1"/>
  <c r="N88" i="13" s="1"/>
  <c r="Y125" i="14"/>
  <c r="M84" i="8"/>
  <c r="F84" i="9"/>
  <c r="M83" i="10"/>
  <c r="Y127" i="10"/>
  <c r="AA131" i="10"/>
  <c r="BK142" i="10"/>
  <c r="N142" i="10" s="1"/>
  <c r="N94" i="10" s="1"/>
  <c r="BK164" i="10"/>
  <c r="N164" i="10" s="1"/>
  <c r="N98" i="10" s="1"/>
  <c r="AA129" i="11"/>
  <c r="AA128" i="11" s="1"/>
  <c r="W120" i="13"/>
  <c r="AU100" i="1" s="1"/>
  <c r="AA125" i="14"/>
  <c r="Y161" i="14"/>
  <c r="F83" i="11"/>
  <c r="M32" i="11"/>
  <c r="AV98" i="1" s="1"/>
  <c r="M81" i="12"/>
  <c r="F83" i="13"/>
  <c r="M83" i="14"/>
  <c r="M83" i="11"/>
  <c r="F83" i="12"/>
  <c r="M83" i="13"/>
  <c r="F84" i="14"/>
  <c r="H32" i="14"/>
  <c r="AZ101" i="1" s="1"/>
  <c r="M83" i="12"/>
  <c r="F84" i="13"/>
  <c r="M84" i="14"/>
  <c r="M84" i="11"/>
  <c r="BK206" i="11"/>
  <c r="N206" i="11" s="1"/>
  <c r="N101" i="11" s="1"/>
  <c r="F84" i="12"/>
  <c r="M84" i="13"/>
  <c r="F78" i="14"/>
  <c r="F78" i="11"/>
  <c r="M84" i="12"/>
  <c r="F78" i="13"/>
  <c r="F78" i="12"/>
  <c r="H32" i="13"/>
  <c r="AZ100" i="1" s="1"/>
  <c r="H32" i="12"/>
  <c r="AZ99" i="1" s="1"/>
  <c r="M81" i="14"/>
  <c r="M81" i="11"/>
  <c r="M81" i="13"/>
  <c r="F83" i="14"/>
  <c r="W34" i="1" l="1"/>
  <c r="AY87" i="1"/>
  <c r="N121" i="12"/>
  <c r="N89" i="12" s="1"/>
  <c r="BK120" i="12"/>
  <c r="N120" i="12" s="1"/>
  <c r="N88" i="12" s="1"/>
  <c r="Y124" i="8"/>
  <c r="Y123" i="8" s="1"/>
  <c r="N100" i="13"/>
  <c r="BF100" i="13" s="1"/>
  <c r="N96" i="13"/>
  <c r="N101" i="13"/>
  <c r="BF101" i="13" s="1"/>
  <c r="N97" i="13"/>
  <c r="BF97" i="13" s="1"/>
  <c r="M27" i="13"/>
  <c r="N98" i="13"/>
  <c r="BF98" i="13" s="1"/>
  <c r="N99" i="13"/>
  <c r="BF99" i="13" s="1"/>
  <c r="BK128" i="11"/>
  <c r="N128" i="11" s="1"/>
  <c r="N88" i="11" s="1"/>
  <c r="N129" i="11"/>
  <c r="N89" i="11" s="1"/>
  <c r="BK124" i="4"/>
  <c r="N124" i="4" s="1"/>
  <c r="N88" i="4" s="1"/>
  <c r="N125" i="4"/>
  <c r="N89" i="4" s="1"/>
  <c r="N127" i="10"/>
  <c r="N90" i="10" s="1"/>
  <c r="BK126" i="10"/>
  <c r="BK188" i="6"/>
  <c r="N188" i="6" s="1"/>
  <c r="N98" i="6" s="1"/>
  <c r="BK151" i="10"/>
  <c r="N151" i="10" s="1"/>
  <c r="N96" i="10" s="1"/>
  <c r="N152" i="10"/>
  <c r="N97" i="10" s="1"/>
  <c r="Y126" i="10"/>
  <c r="Y125" i="10" s="1"/>
  <c r="W128" i="7"/>
  <c r="AU94" i="1" s="1"/>
  <c r="AU91" i="1" s="1"/>
  <c r="AU87" i="1" s="1"/>
  <c r="BK127" i="9"/>
  <c r="N127" i="9" s="1"/>
  <c r="N88" i="9" s="1"/>
  <c r="N128" i="9"/>
  <c r="N89" i="9" s="1"/>
  <c r="N129" i="7"/>
  <c r="N90" i="7" s="1"/>
  <c r="BK124" i="8"/>
  <c r="N125" i="8"/>
  <c r="N91" i="8" s="1"/>
  <c r="N136" i="6"/>
  <c r="N90" i="6" s="1"/>
  <c r="AA126" i="10"/>
  <c r="AA125" i="10" s="1"/>
  <c r="BB91" i="1"/>
  <c r="AX91" i="1" s="1"/>
  <c r="BK135" i="7"/>
  <c r="N135" i="7" s="1"/>
  <c r="N93" i="7" s="1"/>
  <c r="W127" i="9"/>
  <c r="AU96" i="1" s="1"/>
  <c r="AZ91" i="1"/>
  <c r="AV91" i="1" s="1"/>
  <c r="N91" i="5"/>
  <c r="BF92" i="5"/>
  <c r="BK125" i="14"/>
  <c r="N125" i="14" s="1"/>
  <c r="N88" i="14" s="1"/>
  <c r="BK122" i="3"/>
  <c r="BK114" i="2"/>
  <c r="N114" i="2" s="1"/>
  <c r="N87" i="2" s="1"/>
  <c r="N115" i="2"/>
  <c r="N88" i="2" s="1"/>
  <c r="M28" i="5" l="1"/>
  <c r="L99" i="5"/>
  <c r="N124" i="8"/>
  <c r="N90" i="8" s="1"/>
  <c r="BK123" i="8"/>
  <c r="N123" i="8" s="1"/>
  <c r="N89" i="8" s="1"/>
  <c r="N100" i="12"/>
  <c r="BF100" i="12" s="1"/>
  <c r="N96" i="12"/>
  <c r="N101" i="12"/>
  <c r="BF101" i="12" s="1"/>
  <c r="N97" i="12"/>
  <c r="BF97" i="12" s="1"/>
  <c r="M27" i="12"/>
  <c r="N98" i="12"/>
  <c r="BF98" i="12" s="1"/>
  <c r="N99" i="12"/>
  <c r="BF99" i="12" s="1"/>
  <c r="BK128" i="7"/>
  <c r="N128" i="7" s="1"/>
  <c r="N89" i="7" s="1"/>
  <c r="BB87" i="1"/>
  <c r="N122" i="3"/>
  <c r="N89" i="3" s="1"/>
  <c r="BK121" i="3"/>
  <c r="N121" i="3" s="1"/>
  <c r="N88" i="3" s="1"/>
  <c r="N95" i="13"/>
  <c r="BF96" i="13"/>
  <c r="N95" i="2"/>
  <c r="BF95" i="2" s="1"/>
  <c r="N91" i="2"/>
  <c r="N96" i="2"/>
  <c r="BF96" i="2" s="1"/>
  <c r="N92" i="2"/>
  <c r="BF92" i="2" s="1"/>
  <c r="M26" i="2"/>
  <c r="N93" i="2"/>
  <c r="BF93" i="2" s="1"/>
  <c r="N94" i="2"/>
  <c r="BF94" i="2" s="1"/>
  <c r="N108" i="11"/>
  <c r="BF108" i="11" s="1"/>
  <c r="N104" i="11"/>
  <c r="N109" i="11"/>
  <c r="BF109" i="11" s="1"/>
  <c r="N105" i="11"/>
  <c r="BF105" i="11" s="1"/>
  <c r="M27" i="11"/>
  <c r="N106" i="11"/>
  <c r="BF106" i="11" s="1"/>
  <c r="N107" i="11"/>
  <c r="BF107" i="11" s="1"/>
  <c r="N102" i="4"/>
  <c r="BF102" i="4" s="1"/>
  <c r="N103" i="4"/>
  <c r="BF103" i="4" s="1"/>
  <c r="N104" i="4"/>
  <c r="BF104" i="4" s="1"/>
  <c r="N100" i="4"/>
  <c r="N105" i="4"/>
  <c r="BF105" i="4" s="1"/>
  <c r="N101" i="4"/>
  <c r="BF101" i="4" s="1"/>
  <c r="M27" i="4"/>
  <c r="N104" i="14"/>
  <c r="BF104" i="14" s="1"/>
  <c r="N105" i="14"/>
  <c r="BF105" i="14" s="1"/>
  <c r="N101" i="14"/>
  <c r="N106" i="14"/>
  <c r="BF106" i="14" s="1"/>
  <c r="N102" i="14"/>
  <c r="BF102" i="14" s="1"/>
  <c r="M27" i="14"/>
  <c r="N103" i="14"/>
  <c r="BF103" i="14" s="1"/>
  <c r="AZ87" i="1"/>
  <c r="N105" i="9"/>
  <c r="BF105" i="9" s="1"/>
  <c r="N106" i="9"/>
  <c r="BF106" i="9" s="1"/>
  <c r="N107" i="9"/>
  <c r="BF107" i="9" s="1"/>
  <c r="N103" i="9"/>
  <c r="N104" i="9"/>
  <c r="BF104" i="9" s="1"/>
  <c r="M27" i="9"/>
  <c r="N108" i="9"/>
  <c r="BF108" i="9" s="1"/>
  <c r="M33" i="5"/>
  <c r="AW92" i="1" s="1"/>
  <c r="AT92" i="1" s="1"/>
  <c r="H33" i="5"/>
  <c r="BA92" i="1" s="1"/>
  <c r="BK135" i="6"/>
  <c r="N135" i="6" s="1"/>
  <c r="N89" i="6" s="1"/>
  <c r="BK125" i="10"/>
  <c r="N125" i="10" s="1"/>
  <c r="N88" i="10" s="1"/>
  <c r="N126" i="10"/>
  <c r="N89" i="10" s="1"/>
  <c r="N99" i="4" l="1"/>
  <c r="BF100" i="4"/>
  <c r="W33" i="1"/>
  <c r="AX87" i="1"/>
  <c r="N95" i="12"/>
  <c r="BF96" i="12"/>
  <c r="N106" i="7"/>
  <c r="BF106" i="7" s="1"/>
  <c r="N107" i="7"/>
  <c r="BF107" i="7" s="1"/>
  <c r="N103" i="7"/>
  <c r="N108" i="7"/>
  <c r="BF108" i="7" s="1"/>
  <c r="N104" i="7"/>
  <c r="BF104" i="7" s="1"/>
  <c r="M28" i="7"/>
  <c r="N105" i="7"/>
  <c r="BF105" i="7" s="1"/>
  <c r="N103" i="11"/>
  <c r="BF104" i="11"/>
  <c r="N90" i="2"/>
  <c r="BF91" i="2"/>
  <c r="N101" i="8"/>
  <c r="BF101" i="8" s="1"/>
  <c r="N102" i="8"/>
  <c r="BF102" i="8" s="1"/>
  <c r="N98" i="8"/>
  <c r="N103" i="8"/>
  <c r="BF103" i="8" s="1"/>
  <c r="N99" i="8"/>
  <c r="BF99" i="8" s="1"/>
  <c r="M28" i="8"/>
  <c r="N100" i="8"/>
  <c r="BF100" i="8" s="1"/>
  <c r="AV87" i="1"/>
  <c r="H33" i="13"/>
  <c r="BA100" i="1" s="1"/>
  <c r="M33" i="13"/>
  <c r="AW100" i="1" s="1"/>
  <c r="AT100" i="1" s="1"/>
  <c r="M28" i="13"/>
  <c r="L103" i="13"/>
  <c r="N113" i="6"/>
  <c r="BF113" i="6" s="1"/>
  <c r="N114" i="6"/>
  <c r="BF114" i="6" s="1"/>
  <c r="N110" i="6"/>
  <c r="N115" i="6"/>
  <c r="BF115" i="6" s="1"/>
  <c r="N111" i="6"/>
  <c r="BF111" i="6" s="1"/>
  <c r="M28" i="6"/>
  <c r="N112" i="6"/>
  <c r="BF112" i="6" s="1"/>
  <c r="BF101" i="14"/>
  <c r="N100" i="14"/>
  <c r="N99" i="3"/>
  <c r="BF99" i="3" s="1"/>
  <c r="N100" i="3"/>
  <c r="BF100" i="3" s="1"/>
  <c r="N102" i="3"/>
  <c r="BF102" i="3" s="1"/>
  <c r="N101" i="3"/>
  <c r="BF101" i="3" s="1"/>
  <c r="N97" i="3"/>
  <c r="N98" i="3"/>
  <c r="BF98" i="3" s="1"/>
  <c r="M27" i="3"/>
  <c r="N104" i="10"/>
  <c r="BF104" i="10" s="1"/>
  <c r="N105" i="10"/>
  <c r="BF105" i="10" s="1"/>
  <c r="N101" i="10"/>
  <c r="N106" i="10"/>
  <c r="BF106" i="10" s="1"/>
  <c r="N102" i="10"/>
  <c r="BF102" i="10" s="1"/>
  <c r="M27" i="10"/>
  <c r="N103" i="10"/>
  <c r="BF103" i="10" s="1"/>
  <c r="N102" i="9"/>
  <c r="BF103" i="9"/>
  <c r="AS92" i="1"/>
  <c r="M30" i="5"/>
  <c r="M28" i="9" l="1"/>
  <c r="L110" i="9"/>
  <c r="M28" i="11"/>
  <c r="L111" i="11"/>
  <c r="BF110" i="6"/>
  <c r="N109" i="6"/>
  <c r="BF98" i="8"/>
  <c r="N97" i="8"/>
  <c r="M33" i="12"/>
  <c r="AW99" i="1" s="1"/>
  <c r="AT99" i="1" s="1"/>
  <c r="H33" i="12"/>
  <c r="BA99" i="1" s="1"/>
  <c r="M28" i="14"/>
  <c r="L108" i="14"/>
  <c r="M28" i="12"/>
  <c r="L103" i="12"/>
  <c r="N96" i="3"/>
  <c r="BF97" i="3"/>
  <c r="M33" i="14"/>
  <c r="AW101" i="1" s="1"/>
  <c r="AT101" i="1" s="1"/>
  <c r="H33" i="14"/>
  <c r="BA101" i="1" s="1"/>
  <c r="M32" i="2"/>
  <c r="AW88" i="1" s="1"/>
  <c r="AT88" i="1" s="1"/>
  <c r="H32" i="2"/>
  <c r="BA88" i="1" s="1"/>
  <c r="L38" i="5"/>
  <c r="AG92" i="1"/>
  <c r="BF101" i="10"/>
  <c r="N100" i="10"/>
  <c r="M27" i="2"/>
  <c r="L98" i="2"/>
  <c r="BF103" i="7"/>
  <c r="N102" i="7"/>
  <c r="M33" i="4"/>
  <c r="AW90" i="1" s="1"/>
  <c r="AT90" i="1" s="1"/>
  <c r="H33" i="4"/>
  <c r="BA90" i="1" s="1"/>
  <c r="M33" i="9"/>
  <c r="AW96" i="1" s="1"/>
  <c r="AT96" i="1" s="1"/>
  <c r="H33" i="9"/>
  <c r="BA96" i="1" s="1"/>
  <c r="AS100" i="1"/>
  <c r="M30" i="13"/>
  <c r="M33" i="11"/>
  <c r="AW98" i="1" s="1"/>
  <c r="AT98" i="1" s="1"/>
  <c r="H33" i="11"/>
  <c r="BA98" i="1" s="1"/>
  <c r="M28" i="4"/>
  <c r="L107" i="4"/>
  <c r="M29" i="8" l="1"/>
  <c r="L105" i="8"/>
  <c r="H34" i="8"/>
  <c r="BA95" i="1" s="1"/>
  <c r="M34" i="8"/>
  <c r="AW95" i="1" s="1"/>
  <c r="AT95" i="1" s="1"/>
  <c r="AS88" i="1"/>
  <c r="M29" i="2"/>
  <c r="M29" i="6"/>
  <c r="L117" i="6"/>
  <c r="H34" i="7"/>
  <c r="BA94" i="1" s="1"/>
  <c r="M34" i="7"/>
  <c r="AW94" i="1" s="1"/>
  <c r="AT94" i="1" s="1"/>
  <c r="M28" i="10"/>
  <c r="L108" i="10"/>
  <c r="M34" i="6"/>
  <c r="AW93" i="1" s="1"/>
  <c r="AT93" i="1" s="1"/>
  <c r="H34" i="6"/>
  <c r="BA93" i="1" s="1"/>
  <c r="BA91" i="1" s="1"/>
  <c r="AW91" i="1" s="1"/>
  <c r="AT91" i="1" s="1"/>
  <c r="AS99" i="1"/>
  <c r="M30" i="12"/>
  <c r="AS90" i="1"/>
  <c r="M30" i="4"/>
  <c r="M33" i="10"/>
  <c r="AW97" i="1" s="1"/>
  <c r="AT97" i="1" s="1"/>
  <c r="H33" i="10"/>
  <c r="BA97" i="1" s="1"/>
  <c r="AN92" i="1"/>
  <c r="M33" i="3"/>
  <c r="AW89" i="1" s="1"/>
  <c r="AT89" i="1" s="1"/>
  <c r="H33" i="3"/>
  <c r="BA89" i="1" s="1"/>
  <c r="BA87" i="1" s="1"/>
  <c r="AS101" i="1"/>
  <c r="M30" i="14"/>
  <c r="AS98" i="1"/>
  <c r="M30" i="11"/>
  <c r="M28" i="3"/>
  <c r="L104" i="3"/>
  <c r="AG100" i="1"/>
  <c r="AN100" i="1" s="1"/>
  <c r="L38" i="13"/>
  <c r="M29" i="7"/>
  <c r="L110" i="7"/>
  <c r="AS96" i="1"/>
  <c r="M30" i="9"/>
  <c r="AW87" i="1" l="1"/>
  <c r="W32" i="1"/>
  <c r="AG99" i="1"/>
  <c r="AN99" i="1" s="1"/>
  <c r="L38" i="12"/>
  <c r="L37" i="2"/>
  <c r="AG88" i="1"/>
  <c r="AS89" i="1"/>
  <c r="M30" i="3"/>
  <c r="AS97" i="1"/>
  <c r="M30" i="10"/>
  <c r="L38" i="14"/>
  <c r="AG101" i="1"/>
  <c r="AN101" i="1" s="1"/>
  <c r="AS93" i="1"/>
  <c r="M31" i="6"/>
  <c r="L38" i="9"/>
  <c r="AG96" i="1"/>
  <c r="AN96" i="1" s="1"/>
  <c r="AG98" i="1"/>
  <c r="AN98" i="1" s="1"/>
  <c r="L38" i="11"/>
  <c r="AG90" i="1"/>
  <c r="AN90" i="1" s="1"/>
  <c r="L38" i="4"/>
  <c r="AS94" i="1"/>
  <c r="M31" i="7"/>
  <c r="AS95" i="1"/>
  <c r="M31" i="8"/>
  <c r="L39" i="6" l="1"/>
  <c r="AG93" i="1"/>
  <c r="AN88" i="1"/>
  <c r="AG97" i="1"/>
  <c r="AN97" i="1" s="1"/>
  <c r="L38" i="10"/>
  <c r="AG94" i="1"/>
  <c r="AN94" i="1" s="1"/>
  <c r="L39" i="7"/>
  <c r="AS91" i="1"/>
  <c r="AS87" i="1" s="1"/>
  <c r="AG95" i="1"/>
  <c r="AN95" i="1" s="1"/>
  <c r="L39" i="8"/>
  <c r="AG89" i="1"/>
  <c r="AN89" i="1" s="1"/>
  <c r="L38" i="3"/>
  <c r="AK32" i="1"/>
  <c r="AT87" i="1"/>
  <c r="AN93" i="1" l="1"/>
  <c r="AG91" i="1"/>
  <c r="AN91" i="1" s="1"/>
  <c r="AG87" i="1" l="1"/>
  <c r="AN87" i="1" l="1"/>
  <c r="AK26" i="1"/>
  <c r="AG104" i="1"/>
  <c r="AG107" i="1"/>
  <c r="AG106" i="1"/>
  <c r="AG105" i="1"/>
  <c r="CD106" i="1" l="1"/>
  <c r="AV106" i="1"/>
  <c r="BY106" i="1" s="1"/>
  <c r="CD107" i="1"/>
  <c r="AV107" i="1"/>
  <c r="BY107" i="1" s="1"/>
  <c r="CD105" i="1"/>
  <c r="AV105" i="1"/>
  <c r="BY105" i="1" s="1"/>
  <c r="CD104" i="1"/>
  <c r="AV104" i="1"/>
  <c r="BY104" i="1" s="1"/>
  <c r="AG103" i="1"/>
  <c r="AK27" i="1" l="1"/>
  <c r="AK29" i="1" s="1"/>
  <c r="AG109" i="1"/>
  <c r="AN107" i="1"/>
  <c r="AK31" i="1"/>
  <c r="AN104" i="1"/>
  <c r="W31" i="1"/>
  <c r="AN106" i="1"/>
  <c r="AN105" i="1"/>
  <c r="AN103" i="1" l="1"/>
  <c r="AN109" i="1" s="1"/>
  <c r="AK37" i="1"/>
</calcChain>
</file>

<file path=xl/sharedStrings.xml><?xml version="1.0" encoding="utf-8"?>
<sst xmlns="http://schemas.openxmlformats.org/spreadsheetml/2006/main" count="10708" uniqueCount="1463">
  <si>
    <t>2012</t>
  </si>
  <si>
    <t>Hárok obsahuje:</t>
  </si>
  <si>
    <t>1) Súhrnný list stavby</t>
  </si>
  <si>
    <t>2) Rekapitulácia objektov</t>
  </si>
  <si>
    <t>2.0</t>
  </si>
  <si>
    <t/>
  </si>
  <si>
    <t>False</t>
  </si>
  <si>
    <t>optimalizované pre tlač zostáv vo formáte A4 - na výšku</t>
  </si>
  <si>
    <t>&gt;&gt;  skryté stĺpce  &lt;&lt;</t>
  </si>
  <si>
    <t>0,001</t>
  </si>
  <si>
    <t>20</t>
  </si>
  <si>
    <t>SÚHRNNÝ LIST STAVBY</t>
  </si>
  <si>
    <t>v ---  nižšie sa nachádzajú doplnkové a pomocné údaje k zostavám  --- v</t>
  </si>
  <si>
    <t>Návod na vyplnenie</t>
  </si>
  <si>
    <t>Kód:</t>
  </si>
  <si>
    <t>3/7/2017-2</t>
  </si>
  <si>
    <t>Meniť je možné iba bunky so žltým podfarbením!_x000D_
_x000D_
1) na prvom liste Rekapitulácie stavby vyplňte v zostave_x000D_
_x000D_
    a) Súhrnný list_x000D_
       - údaje o Zhotoviteľovi_x000D_
         (prenesú sa do ostatných zostáv aj v iných listoch)_x000D_
_x000D_
    b) Rekapitulácia objektov_x000D_
       - potrebné Ostatné náklady_x000D_
_x000D_
2) na vybraných listoch vyplňte v zostave_x000D_
_x000D_
    a) Krycí list_x000D_
       - údaje o Zhotoviteľovi, pokiaľ sa líšia od údajov o Zhotoviteľovi na Súhrnnom liste_x000D_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</si>
  <si>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</si>
  <si>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Základná škola Gorkého - Ulica Maxima Gorkého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</si>
  <si>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</si>
  <si>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</si>
  <si>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</si>
  <si>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</si>
  <si>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</si>
  <si>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</si>
  <si>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</si>
  <si>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IČO DPH:</t>
  </si>
  <si>
    <t>Zhotoviteľ:</t>
  </si>
  <si>
    <t>Projektant:</t>
  </si>
  <si>
    <t>True</t>
  </si>
  <si>
    <t>0,01</t>
  </si>
  <si>
    <t>Spracovateľ:</t>
  </si>
  <si>
    <t>Poznámka:</t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</si>
  <si>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</si>
  <si>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</si>
  <si>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</si>
  <si>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</si>
  <si>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</si>
  <si>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</si>
  <si>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</si>
  <si>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</si>
  <si>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</si>
  <si>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</si>
  <si>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</si>
  <si>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</si>
  <si>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</si>
  <si>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</si>
  <si>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</si>
  <si>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</si>
  <si>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</si>
  <si>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</si>
  <si>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</si>
  <si>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</si>
  <si>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</si>
  <si>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</si>
  <si>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</si>
  <si>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</si>
  <si>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</si>
  <si>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</si>
  <si>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</si>
  <si>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</si>
  <si>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</si>
  <si>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</si>
  <si>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</si>
  <si>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</si>
  <si>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</si>
  <si>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</si>
  <si>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</si>
  <si>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</si>
  <si>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</si>
  <si>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</si>
  <si>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</si>
  <si>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</si>
  <si>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IMPORT</t>
  </si>
  <si>
    <t>{2fca2a9f-0f1e-4db1-ae87-547eec4988f0}</t>
  </si>
  <si>
    <t>{00000000-0000-0000-0000-000000000000}</t>
  </si>
  <si>
    <t>/</t>
  </si>
  <si>
    <t>1</t>
  </si>
  <si>
    <t>###NOINSERT###</t>
  </si>
  <si>
    <t>SO 01</t>
  </si>
  <si>
    <t>Príprava územia</t>
  </si>
  <si>
    <t>{303c9543-9f11-4947-bbe3-77cd55b15ef7}</t>
  </si>
  <si>
    <t>SO 02</t>
  </si>
  <si>
    <t>Športové ihriská</t>
  </si>
  <si>
    <t>{1b1a7549-6973-464e-98be-0c70b7bd15b1}</t>
  </si>
  <si>
    <t>SO 03</t>
  </si>
  <si>
    <t>Objekt dielne</t>
  </si>
  <si>
    <t>{e200780f-c05d-488c-bb25-6a5c10244d71}</t>
  </si>
  <si>
    <t>2</t>
  </si>
  <si>
    <t>SO 03 -00</t>
  </si>
  <si>
    <t>{15f24953-3833-4a81-b276-d11053d8309c}</t>
  </si>
  <si>
    <t>SO 03 - 01</t>
  </si>
  <si>
    <t>Zdravotechnika</t>
  </si>
  <si>
    <t>{5101a9c0-66bb-461e-94c4-6400a1e08fed}</t>
  </si>
  <si>
    <t>SO 03 - 02</t>
  </si>
  <si>
    <t>Elektroinštalácia</t>
  </si>
  <si>
    <t>{9d9f8dab-05da-4fb5-9c8c-abdf758ac394}</t>
  </si>
  <si>
    <t>SO 04</t>
  </si>
  <si>
    <t>Spevnené plochy</t>
  </si>
  <si>
    <t>{7c43496e-2527-4a0a-8cd0-e37b1a4c4513}</t>
  </si>
  <si>
    <t>SO 05</t>
  </si>
  <si>
    <t>Oplotenie</t>
  </si>
  <si>
    <t>{2f740a6a-6dda-4082-a793-e43894b5ea8b}</t>
  </si>
  <si>
    <t>SO 06/07</t>
  </si>
  <si>
    <t>Areálový rozvod vody a Areálová kanalizácia</t>
  </si>
  <si>
    <t>{57177168-77bf-4646-a0b7-0101ef4cf8d3}</t>
  </si>
  <si>
    <t>SO 08</t>
  </si>
  <si>
    <t>Vonkajšie rozvody elektroinštalácie a osvetlenie</t>
  </si>
  <si>
    <t>{b0ca9c3e-baae-4688-b447-72717fcc1882}</t>
  </si>
  <si>
    <t>SO-09</t>
  </si>
  <si>
    <t>Sadové úpravy</t>
  </si>
  <si>
    <t>{7b113583-72a7-486a-b095-bafbf00a8073}</t>
  </si>
  <si>
    <t>SO 10</t>
  </si>
  <si>
    <t>Mobiliár</t>
  </si>
  <si>
    <t>{91a08062-a61e-4f65-9cf8-c9cc6fa0a47f}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</si>
  <si>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</si>
  <si>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</si>
  <si>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</si>
  <si>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</si>
  <si>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</si>
  <si>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</si>
  <si>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</si>
  <si>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</si>
  <si>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</si>
  <si>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1) Krycí list rozpočtu</t>
  </si>
  <si>
    <t>2) Rekapitulácia rozpočtu</t>
  </si>
  <si>
    <t>3) Rozpočet</t>
  </si>
  <si>
    <t>Späť na hárok:</t>
  </si>
  <si>
    <t>Rekapitulácia stavby</t>
  </si>
  <si>
    <t>KRYCÍ LIST ROZPOČTU</t>
  </si>
  <si>
    <t>Náklady z rozpočtu</t>
  </si>
  <si>
    <t>REKAPITULÁCIA ROZPOČTU</t>
  </si>
  <si>
    <t>Kód - Popis</t>
  </si>
  <si>
    <t>Cena celkom [EUR]</t>
  </si>
  <si>
    <t>1) Náklady z rozpočtu</t>
  </si>
  <si>
    <t>-1</t>
  </si>
  <si>
    <t>VP -   Práce naviac</t>
  </si>
  <si>
    <t>2) Ostatné náklady</t>
  </si>
  <si>
    <t>GZS</t>
  </si>
  <si>
    <t>VRN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</si>
  <si>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</si>
  <si>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</si>
  <si>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</si>
  <si>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</si>
  <si>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</si>
  <si>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</si>
  <si>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</si>
  <si>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</si>
  <si>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</si>
  <si>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</si>
  <si>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</si>
  <si>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</si>
  <si>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</si>
  <si>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</si>
  <si>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</si>
  <si>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</si>
  <si>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</si>
  <si>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</si>
  <si>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</si>
  <si>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</si>
  <si>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VP - Práce naviac</t>
  </si>
  <si>
    <t>PN</t>
  </si>
  <si>
    <t>K</t>
  </si>
  <si>
    <t>Objekt:</t>
  </si>
  <si>
    <t>SO 01 - Príprava územia</t>
  </si>
  <si>
    <t>HSV - Práce a dodávky HSV</t>
  </si>
  <si>
    <t xml:space="preserve">    1 - Zemné práce</t>
  </si>
  <si>
    <t xml:space="preserve">    9 - Ostatné konštrukcie a práce-búranie</t>
  </si>
  <si>
    <t>PSV - Práce a dodávky PSV</t>
  </si>
  <si>
    <t xml:space="preserve">    767 - Konštrukcie doplnkové kovové</t>
  </si>
  <si>
    <t>ROZPOCET</t>
  </si>
  <si>
    <t>12</t>
  </si>
  <si>
    <t>112101103</t>
  </si>
  <si>
    <t>Odstránenie listnatých stromov do priemeru 700 mm, motorovou pílou</t>
  </si>
  <si>
    <t>ks</t>
  </si>
  <si>
    <t>4</t>
  </si>
  <si>
    <t>376213491</t>
  </si>
  <si>
    <t>5</t>
  </si>
  <si>
    <t>113206111</t>
  </si>
  <si>
    <t>Vytrhanie obrúb betónových, s vybúraním lôžka, z krajníkov alebo obrubníkov stojatých,  -0,14500t</t>
  </si>
  <si>
    <t>m</t>
  </si>
  <si>
    <t>-1101589345</t>
  </si>
  <si>
    <t>113307211</t>
  </si>
  <si>
    <t>Odstránenie podkladu v ploche nad 200 m2 z kameniva ťaženého, hr. vrstvy do 100 mm,  -0,16000t</t>
  </si>
  <si>
    <t>m2</t>
  </si>
  <si>
    <t>173922808</t>
  </si>
  <si>
    <t>13</t>
  </si>
  <si>
    <t>121101113</t>
  </si>
  <si>
    <t>Odstránenie ornice s premiestn. na hromady, so zložením na vzdialenosť do 100 m a do 10000 m3</t>
  </si>
  <si>
    <t>m3</t>
  </si>
  <si>
    <t>-281300431</t>
  </si>
  <si>
    <t>14</t>
  </si>
  <si>
    <t>162606112</t>
  </si>
  <si>
    <t>Vodorovné premiestnenie výkopku bez naloženia, ale so zlož. zemín schopných zúrodnenia nad 4000 do 5000 m</t>
  </si>
  <si>
    <t>66063034</t>
  </si>
  <si>
    <t>15</t>
  </si>
  <si>
    <t>162706119</t>
  </si>
  <si>
    <t>Vodorovné premiestnenie výkopku bez naloženia. Príplatok k cene za každých ďalších aj začatých 1000 m</t>
  </si>
  <si>
    <t>2060394790</t>
  </si>
  <si>
    <t>16</t>
  </si>
  <si>
    <t>171201203</t>
  </si>
  <si>
    <t>Uloženie sypaniny na skládky nad 1000 do 10000 m3</t>
  </si>
  <si>
    <t>-2086002088</t>
  </si>
  <si>
    <t>17</t>
  </si>
  <si>
    <t>171209002</t>
  </si>
  <si>
    <t>Poplatok za skladovanie - zemina a kamenivo (17 05) ostatné</t>
  </si>
  <si>
    <t>t</t>
  </si>
  <si>
    <t>416632043</t>
  </si>
  <si>
    <t>18</t>
  </si>
  <si>
    <t>171209002,1</t>
  </si>
  <si>
    <t>Zákonný poplatok</t>
  </si>
  <si>
    <t>1821483155</t>
  </si>
  <si>
    <t>965041341</t>
  </si>
  <si>
    <t>Búranie podkladov pod dlažby, liatych dlažieb a mazanín,škvarobetón hr.do 100 mm, plochy nad 4 m2 -1,60000t</t>
  </si>
  <si>
    <t>693288146</t>
  </si>
  <si>
    <t>3</t>
  </si>
  <si>
    <t>965041341,235</t>
  </si>
  <si>
    <t>Búranie pieskového doskočiska</t>
  </si>
  <si>
    <t>-1638709834</t>
  </si>
  <si>
    <t>965042141</t>
  </si>
  <si>
    <t>Búranie podkladov pod dlažby, liatych dlažieb a mazanín,betón alebo liaty asfalt hr.do 100 mm, plochy nad 4 m2 -2,20000t</t>
  </si>
  <si>
    <t>-277519300</t>
  </si>
  <si>
    <t>6</t>
  </si>
  <si>
    <t>979081111</t>
  </si>
  <si>
    <t>Odvoz sutiny a vybúraných hmôt na skládku do 1 km</t>
  </si>
  <si>
    <t>340212989</t>
  </si>
  <si>
    <t>7</t>
  </si>
  <si>
    <t>979081121</t>
  </si>
  <si>
    <t>Odvoz sutiny a vybúraných hmôt na skládku za každý ďalší 1 km</t>
  </si>
  <si>
    <t>-1105800731</t>
  </si>
  <si>
    <t>8</t>
  </si>
  <si>
    <t>979093111</t>
  </si>
  <si>
    <t>Uloženie sutiny na skládku s hrubým urovnaním bez zhutnenia</t>
  </si>
  <si>
    <t>-1111934521</t>
  </si>
  <si>
    <t>9</t>
  </si>
  <si>
    <t>979093111,8</t>
  </si>
  <si>
    <t>Poplatok za skladovanie - betón, tehly, dlaždice, bitumény</t>
  </si>
  <si>
    <t>-1907330331</t>
  </si>
  <si>
    <t>10</t>
  </si>
  <si>
    <t>979093111,9</t>
  </si>
  <si>
    <t>Poplatok za skladovanie - betón, tehly, dlaždice, bitumény - zákonný poplatok</t>
  </si>
  <si>
    <t>-211000502</t>
  </si>
  <si>
    <t>11</t>
  </si>
  <si>
    <t>767914830</t>
  </si>
  <si>
    <t>Demontáž oplotenia na oceľové stĺpiky, výšky nad 1 do 2 m,  -0,00900t</t>
  </si>
  <si>
    <t>-1647328434</t>
  </si>
  <si>
    <t>SO 02 - Športové ihriská</t>
  </si>
  <si>
    <t xml:space="preserve">    2 - Zakladanie</t>
  </si>
  <si>
    <t xml:space="preserve">    5 - Komunikácie</t>
  </si>
  <si>
    <t xml:space="preserve">    9 - Ostatné konštrukcie a práce</t>
  </si>
  <si>
    <t xml:space="preserve">    99 - Presun hmôt HSV</t>
  </si>
  <si>
    <t>82</t>
  </si>
  <si>
    <t>132201101</t>
  </si>
  <si>
    <t>Výkop ryhy do šírky 600 mm v horn.3 do 100 m3</t>
  </si>
  <si>
    <t>-1771445886</t>
  </si>
  <si>
    <t>83</t>
  </si>
  <si>
    <t>132201109</t>
  </si>
  <si>
    <t>Príplatok k cene za lepivosť pri hĺbení rýh šírky do 600 mm zapažených i nezapažených s urovnaním dna v hornine 3</t>
  </si>
  <si>
    <t>1104038733</t>
  </si>
  <si>
    <t>84</t>
  </si>
  <si>
    <t>162206113</t>
  </si>
  <si>
    <t>Vodorovné premiestnenie výkopku bez naloženia ale so zložením zúrod. zeminy nad 50 do 100 m</t>
  </si>
  <si>
    <t>1591471234</t>
  </si>
  <si>
    <t>85</t>
  </si>
  <si>
    <t>167103101</t>
  </si>
  <si>
    <t>Nakladanie neuľahnutého výkopku z hromád zeminy schopnej zúrodnenia</t>
  </si>
  <si>
    <t>-1935073243</t>
  </si>
  <si>
    <t>86</t>
  </si>
  <si>
    <t>171206111</t>
  </si>
  <si>
    <t>Uloženie zemín schopných zúrodnenia alebo zemín výsypiek do násypov predpísaných tvarov s urovnaním</t>
  </si>
  <si>
    <t>1118016320</t>
  </si>
  <si>
    <t>87</t>
  </si>
  <si>
    <t>212752124</t>
  </si>
  <si>
    <t>Trativody z flexodrenážnych rúr DN 80</t>
  </si>
  <si>
    <t>280700609</t>
  </si>
  <si>
    <t>21</t>
  </si>
  <si>
    <t>289971211</t>
  </si>
  <si>
    <t>Zhotovenie vrstvy z geotextílie na upravenom povrchu sklon do 1 : 5 , šírky od 0 do 3 m</t>
  </si>
  <si>
    <t>-1449053381</t>
  </si>
  <si>
    <t>22</t>
  </si>
  <si>
    <t>M</t>
  </si>
  <si>
    <t>6936651000</t>
  </si>
  <si>
    <t>Geotextília netkaná polypropylénová Tatratex PP 200</t>
  </si>
  <si>
    <t>-325624787</t>
  </si>
  <si>
    <t>34</t>
  </si>
  <si>
    <t>564801112</t>
  </si>
  <si>
    <t>Podklad zo štrkodrviny s rozprestretím a zhutnením, po zhutnení hr. 50 mm fr. 0-8</t>
  </si>
  <si>
    <t>409864</t>
  </si>
  <si>
    <t>63</t>
  </si>
  <si>
    <t>564821111</t>
  </si>
  <si>
    <t>Podklad zo štrkodrviny s rozprestretím a zhutnením, po zhutnení hr. 80 mm fr. 8-16 mm</t>
  </si>
  <si>
    <t>492831531</t>
  </si>
  <si>
    <t>62</t>
  </si>
  <si>
    <t>564851111</t>
  </si>
  <si>
    <t>Podklad zo štrkodrviny s rozprestretím a zhutnením, po zhutnení hr. 150 mm fr. 0-63</t>
  </si>
  <si>
    <t>-1595139947</t>
  </si>
  <si>
    <t>42</t>
  </si>
  <si>
    <t>589170021</t>
  </si>
  <si>
    <t>Športový povrch atletický z SBR 50 mm</t>
  </si>
  <si>
    <t>131443419</t>
  </si>
  <si>
    <t>43</t>
  </si>
  <si>
    <t>589170021,1</t>
  </si>
  <si>
    <t>Športový povrch atletický z EPDM liaty</t>
  </si>
  <si>
    <t>-218326677</t>
  </si>
  <si>
    <t>88</t>
  </si>
  <si>
    <t>589170021,2</t>
  </si>
  <si>
    <t>Športový povrch atletický z EPDM -striekaný</t>
  </si>
  <si>
    <t>1905508833</t>
  </si>
  <si>
    <t>45</t>
  </si>
  <si>
    <t>597962501</t>
  </si>
  <si>
    <t>Osadenie odvodňovacieho žľabu ACO DRAIN z polymerbetónu s krycím roštom, š. do 20 cm, tr. zaťaž. A 15, B 125 bet.lôžko C 25/30</t>
  </si>
  <si>
    <t>1978761725</t>
  </si>
  <si>
    <t>46</t>
  </si>
  <si>
    <t>5923001606</t>
  </si>
  <si>
    <t>BGU Univerzálny žľab NW 100, č. 1, s 0,5 % spádom</t>
  </si>
  <si>
    <t>717285332</t>
  </si>
  <si>
    <t>47</t>
  </si>
  <si>
    <t>5923001005</t>
  </si>
  <si>
    <t>Môstkový rošt NW 100, 1000/155/3, SW 9/80, tr. A 15 kN, pozinkovaný (BGF, BGU, BG-FA)</t>
  </si>
  <si>
    <t>-10436700</t>
  </si>
  <si>
    <t>69</t>
  </si>
  <si>
    <t>726111</t>
  </si>
  <si>
    <t>Dodávka a montáž FP1 a FP2 - prvok na precvičovanie chôdze + bet. základ</t>
  </si>
  <si>
    <t>2044305188</t>
  </si>
  <si>
    <t>70</t>
  </si>
  <si>
    <t>726112</t>
  </si>
  <si>
    <t>Dodávka a montáž FP3 a FP4 - Elipsovité zariadenie + bet. základ</t>
  </si>
  <si>
    <t>810500776</t>
  </si>
  <si>
    <t>71</t>
  </si>
  <si>
    <t>726113</t>
  </si>
  <si>
    <t>Dodávka a montáž FP5 - Prvok na precvičovanie veslovania + bet. základ</t>
  </si>
  <si>
    <t>1616523787</t>
  </si>
  <si>
    <t>73</t>
  </si>
  <si>
    <t>726115</t>
  </si>
  <si>
    <t>Dodávka a montáž  FP6 – Surfovacie zariadenie + bet. základ</t>
  </si>
  <si>
    <t>-1935737734</t>
  </si>
  <si>
    <t>72</t>
  </si>
  <si>
    <t>726114</t>
  </si>
  <si>
    <t>Dodávka a montáž  FP7 – Naťahovacie zariadenie + bet. základ</t>
  </si>
  <si>
    <t>1655577010</t>
  </si>
  <si>
    <t>74</t>
  </si>
  <si>
    <t>726116</t>
  </si>
  <si>
    <t>Dodávka a montáž  FP8 – Šliapacie zariadenie + bet. základ</t>
  </si>
  <si>
    <t>-1366082930</t>
  </si>
  <si>
    <t>75</t>
  </si>
  <si>
    <t>726117</t>
  </si>
  <si>
    <t>Dodávka a montáž  FP9 – Workout zostava + bet. základ</t>
  </si>
  <si>
    <t>1309238196</t>
  </si>
  <si>
    <t>76</t>
  </si>
  <si>
    <t>726118</t>
  </si>
  <si>
    <t xml:space="preserve">Dodávka a montáž stĺpov pr. 80 mm </t>
  </si>
  <si>
    <t>bm</t>
  </si>
  <si>
    <t>2102923476</t>
  </si>
  <si>
    <t>77</t>
  </si>
  <si>
    <t>726119</t>
  </si>
  <si>
    <t>Dodávka a montáž vstupnej bránky na ihrisko</t>
  </si>
  <si>
    <t>446844668</t>
  </si>
  <si>
    <t>78</t>
  </si>
  <si>
    <t>726121</t>
  </si>
  <si>
    <t xml:space="preserve">Dodávka a montáž  - Vŕtaná základová patka </t>
  </si>
  <si>
    <t>-1933595432</t>
  </si>
  <si>
    <t>79</t>
  </si>
  <si>
    <t>726122</t>
  </si>
  <si>
    <t xml:space="preserve">Dodávka a montáž  - Basketbalový kôš - so základovou patkou </t>
  </si>
  <si>
    <t>1955693491</t>
  </si>
  <si>
    <t>80</t>
  </si>
  <si>
    <t>726123</t>
  </si>
  <si>
    <t>Dodávka a montáž  - Hádzanárska brána - pevná</t>
  </si>
  <si>
    <t>-368543574</t>
  </si>
  <si>
    <t>81</t>
  </si>
  <si>
    <t>726124</t>
  </si>
  <si>
    <t>Dodávka a montáž  - Hádzanárska brána - prenosná</t>
  </si>
  <si>
    <t>831364832</t>
  </si>
  <si>
    <t>64</t>
  </si>
  <si>
    <t>762222141,98753</t>
  </si>
  <si>
    <t>Montáž a dodávka pieskového doskočiska</t>
  </si>
  <si>
    <t>-637026992</t>
  </si>
  <si>
    <t>65</t>
  </si>
  <si>
    <t>915711111</t>
  </si>
  <si>
    <t>Napáskovanie čiar</t>
  </si>
  <si>
    <t>-836828245</t>
  </si>
  <si>
    <t>66</t>
  </si>
  <si>
    <t>915791111</t>
  </si>
  <si>
    <t>Náter hracích čiar</t>
  </si>
  <si>
    <t>-590692907</t>
  </si>
  <si>
    <t>51</t>
  </si>
  <si>
    <t>917161112</t>
  </si>
  <si>
    <t>Osadenie chodník. obrubníka kamenného ležatého do lôžka z betónu prostého tr. C 16/20 s bočnou oporou</t>
  </si>
  <si>
    <t>634003208</t>
  </si>
  <si>
    <t>52</t>
  </si>
  <si>
    <t>5921954540</t>
  </si>
  <si>
    <t>Premac obrubník cestný 100x26x15 cm</t>
  </si>
  <si>
    <t>466219855</t>
  </si>
  <si>
    <t>61</t>
  </si>
  <si>
    <t>998012022</t>
  </si>
  <si>
    <t>Presun hmôt pre budovy (801, 803, 812), zvislá konštr. monolit. betónová výšky do 12 m</t>
  </si>
  <si>
    <t>-91630102</t>
  </si>
  <si>
    <t>67</t>
  </si>
  <si>
    <t>7092911456</t>
  </si>
  <si>
    <t xml:space="preserve">Montáž ochrannej siete </t>
  </si>
  <si>
    <t>-1508391535</t>
  </si>
  <si>
    <t>68</t>
  </si>
  <si>
    <t>76799PC</t>
  </si>
  <si>
    <t>Sieť ochranná - priemer 3, oko 45/45mm, farba zelená</t>
  </si>
  <si>
    <t>-1317568601</t>
  </si>
  <si>
    <t>SO 03 - Objekt dielne</t>
  </si>
  <si>
    <t>Časť:</t>
  </si>
  <si>
    <t>SO 03 -00 - Objekt dielne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</si>
  <si>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</si>
  <si>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</si>
  <si>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</si>
  <si>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711 - Izolácie proti vode a vlhkosti</t>
  </si>
  <si>
    <t xml:space="preserve">    712 - Izolácie striech</t>
  </si>
  <si>
    <t xml:space="preserve">    713 - Izolácie tepelné</t>
  </si>
  <si>
    <t xml:space="preserve">    764 - Konštrukcie klampiarske</t>
  </si>
  <si>
    <t xml:space="preserve">    766 - Konštrukcie stolárske</t>
  </si>
  <si>
    <t xml:space="preserve">    771 - Podlahy z dlaždíc</t>
  </si>
  <si>
    <t xml:space="preserve">    781 - Dokončovacie práce a obklady</t>
  </si>
  <si>
    <t xml:space="preserve">    784 - Dokončovacie práce - maľby</t>
  </si>
  <si>
    <t>121101111</t>
  </si>
  <si>
    <t>Odstránenie ornice s vodor. premiestn. na hromady, so zložením na vzdialenosť do 100 m a do 100m3</t>
  </si>
  <si>
    <t>-1219364601</t>
  </si>
  <si>
    <t>-1897344263</t>
  </si>
  <si>
    <t>-1187569264</t>
  </si>
  <si>
    <t>-1263141240</t>
  </si>
  <si>
    <t>1814410177</t>
  </si>
  <si>
    <t>-448143427</t>
  </si>
  <si>
    <t>271571111</t>
  </si>
  <si>
    <t>Vankúše zhutnené pod základy zo štrkopiesku</t>
  </si>
  <si>
    <t>969550035</t>
  </si>
  <si>
    <t>273321411</t>
  </si>
  <si>
    <t>Betón základových dosiek, železový (bez výstuže), tr. C 25/30</t>
  </si>
  <si>
    <t>1046560120</t>
  </si>
  <si>
    <t>273351215</t>
  </si>
  <si>
    <t>Debnenie stien základových dosiek, zhotovenie-dielce</t>
  </si>
  <si>
    <t>1939236870</t>
  </si>
  <si>
    <t>273351216</t>
  </si>
  <si>
    <t>Debnenie stien základových dosiek, odstránenie-dielce</t>
  </si>
  <si>
    <t>-1187157470</t>
  </si>
  <si>
    <t>273362021</t>
  </si>
  <si>
    <t>Výstuž základových dosiek zo zvár. sietí KARI</t>
  </si>
  <si>
    <t>1278446471</t>
  </si>
  <si>
    <t>274271303</t>
  </si>
  <si>
    <t>Murivo základových pásov (m3) PREMAC 50x30x25 s betónovou výplňou C 16/20 hr. 300 mm</t>
  </si>
  <si>
    <t>-1961659948</t>
  </si>
  <si>
    <t>274321411</t>
  </si>
  <si>
    <t>Betón základových pásov, železový (bez výstuže), tr. C 25/30</t>
  </si>
  <si>
    <t>-1085368236</t>
  </si>
  <si>
    <t>311234560</t>
  </si>
  <si>
    <t>Murivo nosné (m3) z tehál pálených POROTHERM 30 Profi P 10 brúsených na pero a drážku, na maltu POROTHERM Profi (300x250x249)</t>
  </si>
  <si>
    <t>1253535481</t>
  </si>
  <si>
    <t>317162102</t>
  </si>
  <si>
    <t>Keramický predpätý preklad POROTHERM KPP, šírky 120 mm, výšky 65 mm, dĺžky 1250 mm</t>
  </si>
  <si>
    <t>1399823418</t>
  </si>
  <si>
    <t>55</t>
  </si>
  <si>
    <t>317162132</t>
  </si>
  <si>
    <t>Keramický preklad POROTHERM 23,8, šírky 70 mm, výšky 238 mm, dĺžky 1250 mm</t>
  </si>
  <si>
    <t>-1074388239</t>
  </si>
  <si>
    <t>54</t>
  </si>
  <si>
    <t>317162133</t>
  </si>
  <si>
    <t>Keramický preklad POROTHERM 23,8, šírky 70 mm, výšky 238 mm, dĺžky 1500 mm</t>
  </si>
  <si>
    <t>-414384577</t>
  </si>
  <si>
    <t>317162135</t>
  </si>
  <si>
    <t>Keramický preklad POROTHERM 23,8, šírky 70 mm, výšky 238 mm, dĺžky 2000 mm</t>
  </si>
  <si>
    <t>203758351</t>
  </si>
  <si>
    <t>53</t>
  </si>
  <si>
    <t>317162136</t>
  </si>
  <si>
    <t>Keramický preklad POROTHERM 23,8, šírky 70 mm, výšky 238 mm, dĺžky 2250 mm</t>
  </si>
  <si>
    <t>1571838332</t>
  </si>
  <si>
    <t>342242031</t>
  </si>
  <si>
    <t>Priečky z tehál pálených POROTHERM 11,5 Profi P 8 brúsených, na maltu POROTHERM Profi (115x500x249)</t>
  </si>
  <si>
    <t>-1526599764</t>
  </si>
  <si>
    <t>342242032,345</t>
  </si>
  <si>
    <t>Montáž a dodávka sanitárnych priečok</t>
  </si>
  <si>
    <t>456442139</t>
  </si>
  <si>
    <t>19</t>
  </si>
  <si>
    <t>411162390</t>
  </si>
  <si>
    <t>Strop POROTHERM z nosníkov KPSN dĺžky 5750 mm a stropných vložiek KSV 17/45, s podoprením a dobetónovaním medzi vložkami</t>
  </si>
  <si>
    <t>-45606255</t>
  </si>
  <si>
    <t>411162851</t>
  </si>
  <si>
    <t>Nadbetonávka stropu POROTHERM betónom C 16/20 hrúbky 60 mm</t>
  </si>
  <si>
    <t>-2031865263</t>
  </si>
  <si>
    <t>417321515</t>
  </si>
  <si>
    <t>Betón stužujúcich pásov a vencov železový tr. C 25/30</t>
  </si>
  <si>
    <t>-110111911</t>
  </si>
  <si>
    <t>417351115</t>
  </si>
  <si>
    <t>Debnenie bočníc stužujúcich pásov a vencov vrátane vzpier zhotovenie</t>
  </si>
  <si>
    <t>-865973129</t>
  </si>
  <si>
    <t>23</t>
  </si>
  <si>
    <t>417351116</t>
  </si>
  <si>
    <t>Debnenie bočníc stužujúcich pásov a vencov vrátane vzpier odstránenie</t>
  </si>
  <si>
    <t>1748106613</t>
  </si>
  <si>
    <t>24</t>
  </si>
  <si>
    <t>417361821</t>
  </si>
  <si>
    <t>Výstuž stužujúcich pásov a vencov z betonárskej ocele 10505</t>
  </si>
  <si>
    <t>999109763</t>
  </si>
  <si>
    <t>50</t>
  </si>
  <si>
    <t>611461131</t>
  </si>
  <si>
    <t>Vnútorná omietka stropov BAUMIT, vápennocementová, strojné nanášanie, Baumit MVS 25 (Baumit MPI 25) hr. 8 mm</t>
  </si>
  <si>
    <t>-855461539</t>
  </si>
  <si>
    <t>57</t>
  </si>
  <si>
    <t>612464112</t>
  </si>
  <si>
    <t>Vnútorná omietka stien Weber - Terranova, mramorové zrná, weber.pas marmolit, strednozrnná</t>
  </si>
  <si>
    <t>1520792175</t>
  </si>
  <si>
    <t>49</t>
  </si>
  <si>
    <t>612465131</t>
  </si>
  <si>
    <t>Vnútorná omietka stien BAUMIT, vápennocementová, strojné nanášanie, Baumit MVS 25 (Baumit MPI 25) hr. 10 mm</t>
  </si>
  <si>
    <t>-67051474</t>
  </si>
  <si>
    <t>58</t>
  </si>
  <si>
    <t>622464224</t>
  </si>
  <si>
    <t xml:space="preserve">Vonkajšia omietka stien tenkovrstvová BAUMIT, silikátová, Baumit SilikatTop, ryhovaná, hr. 2 mm </t>
  </si>
  <si>
    <t>453453144</t>
  </si>
  <si>
    <t>625250084</t>
  </si>
  <si>
    <t>Kontaktný zatepľovací systém hr. 150 mm PCI MultiTherm NEO - biely EPS, skrutkovacie kotvy</t>
  </si>
  <si>
    <t>-574096395</t>
  </si>
  <si>
    <t>56</t>
  </si>
  <si>
    <t>625250156</t>
  </si>
  <si>
    <t>Doteplenie konštrukcie hr. 100 mm, systém XPS STYRODUR 2800 C - PCI, lepený rámovo s prikotvením</t>
  </si>
  <si>
    <t>1422887269</t>
  </si>
  <si>
    <t>29</t>
  </si>
  <si>
    <t>631346331</t>
  </si>
  <si>
    <t>Mazanina z betónu ľahkého polystyrénového LC 0,9  D 1,8  (m3) hr.nad 120 do 240 mm</t>
  </si>
  <si>
    <t>-1063136288</t>
  </si>
  <si>
    <t>28</t>
  </si>
  <si>
    <t>631362421</t>
  </si>
  <si>
    <t>Výstuž mazanín z betónov (z kameniva) a z ľahkých betónov zo sietí KARI, priemer drôtu 6/6 mm, veľkosť oka 100x100 mm</t>
  </si>
  <si>
    <t>-1128801941</t>
  </si>
  <si>
    <t>632001011</t>
  </si>
  <si>
    <t>Zhotovenie separačnej fólie v podlahových vrstvách z PE</t>
  </si>
  <si>
    <t>1611466439</t>
  </si>
  <si>
    <t>5858151020</t>
  </si>
  <si>
    <t>Baumit Separačná fólia FE, 1,3x100 m</t>
  </si>
  <si>
    <t>116606734</t>
  </si>
  <si>
    <t>30</t>
  </si>
  <si>
    <t>632001011,347</t>
  </si>
  <si>
    <t>Zhotovenie separačnej fólie pod polystyrénbetón</t>
  </si>
  <si>
    <t>-324133948</t>
  </si>
  <si>
    <t>31</t>
  </si>
  <si>
    <t>1988960312</t>
  </si>
  <si>
    <t>27</t>
  </si>
  <si>
    <t>632451055</t>
  </si>
  <si>
    <t>Poter pieskovocementový hr. nad 40 do 50 mm (krycí nášľapný)</t>
  </si>
  <si>
    <t>-1628864441</t>
  </si>
  <si>
    <t>59</t>
  </si>
  <si>
    <t>941941051</t>
  </si>
  <si>
    <t>Montáž lešenia ľahkého pracovného radového s podlahami šírky nad 1,20 m do 1,50 m, výšky do 10 m</t>
  </si>
  <si>
    <t>1073828668</t>
  </si>
  <si>
    <t>60</t>
  </si>
  <si>
    <t>941941391</t>
  </si>
  <si>
    <t>Príplatok za prvý a každý ďalší i začatý mesiac použitia lešenia ľahkého pracovného radového s podlahami šírky nad 1,20 do 1,50 m, výšky do 10 m</t>
  </si>
  <si>
    <t>970065430</t>
  </si>
  <si>
    <t>941941851</t>
  </si>
  <si>
    <t>Demontáž lešenia ľahkého pracovného radového s podlahami šírky nad 1,20 do 1,50 m, výšky do 10 m</t>
  </si>
  <si>
    <t>566039782</t>
  </si>
  <si>
    <t>998011001</t>
  </si>
  <si>
    <t>Presun hmôt pre budovy  (801, 803, 812), zvislá konštr. z tehál, tvárnic, z kovu výšky do 6 m</t>
  </si>
  <si>
    <t>347531765</t>
  </si>
  <si>
    <t>711111001</t>
  </si>
  <si>
    <t>Zhotovenie izolácie proti zemnej vlhkosti vodorovná náterom penetračným za studena</t>
  </si>
  <si>
    <t>-2104652742</t>
  </si>
  <si>
    <t>1116315000</t>
  </si>
  <si>
    <t>Lak asfaltový ALP-PENETRAL v sudoch</t>
  </si>
  <si>
    <t>32</t>
  </si>
  <si>
    <t>1393330014</t>
  </si>
  <si>
    <t>711141559</t>
  </si>
  <si>
    <t>Zhotovenie  izolácie proti zemnej vlhkosti a tlakovej vode vodorovná NAIP pritavením</t>
  </si>
  <si>
    <t>-214052199</t>
  </si>
  <si>
    <t>6283221000</t>
  </si>
  <si>
    <t>Asfaltovaný pás pre spodné vrstvy hydroizolačných systémov HYDROBIT V 60 S 35</t>
  </si>
  <si>
    <t>-1970591001</t>
  </si>
  <si>
    <t>711142559</t>
  </si>
  <si>
    <t>Zhotovenie  izolácie proti zemnej vlhkosti a tlakovej vode zvislá NAIP pritavením</t>
  </si>
  <si>
    <t>-1878110489</t>
  </si>
  <si>
    <t>-132207213</t>
  </si>
  <si>
    <t>998711201</t>
  </si>
  <si>
    <t>Presun hmôt pre izoláciu proti vode v objektoch výšky do 6 m</t>
  </si>
  <si>
    <t>%</t>
  </si>
  <si>
    <t>1962371078</t>
  </si>
  <si>
    <t>712370030</t>
  </si>
  <si>
    <t>Zhotovenie povlakovej krytiny striech plochých do 10° PVC-P fóliou prikotvením s lepením spoju</t>
  </si>
  <si>
    <t>-1031528773</t>
  </si>
  <si>
    <t>35</t>
  </si>
  <si>
    <t>2832990650</t>
  </si>
  <si>
    <t>Kotviaca technika - vrut SK-RB Power</t>
  </si>
  <si>
    <t>968144390</t>
  </si>
  <si>
    <t>36</t>
  </si>
  <si>
    <t>2833000150</t>
  </si>
  <si>
    <t>FATRAFOL-S 810 hydroizolačná fólia hr.1,50 mm, š.1,3m šedá</t>
  </si>
  <si>
    <t>-1977853738</t>
  </si>
  <si>
    <t>712990040</t>
  </si>
  <si>
    <t xml:space="preserve">Položenie geotextílie vodorovne alebo zvislo na strechy ploché do 10° </t>
  </si>
  <si>
    <t>-820870516</t>
  </si>
  <si>
    <t>33</t>
  </si>
  <si>
    <t>6936651400</t>
  </si>
  <si>
    <t>Geotextília netkaná polypropylénová Tatratex PP 400</t>
  </si>
  <si>
    <t>-1174288066</t>
  </si>
  <si>
    <t>37</t>
  </si>
  <si>
    <t>712991040</t>
  </si>
  <si>
    <t>Montáž podkladnej konštrukcie z OSB dosiek atike šírky 411 - 620 mm pod klampiarske konštrukcie</t>
  </si>
  <si>
    <t>1145312868</t>
  </si>
  <si>
    <t>38</t>
  </si>
  <si>
    <t>2832990600</t>
  </si>
  <si>
    <t>Kotviaca technika - rozperný nit do betónu</t>
  </si>
  <si>
    <t>-1953598998</t>
  </si>
  <si>
    <t>39</t>
  </si>
  <si>
    <t>6072624400</t>
  </si>
  <si>
    <t>Doska drevoštiepková OSB 3 SE 2500x1250x18 mm</t>
  </si>
  <si>
    <t>884522118</t>
  </si>
  <si>
    <t>998712201</t>
  </si>
  <si>
    <t>Presun hmôt pre izoláciu povlakovej krytiny v objektoch výšky do 6 m</t>
  </si>
  <si>
    <t>416145957</t>
  </si>
  <si>
    <t>25</t>
  </si>
  <si>
    <t>713111111</t>
  </si>
  <si>
    <t>Montáž tepelnej izolácie stropov minerálnou vlnou, vrchom kladenou voľne</t>
  </si>
  <si>
    <t>1976716009</t>
  </si>
  <si>
    <t>26</t>
  </si>
  <si>
    <t>6314151530</t>
  </si>
  <si>
    <t>Tepelná izolácia pre plochú strechu NOBASIL DDP-RT (SPE), čadičová minerálna izolácia - doska, 50 kPa, 120x1200x2000 mm</t>
  </si>
  <si>
    <t>-2099686496</t>
  </si>
  <si>
    <t>713122111</t>
  </si>
  <si>
    <t>Montáž tepelnej izolácie podláh polystyrénom, kladeným voľne v jednej vrstve</t>
  </si>
  <si>
    <t>891889836</t>
  </si>
  <si>
    <t>2837600170</t>
  </si>
  <si>
    <t>EPS Neofloor 150 sivý penový polystyrén hrúbka 100 mm</t>
  </si>
  <si>
    <t>1531632282</t>
  </si>
  <si>
    <t>998713201</t>
  </si>
  <si>
    <t>Presun hmôt pre izolácie tepelné v objektoch výšky do 6 m</t>
  </si>
  <si>
    <t>219860075</t>
  </si>
  <si>
    <t>764359433</t>
  </si>
  <si>
    <t>Kotlík štvorhranný z pozinkovaného farbeného PZf plechu, pre pododkvapové žľaby rozmerov 300x500x700 mm</t>
  </si>
  <si>
    <t>793331396</t>
  </si>
  <si>
    <t>40</t>
  </si>
  <si>
    <t>764430461</t>
  </si>
  <si>
    <t>Montáž oplechovania muriva a atík z pozinkovaného farbeného PZf plechu, vrátane rohov r.š. 750 mm</t>
  </si>
  <si>
    <t>2097547531</t>
  </si>
  <si>
    <t>41</t>
  </si>
  <si>
    <t>1381403022</t>
  </si>
  <si>
    <t>Plech hladký pozinkovaný farbený v RAL, hr. 0,6 mm</t>
  </si>
  <si>
    <t>-925286196</t>
  </si>
  <si>
    <t>764451404</t>
  </si>
  <si>
    <t>Zvodové rúry z pozinkovaného farbeného PZf plechu, štvorcové s dĺžkou strany 150 mm</t>
  </si>
  <si>
    <t>590063936</t>
  </si>
  <si>
    <t>998764201</t>
  </si>
  <si>
    <t>Presun hmôt pre konštrukcie klampiarske v objektoch výšky do 6 m</t>
  </si>
  <si>
    <t>-1743644470</t>
  </si>
  <si>
    <t>766001</t>
  </si>
  <si>
    <t>Dodávaka a montáž plastového okna 800/1500 vrátane parapetov a príslušenstva</t>
  </si>
  <si>
    <t>633106812</t>
  </si>
  <si>
    <t>766002</t>
  </si>
  <si>
    <t>Dodávka a montáž plastového okna 1800/1500 vrátane parapetov a príslušenstva</t>
  </si>
  <si>
    <t>-353303166</t>
  </si>
  <si>
    <t>766003</t>
  </si>
  <si>
    <t>Dodávka a montáž dverí plastových - 1000/2330 vrátane príslušenstva</t>
  </si>
  <si>
    <t>-1171490510</t>
  </si>
  <si>
    <t>766004</t>
  </si>
  <si>
    <t>Dodávka a montáž dvojkrídlových dverí 1600/2330 vrátane príslušenstva</t>
  </si>
  <si>
    <t>958441389</t>
  </si>
  <si>
    <t>766674651657</t>
  </si>
  <si>
    <t>Dodávka a montáž interiérových dverí HPL 900/1970 vrátane príslušenstva</t>
  </si>
  <si>
    <t>1019914314</t>
  </si>
  <si>
    <t>998766201</t>
  </si>
  <si>
    <t>Presun hmot pre konštrukcie stolárske v objektoch výšky do 6 m</t>
  </si>
  <si>
    <t>1603092621</t>
  </si>
  <si>
    <t>771411004</t>
  </si>
  <si>
    <t>Montáž soklíkov z obkladačiek do malty veľ. 300 x 80 mm</t>
  </si>
  <si>
    <t>2025610155</t>
  </si>
  <si>
    <t>5978650820</t>
  </si>
  <si>
    <t>ANTIK sokel, rozmer 298x80x8 mm, farba hnedá</t>
  </si>
  <si>
    <t>-313627060</t>
  </si>
  <si>
    <t>771541015</t>
  </si>
  <si>
    <t>Montáž podláh z dlaždíc gres kladených do malty veľ. 300 x 300 mm</t>
  </si>
  <si>
    <t>-225580070</t>
  </si>
  <si>
    <t>5978651460</t>
  </si>
  <si>
    <t>TAURUS GRANIT dlaždice - leštené, rozmer 295x295x8 mm, farba 61 SL Tunis</t>
  </si>
  <si>
    <t>495135440</t>
  </si>
  <si>
    <t>44</t>
  </si>
  <si>
    <t>998771201</t>
  </si>
  <si>
    <t>Presun hmôt pre podlahy z dlaždíc v objektoch výšky do 6m</t>
  </si>
  <si>
    <t>-374271149</t>
  </si>
  <si>
    <t>781441027</t>
  </si>
  <si>
    <t>Montáž obkladov vnútor. stien z obkladačiek kladených do malty veľ. 300x600 mm</t>
  </si>
  <si>
    <t>-1825452979</t>
  </si>
  <si>
    <t>48</t>
  </si>
  <si>
    <t>5978650140</t>
  </si>
  <si>
    <t>CONCEPT obkladačka, rozmer 298x598x10 mm, farba svetlo - béžová</t>
  </si>
  <si>
    <t>-514134096</t>
  </si>
  <si>
    <t>784152473</t>
  </si>
  <si>
    <t>Maľby z maliarskych zmesí Primalex, Farmal, strojne nanášané dvojnásobné, tónované s bielym stropom na hrubozrnný podklad výšky do 3,80 m</t>
  </si>
  <si>
    <t>-1609338621</t>
  </si>
  <si>
    <t>SO 03 - 01 - Zdravotechnika</t>
  </si>
  <si>
    <t xml:space="preserve">    8 - Rúrové vedenie</t>
  </si>
  <si>
    <t xml:space="preserve">    721 - Zdravotech. vnútorná kanalizácia</t>
  </si>
  <si>
    <t xml:space="preserve">    722 - Zdravotechnika - vnútorný vodovod</t>
  </si>
  <si>
    <t xml:space="preserve">    725 - Zdravotechnika - zariaď. predmety</t>
  </si>
  <si>
    <t>M - Práce a dodávky M</t>
  </si>
  <si>
    <t xml:space="preserve">    36-M - Montáž prev.,mer. a regul.zariadení</t>
  </si>
  <si>
    <t>Mimostaven. doprava</t>
  </si>
  <si>
    <t>Klimatické vplyvy</t>
  </si>
  <si>
    <t>871161121</t>
  </si>
  <si>
    <t>Montáž potrubia z tlakových rúrok polyetylénových vonkajšieho priemeru 32 mm</t>
  </si>
  <si>
    <t>2861129200</t>
  </si>
  <si>
    <t>HDPE rúra tlaková pre rozvod vody - PE 100 / PN 10 32 x 2 x L</t>
  </si>
  <si>
    <t>938903116</t>
  </si>
  <si>
    <t>Vysekanie škár pri hĺbke škáry do 70mm v murive z tehál -0,01700t</t>
  </si>
  <si>
    <t>7134111111</t>
  </si>
  <si>
    <t>Montáž izolácie tepelnej potrubia D do 76 mm</t>
  </si>
  <si>
    <t>2837741540</t>
  </si>
  <si>
    <t>TUBOLIT izolácia - trubica   22/13-DG (120)  ARC-0031  Armacell  AZ FLEX</t>
  </si>
  <si>
    <t>2837741553</t>
  </si>
  <si>
    <t>TUBOLIT izolácia - trubica   28/13-DG (98)  ARC-0032  Armacell  AZ FLEX</t>
  </si>
  <si>
    <t>2837741542</t>
  </si>
  <si>
    <t>TUBOLIT izolácia - trubica   22/20-DG (72)  ARC-0051  Armacell  AZ FLEX</t>
  </si>
  <si>
    <t>721171109</t>
  </si>
  <si>
    <t>Potrubie z PVC - U odpadové ležaté hrdlové D 110x2, 2</t>
  </si>
  <si>
    <t>721171111</t>
  </si>
  <si>
    <t>Potrubie z PVC - U odpadové ležaté hrdlové D 125x2, 8</t>
  </si>
  <si>
    <t>721171112</t>
  </si>
  <si>
    <t>Potrubie z PVC - U odpadové ležaté hrdlové D 160x3, 9</t>
  </si>
  <si>
    <t>721172109HT</t>
  </si>
  <si>
    <t>Potrubie z HT rúr odpadové zvislé hrdlové D 75x3,0</t>
  </si>
  <si>
    <t>721172110HT</t>
  </si>
  <si>
    <t>Potrubie z HT rúr odpadové zvislé hrdlové D 110x2, 2</t>
  </si>
  <si>
    <t>721173204HT</t>
  </si>
  <si>
    <t>Potrubie z HT rúr pripájacie D 40x1, 8</t>
  </si>
  <si>
    <t>721173207HT</t>
  </si>
  <si>
    <t>Potrubie z HT rúr pripájacie D 110</t>
  </si>
  <si>
    <t>721242115P1</t>
  </si>
  <si>
    <t>D+M Lapač strešných splavenín HL600 DN 100</t>
  </si>
  <si>
    <t>721194104</t>
  </si>
  <si>
    <t>Zriadenie prípojky na potrubí vyvedenie a upevnenie odpadových výpustiek D 40x1, 8</t>
  </si>
  <si>
    <t>721194109</t>
  </si>
  <si>
    <t>Zriadenie prípojky na potrubí vyvedenie a upevnenie odpadových výpustiek D 110x2, 3</t>
  </si>
  <si>
    <t>725869301</t>
  </si>
  <si>
    <t>Montáž zápachovej uzávierky pre zariaďovacie predmety, umývadlová do D 40</t>
  </si>
  <si>
    <t>5514703200</t>
  </si>
  <si>
    <t>Uzávierka zápachová sifón umývadlový HL137/40, biely invalidný DN40</t>
  </si>
  <si>
    <t>721221201P1</t>
  </si>
  <si>
    <t>D+M Privzdušňovací ventil HL900</t>
  </si>
  <si>
    <t>721273145HT</t>
  </si>
  <si>
    <t>D+M Ventilačná hlavica z HT D 110</t>
  </si>
  <si>
    <t>721273148HT</t>
  </si>
  <si>
    <t>D+M Čistiaca tvarovka DN110</t>
  </si>
  <si>
    <t>721290111</t>
  </si>
  <si>
    <t>Ostatné - skúška tesnosti kanalizácie v objektoch vodou do DN 125</t>
  </si>
  <si>
    <t>721290112</t>
  </si>
  <si>
    <t>Ostatné - skúška tesnosti kanalizácie v objektoch vodou DN 150 alebo DN 200</t>
  </si>
  <si>
    <t>998721101</t>
  </si>
  <si>
    <t>Presun hmôt pre vnútornú kanalizáciu v objektoch výšky do 6 m</t>
  </si>
  <si>
    <t>722171123</t>
  </si>
  <si>
    <t>Potrubie plasthliníkové ALPEX - DUO 20x2 mm v tyčiach</t>
  </si>
  <si>
    <t>722171124</t>
  </si>
  <si>
    <t>Potrubie plasthliníkové ALPEX - DUO 26x3 mm v tyčiach</t>
  </si>
  <si>
    <t>722190401</t>
  </si>
  <si>
    <t>Vyvedenie a upevnenie výpustky DN 15</t>
  </si>
  <si>
    <t>722220111</t>
  </si>
  <si>
    <t>Montáž armatúry závitovej s jedným závitom, nástenka pre výtokový ventil G 1/2</t>
  </si>
  <si>
    <t>2864828700</t>
  </si>
  <si>
    <t>Nástenka 16x1/2"</t>
  </si>
  <si>
    <t>722229101</t>
  </si>
  <si>
    <t>Montáž ventilu výtok., plavák.,vypúšť.,odvodňov.,kohút.plniaceho,vypúšťacieho PN 0.6, ventilov G 1/2</t>
  </si>
  <si>
    <t>5517400560N01</t>
  </si>
  <si>
    <t>Ventil mosadzny priamy K-83 T 1/2"</t>
  </si>
  <si>
    <t>5517400470K1</t>
  </si>
  <si>
    <t>Uzatvárací ventil 1/2"s odvodnením K125T</t>
  </si>
  <si>
    <t>722229103</t>
  </si>
  <si>
    <t>Montáž ventilu výtok., plavák.,vypúšť.,odvodňov.,kohút.plniaceho,vypúšťacieho PN 0.6, ventilov G 1</t>
  </si>
  <si>
    <t>5517400470K3</t>
  </si>
  <si>
    <t>Uzatvárací ventil 1"s odvodnením K125T</t>
  </si>
  <si>
    <t>722290226</t>
  </si>
  <si>
    <t>Tlaková skúška vodovodného potrubia závitového do DN 50</t>
  </si>
  <si>
    <t>722290234</t>
  </si>
  <si>
    <t>Prepláchnutie a dezinfekcia vodovodného potrubia do DN 80</t>
  </si>
  <si>
    <t>8912153218</t>
  </si>
  <si>
    <t>D+M Prechod NEREZ DN25/ PE-AL-PE D32x3,0</t>
  </si>
  <si>
    <t>998722101</t>
  </si>
  <si>
    <t>Presun hmôt pre vnútorný vodovod v objektoch výšky do 6 m</t>
  </si>
  <si>
    <t>72511910901P</t>
  </si>
  <si>
    <t xml:space="preserve">Montáž tlačidla WC splachovača </t>
  </si>
  <si>
    <t>5514680019</t>
  </si>
  <si>
    <t>Ovládacie tlačidlo Sigma01, biela</t>
  </si>
  <si>
    <t>725119410</t>
  </si>
  <si>
    <t>Montáž záchodovej misy zavesenej s rovným odpadom</t>
  </si>
  <si>
    <t>6423003600</t>
  </si>
  <si>
    <t>WC kombi vonkajší rovný odpad</t>
  </si>
  <si>
    <t>725119721</t>
  </si>
  <si>
    <t>Montáž predstenového systému záchodov do ľahkých stien s kovovou konštrukciou (napr.GEBERIT, AlcaPlast)</t>
  </si>
  <si>
    <t>súb</t>
  </si>
  <si>
    <t>5516423005457</t>
  </si>
  <si>
    <t xml:space="preserve">GEBERIT Duofix pre WC s variabilnou výškou UP320 1.138x 187x 452 </t>
  </si>
  <si>
    <t>725219401</t>
  </si>
  <si>
    <t>Montáž umývadla na skrutky do muriva, bez výtokovej armatúry</t>
  </si>
  <si>
    <t>64214316001</t>
  </si>
  <si>
    <t xml:space="preserve">Umývadlo </t>
  </si>
  <si>
    <t>725219601</t>
  </si>
  <si>
    <t>Montáž stĺpa umývadla</t>
  </si>
  <si>
    <t>6429125100</t>
  </si>
  <si>
    <t xml:space="preserve">Stĺp biely k umývadlu </t>
  </si>
  <si>
    <t>725291112</t>
  </si>
  <si>
    <t xml:space="preserve">Montáž doplnkov zariadení kúpeľní a záchodov, toaletná doska </t>
  </si>
  <si>
    <t>6429462300</t>
  </si>
  <si>
    <t>Doska keramická toaletná VIOLA 7712.9 biela</t>
  </si>
  <si>
    <t>7254651657465</t>
  </si>
  <si>
    <t>Pevné madlo, sklopné madlo, polička, vešiak a iné príslušenstvo pre imobilných</t>
  </si>
  <si>
    <t xml:space="preserve">súb. </t>
  </si>
  <si>
    <t>-534305583</t>
  </si>
  <si>
    <t>725539140</t>
  </si>
  <si>
    <t>Montáž elektrického zásobníka malolitrážneho do 5 L</t>
  </si>
  <si>
    <t>5413000110</t>
  </si>
  <si>
    <t>Tatramat malolitrážny elektrický prepadový ohrievač pod umývadlo s batériou s objemom  5L.</t>
  </si>
  <si>
    <t>725819401</t>
  </si>
  <si>
    <t>Montáž ventilu rohového s pripojovacou rúrkou G 1/2</t>
  </si>
  <si>
    <t>5514109000</t>
  </si>
  <si>
    <t>Ventil pre hygienické a zdravotnické zariadenia rohový mosadzný T 65 1/2" s rúrkou a ružicou</t>
  </si>
  <si>
    <t>725829601</t>
  </si>
  <si>
    <t>Montáž batérií umývadlových stojankových pákových alebo klasických</t>
  </si>
  <si>
    <t>5514652000</t>
  </si>
  <si>
    <t>Stojanková umývadlová batéria</t>
  </si>
  <si>
    <t>725989101</t>
  </si>
  <si>
    <t>Montáž dvierok kovových lakovaných</t>
  </si>
  <si>
    <t>5516757500</t>
  </si>
  <si>
    <t>Dvierka krycie 30x30 cm komaxit biely</t>
  </si>
  <si>
    <t>998725101</t>
  </si>
  <si>
    <t>Presun hmôt pre zariaďovacie predmety v objektoch výšky do 6 m</t>
  </si>
  <si>
    <t>36202035K1.1</t>
  </si>
  <si>
    <t>Zavesy,konzoly, objimky,pevne body</t>
  </si>
  <si>
    <t>sub</t>
  </si>
  <si>
    <t>SO 03 - 02 - Elektroinštalácia</t>
  </si>
  <si>
    <t xml:space="preserve">    21-M-20 - Elektroinštalácia- Elektromontáže</t>
  </si>
  <si>
    <t xml:space="preserve">    21-M-21 - Elektroinštalácia Dodávka materiálu</t>
  </si>
  <si>
    <t xml:space="preserve">    21-M-22 - Bleskozvod- Elektromontáže</t>
  </si>
  <si>
    <t xml:space="preserve">    21-M-23 - Bleskozvod Dodávka materiálu</t>
  </si>
  <si>
    <t>210010301</t>
  </si>
  <si>
    <t>Krabica prístrojová bez zapojenia (1901, KP 68, KZ 3)</t>
  </si>
  <si>
    <t>210010321</t>
  </si>
  <si>
    <t>Krabica odbočná s viečkom, svorkovnicou vrátane zapojenia (1903, KR 68) kruhová</t>
  </si>
  <si>
    <t>210110041</t>
  </si>
  <si>
    <t>Spínače polozapustené a zapustené vrátane zapojenia jednopólový - radenie 1</t>
  </si>
  <si>
    <t>210110043</t>
  </si>
  <si>
    <t>Spínač polozapustený a zapustený vrátane zapojenia sériový prep.stried. - radenie 5</t>
  </si>
  <si>
    <t>210111012</t>
  </si>
  <si>
    <t>Domová zásuvka polozapustená alebo zapustená, 10/16 A 250 V 2P + Z 2 x zapojenie</t>
  </si>
  <si>
    <t>210111113</t>
  </si>
  <si>
    <t>Priemyslová zásuvka 400 V, vrátane zapojenia, typ 3f+N+PE 400V/32A,povrchová montáž</t>
  </si>
  <si>
    <t>210221121</t>
  </si>
  <si>
    <t>A-svietidlo žiarivkové 2x36W/840, EP, IP 20</t>
  </si>
  <si>
    <t>210221122</t>
  </si>
  <si>
    <t>B-svietidlo žiarovkové alebo LED nástenné do vonka 60W so senz. pohybu, IP 44</t>
  </si>
  <si>
    <t>210221123</t>
  </si>
  <si>
    <t>S-svietidlo žiarovkové alebo LED do  60W so senzorom pohybu 360°, 230V, IP 20</t>
  </si>
  <si>
    <t>210230211</t>
  </si>
  <si>
    <t>Rozvádzač RD vr.prístrojovej náplne (výkres E-4)</t>
  </si>
  <si>
    <t>230154654</t>
  </si>
  <si>
    <t>HUS Hlavná uzemňovacia svorka-prípojnica</t>
  </si>
  <si>
    <t>210100001</t>
  </si>
  <si>
    <t>Ukončenie vodičov v rozvádzač. vrátane zapojenia a vodičovej koncovky do 2.5 mm2</t>
  </si>
  <si>
    <t>210800105</t>
  </si>
  <si>
    <t>Kábel medený uložený pod omietkou CYKY 3 x 1, 5</t>
  </si>
  <si>
    <t>210800106</t>
  </si>
  <si>
    <t>Kábel medený uložený pod omietkou CYKY 3 x 2, 5</t>
  </si>
  <si>
    <t>210800116</t>
  </si>
  <si>
    <t>Kábel medený uložený pod omietkou CYKY 5 x 2, 5</t>
  </si>
  <si>
    <t>200021544</t>
  </si>
  <si>
    <t>Vodič CY 6žz</t>
  </si>
  <si>
    <t>203254564</t>
  </si>
  <si>
    <t>Svorka ZSA 16</t>
  </si>
  <si>
    <t>210220321</t>
  </si>
  <si>
    <t>Svorka na potrub."Bernard" vrát. pásika(bez vodiča a prípoj. vodiča)</t>
  </si>
  <si>
    <t>210321021</t>
  </si>
  <si>
    <t>Sekanie,prierazy,otvory pre krabice</t>
  </si>
  <si>
    <t>hod</t>
  </si>
  <si>
    <t>230156454</t>
  </si>
  <si>
    <t>Projekt skutočného vyhotovenia</t>
  </si>
  <si>
    <t>kpl</t>
  </si>
  <si>
    <t>203210321</t>
  </si>
  <si>
    <t>Revízna správa</t>
  </si>
  <si>
    <t>PPV</t>
  </si>
  <si>
    <t>Podiel pridružených výkonov</t>
  </si>
  <si>
    <t>3201258745</t>
  </si>
  <si>
    <t>Krabica prístrojová KP 68</t>
  </si>
  <si>
    <t>3201258748</t>
  </si>
  <si>
    <t>Krabica rozvodná KR 68 vr.wago svoriek</t>
  </si>
  <si>
    <t>3201258751</t>
  </si>
  <si>
    <t>Spínač č.1 10A/230V,IP20 zapustená montáž typ: Tango biela</t>
  </si>
  <si>
    <t>3201258754</t>
  </si>
  <si>
    <t>Spínač č.5 10A/230V,IP20 zapustená montáž typ: Tango biela</t>
  </si>
  <si>
    <t>3201258757</t>
  </si>
  <si>
    <t>zásuvka dvojnásobná s natočenou dutinou ABB pre zapustenú montáž  typ: TANGO biela 230V/16A, IP 20</t>
  </si>
  <si>
    <t>3201258760</t>
  </si>
  <si>
    <t>zásuvka 3f+N+PE pre nástennú montáž 400V/32A , IP 44</t>
  </si>
  <si>
    <t>3201258763</t>
  </si>
  <si>
    <t>A-svietidlo žiarivkové 2x36W/840, EP, IP 20 vr.zdroja</t>
  </si>
  <si>
    <t>3201258766</t>
  </si>
  <si>
    <t>3201258769</t>
  </si>
  <si>
    <t>3201258772</t>
  </si>
  <si>
    <t>3201258775</t>
  </si>
  <si>
    <t>3201258778</t>
  </si>
  <si>
    <t>Kábel medený CYKY-O 3x1,5</t>
  </si>
  <si>
    <t>3201258781</t>
  </si>
  <si>
    <t>Kábel medený CYKY-J 3x1,5</t>
  </si>
  <si>
    <t>3201258784</t>
  </si>
  <si>
    <t>Kábel medený CYKY-J 3x2,5</t>
  </si>
  <si>
    <t>3201258787</t>
  </si>
  <si>
    <t>Kábel medený CYKY-J 5x2,5</t>
  </si>
  <si>
    <t>3201258790</t>
  </si>
  <si>
    <t>3201258793</t>
  </si>
  <si>
    <t>3201258796</t>
  </si>
  <si>
    <t>Svorka Bernard+ CU pásik</t>
  </si>
  <si>
    <t>PM</t>
  </si>
  <si>
    <t>Podružný materiál</t>
  </si>
  <si>
    <t>210220103</t>
  </si>
  <si>
    <t>Zvodový vodič včítane podpery FeZn do D 10 mm, A1 D 10 mm  AlMgSi  D 8 mm</t>
  </si>
  <si>
    <t>210220022</t>
  </si>
  <si>
    <t>Uzemňovacie vedenie v zemi včít. svoriek, prepojenia, izolácie spojov FeZn D 8 - 10 mm</t>
  </si>
  <si>
    <t>210220021</t>
  </si>
  <si>
    <t>Uzemňovacie vedenie v zemi včít. svoriek, prepojenia, izolácie spojov FeZn do 120 mm2</t>
  </si>
  <si>
    <t>210220301</t>
  </si>
  <si>
    <t>Bleskozvodová svorka do 2 skrutiek (SS, SR 03)</t>
  </si>
  <si>
    <t>90</t>
  </si>
  <si>
    <t>210220302</t>
  </si>
  <si>
    <t>Bleskozvodová svorka nad 2 skrutky (ST, SJ, SK, SZ, SR 01, 02)</t>
  </si>
  <si>
    <t>92</t>
  </si>
  <si>
    <t>210220401</t>
  </si>
  <si>
    <t>Označenie zvodov štítkami smaltované, z umelej hmoty</t>
  </si>
  <si>
    <t>94</t>
  </si>
  <si>
    <t>210010006</t>
  </si>
  <si>
    <t>Rúrka ohybná elektroinštalačná, uložená pod omietkou D 32mm</t>
  </si>
  <si>
    <t>96</t>
  </si>
  <si>
    <t>210010313</t>
  </si>
  <si>
    <t>Krabica odbočná s viečkom, bez zapojenia (KO 125) štvorcová</t>
  </si>
  <si>
    <t>98</t>
  </si>
  <si>
    <t>100</t>
  </si>
  <si>
    <t>102</t>
  </si>
  <si>
    <t>104</t>
  </si>
  <si>
    <t>3201254895</t>
  </si>
  <si>
    <t>Guľatina FeZn /AlMgSi D8</t>
  </si>
  <si>
    <t>106</t>
  </si>
  <si>
    <t>3201254898</t>
  </si>
  <si>
    <t>Guľatina FeZn D10</t>
  </si>
  <si>
    <t>108</t>
  </si>
  <si>
    <t>3201254901</t>
  </si>
  <si>
    <t>Pásovina FeZn 30/4</t>
  </si>
  <si>
    <t>110</t>
  </si>
  <si>
    <t>3201254904</t>
  </si>
  <si>
    <t>PV-Podpera vedenia</t>
  </si>
  <si>
    <t>112</t>
  </si>
  <si>
    <t>3201254907</t>
  </si>
  <si>
    <t>SK-Hromozvodová svorka krížová</t>
  </si>
  <si>
    <t>114</t>
  </si>
  <si>
    <t>3201254910</t>
  </si>
  <si>
    <t>SS-Hromozvodová svorka spojovacia</t>
  </si>
  <si>
    <t>116</t>
  </si>
  <si>
    <t>3201254913</t>
  </si>
  <si>
    <t>SZ-Hromozvodová svorka skúšobná</t>
  </si>
  <si>
    <t>118</t>
  </si>
  <si>
    <t>3201254916</t>
  </si>
  <si>
    <t>SR 03 Hromozvodová svorka pre spoj. kruh. a pásik</t>
  </si>
  <si>
    <t>120</t>
  </si>
  <si>
    <t>3201254919</t>
  </si>
  <si>
    <t>SR 02 Hromozvodová svorka pre spoj. pásik. a pásik</t>
  </si>
  <si>
    <t>122</t>
  </si>
  <si>
    <t>3201254922</t>
  </si>
  <si>
    <t>Označovací štítok zvodu</t>
  </si>
  <si>
    <t>124</t>
  </si>
  <si>
    <t>3201254925</t>
  </si>
  <si>
    <t>Trubka ochranná FXP 32</t>
  </si>
  <si>
    <t>126</t>
  </si>
  <si>
    <t>3201254928</t>
  </si>
  <si>
    <t>Krabica KO 125</t>
  </si>
  <si>
    <t>128</t>
  </si>
  <si>
    <t>3201254931</t>
  </si>
  <si>
    <t>130</t>
  </si>
  <si>
    <t>SO 04 - Spevnené plochy</t>
  </si>
  <si>
    <t xml:space="preserve">    777 - Podlahy syntetické</t>
  </si>
  <si>
    <t xml:space="preserve">    783 - Dokončovacie práce - nátery</t>
  </si>
  <si>
    <t>-1404063155</t>
  </si>
  <si>
    <t>130201001</t>
  </si>
  <si>
    <t>Výkop jamy a ryhy v obmedzenom priestore horn. tr.3 ručne</t>
  </si>
  <si>
    <t>1606365316</t>
  </si>
  <si>
    <t>460120002</t>
  </si>
  <si>
    <t>Zásyp jamy so zhutnením a s úpravou povrchu, zemina triedy 3 - 4</t>
  </si>
  <si>
    <t>-352302142</t>
  </si>
  <si>
    <t>271521111</t>
  </si>
  <si>
    <t>Vankúše zhutnené pod základy z kameniva hrubého drveného, frakcie 16 - 125 mm</t>
  </si>
  <si>
    <t>827514369</t>
  </si>
  <si>
    <t>271521111,1</t>
  </si>
  <si>
    <t>Vankúše zhutnené pod základy z kameniva hrubého drveného, frakcie 0-32 mm</t>
  </si>
  <si>
    <t>2066112553</t>
  </si>
  <si>
    <t>271521111,2</t>
  </si>
  <si>
    <t>Zásyp okapového chodníka kamenivom fr. 16-32 mm</t>
  </si>
  <si>
    <t>-541768701</t>
  </si>
  <si>
    <t>271521111,3</t>
  </si>
  <si>
    <t>Zhutnené lôžko zo štrku fr. 0- 4 mm</t>
  </si>
  <si>
    <t>798956516</t>
  </si>
  <si>
    <t>274313711</t>
  </si>
  <si>
    <t>Betón základových pásov, prostý tr. C 25/30</t>
  </si>
  <si>
    <t>722347204</t>
  </si>
  <si>
    <t>76284651687</t>
  </si>
  <si>
    <t xml:space="preserve">Dodávka a osadenie zábradlia </t>
  </si>
  <si>
    <t>-633502158</t>
  </si>
  <si>
    <t>311321411</t>
  </si>
  <si>
    <t>Betón nadzákladových múrov, železový (bez výstuže) tr. C 25/30</t>
  </si>
  <si>
    <t>-1643522950</t>
  </si>
  <si>
    <t>311351105</t>
  </si>
  <si>
    <t>Debnenie nadzákladových múrov  obojstranné zhotovenie-dielce</t>
  </si>
  <si>
    <t>152048892</t>
  </si>
  <si>
    <t>311351106</t>
  </si>
  <si>
    <t>Debnenie nadzákladových múrov  obojstranné odstránenie-dielce</t>
  </si>
  <si>
    <t>-1663543012</t>
  </si>
  <si>
    <t>311362021</t>
  </si>
  <si>
    <t>Výstuž nadzákladových múrov, stien a priečok zo zváraných sietí KARI</t>
  </si>
  <si>
    <t>426107693</t>
  </si>
  <si>
    <t>564751114</t>
  </si>
  <si>
    <t>Podklad alebo kryt z kameniva hrubého drveného veľ. 32-63 mm s rozprestretím a zhutn.hr. 180 mm</t>
  </si>
  <si>
    <t>-514108176</t>
  </si>
  <si>
    <t>Podklad zo štrkodrviny s rozprestretím a zhutnením, po zhutnení hr. 40 mm</t>
  </si>
  <si>
    <t>798908987</t>
  </si>
  <si>
    <t>576113111</t>
  </si>
  <si>
    <t>Koberec asfaltový modifikovaný I.tr. veľmi tenký BBTM 8 O  jemnozrnný, po zhutnení hr. 20 mm š. do 3 m</t>
  </si>
  <si>
    <t>-1639905578</t>
  </si>
  <si>
    <t>576131411</t>
  </si>
  <si>
    <t>Koberec asfaltový modifikovaný I.tr. mastixový SMA 16 O  hrubozrnný, po zhutnení hr. 40 mm š. do 3 m</t>
  </si>
  <si>
    <t>-521015197</t>
  </si>
  <si>
    <t>576151411</t>
  </si>
  <si>
    <t>Koberec asfaltový modifikovaný I.tr. mastixový SMA 16 O  hrubozrnný, po zhutnení hr. 60 mm š. do 3 m</t>
  </si>
  <si>
    <t>1760856360</t>
  </si>
  <si>
    <t>589150031,3</t>
  </si>
  <si>
    <t xml:space="preserve">SBR + EPDM bezpečnostná dopadová vrstva o hr. 90 mm </t>
  </si>
  <si>
    <t>738333877</t>
  </si>
  <si>
    <t>596111111</t>
  </si>
  <si>
    <t>Kladenie dlažby z mozaiky pre peších do lôžka z kameniva ťaženého</t>
  </si>
  <si>
    <t>470251935</t>
  </si>
  <si>
    <t>5922900020,1</t>
  </si>
  <si>
    <t xml:space="preserve">Dodávka veľkoformátovej betónovej dlažby </t>
  </si>
  <si>
    <t>1398175011</t>
  </si>
  <si>
    <t>631316033</t>
  </si>
  <si>
    <t>Mazanina z betónu s polypropylénovými vláknami  (m3) tr.C25/30 hr. nad 120 do 240 mm</t>
  </si>
  <si>
    <t>1706945633</t>
  </si>
  <si>
    <t>917862111</t>
  </si>
  <si>
    <t>Osadenie chodník. obrubníka betónového stojatého do lôžka z betónu prosteho tr. C 12/15 s bočnou oporou</t>
  </si>
  <si>
    <t>302378374</t>
  </si>
  <si>
    <t>5922903030</t>
  </si>
  <si>
    <t>SEMMELROCK Obrubník betónový rovný 100/20/10 cm, sivá</t>
  </si>
  <si>
    <t>-634509317</t>
  </si>
  <si>
    <t>917862112,5</t>
  </si>
  <si>
    <t>Osadenie chodník. obrubníka betónového stojatého do lôžka z betónu prosteho tr. C 16/20 s bočnou oporou</t>
  </si>
  <si>
    <t>1970684316</t>
  </si>
  <si>
    <t>5922903060</t>
  </si>
  <si>
    <t>SEMMELROCK Obrubník betónový cestný 100/20/15 cm, sivá</t>
  </si>
  <si>
    <t>-570251555</t>
  </si>
  <si>
    <t>919735113</t>
  </si>
  <si>
    <t>Rezanie existujúceho asfaltového krytu alebo podkladu hĺbky nad 100 do 150 mm</t>
  </si>
  <si>
    <t>-743391662</t>
  </si>
  <si>
    <t>959941132</t>
  </si>
  <si>
    <t>Chemická kotva s kotevným svorníkom tesnená chemickou ampulkou do betónu, ŽB, kameňa, s vyvŕtaním otvoru M16/45/190 mm</t>
  </si>
  <si>
    <t>1435496725</t>
  </si>
  <si>
    <t>959941132,32</t>
  </si>
  <si>
    <t>Dodávka a osadenie kotviacej platne 150/150/5</t>
  </si>
  <si>
    <t>-1494732252</t>
  </si>
  <si>
    <t>965042241</t>
  </si>
  <si>
    <t>Búranie podkladov pod dlažby, liatych dlažieb a mazanín,betón,liaty asfalt hr.nad 100 mm, plochy nad 4 m2 -2,20000t</t>
  </si>
  <si>
    <t>-680942084</t>
  </si>
  <si>
    <t>-1225164857</t>
  </si>
  <si>
    <t>1550202854</t>
  </si>
  <si>
    <t>143658159</t>
  </si>
  <si>
    <t>-1927462258</t>
  </si>
  <si>
    <t>-1361520892</t>
  </si>
  <si>
    <t>711132107</t>
  </si>
  <si>
    <t>Zhotovenie izolácie proti zemnej vlhkosti nopovou fóloiu položenou voľne na ploche zvislej</t>
  </si>
  <si>
    <t>1424561793</t>
  </si>
  <si>
    <t>6288000640</t>
  </si>
  <si>
    <t>Nopová fólia FONDALINE PLUS 500 proti zemnej vlhkosti s radónovou ochranou, výška nopu 8 mm ONDULINE</t>
  </si>
  <si>
    <t>2038972307</t>
  </si>
  <si>
    <t>777610405</t>
  </si>
  <si>
    <t>Epoxidovo-živicový náter Aqua sealing AS 1500, 2x náter odolný kyselinám, ropným látkam, soliam, chemikáliam</t>
  </si>
  <si>
    <t>-1726496841</t>
  </si>
  <si>
    <t>783225100</t>
  </si>
  <si>
    <t xml:space="preserve">Nátery kov.stav.doplnk.konštr. syntetické na vzduchu schnúce dvojnás. 1x s emailov. - 105µm </t>
  </si>
  <si>
    <t>1645956072</t>
  </si>
  <si>
    <t>783226100</t>
  </si>
  <si>
    <t>Nátery kov.stav.doplnk.konštr. syntetické na vzduchu schnúce základný - 35µm</t>
  </si>
  <si>
    <t>-1514345991</t>
  </si>
  <si>
    <t>SO 05 - Oplotenie</t>
  </si>
  <si>
    <t>113307143</t>
  </si>
  <si>
    <t>Odstránenie podkladu betonového chodníka v ploche do 200 m2, hr.nad 100 do 150 mm,  -0,31600t</t>
  </si>
  <si>
    <t>995984016</t>
  </si>
  <si>
    <t>460300101</t>
  </si>
  <si>
    <t>Vŕtanie jamy pre stožiar, kotvu alebo iné zariadenie do max.hĺbky 2 m a do D 55 cm</t>
  </si>
  <si>
    <t>835822523</t>
  </si>
  <si>
    <t>120901121</t>
  </si>
  <si>
    <t>Búranie konštrukcií z betónu prostého neprekladaného kameňom v odkopávkach</t>
  </si>
  <si>
    <t>1419733578</t>
  </si>
  <si>
    <t>274321312</t>
  </si>
  <si>
    <t>Betón základových pásov, železový (bez výstuže), tr. C 20/25</t>
  </si>
  <si>
    <t>1651151978</t>
  </si>
  <si>
    <t>274351215</t>
  </si>
  <si>
    <t>Debnenie stien základových pásov, zhotovenie-dielce</t>
  </si>
  <si>
    <t>442163669</t>
  </si>
  <si>
    <t>274351216</t>
  </si>
  <si>
    <t>Debnenie stien základových pásov, odstránenie-dielce</t>
  </si>
  <si>
    <t>-1692296853</t>
  </si>
  <si>
    <t>274361821</t>
  </si>
  <si>
    <t>Výstuž základových pásov z ocele 10505</t>
  </si>
  <si>
    <t>-1411461907</t>
  </si>
  <si>
    <t>275313711</t>
  </si>
  <si>
    <t>Betón základových pätiek, prostý tr. C 25/30</t>
  </si>
  <si>
    <t>-712811757</t>
  </si>
  <si>
    <t>564751111</t>
  </si>
  <si>
    <t>Podklad alebo kryt z kameniva hrubého drveného veľ. 32-63 mm s rozprestretím a zhutn.hr. 150 mm</t>
  </si>
  <si>
    <t>-145190191</t>
  </si>
  <si>
    <t>631315711</t>
  </si>
  <si>
    <t>Mazanina z betónu prostého (m3) tr. C 25/30 hr.nad 120 do 240 mm</t>
  </si>
  <si>
    <t>1440306321</t>
  </si>
  <si>
    <t>201992901</t>
  </si>
  <si>
    <t>919735124</t>
  </si>
  <si>
    <t>Rezanie existujúceho betónového krytu alebo podkladu hĺbky nad 150 do 200 mm</t>
  </si>
  <si>
    <t>-1297645883</t>
  </si>
  <si>
    <t>1265143538</t>
  </si>
  <si>
    <t>1623040504</t>
  </si>
  <si>
    <t>-2071797528</t>
  </si>
  <si>
    <t>-456641562</t>
  </si>
  <si>
    <t>-1491198928</t>
  </si>
  <si>
    <t>1935356747</t>
  </si>
  <si>
    <t>7676746167</t>
  </si>
  <si>
    <t>Dodávka a montáž brány pre vstup automobilov - 3030/2000</t>
  </si>
  <si>
    <t>-298778806</t>
  </si>
  <si>
    <t>7676746168</t>
  </si>
  <si>
    <t>Dodávka a montáž bránky - 930/2000</t>
  </si>
  <si>
    <t>-1840049190</t>
  </si>
  <si>
    <t>7676746169</t>
  </si>
  <si>
    <t>Dodávka a montáž bránky - 1200/2000</t>
  </si>
  <si>
    <t>-578105051</t>
  </si>
  <si>
    <t>767911130</t>
  </si>
  <si>
    <t>Montáž oplotenia strojového pletiva, s výškou do 1,6 do 2,0 m</t>
  </si>
  <si>
    <t>1644442411</t>
  </si>
  <si>
    <t>5535855106</t>
  </si>
  <si>
    <t>Pletivo poplastované zelené, výška 180cm - v cene je obsiahnuté príslušenstvo</t>
  </si>
  <si>
    <t>bal</t>
  </si>
  <si>
    <t>-248520473</t>
  </si>
  <si>
    <t>767916540</t>
  </si>
  <si>
    <t xml:space="preserve">Osadenie stĺpika poplastovaného na pozinkovanej oceli na platni, výšky do 2,0 m   </t>
  </si>
  <si>
    <t>339868148</t>
  </si>
  <si>
    <t>5535850008</t>
  </si>
  <si>
    <t>Dodávka stĺpika oplotenia</t>
  </si>
  <si>
    <t>-1765499021</t>
  </si>
  <si>
    <t>5535855490</t>
  </si>
  <si>
    <t>Napínací drôt PVC (biely,zelený) 2,4/50m</t>
  </si>
  <si>
    <t>-1206431725</t>
  </si>
  <si>
    <t>767916540,1</t>
  </si>
  <si>
    <t xml:space="preserve">Osadenie vzpery poplastovanej na pozinkovanej oceli na platni, výšky do 2,0 m   </t>
  </si>
  <si>
    <t>658919878</t>
  </si>
  <si>
    <t>5535850008,1</t>
  </si>
  <si>
    <t>Dodávka vzpery</t>
  </si>
  <si>
    <t>-1311110747</t>
  </si>
  <si>
    <t>998767201</t>
  </si>
  <si>
    <t>Presun hmôt pre kovové stavebné doplnkové konštrukcie v objektoch výšky do 6 m</t>
  </si>
  <si>
    <t>2123622296</t>
  </si>
  <si>
    <t>SO 06/07 - Areálový rozvod vody a Areálová kanalizácia</t>
  </si>
  <si>
    <t xml:space="preserve">    46-M - Zemné práce pri extr.mont.prácach</t>
  </si>
  <si>
    <t xml:space="preserve">    23-M - Montáže potrubia</t>
  </si>
  <si>
    <t>1131071121</t>
  </si>
  <si>
    <t>Búranie  podlahy v ploche do 200m2 z kameniva ťaženého, hr.100-200mm,  -0,24000t</t>
  </si>
  <si>
    <t>1131071321</t>
  </si>
  <si>
    <t>Búranie podlahy v ploche do 200 m2 z betónu prostého, hr. vrstvy 150 do 300 mm,  -0,50000t</t>
  </si>
  <si>
    <t>139711101</t>
  </si>
  <si>
    <t>Výkop v uzavretých priestoroch s naložením výkopu na dopravný prostriedok v hornine 1 až 4</t>
  </si>
  <si>
    <t>130001101</t>
  </si>
  <si>
    <t>Príplatok k cenám za sťaženie výkopu pre všetky triedy</t>
  </si>
  <si>
    <t>132201202</t>
  </si>
  <si>
    <t>Výkop ryhy šírky 600-2000mm horn.3 od 100 do 1000 m3</t>
  </si>
  <si>
    <t>132201209</t>
  </si>
  <si>
    <t>Hĺbenie rýh š. nad 600 do 2 000 mm zapažených i nezapažených, s urovnaním dna. Príplatok k cenám za lepivosť horniny 3</t>
  </si>
  <si>
    <t>151101101</t>
  </si>
  <si>
    <t>Paženie a rozopretie stien rýh pre podzemné vedenie, príložné do 2 m</t>
  </si>
  <si>
    <t>151101111</t>
  </si>
  <si>
    <t>Odstránenie paženia rýh pre podzemné vedenie, príložné hĺbky do 2 m</t>
  </si>
  <si>
    <t>161101501</t>
  </si>
  <si>
    <t>Zvislé premiestnenie výkopku z horniny I až IV, nosením za každé 3 m výšky</t>
  </si>
  <si>
    <t>162601102</t>
  </si>
  <si>
    <t>Vodorovné premiestnenie výkopku tr.1-4 do 5000 m</t>
  </si>
  <si>
    <t>167101102</t>
  </si>
  <si>
    <t>Nakladanie neuľahnutého výkopku z hornín tr.1-4 nad 100 do 1000 m3</t>
  </si>
  <si>
    <t>171201201</t>
  </si>
  <si>
    <t>Uloženie sypaniny na skládky do 100 m3</t>
  </si>
  <si>
    <t>P01000001</t>
  </si>
  <si>
    <t>Poplatok za skládku</t>
  </si>
  <si>
    <t>174101002</t>
  </si>
  <si>
    <t>Zásyp sypaninou so zhutnením jám, šachiet, rýh, zárezov alebo okolo objektov nad 100 do 1000 m3</t>
  </si>
  <si>
    <t>174201101</t>
  </si>
  <si>
    <t>Zásyp sypaninou bez zhutnenia jám, šachiet, rýh, zárezov alebo okolo objektov do 100 m3</t>
  </si>
  <si>
    <t>5834374400</t>
  </si>
  <si>
    <t>Kamenivo drvené hrubé 32-63 b</t>
  </si>
  <si>
    <t>175101101</t>
  </si>
  <si>
    <t>Obsyp potrubia sypaninou z vhodných hornín 1 až 4 bez prehodenia sypaniny</t>
  </si>
  <si>
    <t>5833725100</t>
  </si>
  <si>
    <t>Štrkopiesok 0-63 b</t>
  </si>
  <si>
    <t>175101109</t>
  </si>
  <si>
    <t>Príplatok k cene za prehodenie sypaniny</t>
  </si>
  <si>
    <t>451573111</t>
  </si>
  <si>
    <t>Lôžko pod potrubie, stoky a drobné objekty, v otvorenom výkope z piesku a štrkopiesku do 63 mm</t>
  </si>
  <si>
    <t>Podklad zo štrkodrviny s rozprestrením a zhutnením, hr.po zhutnení 150 mm</t>
  </si>
  <si>
    <t>567121115</t>
  </si>
  <si>
    <t>Podklad z prostého betónu tr. B 7, 5 hr.150 mm</t>
  </si>
  <si>
    <t>631312411</t>
  </si>
  <si>
    <t>Mazanina z betónu prostého tr.C 8/10 hr.nad 50 do 80 mm</t>
  </si>
  <si>
    <t>631362021</t>
  </si>
  <si>
    <t>Výstuž mazanín z betónov (z kameniva) a z ľahkých betónov zo zváraných sietí z drôtov typu KARI</t>
  </si>
  <si>
    <t>871313121</t>
  </si>
  <si>
    <t>Montáž potrubia z kanalizačných rúr z tvrdého PVC tesn. gumovým krúžkom v skl. do 20% DN 150</t>
  </si>
  <si>
    <t>2861102300</t>
  </si>
  <si>
    <t>Kanalizačné rúry PVC-U hladké s hrdlom 160x 4.0x2000mm</t>
  </si>
  <si>
    <t>2861102400</t>
  </si>
  <si>
    <t>Kanalizačné rúry PVC-U hladké s hrdlom 160x 4.0x3000mm</t>
  </si>
  <si>
    <t>2861102200</t>
  </si>
  <si>
    <t>Kanalizačné rúry PVC-U hladké s hrdlom 160x 4.0x1000mm</t>
  </si>
  <si>
    <t>2861102100</t>
  </si>
  <si>
    <t>Kanalizačné rúry PVC-U hladké s hrdlom 160x 4.0x 500mm</t>
  </si>
  <si>
    <t>8713131210</t>
  </si>
  <si>
    <t>Montáž potrubia z kanalizačných rúr z tvrdého PVC tesn. gumovým krúžkom v skl. do 20% DN 125</t>
  </si>
  <si>
    <t>2861100700</t>
  </si>
  <si>
    <t>Kanalizačné rúry PVC-U hladké s hrdlom 125x 3.1x1000mm</t>
  </si>
  <si>
    <t>871363121</t>
  </si>
  <si>
    <t>Montáž potrubia z kanalizačných rúr z tvrdého PVC tesn. gumovým krúžkom v skl. do 20% DN 250</t>
  </si>
  <si>
    <t>2861103800</t>
  </si>
  <si>
    <t>Kanalizačné rúry PVC-U hladké s hrdlom 250x 6.2x5000mm</t>
  </si>
  <si>
    <t>2861103700</t>
  </si>
  <si>
    <t>Kanalizačné rúry PVC-U hladké s hrdlom 250x 6.2x3000mm</t>
  </si>
  <si>
    <t>2861103600</t>
  </si>
  <si>
    <t>Kanalizačné rúry PVC-U hladké s hrdlom 250x 6.2x2000mm</t>
  </si>
  <si>
    <t>2861103500</t>
  </si>
  <si>
    <t>Kanalizačné rúry PVC-U hladké s hrdlom 250x 6.2x1000mm</t>
  </si>
  <si>
    <t>8773531211</t>
  </si>
  <si>
    <t>Montáž tvarovky na potrubí z rúr z tvrdého PVC tesnených gumovým krúžkom, odbočná DN 250</t>
  </si>
  <si>
    <t>2862104000</t>
  </si>
  <si>
    <t>PVC-U odbočka kanalizačná pre rúry hladké 250/150 45°</t>
  </si>
  <si>
    <t>891211111.1</t>
  </si>
  <si>
    <t>Montáž vodovodného posúvača s osadením zemnej súpravy (bez poklopov) DN 25</t>
  </si>
  <si>
    <t>4229126153</t>
  </si>
  <si>
    <t>Zemná súprava teleskopická RD=0.8-1.20 m DN 3/4"-2"</t>
  </si>
  <si>
    <t>4222520209</t>
  </si>
  <si>
    <t>Posúvač domovej prípojky DN 1"-32</t>
  </si>
  <si>
    <t>3199104176</t>
  </si>
  <si>
    <t>Spojovacie prostriedky vodárenských armatúr- tvarovka ISO vnutorný závit D 32-1"</t>
  </si>
  <si>
    <t>892233111</t>
  </si>
  <si>
    <t>Preplach a dezinfekcia vodovodného potrubia DN od 40 do 70</t>
  </si>
  <si>
    <t>892241111</t>
  </si>
  <si>
    <t>Ostatné práce na rúrovom vedení, tlakové skúšky vodovodného potrubia DN do 80</t>
  </si>
  <si>
    <t>892311000</t>
  </si>
  <si>
    <t>Skúška tesnosti kanalizácie D 150</t>
  </si>
  <si>
    <t>892361000</t>
  </si>
  <si>
    <t>Skúška tesnosti kanalizácie D 250</t>
  </si>
  <si>
    <t>893871003S1</t>
  </si>
  <si>
    <t>D+M plastovej šachty DN 400 vratane poklopu</t>
  </si>
  <si>
    <t>899401112</t>
  </si>
  <si>
    <t>Osadenie poklopu liatinového posúvačového</t>
  </si>
  <si>
    <t>4229150013</t>
  </si>
  <si>
    <t>Hawle poklop uličný teleskopický pre posúvače</t>
  </si>
  <si>
    <t>4222520203</t>
  </si>
  <si>
    <t>Hawle podkladová doska pre posúvače</t>
  </si>
  <si>
    <t>998276101</t>
  </si>
  <si>
    <t>Presun hmôt pre rúrové vedenie hĺbené z rúr z plast., hmôt alebo sklolamin. v otvorenom výkope</t>
  </si>
  <si>
    <t>5517400610</t>
  </si>
  <si>
    <t>Guľový kohút 1"s výpustom</t>
  </si>
  <si>
    <t>460490012</t>
  </si>
  <si>
    <t>Rozvinutie a uloženie výstražnej fólie z PVC do ryhy, šírka 33 cm</t>
  </si>
  <si>
    <t>2830010610</t>
  </si>
  <si>
    <t>Výstražná fólia HNEDÁ - KANALIZÁCIA, 1 kotúč=500m, Campri</t>
  </si>
  <si>
    <t>256</t>
  </si>
  <si>
    <t>2830010600</t>
  </si>
  <si>
    <t>Výstražná fólia BIELA - VODOVOD, 1 kotúč=500m, Campri</t>
  </si>
  <si>
    <t>230120095</t>
  </si>
  <si>
    <t>Montáž  vývodu signalizačného vodiča</t>
  </si>
  <si>
    <t>3410702100</t>
  </si>
  <si>
    <t>Kábel/vodič pre pevné uloženie - hliníkový AY   6 tmavomodrý</t>
  </si>
  <si>
    <t>230203052</t>
  </si>
  <si>
    <t>Montáž objímky MB so zarážkou PE 100 SDR 11 D 32</t>
  </si>
  <si>
    <t>2861699903</t>
  </si>
  <si>
    <t>Elektrotvarovky FRIALEN objímka so zarážkou mb pe 100 sdr 11 dn   32 obj.č. 612682</t>
  </si>
  <si>
    <t>230203202</t>
  </si>
  <si>
    <t>Montáž kusa TA (Kit) s predľženou odbočkou a objímkou PE 100 SDR 11 D 32</t>
  </si>
  <si>
    <t>2861620100</t>
  </si>
  <si>
    <t>Elektrotvarovky FRIALEN T-kus s predĺženou odbočkou a objímkou MB TA  PE 100 SDR 11 DN 32</t>
  </si>
  <si>
    <t>SO 08 - Vonkajšie rozvody elektroinštalácie a osvetlenie</t>
  </si>
  <si>
    <t xml:space="preserve">    D1 - Zemné práce</t>
  </si>
  <si>
    <t>210204011</t>
  </si>
  <si>
    <t>Osvetľovací stožiar - oceľový do dľžky 12 m</t>
  </si>
  <si>
    <t>210204103</t>
  </si>
  <si>
    <t>Výložník oceľový jednoramenný - do hmotn. 35 kg</t>
  </si>
  <si>
    <t>210204201</t>
  </si>
  <si>
    <t>Elektrovýstroj stožiara pre 1 okruh</t>
  </si>
  <si>
    <t>210810008</t>
  </si>
  <si>
    <t>Silový kábel medený 750 - 1000 V /mm2/ voľne uložený CYKY-CYKYm 750 V 3x6</t>
  </si>
  <si>
    <t>210810005</t>
  </si>
  <si>
    <t>Silový kábel medený 750 - 1000 V /mm2/ voľne uložený CYKY-CYKYm 750 V 3x1.5</t>
  </si>
  <si>
    <t>210810012</t>
  </si>
  <si>
    <t>Silový kábel medený 750 - 1000 V /mm2/ voľne uložený CYKY-CYKYm 750 V 5x6</t>
  </si>
  <si>
    <t>210202007</t>
  </si>
  <si>
    <t>A-svietidlo OMS - KEATON M (R01) LED 10400lm/740 1x88W, LED DRIVER, RAL 9006, 230V, IP 65</t>
  </si>
  <si>
    <t>210202013</t>
  </si>
  <si>
    <t>B-LED reflektor 200W, SMD PHILIPS, PROFESSIONAL, 21000lm, denná biela 5000°K, 230V, IP65</t>
  </si>
  <si>
    <t>210100251-3</t>
  </si>
  <si>
    <t>Ukončenie celoplastových káblov zmrašť. záklopkou alebo páskou do 3x6 mm2</t>
  </si>
  <si>
    <t>210100251-5</t>
  </si>
  <si>
    <t>Ukončenie celoplastových káblov zmrašť. záklopkou alebo páskou do 5x6mm2</t>
  </si>
  <si>
    <t>210100002</t>
  </si>
  <si>
    <t>Ukončenie vodičov v rozvádzač. vrátane zapojenia a vodičovej koncovky do 6 mm2</t>
  </si>
  <si>
    <t>Bleskozvodová svorka do 2 skrutiek (SS, SR 03,SP 1)</t>
  </si>
  <si>
    <t>203546544</t>
  </si>
  <si>
    <t>Púzdrový základ pre stožiar verejného osvetlenia výšky 6m</t>
  </si>
  <si>
    <t>203205454</t>
  </si>
  <si>
    <t>Púzdrový základ pre stožiar verejného osvetlenia výšky 8m</t>
  </si>
  <si>
    <t>210010103</t>
  </si>
  <si>
    <t>Lišta elektroinšt. z PH vrátane spojok, ohybov, rohov, bez krabíc, uložená pevne typ L 60x40</t>
  </si>
  <si>
    <t>212154-HZS</t>
  </si>
  <si>
    <t>Práca montážnej plošiny</t>
  </si>
  <si>
    <t>203210211</t>
  </si>
  <si>
    <t>Doprava stožiarov na stavbu</t>
  </si>
  <si>
    <t>202015654</t>
  </si>
  <si>
    <t>Geodetické zameranie</t>
  </si>
  <si>
    <t>203201154</t>
  </si>
  <si>
    <t>3201221022</t>
  </si>
  <si>
    <t>Pozinkovaný stožiar kužeľový STK 60/60/3</t>
  </si>
  <si>
    <t>3201221025</t>
  </si>
  <si>
    <t>Pozinkovaný stožiar kužeľový STK 89/80/4</t>
  </si>
  <si>
    <t>3201221028</t>
  </si>
  <si>
    <t>Pozinkovaný výľožník V2E-D89</t>
  </si>
  <si>
    <t>3201221031</t>
  </si>
  <si>
    <t>Stožiarová svorkovnica ROSA</t>
  </si>
  <si>
    <t>3201221034</t>
  </si>
  <si>
    <t>Kábel medený CYKY 3x6mm2</t>
  </si>
  <si>
    <t>3201221037</t>
  </si>
  <si>
    <t>Kábel medený CYKY 3x1,5mm2</t>
  </si>
  <si>
    <t>3201221040</t>
  </si>
  <si>
    <t>Kábel medený CYKY 5x6</t>
  </si>
  <si>
    <t>3201221043</t>
  </si>
  <si>
    <t>3201221046</t>
  </si>
  <si>
    <t>3201221049</t>
  </si>
  <si>
    <t>Zmršťovacia káblová koncovka na kábel do 3x6mm2</t>
  </si>
  <si>
    <t>3201221052</t>
  </si>
  <si>
    <t>Zmršťovacia káblová koncovka na kábel do 5x6mm2</t>
  </si>
  <si>
    <t>3201221055</t>
  </si>
  <si>
    <t>Káblové oko 6mm2</t>
  </si>
  <si>
    <t>3201221058</t>
  </si>
  <si>
    <t>Guľatina FeZn D10mm</t>
  </si>
  <si>
    <t>3201221061</t>
  </si>
  <si>
    <t>3201221064</t>
  </si>
  <si>
    <t>SR03-svorka uzemňovacia na spoj.pásovina-vodič</t>
  </si>
  <si>
    <t>3201321011</t>
  </si>
  <si>
    <t>SR02-svorka uzemňovacia na spoj.pásovina-pásovina</t>
  </si>
  <si>
    <t>3201221067</t>
  </si>
  <si>
    <t>SP1-Hromozvodová svorka pripojovacia</t>
  </si>
  <si>
    <t>3201221070</t>
  </si>
  <si>
    <t>3201221073</t>
  </si>
  <si>
    <t>3201221076</t>
  </si>
  <si>
    <t>Káblový žľab PVC 60x40 vr.ohybov,rohov,spojok</t>
  </si>
  <si>
    <t>460200283</t>
  </si>
  <si>
    <t>Hĺbenie káblovej ryhy 50 cm širokej a 100 cm hlbokej, v zemine triedy 3</t>
  </si>
  <si>
    <t>460560283</t>
  </si>
  <si>
    <t>Ručný zásyp nezap. káblovej ryhy bez zhutn. zeminy, 50 cm širokej, 100 cm hlbokej v zemine tr. 3</t>
  </si>
  <si>
    <t>460050003</t>
  </si>
  <si>
    <t>Jama pre jednoduchý stožiar nepätkovaný dĺžky 6-8 m, v rovine,zásyp a zhutnenie,zemina tr.3</t>
  </si>
  <si>
    <t>460420371</t>
  </si>
  <si>
    <t>Zriad. káblového lôžka z piesku vrstvy 20 cm, ochrannými platňami v smere kábla na šírku 35 cm</t>
  </si>
  <si>
    <t>3532104577</t>
  </si>
  <si>
    <t>Piesok</t>
  </si>
  <si>
    <t>3203545477</t>
  </si>
  <si>
    <t>Ochranná platňa KPL</t>
  </si>
  <si>
    <t>3203544110</t>
  </si>
  <si>
    <t>Výstražná fólia - červená</t>
  </si>
  <si>
    <t>SO-09 - Sadové úpravy</t>
  </si>
  <si>
    <t>D1 - Výrub drevín</t>
  </si>
  <si>
    <t>D2 - Výsadba navrhovaných stromov</t>
  </si>
  <si>
    <t>D3 - Výsadba navrhovaných trvaliek a cibuľovín</t>
  </si>
  <si>
    <t>D4 - Obnova a založenie športového záťažového trávnika</t>
  </si>
  <si>
    <t>Výrub stromu s priemerom kmeňa od 20 do 30 cm</t>
  </si>
  <si>
    <t>Odnos a upratanie konárov a dreva z odpíleného stromu priemeru od 20 do 30 cm</t>
  </si>
  <si>
    <t>Výrub stromu s priemerom kmeňa od 40 do 50 cm</t>
  </si>
  <si>
    <t>Odnos a upratanie konárov a dreva z odpíleného stromu priemeru od 40 do 50 cm</t>
  </si>
  <si>
    <t>Odstránenie pňov frézovaním do hĺbky 500 mm</t>
  </si>
  <si>
    <t>Geotextília z polypropylénu proti prerastaniu koreňov š. 650 mm (váha 360g/m2)</t>
  </si>
  <si>
    <t>Strom typu štandard s obvodom kmienka 16-18 s korunou vo výške 2,2m - Acer rubrum</t>
  </si>
  <si>
    <t>Strom typu štandard s obvodom kmienka 16-18 s korunou vo výške 2,2m - Prunus subhirtella Autumnalis Rosea</t>
  </si>
  <si>
    <t>Výkop jám pre stromy s objemom koreňového balu do 0,2 m3</t>
  </si>
  <si>
    <t>Výsadba stromov s obvodom kmienka 16-18 s korunou vo výške 2,2m</t>
  </si>
  <si>
    <t>Koly dĺžky 2,5 m na kotvenie stromov (3 ks/1  strom)</t>
  </si>
  <si>
    <t>Polkoly dĺžky 2,5 m na spojenie kolov (1 ks/1 strom)</t>
  </si>
  <si>
    <t>Ovinutie kmienka jutovinou š. 15 cm pre uchytenie ku kolom (0,6 m/1 strom)</t>
  </si>
  <si>
    <t>Viazací materiál na upevnenie stromov ku kolom (3 m/1 strom)</t>
  </si>
  <si>
    <t>Tabletové hnojivo ku stromom (100 g/ 1 strom)</t>
  </si>
  <si>
    <t>kg</t>
  </si>
  <si>
    <t>Spätný zásyp trvalkových záhonov vrsvou zeminy z depónie zeminy</t>
  </si>
  <si>
    <t>Trvalky s veľkosťou kvetináča K9</t>
  </si>
  <si>
    <t>Hĺbenie jamiek pre výsadbu trvaliek s veľkosťou kvetináča K9</t>
  </si>
  <si>
    <t>Výsadba trvaliek s veľkoťou kvetináča K9</t>
  </si>
  <si>
    <t>Trvalky s veľkosťou kvetináča 1L</t>
  </si>
  <si>
    <t>Hĺbenie jamiek pre výsadbu trvaliek s veľkosťou kvetináča 1L</t>
  </si>
  <si>
    <t>Výsadba trvaliek s veľkoťou kvetináča 1L</t>
  </si>
  <si>
    <t>Cibuľoviny</t>
  </si>
  <si>
    <t>Výsadba cibuľovín</t>
  </si>
  <si>
    <t>Granulátové hnojivo k trvalkovým záhonom (20 g/m2)</t>
  </si>
  <si>
    <t>Mulčovanie záhonov kamenivom fr. 8-16 o hr. vrstvy 50 mm</t>
  </si>
  <si>
    <t>Trávna miešanka z druhov znášajúcich ušliapavanie (25 g/m2)</t>
  </si>
  <si>
    <t>Úprava plochy frézovaním</t>
  </si>
  <si>
    <t>Úprava plochy hrabaním</t>
  </si>
  <si>
    <t>Výsev trávnika</t>
  </si>
  <si>
    <t>Úprava plochy valcovaním</t>
  </si>
  <si>
    <t>Štartovacie hnojivo pre trávnik (25 g/m2)</t>
  </si>
  <si>
    <t>SO 10 - Mobiliár</t>
  </si>
  <si>
    <t>D2 - Lavičky</t>
  </si>
  <si>
    <t>D3 - Odpadkové koše</t>
  </si>
  <si>
    <t>D4 - Stojany na bicykle</t>
  </si>
  <si>
    <t>D5 - Fontánka na pitie</t>
  </si>
  <si>
    <t>D6 - Herné prvky detského ihriska</t>
  </si>
  <si>
    <t>Lavička (1815x500x445 mm ); oceľová zinkovaná nosná konštrukcia s práškovým lakom; sedadlo z drevených lát</t>
  </si>
  <si>
    <t>Kotvenie lavičky do základovej pätky 400x400x400 mm z bet. tr. C12/15</t>
  </si>
  <si>
    <t>Chemická kotva M12x165</t>
  </si>
  <si>
    <t>Odpadkový kôš s krycou strieškou bez popolníka (315x315x1075 mm); oceľová zinkovaná nosná konštrukcia s práškovým lakom; opláštenie z drevených lamiel</t>
  </si>
  <si>
    <t>Kotvenie odpadkového koša do základovej pätky 400x400x400 mm z bet. tr. C12/15</t>
  </si>
  <si>
    <t>Stojan na bicykle (600x60x1005); oceľová zinkovaná nosná konštrukcia s práškovým lakom</t>
  </si>
  <si>
    <t>Kotvenie stojanu na bicykle do základového pásu 870x350x350 mm z bet. tr. C12/15</t>
  </si>
  <si>
    <t>Fontánka na pitie s miskou (priemer misky 330 mm; výška tela 845 mm); celonerezová konštrukcia</t>
  </si>
  <si>
    <t>Kotvenie fontánky na pitie do základovej pätky 400x400x400 mm z bet. tr. C20/25</t>
  </si>
  <si>
    <t>DI_01 - Kolotoč so sedadlami (1500x1500x700 mm)</t>
  </si>
  <si>
    <t>Kotvenie prvku DI_01 do základovej pätky s priemerom 700 mm, hĺbkou 900 mm z bet. tr. C16/20 (1x)</t>
  </si>
  <si>
    <t>DI_02 - Jednomiestna hojdačka na pružine (800x400 mm)</t>
  </si>
  <si>
    <t>Kotvenie prvku DI_02 do základovej pätky 600x600x700 mm z bet. tr. C16/20 (1x)</t>
  </si>
  <si>
    <t>DI_03 - Jednomiestna hojdačka na pružine (800x400 mm)</t>
  </si>
  <si>
    <t>Kotvenie prvku DI_03 do základovej pätky 600x600x700 mm z bet. tr. C16/20 (1x)</t>
  </si>
  <si>
    <t>DI_04 - Šmykľavka s lanovým výlezom (3500x2000x2200 mm)</t>
  </si>
  <si>
    <t>Kotvenie prvku DI_04 do základovej pätky 400x400x700 mmz bet. tr. C16/20 (4x)</t>
  </si>
  <si>
    <t>Kotvenie prvku DI_04 do základovej pätky 300x300x700 mmz bet. tr. C16/20 (2x)</t>
  </si>
  <si>
    <t>Kotvenie prvku DI_04 do základovej pätky 300x500x700 mmz bet. tr. C16/20 (1x)</t>
  </si>
  <si>
    <t>DI_05 - Opičia dráha so šmykľavkou (7300x5300x2700 mm)</t>
  </si>
  <si>
    <t>Kotvenie prvku DI_05 do základovej pätky s priemerom 250 mm a hĺbky 700 mm z bet. tr. C16/20 (5x)</t>
  </si>
  <si>
    <t>Kotvenie prvku DI_05 do základovej pätky s priemerom 350 mm a hĺbky 700 mm z bet. tr. C16/20 (14x)</t>
  </si>
  <si>
    <t>Kotvenie prvku DI_05 do základovej pätky 400x900x700 mm z bet. tr. C16/20 (1x)</t>
  </si>
  <si>
    <t>DI_06 - Dvojitá reťazová hojdačka (1100x3200x2700 mm)</t>
  </si>
  <si>
    <t>Kotvenie prvku DI_06 do základovej pätky500x500x700 mm z bet. tr. C16/20 (4x)</t>
  </si>
  <si>
    <t>DI_07 - Hojdačka "hniezdo" (1100x3200x2700 mm)</t>
  </si>
  <si>
    <t>Kotvenie prvku DI_07 do základovej pätky s priemerom 400 mm a hĺbky 700 mm z bet. tr. C16/20 (2x)</t>
  </si>
  <si>
    <t>-1846581400</t>
  </si>
  <si>
    <t>-990130622</t>
  </si>
  <si>
    <t>1210872430</t>
  </si>
  <si>
    <t>273362441</t>
  </si>
  <si>
    <t>Výstuž základových dosiek zo zvár. sietí KARI, priemer drôtu 8/8 mm, veľkosť oka 100x100 mm</t>
  </si>
  <si>
    <t>-188255124</t>
  </si>
  <si>
    <t>311271304</t>
  </si>
  <si>
    <t>Murivo nosné (m3) PREMAC 50x40x25 s betónovou výplňou hr. 400 mm</t>
  </si>
  <si>
    <t>-65439046</t>
  </si>
  <si>
    <t>341351101</t>
  </si>
  <si>
    <t>Debnenie  stien a priečok  jednostranné, zhotovenie-dielce</t>
  </si>
  <si>
    <t>810281314</t>
  </si>
  <si>
    <t>341351102</t>
  </si>
  <si>
    <t>Debnenie  stien a priečok  jednostranné, odstránenie-dielce</t>
  </si>
  <si>
    <t>1640971880</t>
  </si>
  <si>
    <t>631035453</t>
  </si>
  <si>
    <t>Dodávka a montáž ekoplastových lavičiek</t>
  </si>
  <si>
    <t>-276363785</t>
  </si>
  <si>
    <t>631035453,397</t>
  </si>
  <si>
    <t xml:space="preserve">Náter Sikagard 680 S Betoncolor </t>
  </si>
  <si>
    <t>-722074232</t>
  </si>
  <si>
    <t>631325711</t>
  </si>
  <si>
    <t>Mazanina z betónu vystužená oceľovými vláknami (Dramix) (m3) tr.C25/30 hr. nad 120 do 240 mm</t>
  </si>
  <si>
    <t>1170695070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</si>
</sst>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0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FAE682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0"/>
      <color rgb="FF003366"/>
      <name val="Trebuchet MS"/>
    </font>
    <font>
      <b/>
      <sz val="12"/>
      <color rgb="FF800000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76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/>
    <xf numFmtId="0" fontId="9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1" fillId="2" borderId="0" xfId="1" applyFont="1" applyFill="1" applyAlignment="1" applyProtection="1">
      <alignment vertical="center"/>
    </xf>
    <xf numFmtId="0" fontId="0" fillId="2" borderId="0" xfId="0" applyFill="1"/>
    <xf numFmtId="0" fontId="9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0" xfId="0" applyBorder="1"/>
    <xf numFmtId="0" fontId="15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5" fillId="0" borderId="0" xfId="0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/>
    <xf numFmtId="0" fontId="17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8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3" fillId="5" borderId="8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0" fontId="3" fillId="5" borderId="9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20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20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6" borderId="9" xfId="0" applyFont="1" applyFill="1" applyBorder="1" applyAlignment="1">
      <alignment vertical="center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7" fillId="0" borderId="16" xfId="0" applyNumberFormat="1" applyFont="1" applyBorder="1" applyAlignment="1">
      <alignment vertical="center"/>
    </xf>
    <xf numFmtId="4" fontId="27" fillId="0" borderId="17" xfId="0" applyNumberFormat="1" applyFont="1" applyBorder="1" applyAlignment="1">
      <alignment vertical="center"/>
    </xf>
    <xf numFmtId="166" fontId="27" fillId="0" borderId="17" xfId="0" applyNumberFormat="1" applyFont="1" applyBorder="1" applyAlignment="1">
      <alignment vertical="center"/>
    </xf>
    <xf numFmtId="4" fontId="27" fillId="0" borderId="18" xfId="0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64" fontId="20" fillId="4" borderId="11" xfId="0" applyNumberFormat="1" applyFont="1" applyFill="1" applyBorder="1" applyAlignment="1" applyProtection="1">
      <alignment horizontal="center" vertical="center"/>
      <protection locked="0"/>
    </xf>
    <xf numFmtId="0" fontId="20" fillId="4" borderId="12" xfId="0" applyFont="1" applyFill="1" applyBorder="1" applyAlignment="1" applyProtection="1">
      <alignment horizontal="center" vertical="center"/>
      <protection locked="0"/>
    </xf>
    <xf numFmtId="4" fontId="20" fillId="0" borderId="13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4" fontId="20" fillId="4" borderId="14" xfId="0" applyNumberFormat="1" applyFont="1" applyFill="1" applyBorder="1" applyAlignment="1" applyProtection="1">
      <alignment horizontal="center" vertical="center"/>
      <protection locked="0"/>
    </xf>
    <xf numFmtId="0" fontId="20" fillId="4" borderId="0" xfId="0" applyFont="1" applyFill="1" applyBorder="1" applyAlignment="1" applyProtection="1">
      <alignment horizontal="center" vertical="center"/>
      <protection locked="0"/>
    </xf>
    <xf numFmtId="164" fontId="20" fillId="4" borderId="16" xfId="0" applyNumberFormat="1" applyFont="1" applyFill="1" applyBorder="1" applyAlignment="1" applyProtection="1">
      <alignment horizontal="center" vertical="center"/>
      <protection locked="0"/>
    </xf>
    <xf numFmtId="0" fontId="20" fillId="4" borderId="17" xfId="0" applyFont="1" applyFill="1" applyBorder="1" applyAlignment="1" applyProtection="1">
      <alignment horizontal="center" vertical="center"/>
      <protection locked="0"/>
    </xf>
    <xf numFmtId="4" fontId="20" fillId="0" borderId="18" xfId="0" applyNumberFormat="1" applyFont="1" applyBorder="1" applyAlignment="1">
      <alignment vertical="center"/>
    </xf>
    <xf numFmtId="0" fontId="23" fillId="6" borderId="0" xfId="0" applyFont="1" applyFill="1" applyBorder="1" applyAlignment="1">
      <alignment horizontal="left" vertical="center"/>
    </xf>
    <xf numFmtId="0" fontId="0" fillId="6" borderId="0" xfId="0" applyFont="1" applyFill="1" applyBorder="1" applyAlignment="1">
      <alignment vertical="center"/>
    </xf>
    <xf numFmtId="0" fontId="0" fillId="2" borderId="0" xfId="0" applyFill="1" applyProtection="1"/>
    <xf numFmtId="0" fontId="5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6" borderId="8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right" vertical="center"/>
    </xf>
    <xf numFmtId="0" fontId="3" fillId="6" borderId="9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5" fillId="0" borderId="25" xfId="0" applyFont="1" applyBorder="1" applyAlignment="1">
      <alignment horizontal="center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20" fillId="0" borderId="15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  <protection locked="0"/>
    </xf>
    <xf numFmtId="0" fontId="20" fillId="0" borderId="18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167" fontId="34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/>
    </xf>
    <xf numFmtId="0" fontId="0" fillId="0" borderId="14" xfId="0" applyFont="1" applyBorder="1" applyAlignment="1">
      <alignment vertical="center"/>
    </xf>
    <xf numFmtId="167" fontId="0" fillId="0" borderId="0" xfId="0" applyNumberFormat="1" applyFont="1" applyAlignment="1">
      <alignment vertical="center"/>
    </xf>
    <xf numFmtId="0" fontId="0" fillId="4" borderId="25" xfId="0" applyFont="1" applyFill="1" applyBorder="1" applyAlignment="1" applyProtection="1">
      <alignment horizontal="center" vertical="center"/>
      <protection locked="0"/>
    </xf>
    <xf numFmtId="49" fontId="0" fillId="4" borderId="25" xfId="0" applyNumberFormat="1" applyFont="1" applyFill="1" applyBorder="1" applyAlignment="1" applyProtection="1">
      <alignment horizontal="left" vertical="center" wrapText="1"/>
      <protection locked="0"/>
    </xf>
    <xf numFmtId="0" fontId="0" fillId="4" borderId="25" xfId="0" applyFont="1" applyFill="1" applyBorder="1" applyAlignment="1" applyProtection="1">
      <alignment horizontal="center" vertical="center" wrapText="1"/>
      <protection locked="0"/>
    </xf>
    <xf numFmtId="167" fontId="0" fillId="4" borderId="25" xfId="0" applyNumberFormat="1" applyFont="1" applyFill="1" applyBorder="1" applyAlignment="1" applyProtection="1">
      <alignment vertical="center"/>
      <protection locked="0"/>
    </xf>
    <xf numFmtId="0" fontId="1" fillId="4" borderId="25" xfId="0" applyFont="1" applyFill="1" applyBorder="1" applyAlignment="1" applyProtection="1">
      <alignment horizontal="left" vertical="center"/>
      <protection locked="0"/>
    </xf>
    <xf numFmtId="0" fontId="1" fillId="4" borderId="25" xfId="0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8" fillId="0" borderId="4" xfId="0" applyFont="1" applyBorder="1" applyAlignment="1"/>
    <xf numFmtId="0" fontId="8" fillId="0" borderId="0" xfId="0" applyFont="1" applyBorder="1" applyAlignment="1"/>
    <xf numFmtId="0" fontId="8" fillId="0" borderId="5" xfId="0" applyFont="1" applyBorder="1" applyAlignment="1"/>
    <xf numFmtId="0" fontId="8" fillId="0" borderId="14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left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0" fontId="35" fillId="0" borderId="25" xfId="0" applyFont="1" applyBorder="1" applyAlignment="1" applyProtection="1">
      <alignment horizontal="center" vertical="center"/>
      <protection locked="0"/>
    </xf>
    <xf numFmtId="49" fontId="35" fillId="0" borderId="25" xfId="0" applyNumberFormat="1" applyFont="1" applyBorder="1" applyAlignment="1" applyProtection="1">
      <alignment horizontal="left" vertical="center" wrapText="1"/>
      <protection locked="0"/>
    </xf>
    <xf numFmtId="0" fontId="35" fillId="0" borderId="25" xfId="0" applyFont="1" applyBorder="1" applyAlignment="1" applyProtection="1">
      <alignment horizontal="center" vertical="center" wrapText="1"/>
      <protection locked="0"/>
    </xf>
    <xf numFmtId="167" fontId="35" fillId="4" borderId="25" xfId="0" applyNumberFormat="1" applyFont="1" applyFill="1" applyBorder="1" applyAlignment="1" applyProtection="1">
      <alignment vertical="center"/>
      <protection locked="0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4" fontId="5" fillId="0" borderId="0" xfId="0" applyNumberFormat="1" applyFont="1" applyBorder="1" applyAlignment="1">
      <alignment vertical="center"/>
    </xf>
    <xf numFmtId="4" fontId="18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0" fontId="3" fillId="5" borderId="9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0" fontId="0" fillId="5" borderId="1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left" vertical="center"/>
    </xf>
    <xf numFmtId="4" fontId="26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4" fontId="23" fillId="0" borderId="0" xfId="0" applyNumberFormat="1" applyFont="1" applyBorder="1" applyAlignment="1">
      <alignment horizontal="right" vertical="center"/>
    </xf>
    <xf numFmtId="4" fontId="23" fillId="0" borderId="0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horizontal="right" vertical="center"/>
    </xf>
    <xf numFmtId="4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28" fillId="0" borderId="0" xfId="0" applyFont="1" applyBorder="1" applyAlignment="1">
      <alignment horizontal="left" vertical="center" wrapText="1"/>
    </xf>
    <xf numFmtId="4" fontId="23" fillId="6" borderId="0" xfId="0" applyNumberFormat="1" applyFont="1" applyFill="1" applyBorder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0" fillId="0" borderId="0" xfId="0"/>
    <xf numFmtId="4" fontId="7" fillId="4" borderId="0" xfId="0" applyNumberFormat="1" applyFont="1" applyFill="1" applyBorder="1" applyAlignment="1" applyProtection="1">
      <alignment vertical="center"/>
      <protection locked="0"/>
    </xf>
    <xf numFmtId="0" fontId="7" fillId="4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>
      <alignment horizontal="left" vertical="center"/>
    </xf>
    <xf numFmtId="4" fontId="18" fillId="0" borderId="0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6" borderId="9" xfId="0" applyNumberFormat="1" applyFont="1" applyFill="1" applyBorder="1" applyAlignment="1">
      <alignment vertical="center"/>
    </xf>
    <xf numFmtId="4" fontId="3" fillId="6" borderId="10" xfId="0" applyNumberFormat="1" applyFont="1" applyFill="1" applyBorder="1" applyAlignment="1">
      <alignment vertical="center"/>
    </xf>
    <xf numFmtId="0" fontId="2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7" fontId="6" fillId="0" borderId="0" xfId="0" applyNumberFormat="1" applyFont="1" applyBorder="1" applyAlignment="1"/>
    <xf numFmtId="0" fontId="6" fillId="0" borderId="0" xfId="0" applyFont="1" applyBorder="1" applyAlignment="1">
      <alignment vertical="center"/>
    </xf>
    <xf numFmtId="4" fontId="31" fillId="0" borderId="0" xfId="0" applyNumberFormat="1" applyFont="1" applyBorder="1" applyAlignment="1">
      <alignment vertical="center"/>
    </xf>
    <xf numFmtId="0" fontId="7" fillId="0" borderId="0" xfId="0" applyFont="1" applyBorder="1" applyAlignment="1" applyProtection="1">
      <alignment horizontal="left" vertical="center"/>
      <protection locked="0"/>
    </xf>
    <xf numFmtId="4" fontId="7" fillId="0" borderId="0" xfId="0" applyNumberFormat="1" applyFont="1" applyBorder="1" applyAlignment="1" applyProtection="1">
      <alignment vertical="center"/>
      <protection locked="0"/>
    </xf>
    <xf numFmtId="0" fontId="0" fillId="4" borderId="25" xfId="0" applyFont="1" applyFill="1" applyBorder="1" applyAlignment="1" applyProtection="1">
      <alignment horizontal="left" vertical="center" wrapText="1"/>
      <protection locked="0"/>
    </xf>
    <xf numFmtId="167" fontId="0" fillId="4" borderId="25" xfId="0" applyNumberFormat="1" applyFont="1" applyFill="1" applyBorder="1" applyAlignment="1" applyProtection="1">
      <alignment vertical="center"/>
      <protection locked="0"/>
    </xf>
    <xf numFmtId="167" fontId="0" fillId="0" borderId="25" xfId="0" applyNumberFormat="1" applyFont="1" applyBorder="1" applyAlignment="1">
      <alignment vertical="center"/>
    </xf>
    <xf numFmtId="0" fontId="2" fillId="6" borderId="23" xfId="0" applyFont="1" applyFill="1" applyBorder="1" applyAlignment="1">
      <alignment horizontal="center" vertical="center" wrapText="1"/>
    </xf>
    <xf numFmtId="0" fontId="32" fillId="6" borderId="23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11" fillId="2" borderId="0" xfId="1" applyFont="1" applyFill="1" applyAlignment="1" applyProtection="1">
      <alignment horizontal="center" vertical="center"/>
    </xf>
    <xf numFmtId="167" fontId="23" fillId="0" borderId="12" xfId="0" applyNumberFormat="1" applyFont="1" applyBorder="1" applyAlignment="1"/>
    <xf numFmtId="167" fontId="3" fillId="0" borderId="12" xfId="0" applyNumberFormat="1" applyFont="1" applyBorder="1" applyAlignment="1">
      <alignment vertical="center"/>
    </xf>
    <xf numFmtId="167" fontId="6" fillId="0" borderId="17" xfId="0" applyNumberFormat="1" applyFont="1" applyBorder="1" applyAlignment="1"/>
    <xf numFmtId="167" fontId="6" fillId="0" borderId="17" xfId="0" applyNumberFormat="1" applyFont="1" applyBorder="1" applyAlignment="1">
      <alignment vertical="center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/>
    </xf>
    <xf numFmtId="4" fontId="6" fillId="0" borderId="0" xfId="0" applyNumberFormat="1" applyFont="1" applyBorder="1" applyAlignment="1">
      <alignment vertical="center"/>
    </xf>
    <xf numFmtId="0" fontId="0" fillId="0" borderId="25" xfId="0" applyFont="1" applyBorder="1" applyAlignment="1" applyProtection="1">
      <alignment horizontal="left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167" fontId="6" fillId="0" borderId="0" xfId="0" applyNumberFormat="1" applyFont="1" applyBorder="1" applyAlignment="1">
      <alignment vertical="center"/>
    </xf>
    <xf numFmtId="167" fontId="7" fillId="0" borderId="17" xfId="0" applyNumberFormat="1" applyFont="1" applyBorder="1" applyAlignment="1"/>
    <xf numFmtId="167" fontId="7" fillId="0" borderId="17" xfId="0" applyNumberFormat="1" applyFont="1" applyBorder="1" applyAlignment="1">
      <alignment vertical="center"/>
    </xf>
    <xf numFmtId="167" fontId="7" fillId="0" borderId="23" xfId="0" applyNumberFormat="1" applyFont="1" applyBorder="1" applyAlignment="1"/>
    <xf numFmtId="167" fontId="7" fillId="0" borderId="23" xfId="0" applyNumberFormat="1" applyFont="1" applyBorder="1" applyAlignment="1">
      <alignment vertical="center"/>
    </xf>
    <xf numFmtId="167" fontId="6" fillId="0" borderId="12" xfId="0" applyNumberFormat="1" applyFont="1" applyBorder="1" applyAlignment="1"/>
    <xf numFmtId="167" fontId="6" fillId="0" borderId="12" xfId="0" applyNumberFormat="1" applyFont="1" applyBorder="1" applyAlignment="1">
      <alignment vertical="center"/>
    </xf>
    <xf numFmtId="167" fontId="6" fillId="0" borderId="23" xfId="0" applyNumberFormat="1" applyFont="1" applyBorder="1" applyAlignment="1"/>
    <xf numFmtId="167" fontId="6" fillId="0" borderId="23" xfId="0" applyNumberFormat="1" applyFont="1" applyBorder="1" applyAlignment="1">
      <alignment vertical="center"/>
    </xf>
    <xf numFmtId="0" fontId="35" fillId="0" borderId="25" xfId="0" applyFont="1" applyBorder="1" applyAlignment="1" applyProtection="1">
      <alignment horizontal="left" vertical="center" wrapText="1"/>
      <protection locked="0"/>
    </xf>
    <xf numFmtId="167" fontId="35" fillId="4" borderId="25" xfId="0" applyNumberFormat="1" applyFont="1" applyFill="1" applyBorder="1" applyAlignment="1" applyProtection="1">
      <alignment vertical="center"/>
      <protection locked="0"/>
    </xf>
    <xf numFmtId="167" fontId="35" fillId="0" borderId="25" xfId="0" applyNumberFormat="1" applyFont="1" applyBorder="1" applyAlignment="1" applyProtection="1">
      <alignment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110"/>
  <sheetViews>
    <sheetView showGridLines="0" workbookViewId="0">
      <pane ySplit="1" topLeftCell="A29" activePane="bottomLeft" state="frozen"/>
      <selection pane="bottomLeft" activeCell="AN20" sqref="AN20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>
      <c r="A1" s="11" t="s">
        <v>0</v>
      </c>
      <c r="B1" s="12"/>
      <c r="C1" s="12"/>
      <c r="D1" s="13" t="s">
        <v>1</v>
      </c>
      <c r="E1" s="12"/>
      <c r="F1" s="12"/>
      <c r="G1" s="12"/>
      <c r="H1" s="12"/>
      <c r="I1" s="12"/>
      <c r="J1" s="12"/>
      <c r="K1" s="14" t="s">
        <v>2</v>
      </c>
      <c r="L1" s="14"/>
      <c r="M1" s="14"/>
      <c r="N1" s="14"/>
      <c r="O1" s="14"/>
      <c r="P1" s="14"/>
      <c r="Q1" s="14"/>
      <c r="R1" s="14"/>
      <c r="S1" s="14"/>
      <c r="T1" s="12"/>
      <c r="U1" s="12"/>
      <c r="V1" s="12"/>
      <c r="W1" s="14" t="s">
        <v>3</v>
      </c>
      <c r="X1" s="14"/>
      <c r="Y1" s="14"/>
      <c r="Z1" s="14"/>
      <c r="AA1" s="14"/>
      <c r="AB1" s="14"/>
      <c r="AC1" s="14"/>
      <c r="AD1" s="14"/>
      <c r="AE1" s="14"/>
      <c r="AF1" s="14"/>
      <c r="AG1" s="12"/>
      <c r="AH1" s="12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6" t="s">
        <v>4</v>
      </c>
      <c r="BB1" s="16" t="s">
        <v>5</v>
      </c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T1" s="17" t="s">
        <v>6</v>
      </c>
      <c r="BU1" s="17" t="s">
        <v>6</v>
      </c>
    </row>
    <row r="2" spans="1:73" ht="36.950000000000003" customHeight="1">
      <c r="C2" s="183" t="s">
        <v>7</v>
      </c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4"/>
      <c r="AL2" s="184"/>
      <c r="AM2" s="184"/>
      <c r="AN2" s="184"/>
      <c r="AO2" s="184"/>
      <c r="AP2" s="184"/>
      <c r="AR2" s="226" t="s">
        <v>8</v>
      </c>
      <c r="AS2" s="227"/>
      <c r="AT2" s="227"/>
      <c r="AU2" s="227"/>
      <c r="AV2" s="227"/>
      <c r="AW2" s="227"/>
      <c r="AX2" s="227"/>
      <c r="AY2" s="227"/>
      <c r="AZ2" s="227"/>
      <c r="BA2" s="227"/>
      <c r="BB2" s="227"/>
      <c r="BC2" s="227"/>
      <c r="BD2" s="227"/>
      <c r="BE2" s="227"/>
      <c r="BS2" s="18" t="s">
        <v>9</v>
      </c>
      <c r="BT2" s="18" t="s">
        <v>10</v>
      </c>
    </row>
    <row r="3" spans="1:73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1"/>
      <c r="BS3" s="18" t="s">
        <v>9</v>
      </c>
      <c r="BT3" s="18" t="s">
        <v>10</v>
      </c>
    </row>
    <row r="4" spans="1:73" ht="36.950000000000003" customHeight="1">
      <c r="B4" s="22"/>
      <c r="C4" s="185" t="s">
        <v>11</v>
      </c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/>
      <c r="AG4" s="186"/>
      <c r="AH4" s="186"/>
      <c r="AI4" s="186"/>
      <c r="AJ4" s="186"/>
      <c r="AK4" s="186"/>
      <c r="AL4" s="186"/>
      <c r="AM4" s="186"/>
      <c r="AN4" s="186"/>
      <c r="AO4" s="186"/>
      <c r="AP4" s="186"/>
      <c r="AQ4" s="23"/>
      <c r="AS4" s="24" t="s">
        <v>12</v>
      </c>
      <c r="BE4" s="25" t="s">
        <v>13</v>
      </c>
      <c r="BS4" s="18" t="s">
        <v>9</v>
      </c>
    </row>
    <row r="5" spans="1:73" ht="14.45" customHeight="1">
      <c r="B5" s="22"/>
      <c r="C5" s="26"/>
      <c r="D5" s="27" t="s">
        <v>14</v>
      </c>
      <c r="E5" s="26"/>
      <c r="F5" s="26"/>
      <c r="G5" s="26"/>
      <c r="H5" s="26"/>
      <c r="I5" s="26"/>
      <c r="J5" s="26"/>
      <c r="K5" s="189" t="s">
        <v>15</v>
      </c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26"/>
      <c r="AQ5" s="23"/>
      <c r="BE5" s="187" t="s">
        <v>16</v>
      </c>
      <c r="BS5" s="18" t="s">
        <v>9</v>
      </c>
    </row>
    <row r="6" spans="1:73" ht="36.950000000000003" customHeight="1">
      <c r="B6" s="22"/>
      <c r="C6" s="26"/>
      <c r="D6" s="29" t="s">
        <v>17</v>
      </c>
      <c r="E6" s="26"/>
      <c r="F6" s="26"/>
      <c r="G6" s="26"/>
      <c r="H6" s="26"/>
      <c r="I6" s="26"/>
      <c r="J6" s="26"/>
      <c r="K6" s="191" t="s">
        <v>18</v>
      </c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P6" s="26"/>
      <c r="AQ6" s="23"/>
      <c r="BE6" s="188"/>
      <c r="BS6" s="18" t="s">
        <v>9</v>
      </c>
    </row>
    <row r="7" spans="1:73" ht="14.45" customHeight="1">
      <c r="B7" s="22"/>
      <c r="C7" s="26"/>
      <c r="D7" s="30" t="s">
        <v>19</v>
      </c>
      <c r="E7" s="26"/>
      <c r="F7" s="26"/>
      <c r="G7" s="26"/>
      <c r="H7" s="26"/>
      <c r="I7" s="26"/>
      <c r="J7" s="26"/>
      <c r="K7" s="28" t="s">
        <v>5</v>
      </c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30" t="s">
        <v>20</v>
      </c>
      <c r="AL7" s="26"/>
      <c r="AM7" s="26"/>
      <c r="AN7" s="28" t="s">
        <v>5</v>
      </c>
      <c r="AO7" s="26"/>
      <c r="AP7" s="26"/>
      <c r="AQ7" s="23"/>
      <c r="BE7" s="188"/>
      <c r="BS7" s="18" t="s">
        <v>9</v>
      </c>
    </row>
    <row r="8" spans="1:73" ht="14.45" customHeight="1">
      <c r="B8" s="22"/>
      <c r="C8" s="26"/>
      <c r="D8" s="30" t="s">
        <v>21</v>
      </c>
      <c r="E8" s="26"/>
      <c r="F8" s="26"/>
      <c r="G8" s="26"/>
      <c r="H8" s="26"/>
      <c r="I8" s="26"/>
      <c r="J8" s="26"/>
      <c r="K8" s="28" t="s">
        <v>22</v>
      </c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30" t="s">
        <v>23</v>
      </c>
      <c r="AL8" s="26"/>
      <c r="AM8" s="26"/>
      <c r="AN8" s="31"/>
      <c r="AO8" s="26"/>
      <c r="AP8" s="26"/>
      <c r="AQ8" s="23"/>
      <c r="BE8" s="188"/>
      <c r="BS8" s="18" t="s">
        <v>9</v>
      </c>
    </row>
    <row r="9" spans="1:73" ht="14.45" customHeight="1">
      <c r="B9" s="22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3"/>
      <c r="BE9" s="188"/>
      <c r="BS9" s="18" t="s">
        <v>9</v>
      </c>
    </row>
    <row r="10" spans="1:73" ht="14.45" customHeight="1">
      <c r="B10" s="22"/>
      <c r="C10" s="26"/>
      <c r="D10" s="30" t="s">
        <v>24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30" t="s">
        <v>25</v>
      </c>
      <c r="AL10" s="26"/>
      <c r="AM10" s="26"/>
      <c r="AN10" s="28" t="s">
        <v>5</v>
      </c>
      <c r="AO10" s="26"/>
      <c r="AP10" s="26"/>
      <c r="AQ10" s="23"/>
      <c r="BE10" s="188"/>
      <c r="BS10" s="18" t="s">
        <v>9</v>
      </c>
    </row>
    <row r="11" spans="1:73" ht="18.399999999999999" customHeight="1">
      <c r="B11" s="22"/>
      <c r="C11" s="26"/>
      <c r="D11" s="26"/>
      <c r="E11" s="28" t="s">
        <v>22</v>
      </c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30" t="s">
        <v>26</v>
      </c>
      <c r="AL11" s="26"/>
      <c r="AM11" s="26"/>
      <c r="AN11" s="28" t="s">
        <v>5</v>
      </c>
      <c r="AO11" s="26"/>
      <c r="AP11" s="26"/>
      <c r="AQ11" s="23"/>
      <c r="BE11" s="188"/>
      <c r="BS11" s="18" t="s">
        <v>9</v>
      </c>
    </row>
    <row r="12" spans="1:73" ht="6.95" customHeight="1">
      <c r="B12" s="22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3"/>
      <c r="BE12" s="188"/>
      <c r="BS12" s="18" t="s">
        <v>9</v>
      </c>
    </row>
    <row r="13" spans="1:73" ht="14.45" customHeight="1">
      <c r="B13" s="22"/>
      <c r="C13" s="26"/>
      <c r="D13" s="30" t="s">
        <v>27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30" t="s">
        <v>25</v>
      </c>
      <c r="AL13" s="26"/>
      <c r="AM13" s="26"/>
      <c r="AN13" s="32"/>
      <c r="AO13" s="26"/>
      <c r="AP13" s="26"/>
      <c r="AQ13" s="23"/>
      <c r="BE13" s="188"/>
      <c r="BS13" s="18" t="s">
        <v>9</v>
      </c>
    </row>
    <row r="14" spans="1:73" ht="15">
      <c r="B14" s="22"/>
      <c r="C14" s="26"/>
      <c r="D14" s="26"/>
      <c r="E14" s="192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3"/>
      <c r="Y14" s="193"/>
      <c r="Z14" s="193"/>
      <c r="AA14" s="193"/>
      <c r="AB14" s="193"/>
      <c r="AC14" s="193"/>
      <c r="AD14" s="193"/>
      <c r="AE14" s="193"/>
      <c r="AF14" s="193"/>
      <c r="AG14" s="193"/>
      <c r="AH14" s="193"/>
      <c r="AI14" s="193"/>
      <c r="AJ14" s="193"/>
      <c r="AK14" s="30" t="s">
        <v>26</v>
      </c>
      <c r="AL14" s="26"/>
      <c r="AM14" s="26"/>
      <c r="AN14" s="32"/>
      <c r="AO14" s="26"/>
      <c r="AP14" s="26"/>
      <c r="AQ14" s="23"/>
      <c r="BE14" s="188"/>
      <c r="BS14" s="18" t="s">
        <v>9</v>
      </c>
    </row>
    <row r="15" spans="1:73" ht="6.95" customHeight="1">
      <c r="B15" s="22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3"/>
      <c r="BE15" s="188"/>
      <c r="BS15" s="18" t="s">
        <v>6</v>
      </c>
    </row>
    <row r="16" spans="1:73" ht="14.45" customHeight="1">
      <c r="B16" s="22"/>
      <c r="C16" s="26"/>
      <c r="D16" s="30" t="s">
        <v>28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30" t="s">
        <v>25</v>
      </c>
      <c r="AL16" s="26"/>
      <c r="AM16" s="26"/>
      <c r="AN16" s="28" t="s">
        <v>5</v>
      </c>
      <c r="AO16" s="26"/>
      <c r="AP16" s="26"/>
      <c r="AQ16" s="23"/>
      <c r="BE16" s="188"/>
      <c r="BS16" s="18" t="s">
        <v>6</v>
      </c>
    </row>
    <row r="17" spans="2:71" ht="18.399999999999999" customHeight="1">
      <c r="B17" s="22"/>
      <c r="C17" s="26"/>
      <c r="D17" s="26"/>
      <c r="E17" s="28" t="s">
        <v>22</v>
      </c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30" t="s">
        <v>26</v>
      </c>
      <c r="AL17" s="26"/>
      <c r="AM17" s="26"/>
      <c r="AN17" s="28" t="s">
        <v>5</v>
      </c>
      <c r="AO17" s="26"/>
      <c r="AP17" s="26"/>
      <c r="AQ17" s="23"/>
      <c r="BE17" s="188"/>
      <c r="BS17" s="18" t="s">
        <v>29</v>
      </c>
    </row>
    <row r="18" spans="2:71" ht="6.95" customHeight="1">
      <c r="B18" s="22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3"/>
      <c r="BE18" s="188"/>
      <c r="BS18" s="18" t="s">
        <v>30</v>
      </c>
    </row>
    <row r="19" spans="2:71" ht="14.45" customHeight="1">
      <c r="B19" s="22"/>
      <c r="C19" s="26"/>
      <c r="D19" s="30" t="s">
        <v>31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30" t="s">
        <v>25</v>
      </c>
      <c r="AL19" s="26"/>
      <c r="AM19" s="26"/>
      <c r="AN19" s="28" t="s">
        <v>5</v>
      </c>
      <c r="AO19" s="26"/>
      <c r="AP19" s="26"/>
      <c r="AQ19" s="23"/>
      <c r="BE19" s="188"/>
      <c r="BS19" s="18" t="s">
        <v>30</v>
      </c>
    </row>
    <row r="20" spans="2:71" ht="18.399999999999999" customHeight="1">
      <c r="B20" s="22"/>
      <c r="C20" s="26"/>
      <c r="D20" s="26"/>
      <c r="E20" s="28" t="s">
        <v>22</v>
      </c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30" t="s">
        <v>26</v>
      </c>
      <c r="AL20" s="26"/>
      <c r="AM20" s="26"/>
      <c r="AN20" s="28" t="s">
        <v>5</v>
      </c>
      <c r="AO20" s="26"/>
      <c r="AP20" s="26"/>
      <c r="AQ20" s="23"/>
      <c r="BE20" s="188"/>
    </row>
    <row r="21" spans="2:71" ht="6.95" customHeight="1">
      <c r="B21" s="22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3"/>
      <c r="BE21" s="188"/>
    </row>
    <row r="22" spans="2:71" ht="15">
      <c r="B22" s="22"/>
      <c r="C22" s="26"/>
      <c r="D22" s="30" t="s">
        <v>32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3"/>
      <c r="BE22" s="188"/>
    </row>
    <row r="23" spans="2:71" ht="22.5" customHeight="1">
      <c r="B23" s="22"/>
      <c r="C23" s="26"/>
      <c r="D23" s="26"/>
      <c r="E23" s="194" t="s">
        <v>5</v>
      </c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  <c r="AL23" s="194"/>
      <c r="AM23" s="194"/>
      <c r="AN23" s="194"/>
      <c r="AO23" s="26"/>
      <c r="AP23" s="26"/>
      <c r="AQ23" s="23"/>
      <c r="BE23" s="188"/>
    </row>
    <row r="24" spans="2:71" ht="6.95" customHeight="1">
      <c r="B24" s="22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3"/>
      <c r="BE24" s="188"/>
    </row>
    <row r="25" spans="2:71" ht="6.95" customHeight="1">
      <c r="B25" s="22"/>
      <c r="C25" s="26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6"/>
      <c r="AQ25" s="23"/>
      <c r="BE25" s="188"/>
    </row>
    <row r="26" spans="2:71" ht="14.45" customHeight="1">
      <c r="B26" s="22"/>
      <c r="C26" s="26"/>
      <c r="D26" s="34" t="s">
        <v>33</v>
      </c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195">
        <f>ROUND(AG87,2)</f>
        <v>0</v>
      </c>
      <c r="AL26" s="190"/>
      <c r="AM26" s="190"/>
      <c r="AN26" s="190"/>
      <c r="AO26" s="190"/>
      <c r="AP26" s="26"/>
      <c r="AQ26" s="23"/>
      <c r="BE26" s="188"/>
    </row>
    <row r="27" spans="2:71" ht="14.45" customHeight="1">
      <c r="B27" s="22"/>
      <c r="C27" s="26"/>
      <c r="D27" s="34" t="s">
        <v>34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195">
        <f>ROUND(AG103,2)</f>
        <v>0</v>
      </c>
      <c r="AL27" s="195"/>
      <c r="AM27" s="195"/>
      <c r="AN27" s="195"/>
      <c r="AO27" s="195"/>
      <c r="AP27" s="26"/>
      <c r="AQ27" s="23"/>
      <c r="BE27" s="188"/>
    </row>
    <row r="28" spans="2:71" s="1" customFormat="1" ht="6.95" customHeight="1"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7"/>
      <c r="BE28" s="188"/>
    </row>
    <row r="29" spans="2:71" s="1" customFormat="1" ht="25.9" customHeight="1">
      <c r="B29" s="35"/>
      <c r="C29" s="36"/>
      <c r="D29" s="38" t="s">
        <v>35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196">
        <f>ROUND(AK26+AK27,2)</f>
        <v>0</v>
      </c>
      <c r="AL29" s="197"/>
      <c r="AM29" s="197"/>
      <c r="AN29" s="197"/>
      <c r="AO29" s="197"/>
      <c r="AP29" s="36"/>
      <c r="AQ29" s="37"/>
      <c r="BE29" s="188"/>
    </row>
    <row r="30" spans="2:71" s="1" customFormat="1" ht="6.95" customHeight="1">
      <c r="B30" s="35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7"/>
      <c r="BE30" s="188"/>
    </row>
    <row r="31" spans="2:71" s="2" customFormat="1" ht="14.45" customHeight="1">
      <c r="B31" s="40"/>
      <c r="C31" s="41"/>
      <c r="D31" s="42" t="s">
        <v>36</v>
      </c>
      <c r="E31" s="41"/>
      <c r="F31" s="42" t="s">
        <v>37</v>
      </c>
      <c r="G31" s="41"/>
      <c r="H31" s="41"/>
      <c r="I31" s="41"/>
      <c r="J31" s="41"/>
      <c r="K31" s="41"/>
      <c r="L31" s="198">
        <v>0.2</v>
      </c>
      <c r="M31" s="199"/>
      <c r="N31" s="199"/>
      <c r="O31" s="199"/>
      <c r="P31" s="41"/>
      <c r="Q31" s="41"/>
      <c r="R31" s="41"/>
      <c r="S31" s="41"/>
      <c r="T31" s="44" t="s">
        <v>38</v>
      </c>
      <c r="U31" s="41"/>
      <c r="V31" s="41"/>
      <c r="W31" s="200">
        <f>ROUND(AZ87+SUM(CD104:CD108),2)</f>
        <v>0</v>
      </c>
      <c r="X31" s="199"/>
      <c r="Y31" s="199"/>
      <c r="Z31" s="199"/>
      <c r="AA31" s="199"/>
      <c r="AB31" s="199"/>
      <c r="AC31" s="199"/>
      <c r="AD31" s="199"/>
      <c r="AE31" s="199"/>
      <c r="AF31" s="41"/>
      <c r="AG31" s="41"/>
      <c r="AH31" s="41"/>
      <c r="AI31" s="41"/>
      <c r="AJ31" s="41"/>
      <c r="AK31" s="200">
        <f>ROUND(AV87+SUM(BY104:BY108),2)</f>
        <v>0</v>
      </c>
      <c r="AL31" s="199"/>
      <c r="AM31" s="199"/>
      <c r="AN31" s="199"/>
      <c r="AO31" s="199"/>
      <c r="AP31" s="41"/>
      <c r="AQ31" s="45"/>
      <c r="BE31" s="188"/>
    </row>
    <row r="32" spans="2:71" s="2" customFormat="1" ht="14.45" customHeight="1">
      <c r="B32" s="40"/>
      <c r="C32" s="41"/>
      <c r="D32" s="41"/>
      <c r="E32" s="41"/>
      <c r="F32" s="42" t="s">
        <v>39</v>
      </c>
      <c r="G32" s="41"/>
      <c r="H32" s="41"/>
      <c r="I32" s="41"/>
      <c r="J32" s="41"/>
      <c r="K32" s="41"/>
      <c r="L32" s="198">
        <v>0.2</v>
      </c>
      <c r="M32" s="199"/>
      <c r="N32" s="199"/>
      <c r="O32" s="199"/>
      <c r="P32" s="41"/>
      <c r="Q32" s="41"/>
      <c r="R32" s="41"/>
      <c r="S32" s="41"/>
      <c r="T32" s="44" t="s">
        <v>38</v>
      </c>
      <c r="U32" s="41"/>
      <c r="V32" s="41"/>
      <c r="W32" s="200">
        <f>ROUND(BA87+SUM(CE104:CE108),2)</f>
        <v>0</v>
      </c>
      <c r="X32" s="199"/>
      <c r="Y32" s="199"/>
      <c r="Z32" s="199"/>
      <c r="AA32" s="199"/>
      <c r="AB32" s="199"/>
      <c r="AC32" s="199"/>
      <c r="AD32" s="199"/>
      <c r="AE32" s="199"/>
      <c r="AF32" s="41"/>
      <c r="AG32" s="41"/>
      <c r="AH32" s="41"/>
      <c r="AI32" s="41"/>
      <c r="AJ32" s="41"/>
      <c r="AK32" s="200">
        <f>ROUND(AW87+SUM(BZ104:BZ108),2)</f>
        <v>0</v>
      </c>
      <c r="AL32" s="199"/>
      <c r="AM32" s="199"/>
      <c r="AN32" s="199"/>
      <c r="AO32" s="199"/>
      <c r="AP32" s="41"/>
      <c r="AQ32" s="45"/>
      <c r="BE32" s="188"/>
    </row>
    <row r="33" spans="2:57" s="2" customFormat="1" ht="14.45" hidden="1" customHeight="1">
      <c r="B33" s="40"/>
      <c r="C33" s="41"/>
      <c r="D33" s="41"/>
      <c r="E33" s="41"/>
      <c r="F33" s="42" t="s">
        <v>40</v>
      </c>
      <c r="G33" s="41"/>
      <c r="H33" s="41"/>
      <c r="I33" s="41"/>
      <c r="J33" s="41"/>
      <c r="K33" s="41"/>
      <c r="L33" s="198">
        <v>0.2</v>
      </c>
      <c r="M33" s="199"/>
      <c r="N33" s="199"/>
      <c r="O33" s="199"/>
      <c r="P33" s="41"/>
      <c r="Q33" s="41"/>
      <c r="R33" s="41"/>
      <c r="S33" s="41"/>
      <c r="T33" s="44" t="s">
        <v>38</v>
      </c>
      <c r="U33" s="41"/>
      <c r="V33" s="41"/>
      <c r="W33" s="200">
        <f>ROUND(BB87+SUM(CF104:CF108),2)</f>
        <v>0</v>
      </c>
      <c r="X33" s="199"/>
      <c r="Y33" s="199"/>
      <c r="Z33" s="199"/>
      <c r="AA33" s="199"/>
      <c r="AB33" s="199"/>
      <c r="AC33" s="199"/>
      <c r="AD33" s="199"/>
      <c r="AE33" s="199"/>
      <c r="AF33" s="41"/>
      <c r="AG33" s="41"/>
      <c r="AH33" s="41"/>
      <c r="AI33" s="41"/>
      <c r="AJ33" s="41"/>
      <c r="AK33" s="200">
        <v>0</v>
      </c>
      <c r="AL33" s="199"/>
      <c r="AM33" s="199"/>
      <c r="AN33" s="199"/>
      <c r="AO33" s="199"/>
      <c r="AP33" s="41"/>
      <c r="AQ33" s="45"/>
      <c r="BE33" s="188"/>
    </row>
    <row r="34" spans="2:57" s="2" customFormat="1" ht="14.45" hidden="1" customHeight="1">
      <c r="B34" s="40"/>
      <c r="C34" s="41"/>
      <c r="D34" s="41"/>
      <c r="E34" s="41"/>
      <c r="F34" s="42" t="s">
        <v>41</v>
      </c>
      <c r="G34" s="41"/>
      <c r="H34" s="41"/>
      <c r="I34" s="41"/>
      <c r="J34" s="41"/>
      <c r="K34" s="41"/>
      <c r="L34" s="198">
        <v>0.2</v>
      </c>
      <c r="M34" s="199"/>
      <c r="N34" s="199"/>
      <c r="O34" s="199"/>
      <c r="P34" s="41"/>
      <c r="Q34" s="41"/>
      <c r="R34" s="41"/>
      <c r="S34" s="41"/>
      <c r="T34" s="44" t="s">
        <v>38</v>
      </c>
      <c r="U34" s="41"/>
      <c r="V34" s="41"/>
      <c r="W34" s="200">
        <f>ROUND(BC87+SUM(CG104:CG108),2)</f>
        <v>0</v>
      </c>
      <c r="X34" s="199"/>
      <c r="Y34" s="199"/>
      <c r="Z34" s="199"/>
      <c r="AA34" s="199"/>
      <c r="AB34" s="199"/>
      <c r="AC34" s="199"/>
      <c r="AD34" s="199"/>
      <c r="AE34" s="199"/>
      <c r="AF34" s="41"/>
      <c r="AG34" s="41"/>
      <c r="AH34" s="41"/>
      <c r="AI34" s="41"/>
      <c r="AJ34" s="41"/>
      <c r="AK34" s="200">
        <v>0</v>
      </c>
      <c r="AL34" s="199"/>
      <c r="AM34" s="199"/>
      <c r="AN34" s="199"/>
      <c r="AO34" s="199"/>
      <c r="AP34" s="41"/>
      <c r="AQ34" s="45"/>
      <c r="BE34" s="188"/>
    </row>
    <row r="35" spans="2:57" s="2" customFormat="1" ht="14.45" hidden="1" customHeight="1">
      <c r="B35" s="40"/>
      <c r="C35" s="41"/>
      <c r="D35" s="41"/>
      <c r="E35" s="41"/>
      <c r="F35" s="42" t="s">
        <v>42</v>
      </c>
      <c r="G35" s="41"/>
      <c r="H35" s="41"/>
      <c r="I35" s="41"/>
      <c r="J35" s="41"/>
      <c r="K35" s="41"/>
      <c r="L35" s="198">
        <v>0</v>
      </c>
      <c r="M35" s="199"/>
      <c r="N35" s="199"/>
      <c r="O35" s="199"/>
      <c r="P35" s="41"/>
      <c r="Q35" s="41"/>
      <c r="R35" s="41"/>
      <c r="S35" s="41"/>
      <c r="T35" s="44" t="s">
        <v>38</v>
      </c>
      <c r="U35" s="41"/>
      <c r="V35" s="41"/>
      <c r="W35" s="200">
        <f>ROUND(BD87+SUM(CH104:CH108),2)</f>
        <v>0</v>
      </c>
      <c r="X35" s="199"/>
      <c r="Y35" s="199"/>
      <c r="Z35" s="199"/>
      <c r="AA35" s="199"/>
      <c r="AB35" s="199"/>
      <c r="AC35" s="199"/>
      <c r="AD35" s="199"/>
      <c r="AE35" s="199"/>
      <c r="AF35" s="41"/>
      <c r="AG35" s="41"/>
      <c r="AH35" s="41"/>
      <c r="AI35" s="41"/>
      <c r="AJ35" s="41"/>
      <c r="AK35" s="200">
        <v>0</v>
      </c>
      <c r="AL35" s="199"/>
      <c r="AM35" s="199"/>
      <c r="AN35" s="199"/>
      <c r="AO35" s="199"/>
      <c r="AP35" s="41"/>
      <c r="AQ35" s="45"/>
    </row>
    <row r="36" spans="2:57" s="1" customFormat="1" ht="6.95" customHeight="1"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7"/>
    </row>
    <row r="37" spans="2:57" s="1" customFormat="1" ht="25.9" customHeight="1">
      <c r="B37" s="35"/>
      <c r="C37" s="46"/>
      <c r="D37" s="47" t="s">
        <v>43</v>
      </c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9" t="s">
        <v>44</v>
      </c>
      <c r="U37" s="48"/>
      <c r="V37" s="48"/>
      <c r="W37" s="48"/>
      <c r="X37" s="201" t="s">
        <v>45</v>
      </c>
      <c r="Y37" s="202"/>
      <c r="Z37" s="202"/>
      <c r="AA37" s="202"/>
      <c r="AB37" s="202"/>
      <c r="AC37" s="48"/>
      <c r="AD37" s="48"/>
      <c r="AE37" s="48"/>
      <c r="AF37" s="48"/>
      <c r="AG37" s="48"/>
      <c r="AH37" s="48"/>
      <c r="AI37" s="48"/>
      <c r="AJ37" s="48"/>
      <c r="AK37" s="203">
        <f>SUM(AK29:AK35)</f>
        <v>0</v>
      </c>
      <c r="AL37" s="202"/>
      <c r="AM37" s="202"/>
      <c r="AN37" s="202"/>
      <c r="AO37" s="204"/>
      <c r="AP37" s="46"/>
      <c r="AQ37" s="37"/>
    </row>
    <row r="38" spans="2:57" s="1" customFormat="1" ht="14.45" customHeight="1"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7"/>
    </row>
    <row r="39" spans="2:57">
      <c r="B39" s="22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3"/>
    </row>
    <row r="40" spans="2:57">
      <c r="B40" s="22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3"/>
    </row>
    <row r="41" spans="2:57">
      <c r="B41" s="22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3"/>
    </row>
    <row r="42" spans="2:57">
      <c r="B42" s="22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3"/>
    </row>
    <row r="43" spans="2:57">
      <c r="B43" s="22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3"/>
    </row>
    <row r="44" spans="2:57">
      <c r="B44" s="22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3"/>
    </row>
    <row r="45" spans="2:57">
      <c r="B45" s="22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3"/>
    </row>
    <row r="46" spans="2:57">
      <c r="B46" s="22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3"/>
    </row>
    <row r="47" spans="2:57">
      <c r="B47" s="22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3"/>
    </row>
    <row r="48" spans="2:57">
      <c r="B48" s="22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3"/>
    </row>
    <row r="49" spans="2:43" s="1" customFormat="1" ht="15">
      <c r="B49" s="35"/>
      <c r="C49" s="36"/>
      <c r="D49" s="50" t="s">
        <v>46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2"/>
      <c r="AA49" s="36"/>
      <c r="AB49" s="36"/>
      <c r="AC49" s="50" t="s">
        <v>47</v>
      </c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2"/>
      <c r="AP49" s="36"/>
      <c r="AQ49" s="37"/>
    </row>
    <row r="50" spans="2:43">
      <c r="B50" s="22"/>
      <c r="C50" s="26"/>
      <c r="D50" s="53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54"/>
      <c r="AA50" s="26"/>
      <c r="AB50" s="26"/>
      <c r="AC50" s="53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54"/>
      <c r="AP50" s="26"/>
      <c r="AQ50" s="23"/>
    </row>
    <row r="51" spans="2:43">
      <c r="B51" s="22"/>
      <c r="C51" s="26"/>
      <c r="D51" s="53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54"/>
      <c r="AA51" s="26"/>
      <c r="AB51" s="26"/>
      <c r="AC51" s="53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54"/>
      <c r="AP51" s="26"/>
      <c r="AQ51" s="23"/>
    </row>
    <row r="52" spans="2:43">
      <c r="B52" s="22"/>
      <c r="C52" s="26"/>
      <c r="D52" s="53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54"/>
      <c r="AA52" s="26"/>
      <c r="AB52" s="26"/>
      <c r="AC52" s="53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54"/>
      <c r="AP52" s="26"/>
      <c r="AQ52" s="23"/>
    </row>
    <row r="53" spans="2:43">
      <c r="B53" s="22"/>
      <c r="C53" s="26"/>
      <c r="D53" s="53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54"/>
      <c r="AA53" s="26"/>
      <c r="AB53" s="26"/>
      <c r="AC53" s="53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54"/>
      <c r="AP53" s="26"/>
      <c r="AQ53" s="23"/>
    </row>
    <row r="54" spans="2:43">
      <c r="B54" s="22"/>
      <c r="C54" s="26"/>
      <c r="D54" s="53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54"/>
      <c r="AA54" s="26"/>
      <c r="AB54" s="26"/>
      <c r="AC54" s="53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54"/>
      <c r="AP54" s="26"/>
      <c r="AQ54" s="23"/>
    </row>
    <row r="55" spans="2:43">
      <c r="B55" s="22"/>
      <c r="C55" s="26"/>
      <c r="D55" s="53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54"/>
      <c r="AA55" s="26"/>
      <c r="AB55" s="26"/>
      <c r="AC55" s="53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54"/>
      <c r="AP55" s="26"/>
      <c r="AQ55" s="23"/>
    </row>
    <row r="56" spans="2:43">
      <c r="B56" s="22"/>
      <c r="C56" s="26"/>
      <c r="D56" s="53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54"/>
      <c r="AA56" s="26"/>
      <c r="AB56" s="26"/>
      <c r="AC56" s="53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54"/>
      <c r="AP56" s="26"/>
      <c r="AQ56" s="23"/>
    </row>
    <row r="57" spans="2:43">
      <c r="B57" s="22"/>
      <c r="C57" s="26"/>
      <c r="D57" s="53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54"/>
      <c r="AA57" s="26"/>
      <c r="AB57" s="26"/>
      <c r="AC57" s="53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54"/>
      <c r="AP57" s="26"/>
      <c r="AQ57" s="23"/>
    </row>
    <row r="58" spans="2:43" s="1" customFormat="1" ht="15">
      <c r="B58" s="35"/>
      <c r="C58" s="36"/>
      <c r="D58" s="55" t="s">
        <v>48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7" t="s">
        <v>49</v>
      </c>
      <c r="S58" s="56"/>
      <c r="T58" s="56"/>
      <c r="U58" s="56"/>
      <c r="V58" s="56"/>
      <c r="W58" s="56"/>
      <c r="X58" s="56"/>
      <c r="Y58" s="56"/>
      <c r="Z58" s="58"/>
      <c r="AA58" s="36"/>
      <c r="AB58" s="36"/>
      <c r="AC58" s="55" t="s">
        <v>48</v>
      </c>
      <c r="AD58" s="56"/>
      <c r="AE58" s="56"/>
      <c r="AF58" s="56"/>
      <c r="AG58" s="56"/>
      <c r="AH58" s="56"/>
      <c r="AI58" s="56"/>
      <c r="AJ58" s="56"/>
      <c r="AK58" s="56"/>
      <c r="AL58" s="56"/>
      <c r="AM58" s="57" t="s">
        <v>49</v>
      </c>
      <c r="AN58" s="56"/>
      <c r="AO58" s="58"/>
      <c r="AP58" s="36"/>
      <c r="AQ58" s="37"/>
    </row>
    <row r="59" spans="2:43">
      <c r="B59" s="22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3"/>
    </row>
    <row r="60" spans="2:43" s="1" customFormat="1" ht="15">
      <c r="B60" s="35"/>
      <c r="C60" s="36"/>
      <c r="D60" s="50" t="s">
        <v>50</v>
      </c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2"/>
      <c r="AA60" s="36"/>
      <c r="AB60" s="36"/>
      <c r="AC60" s="50" t="s">
        <v>51</v>
      </c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2"/>
      <c r="AP60" s="36"/>
      <c r="AQ60" s="37"/>
    </row>
    <row r="61" spans="2:43">
      <c r="B61" s="22"/>
      <c r="C61" s="26"/>
      <c r="D61" s="53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54"/>
      <c r="AA61" s="26"/>
      <c r="AB61" s="26"/>
      <c r="AC61" s="53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54"/>
      <c r="AP61" s="26"/>
      <c r="AQ61" s="23"/>
    </row>
    <row r="62" spans="2:43">
      <c r="B62" s="22"/>
      <c r="C62" s="26"/>
      <c r="D62" s="53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54"/>
      <c r="AA62" s="26"/>
      <c r="AB62" s="26"/>
      <c r="AC62" s="53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54"/>
      <c r="AP62" s="26"/>
      <c r="AQ62" s="23"/>
    </row>
    <row r="63" spans="2:43">
      <c r="B63" s="22"/>
      <c r="C63" s="26"/>
      <c r="D63" s="53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54"/>
      <c r="AA63" s="26"/>
      <c r="AB63" s="26"/>
      <c r="AC63" s="53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54"/>
      <c r="AP63" s="26"/>
      <c r="AQ63" s="23"/>
    </row>
    <row r="64" spans="2:43">
      <c r="B64" s="22"/>
      <c r="C64" s="26"/>
      <c r="D64" s="53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54"/>
      <c r="AA64" s="26"/>
      <c r="AB64" s="26"/>
      <c r="AC64" s="53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54"/>
      <c r="AP64" s="26"/>
      <c r="AQ64" s="23"/>
    </row>
    <row r="65" spans="2:43">
      <c r="B65" s="22"/>
      <c r="C65" s="26"/>
      <c r="D65" s="53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54"/>
      <c r="AA65" s="26"/>
      <c r="AB65" s="26"/>
      <c r="AC65" s="53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54"/>
      <c r="AP65" s="26"/>
      <c r="AQ65" s="23"/>
    </row>
    <row r="66" spans="2:43">
      <c r="B66" s="22"/>
      <c r="C66" s="26"/>
      <c r="D66" s="53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54"/>
      <c r="AA66" s="26"/>
      <c r="AB66" s="26"/>
      <c r="AC66" s="53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54"/>
      <c r="AP66" s="26"/>
      <c r="AQ66" s="23"/>
    </row>
    <row r="67" spans="2:43">
      <c r="B67" s="22"/>
      <c r="C67" s="26"/>
      <c r="D67" s="53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54"/>
      <c r="AA67" s="26"/>
      <c r="AB67" s="26"/>
      <c r="AC67" s="53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54"/>
      <c r="AP67" s="26"/>
      <c r="AQ67" s="23"/>
    </row>
    <row r="68" spans="2:43">
      <c r="B68" s="22"/>
      <c r="C68" s="26"/>
      <c r="D68" s="53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54"/>
      <c r="AA68" s="26"/>
      <c r="AB68" s="26"/>
      <c r="AC68" s="53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54"/>
      <c r="AP68" s="26"/>
      <c r="AQ68" s="23"/>
    </row>
    <row r="69" spans="2:43" s="1" customFormat="1" ht="15">
      <c r="B69" s="35"/>
      <c r="C69" s="36"/>
      <c r="D69" s="55" t="s">
        <v>48</v>
      </c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7" t="s">
        <v>49</v>
      </c>
      <c r="S69" s="56"/>
      <c r="T69" s="56"/>
      <c r="U69" s="56"/>
      <c r="V69" s="56"/>
      <c r="W69" s="56"/>
      <c r="X69" s="56"/>
      <c r="Y69" s="56"/>
      <c r="Z69" s="58"/>
      <c r="AA69" s="36"/>
      <c r="AB69" s="36"/>
      <c r="AC69" s="55" t="s">
        <v>48</v>
      </c>
      <c r="AD69" s="56"/>
      <c r="AE69" s="56"/>
      <c r="AF69" s="56"/>
      <c r="AG69" s="56"/>
      <c r="AH69" s="56"/>
      <c r="AI69" s="56"/>
      <c r="AJ69" s="56"/>
      <c r="AK69" s="56"/>
      <c r="AL69" s="56"/>
      <c r="AM69" s="57" t="s">
        <v>49</v>
      </c>
      <c r="AN69" s="56"/>
      <c r="AO69" s="58"/>
      <c r="AP69" s="36"/>
      <c r="AQ69" s="37"/>
    </row>
    <row r="70" spans="2:43" s="1" customFormat="1" ht="6.95" customHeight="1">
      <c r="B70" s="35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7"/>
    </row>
    <row r="71" spans="2:43" s="1" customFormat="1" ht="6.95" customHeight="1"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1"/>
    </row>
    <row r="75" spans="2:43" s="1" customFormat="1" ht="6.95" customHeight="1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4"/>
    </row>
    <row r="76" spans="2:43" s="1" customFormat="1" ht="36.950000000000003" customHeight="1">
      <c r="B76" s="35"/>
      <c r="C76" s="185" t="s">
        <v>52</v>
      </c>
      <c r="D76" s="186"/>
      <c r="E76" s="186"/>
      <c r="F76" s="186"/>
      <c r="G76" s="186"/>
      <c r="H76" s="186"/>
      <c r="I76" s="186"/>
      <c r="J76" s="186"/>
      <c r="K76" s="186"/>
      <c r="L76" s="186"/>
      <c r="M76" s="186"/>
      <c r="N76" s="186"/>
      <c r="O76" s="186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  <c r="AA76" s="186"/>
      <c r="AB76" s="186"/>
      <c r="AC76" s="186"/>
      <c r="AD76" s="186"/>
      <c r="AE76" s="186"/>
      <c r="AF76" s="186"/>
      <c r="AG76" s="186"/>
      <c r="AH76" s="186"/>
      <c r="AI76" s="186"/>
      <c r="AJ76" s="186"/>
      <c r="AK76" s="186"/>
      <c r="AL76" s="186"/>
      <c r="AM76" s="186"/>
      <c r="AN76" s="186"/>
      <c r="AO76" s="186"/>
      <c r="AP76" s="186"/>
      <c r="AQ76" s="37"/>
    </row>
    <row r="77" spans="2:43" s="3" customFormat="1" ht="14.45" customHeight="1">
      <c r="B77" s="65"/>
      <c r="C77" s="30" t="s">
        <v>14</v>
      </c>
      <c r="D77" s="66"/>
      <c r="E77" s="66"/>
      <c r="F77" s="66"/>
      <c r="G77" s="66"/>
      <c r="H77" s="66"/>
      <c r="I77" s="66"/>
      <c r="J77" s="66"/>
      <c r="K77" s="66"/>
      <c r="L77" s="66" t="str">
        <f>K5</f>
        <v>3/7/2017-2</v>
      </c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7"/>
    </row>
    <row r="78" spans="2:43" s="4" customFormat="1" ht="36.950000000000003" customHeight="1">
      <c r="B78" s="68"/>
      <c r="C78" s="69" t="s">
        <v>17</v>
      </c>
      <c r="D78" s="70"/>
      <c r="E78" s="70"/>
      <c r="F78" s="70"/>
      <c r="G78" s="70"/>
      <c r="H78" s="70"/>
      <c r="I78" s="70"/>
      <c r="J78" s="70"/>
      <c r="K78" s="70"/>
      <c r="L78" s="205" t="str">
        <f>K6</f>
        <v>Základná škola Gorkého - Ulica Maxima Gorkého</v>
      </c>
      <c r="M78" s="206"/>
      <c r="N78" s="206"/>
      <c r="O78" s="206"/>
      <c r="P78" s="206"/>
      <c r="Q78" s="206"/>
      <c r="R78" s="206"/>
      <c r="S78" s="206"/>
      <c r="T78" s="206"/>
      <c r="U78" s="206"/>
      <c r="V78" s="206"/>
      <c r="W78" s="206"/>
      <c r="X78" s="206"/>
      <c r="Y78" s="206"/>
      <c r="Z78" s="206"/>
      <c r="AA78" s="206"/>
      <c r="AB78" s="206"/>
      <c r="AC78" s="206"/>
      <c r="AD78" s="206"/>
      <c r="AE78" s="206"/>
      <c r="AF78" s="206"/>
      <c r="AG78" s="206"/>
      <c r="AH78" s="206"/>
      <c r="AI78" s="206"/>
      <c r="AJ78" s="206"/>
      <c r="AK78" s="206"/>
      <c r="AL78" s="206"/>
      <c r="AM78" s="206"/>
      <c r="AN78" s="206"/>
      <c r="AO78" s="206"/>
      <c r="AP78" s="70"/>
      <c r="AQ78" s="71"/>
    </row>
    <row r="79" spans="2:43" s="1" customFormat="1" ht="6.95" customHeight="1"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7"/>
    </row>
    <row r="80" spans="2:43" s="1" customFormat="1" ht="15">
      <c r="B80" s="35"/>
      <c r="C80" s="30" t="s">
        <v>21</v>
      </c>
      <c r="D80" s="36"/>
      <c r="E80" s="36"/>
      <c r="F80" s="36"/>
      <c r="G80" s="36"/>
      <c r="H80" s="36"/>
      <c r="I80" s="36"/>
      <c r="J80" s="36"/>
      <c r="K80" s="36"/>
      <c r="L80" s="72" t="str">
        <f>IF(K8="","",K8)</f>
        <v xml:space="preserve"> </v>
      </c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0" t="s">
        <v>23</v>
      </c>
      <c r="AJ80" s="36"/>
      <c r="AK80" s="36"/>
      <c r="AL80" s="36"/>
      <c r="AM80" s="73" t="str">
        <f>IF(AN8= "","",AN8)</f>
        <v/>
      </c>
      <c r="AN80" s="36"/>
      <c r="AO80" s="36"/>
      <c r="AP80" s="36"/>
      <c r="AQ80" s="37"/>
    </row>
    <row r="81" spans="1:76" s="1" customFormat="1" ht="6.95" customHeight="1"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7"/>
    </row>
    <row r="82" spans="1:76" s="1" customFormat="1" ht="15">
      <c r="B82" s="35"/>
      <c r="C82" s="30" t="s">
        <v>24</v>
      </c>
      <c r="D82" s="36"/>
      <c r="E82" s="36"/>
      <c r="F82" s="36"/>
      <c r="G82" s="36"/>
      <c r="H82" s="36"/>
      <c r="I82" s="36"/>
      <c r="J82" s="36"/>
      <c r="K82" s="36"/>
      <c r="L82" s="66" t="str">
        <f>IF(E11= "","",E11)</f>
        <v xml:space="preserve"> </v>
      </c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0" t="s">
        <v>28</v>
      </c>
      <c r="AJ82" s="36"/>
      <c r="AK82" s="36"/>
      <c r="AL82" s="36"/>
      <c r="AM82" s="207" t="str">
        <f>IF(E17="","",E17)</f>
        <v xml:space="preserve"> </v>
      </c>
      <c r="AN82" s="207"/>
      <c r="AO82" s="207"/>
      <c r="AP82" s="207"/>
      <c r="AQ82" s="37"/>
      <c r="AS82" s="208" t="s">
        <v>53</v>
      </c>
      <c r="AT82" s="209"/>
      <c r="AU82" s="51"/>
      <c r="AV82" s="51"/>
      <c r="AW82" s="51"/>
      <c r="AX82" s="51"/>
      <c r="AY82" s="51"/>
      <c r="AZ82" s="51"/>
      <c r="BA82" s="51"/>
      <c r="BB82" s="51"/>
      <c r="BC82" s="51"/>
      <c r="BD82" s="52"/>
    </row>
    <row r="83" spans="1:76" s="1" customFormat="1" ht="15">
      <c r="B83" s="35"/>
      <c r="C83" s="30" t="s">
        <v>27</v>
      </c>
      <c r="D83" s="36"/>
      <c r="E83" s="36"/>
      <c r="F83" s="36"/>
      <c r="G83" s="36"/>
      <c r="H83" s="36"/>
      <c r="I83" s="36"/>
      <c r="J83" s="36"/>
      <c r="K83" s="36"/>
      <c r="L83" s="66">
        <f>IF(E14= "Vyplň údaj","",E14)</f>
        <v>0</v>
      </c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0" t="s">
        <v>31</v>
      </c>
      <c r="AJ83" s="36"/>
      <c r="AK83" s="36"/>
      <c r="AL83" s="36"/>
      <c r="AM83" s="207" t="str">
        <f>IF(E20="","",E20)</f>
        <v xml:space="preserve"> </v>
      </c>
      <c r="AN83" s="207"/>
      <c r="AO83" s="207"/>
      <c r="AP83" s="207"/>
      <c r="AQ83" s="37"/>
      <c r="AS83" s="210"/>
      <c r="AT83" s="211"/>
      <c r="AU83" s="36"/>
      <c r="AV83" s="36"/>
      <c r="AW83" s="36"/>
      <c r="AX83" s="36"/>
      <c r="AY83" s="36"/>
      <c r="AZ83" s="36"/>
      <c r="BA83" s="36"/>
      <c r="BB83" s="36"/>
      <c r="BC83" s="36"/>
      <c r="BD83" s="74"/>
    </row>
    <row r="84" spans="1:76" s="1" customFormat="1" ht="10.9" customHeight="1">
      <c r="B84" s="35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7"/>
      <c r="AS84" s="210"/>
      <c r="AT84" s="211"/>
      <c r="AU84" s="36"/>
      <c r="AV84" s="36"/>
      <c r="AW84" s="36"/>
      <c r="AX84" s="36"/>
      <c r="AY84" s="36"/>
      <c r="AZ84" s="36"/>
      <c r="BA84" s="36"/>
      <c r="BB84" s="36"/>
      <c r="BC84" s="36"/>
      <c r="BD84" s="74"/>
    </row>
    <row r="85" spans="1:76" s="1" customFormat="1" ht="29.25" customHeight="1">
      <c r="B85" s="35"/>
      <c r="C85" s="212" t="s">
        <v>54</v>
      </c>
      <c r="D85" s="213"/>
      <c r="E85" s="213"/>
      <c r="F85" s="213"/>
      <c r="G85" s="213"/>
      <c r="H85" s="75"/>
      <c r="I85" s="214" t="s">
        <v>55</v>
      </c>
      <c r="J85" s="213"/>
      <c r="K85" s="213"/>
      <c r="L85" s="213"/>
      <c r="M85" s="213"/>
      <c r="N85" s="213"/>
      <c r="O85" s="213"/>
      <c r="P85" s="213"/>
      <c r="Q85" s="213"/>
      <c r="R85" s="213"/>
      <c r="S85" s="213"/>
      <c r="T85" s="213"/>
      <c r="U85" s="213"/>
      <c r="V85" s="213"/>
      <c r="W85" s="213"/>
      <c r="X85" s="213"/>
      <c r="Y85" s="213"/>
      <c r="Z85" s="213"/>
      <c r="AA85" s="213"/>
      <c r="AB85" s="213"/>
      <c r="AC85" s="213"/>
      <c r="AD85" s="213"/>
      <c r="AE85" s="213"/>
      <c r="AF85" s="213"/>
      <c r="AG85" s="214" t="s">
        <v>56</v>
      </c>
      <c r="AH85" s="213"/>
      <c r="AI85" s="213"/>
      <c r="AJ85" s="213"/>
      <c r="AK85" s="213"/>
      <c r="AL85" s="213"/>
      <c r="AM85" s="213"/>
      <c r="AN85" s="214" t="s">
        <v>57</v>
      </c>
      <c r="AO85" s="213"/>
      <c r="AP85" s="215"/>
      <c r="AQ85" s="37"/>
      <c r="AS85" s="76" t="s">
        <v>58</v>
      </c>
      <c r="AT85" s="77" t="s">
        <v>59</v>
      </c>
      <c r="AU85" s="77" t="s">
        <v>60</v>
      </c>
      <c r="AV85" s="77" t="s">
        <v>61</v>
      </c>
      <c r="AW85" s="77" t="s">
        <v>62</v>
      </c>
      <c r="AX85" s="77" t="s">
        <v>63</v>
      </c>
      <c r="AY85" s="77" t="s">
        <v>64</v>
      </c>
      <c r="AZ85" s="77" t="s">
        <v>65</v>
      </c>
      <c r="BA85" s="77" t="s">
        <v>66</v>
      </c>
      <c r="BB85" s="77" t="s">
        <v>67</v>
      </c>
      <c r="BC85" s="77" t="s">
        <v>68</v>
      </c>
      <c r="BD85" s="78" t="s">
        <v>69</v>
      </c>
    </row>
    <row r="86" spans="1:76" s="1" customFormat="1" ht="10.9" customHeight="1"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7"/>
      <c r="AS86" s="79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2"/>
    </row>
    <row r="87" spans="1:76" s="4" customFormat="1" ht="32.450000000000003" customHeight="1">
      <c r="B87" s="68"/>
      <c r="C87" s="80" t="s">
        <v>70</v>
      </c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219">
        <f>ROUND(AG88+SUM(AG89:AG91)+SUM(AG96:AG101),2)</f>
        <v>0</v>
      </c>
      <c r="AH87" s="219"/>
      <c r="AI87" s="219"/>
      <c r="AJ87" s="219"/>
      <c r="AK87" s="219"/>
      <c r="AL87" s="219"/>
      <c r="AM87" s="219"/>
      <c r="AN87" s="220">
        <f t="shared" ref="AN87:AN101" si="0">SUM(AG87,AT87)</f>
        <v>0</v>
      </c>
      <c r="AO87" s="220"/>
      <c r="AP87" s="220"/>
      <c r="AQ87" s="71"/>
      <c r="AS87" s="82">
        <f>ROUND(AS88+SUM(AS89:AS91)+SUM(AS96:AS101),2)</f>
        <v>0</v>
      </c>
      <c r="AT87" s="83">
        <f t="shared" ref="AT87:AT101" si="1">ROUND(SUM(AV87:AW87),2)</f>
        <v>0</v>
      </c>
      <c r="AU87" s="84">
        <f>ROUND(AU88+SUM(AU89:AU91)+SUM(AU96:AU101),5)</f>
        <v>0</v>
      </c>
      <c r="AV87" s="83">
        <f>ROUND(AZ87*L31,2)</f>
        <v>0</v>
      </c>
      <c r="AW87" s="83">
        <f>ROUND(BA87*L32,2)</f>
        <v>0</v>
      </c>
      <c r="AX87" s="83">
        <f>ROUND(BB87*L31,2)</f>
        <v>0</v>
      </c>
      <c r="AY87" s="83">
        <f>ROUND(BC87*L32,2)</f>
        <v>0</v>
      </c>
      <c r="AZ87" s="83">
        <f>ROUND(AZ88+SUM(AZ89:AZ91)+SUM(AZ96:AZ101),2)</f>
        <v>0</v>
      </c>
      <c r="BA87" s="83">
        <f>ROUND(BA88+SUM(BA89:BA91)+SUM(BA96:BA101),2)</f>
        <v>0</v>
      </c>
      <c r="BB87" s="83">
        <f>ROUND(BB88+SUM(BB89:BB91)+SUM(BB96:BB101),2)</f>
        <v>0</v>
      </c>
      <c r="BC87" s="83">
        <f>ROUND(BC88+SUM(BC89:BC91)+SUM(BC96:BC101),2)</f>
        <v>0</v>
      </c>
      <c r="BD87" s="85">
        <f>ROUND(BD88+SUM(BD89:BD91)+SUM(BD96:BD101),2)</f>
        <v>0</v>
      </c>
      <c r="BS87" s="86" t="s">
        <v>71</v>
      </c>
      <c r="BT87" s="86" t="s">
        <v>72</v>
      </c>
      <c r="BV87" s="86" t="s">
        <v>73</v>
      </c>
      <c r="BW87" s="86" t="s">
        <v>74</v>
      </c>
      <c r="BX87" s="86" t="s">
        <v>75</v>
      </c>
    </row>
    <row r="88" spans="1:76" s="5" customFormat="1" ht="37.5" customHeight="1">
      <c r="A88" s="87" t="s">
        <v>76</v>
      </c>
      <c r="B88" s="88"/>
      <c r="C88" s="89"/>
      <c r="D88" s="218" t="s">
        <v>15</v>
      </c>
      <c r="E88" s="218"/>
      <c r="F88" s="218"/>
      <c r="G88" s="218"/>
      <c r="H88" s="218"/>
      <c r="I88" s="90"/>
      <c r="J88" s="218" t="s">
        <v>18</v>
      </c>
      <c r="K88" s="218"/>
      <c r="L88" s="218"/>
      <c r="M88" s="218"/>
      <c r="N88" s="218"/>
      <c r="O88" s="218"/>
      <c r="P88" s="218"/>
      <c r="Q88" s="218"/>
      <c r="R88" s="218"/>
      <c r="S88" s="218"/>
      <c r="T88" s="218"/>
      <c r="U88" s="218"/>
      <c r="V88" s="218"/>
      <c r="W88" s="218"/>
      <c r="X88" s="218"/>
      <c r="Y88" s="218"/>
      <c r="Z88" s="218"/>
      <c r="AA88" s="218"/>
      <c r="AB88" s="218"/>
      <c r="AC88" s="218"/>
      <c r="AD88" s="218"/>
      <c r="AE88" s="218"/>
      <c r="AF88" s="218"/>
      <c r="AG88" s="216">
        <f>'3-7-2017-2 - Základná ško...'!M29</f>
        <v>0</v>
      </c>
      <c r="AH88" s="217"/>
      <c r="AI88" s="217"/>
      <c r="AJ88" s="217"/>
      <c r="AK88" s="217"/>
      <c r="AL88" s="217"/>
      <c r="AM88" s="217"/>
      <c r="AN88" s="216">
        <f t="shared" si="0"/>
        <v>0</v>
      </c>
      <c r="AO88" s="217"/>
      <c r="AP88" s="217"/>
      <c r="AQ88" s="91"/>
      <c r="AS88" s="92">
        <f>'3-7-2017-2 - Základná ško...'!M27</f>
        <v>0</v>
      </c>
      <c r="AT88" s="93">
        <f t="shared" si="1"/>
        <v>0</v>
      </c>
      <c r="AU88" s="94">
        <f>'3-7-2017-2 - Základná ško...'!W114</f>
        <v>0</v>
      </c>
      <c r="AV88" s="93">
        <f>'3-7-2017-2 - Základná ško...'!M31</f>
        <v>0</v>
      </c>
      <c r="AW88" s="93">
        <f>'3-7-2017-2 - Základná ško...'!M32</f>
        <v>0</v>
      </c>
      <c r="AX88" s="93">
        <f>'3-7-2017-2 - Základná ško...'!M33</f>
        <v>0</v>
      </c>
      <c r="AY88" s="93">
        <f>'3-7-2017-2 - Základná ško...'!M34</f>
        <v>0</v>
      </c>
      <c r="AZ88" s="93">
        <f>'3-7-2017-2 - Základná ško...'!H31</f>
        <v>0</v>
      </c>
      <c r="BA88" s="93">
        <f>'3-7-2017-2 - Základná ško...'!H32</f>
        <v>0</v>
      </c>
      <c r="BB88" s="93">
        <f>'3-7-2017-2 - Základná ško...'!H33</f>
        <v>0</v>
      </c>
      <c r="BC88" s="93">
        <f>'3-7-2017-2 - Základná ško...'!H34</f>
        <v>0</v>
      </c>
      <c r="BD88" s="95">
        <f>'3-7-2017-2 - Základná ško...'!H35</f>
        <v>0</v>
      </c>
      <c r="BT88" s="96" t="s">
        <v>77</v>
      </c>
      <c r="BU88" s="96" t="s">
        <v>78</v>
      </c>
      <c r="BV88" s="96" t="s">
        <v>73</v>
      </c>
      <c r="BW88" s="96" t="s">
        <v>74</v>
      </c>
      <c r="BX88" s="96" t="s">
        <v>75</v>
      </c>
    </row>
    <row r="89" spans="1:76" s="5" customFormat="1" ht="22.5" customHeight="1">
      <c r="A89" s="87" t="s">
        <v>76</v>
      </c>
      <c r="B89" s="88"/>
      <c r="C89" s="89"/>
      <c r="D89" s="218" t="s">
        <v>79</v>
      </c>
      <c r="E89" s="218"/>
      <c r="F89" s="218"/>
      <c r="G89" s="218"/>
      <c r="H89" s="218"/>
      <c r="I89" s="90"/>
      <c r="J89" s="218" t="s">
        <v>80</v>
      </c>
      <c r="K89" s="218"/>
      <c r="L89" s="218"/>
      <c r="M89" s="218"/>
      <c r="N89" s="218"/>
      <c r="O89" s="218"/>
      <c r="P89" s="218"/>
      <c r="Q89" s="218"/>
      <c r="R89" s="218"/>
      <c r="S89" s="218"/>
      <c r="T89" s="218"/>
      <c r="U89" s="218"/>
      <c r="V89" s="218"/>
      <c r="W89" s="218"/>
      <c r="X89" s="218"/>
      <c r="Y89" s="218"/>
      <c r="Z89" s="218"/>
      <c r="AA89" s="218"/>
      <c r="AB89" s="218"/>
      <c r="AC89" s="218"/>
      <c r="AD89" s="218"/>
      <c r="AE89" s="218"/>
      <c r="AF89" s="218"/>
      <c r="AG89" s="216">
        <f>'SO 01 - Príprava územia'!M30</f>
        <v>0</v>
      </c>
      <c r="AH89" s="217"/>
      <c r="AI89" s="217"/>
      <c r="AJ89" s="217"/>
      <c r="AK89" s="217"/>
      <c r="AL89" s="217"/>
      <c r="AM89" s="217"/>
      <c r="AN89" s="216">
        <f t="shared" si="0"/>
        <v>0</v>
      </c>
      <c r="AO89" s="217"/>
      <c r="AP89" s="217"/>
      <c r="AQ89" s="91"/>
      <c r="AS89" s="92">
        <f>'SO 01 - Príprava územia'!M28</f>
        <v>0</v>
      </c>
      <c r="AT89" s="93">
        <f t="shared" si="1"/>
        <v>0</v>
      </c>
      <c r="AU89" s="94">
        <f>'SO 01 - Príprava územia'!W121</f>
        <v>0</v>
      </c>
      <c r="AV89" s="93">
        <f>'SO 01 - Príprava územia'!M32</f>
        <v>0</v>
      </c>
      <c r="AW89" s="93">
        <f>'SO 01 - Príprava územia'!M33</f>
        <v>0</v>
      </c>
      <c r="AX89" s="93">
        <f>'SO 01 - Príprava územia'!M34</f>
        <v>0</v>
      </c>
      <c r="AY89" s="93">
        <f>'SO 01 - Príprava územia'!M35</f>
        <v>0</v>
      </c>
      <c r="AZ89" s="93">
        <f>'SO 01 - Príprava územia'!H32</f>
        <v>0</v>
      </c>
      <c r="BA89" s="93">
        <f>'SO 01 - Príprava územia'!H33</f>
        <v>0</v>
      </c>
      <c r="BB89" s="93">
        <f>'SO 01 - Príprava územia'!H34</f>
        <v>0</v>
      </c>
      <c r="BC89" s="93">
        <f>'SO 01 - Príprava územia'!H35</f>
        <v>0</v>
      </c>
      <c r="BD89" s="95">
        <f>'SO 01 - Príprava územia'!H36</f>
        <v>0</v>
      </c>
      <c r="BT89" s="96" t="s">
        <v>77</v>
      </c>
      <c r="BV89" s="96" t="s">
        <v>73</v>
      </c>
      <c r="BW89" s="96" t="s">
        <v>81</v>
      </c>
      <c r="BX89" s="96" t="s">
        <v>74</v>
      </c>
    </row>
    <row r="90" spans="1:76" s="5" customFormat="1" ht="22.5" customHeight="1">
      <c r="A90" s="87" t="s">
        <v>76</v>
      </c>
      <c r="B90" s="88"/>
      <c r="C90" s="89"/>
      <c r="D90" s="218" t="s">
        <v>82</v>
      </c>
      <c r="E90" s="218"/>
      <c r="F90" s="218"/>
      <c r="G90" s="218"/>
      <c r="H90" s="218"/>
      <c r="I90" s="90"/>
      <c r="J90" s="218" t="s">
        <v>83</v>
      </c>
      <c r="K90" s="218"/>
      <c r="L90" s="218"/>
      <c r="M90" s="218"/>
      <c r="N90" s="218"/>
      <c r="O90" s="218"/>
      <c r="P90" s="218"/>
      <c r="Q90" s="218"/>
      <c r="R90" s="218"/>
      <c r="S90" s="218"/>
      <c r="T90" s="218"/>
      <c r="U90" s="218"/>
      <c r="V90" s="218"/>
      <c r="W90" s="218"/>
      <c r="X90" s="218"/>
      <c r="Y90" s="218"/>
      <c r="Z90" s="218"/>
      <c r="AA90" s="218"/>
      <c r="AB90" s="218"/>
      <c r="AC90" s="218"/>
      <c r="AD90" s="218"/>
      <c r="AE90" s="218"/>
      <c r="AF90" s="218"/>
      <c r="AG90" s="216">
        <f>'SO 02 - Športové ihriská'!M30</f>
        <v>0</v>
      </c>
      <c r="AH90" s="217"/>
      <c r="AI90" s="217"/>
      <c r="AJ90" s="217"/>
      <c r="AK90" s="217"/>
      <c r="AL90" s="217"/>
      <c r="AM90" s="217"/>
      <c r="AN90" s="216">
        <f t="shared" si="0"/>
        <v>0</v>
      </c>
      <c r="AO90" s="217"/>
      <c r="AP90" s="217"/>
      <c r="AQ90" s="91"/>
      <c r="AS90" s="92">
        <f>'SO 02 - Športové ihriská'!M28</f>
        <v>0</v>
      </c>
      <c r="AT90" s="93">
        <f t="shared" si="1"/>
        <v>0</v>
      </c>
      <c r="AU90" s="94">
        <f>'SO 02 - Športové ihriská'!W124</f>
        <v>0</v>
      </c>
      <c r="AV90" s="93">
        <f>'SO 02 - Športové ihriská'!M32</f>
        <v>0</v>
      </c>
      <c r="AW90" s="93">
        <f>'SO 02 - Športové ihriská'!M33</f>
        <v>0</v>
      </c>
      <c r="AX90" s="93">
        <f>'SO 02 - Športové ihriská'!M34</f>
        <v>0</v>
      </c>
      <c r="AY90" s="93">
        <f>'SO 02 - Športové ihriská'!M35</f>
        <v>0</v>
      </c>
      <c r="AZ90" s="93">
        <f>'SO 02 - Športové ihriská'!H32</f>
        <v>0</v>
      </c>
      <c r="BA90" s="93">
        <f>'SO 02 - Športové ihriská'!H33</f>
        <v>0</v>
      </c>
      <c r="BB90" s="93">
        <f>'SO 02 - Športové ihriská'!H34</f>
        <v>0</v>
      </c>
      <c r="BC90" s="93">
        <f>'SO 02 - Športové ihriská'!H35</f>
        <v>0</v>
      </c>
      <c r="BD90" s="95">
        <f>'SO 02 - Športové ihriská'!H36</f>
        <v>0</v>
      </c>
      <c r="BT90" s="96" t="s">
        <v>77</v>
      </c>
      <c r="BV90" s="96" t="s">
        <v>73</v>
      </c>
      <c r="BW90" s="96" t="s">
        <v>84</v>
      </c>
      <c r="BX90" s="96" t="s">
        <v>74</v>
      </c>
    </row>
    <row r="91" spans="1:76" s="5" customFormat="1" ht="22.5" customHeight="1">
      <c r="B91" s="88"/>
      <c r="C91" s="89"/>
      <c r="D91" s="218" t="s">
        <v>85</v>
      </c>
      <c r="E91" s="218"/>
      <c r="F91" s="218"/>
      <c r="G91" s="218"/>
      <c r="H91" s="218"/>
      <c r="I91" s="90"/>
      <c r="J91" s="218" t="s">
        <v>86</v>
      </c>
      <c r="K91" s="218"/>
      <c r="L91" s="218"/>
      <c r="M91" s="218"/>
      <c r="N91" s="218"/>
      <c r="O91" s="218"/>
      <c r="P91" s="218"/>
      <c r="Q91" s="218"/>
      <c r="R91" s="218"/>
      <c r="S91" s="218"/>
      <c r="T91" s="218"/>
      <c r="U91" s="218"/>
      <c r="V91" s="218"/>
      <c r="W91" s="218"/>
      <c r="X91" s="218"/>
      <c r="Y91" s="218"/>
      <c r="Z91" s="218"/>
      <c r="AA91" s="218"/>
      <c r="AB91" s="218"/>
      <c r="AC91" s="218"/>
      <c r="AD91" s="218"/>
      <c r="AE91" s="218"/>
      <c r="AF91" s="218"/>
      <c r="AG91" s="221">
        <f>ROUND(SUM(AG92:AG95),2)</f>
        <v>0</v>
      </c>
      <c r="AH91" s="217"/>
      <c r="AI91" s="217"/>
      <c r="AJ91" s="217"/>
      <c r="AK91" s="217"/>
      <c r="AL91" s="217"/>
      <c r="AM91" s="217"/>
      <c r="AN91" s="216">
        <f t="shared" si="0"/>
        <v>0</v>
      </c>
      <c r="AO91" s="217"/>
      <c r="AP91" s="217"/>
      <c r="AQ91" s="91"/>
      <c r="AS91" s="92">
        <f>ROUND(SUM(AS92:AS95),2)</f>
        <v>0</v>
      </c>
      <c r="AT91" s="93">
        <f t="shared" si="1"/>
        <v>0</v>
      </c>
      <c r="AU91" s="94">
        <f>ROUND(SUM(AU92:AU95),5)</f>
        <v>0</v>
      </c>
      <c r="AV91" s="93">
        <f>ROUND(AZ91*L31,2)</f>
        <v>0</v>
      </c>
      <c r="AW91" s="93">
        <f>ROUND(BA91*L32,2)</f>
        <v>0</v>
      </c>
      <c r="AX91" s="93">
        <f>ROUND(BB91*L31,2)</f>
        <v>0</v>
      </c>
      <c r="AY91" s="93">
        <f>ROUND(BC91*L32,2)</f>
        <v>0</v>
      </c>
      <c r="AZ91" s="93">
        <f>ROUND(SUM(AZ92:AZ95),2)</f>
        <v>0</v>
      </c>
      <c r="BA91" s="93">
        <f>ROUND(SUM(BA92:BA95),2)</f>
        <v>0</v>
      </c>
      <c r="BB91" s="93">
        <f>ROUND(SUM(BB92:BB95),2)</f>
        <v>0</v>
      </c>
      <c r="BC91" s="93">
        <f>ROUND(SUM(BC92:BC95),2)</f>
        <v>0</v>
      </c>
      <c r="BD91" s="95">
        <f>ROUND(SUM(BD92:BD95),2)</f>
        <v>0</v>
      </c>
      <c r="BS91" s="96" t="s">
        <v>71</v>
      </c>
      <c r="BT91" s="96" t="s">
        <v>77</v>
      </c>
      <c r="BV91" s="96" t="s">
        <v>73</v>
      </c>
      <c r="BW91" s="96" t="s">
        <v>87</v>
      </c>
      <c r="BX91" s="96" t="s">
        <v>74</v>
      </c>
    </row>
    <row r="92" spans="1:76" s="6" customFormat="1" ht="22.5" customHeight="1">
      <c r="A92" s="87" t="s">
        <v>76</v>
      </c>
      <c r="B92" s="97"/>
      <c r="C92" s="98"/>
      <c r="D92" s="98"/>
      <c r="E92" s="224" t="s">
        <v>85</v>
      </c>
      <c r="F92" s="224"/>
      <c r="G92" s="224"/>
      <c r="H92" s="224"/>
      <c r="I92" s="224"/>
      <c r="J92" s="98"/>
      <c r="K92" s="224" t="s">
        <v>86</v>
      </c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2">
        <f>'SO 03 - Objekt dielne'!M30</f>
        <v>0</v>
      </c>
      <c r="AH92" s="223"/>
      <c r="AI92" s="223"/>
      <c r="AJ92" s="223"/>
      <c r="AK92" s="223"/>
      <c r="AL92" s="223"/>
      <c r="AM92" s="223"/>
      <c r="AN92" s="222">
        <f t="shared" si="0"/>
        <v>0</v>
      </c>
      <c r="AO92" s="223"/>
      <c r="AP92" s="223"/>
      <c r="AQ92" s="99"/>
      <c r="AS92" s="100">
        <f>'SO 03 - Objekt dielne'!M28</f>
        <v>0</v>
      </c>
      <c r="AT92" s="101">
        <f t="shared" si="1"/>
        <v>0</v>
      </c>
      <c r="AU92" s="102">
        <f>'SO 03 - Objekt dielne'!W116</f>
        <v>0</v>
      </c>
      <c r="AV92" s="101">
        <f>'SO 03 - Objekt dielne'!M32</f>
        <v>0</v>
      </c>
      <c r="AW92" s="101">
        <f>'SO 03 - Objekt dielne'!M33</f>
        <v>0</v>
      </c>
      <c r="AX92" s="101">
        <f>'SO 03 - Objekt dielne'!M34</f>
        <v>0</v>
      </c>
      <c r="AY92" s="101">
        <f>'SO 03 - Objekt dielne'!M35</f>
        <v>0</v>
      </c>
      <c r="AZ92" s="101">
        <f>'SO 03 - Objekt dielne'!H32</f>
        <v>0</v>
      </c>
      <c r="BA92" s="101">
        <f>'SO 03 - Objekt dielne'!H33</f>
        <v>0</v>
      </c>
      <c r="BB92" s="101">
        <f>'SO 03 - Objekt dielne'!H34</f>
        <v>0</v>
      </c>
      <c r="BC92" s="101">
        <f>'SO 03 - Objekt dielne'!H35</f>
        <v>0</v>
      </c>
      <c r="BD92" s="103">
        <f>'SO 03 - Objekt dielne'!H36</f>
        <v>0</v>
      </c>
      <c r="BT92" s="104" t="s">
        <v>88</v>
      </c>
      <c r="BU92" s="104" t="s">
        <v>78</v>
      </c>
      <c r="BV92" s="104" t="s">
        <v>73</v>
      </c>
      <c r="BW92" s="104" t="s">
        <v>87</v>
      </c>
      <c r="BX92" s="104" t="s">
        <v>74</v>
      </c>
    </row>
    <row r="93" spans="1:76" s="6" customFormat="1" ht="34.5" customHeight="1">
      <c r="A93" s="87" t="s">
        <v>76</v>
      </c>
      <c r="B93" s="97"/>
      <c r="C93" s="98"/>
      <c r="D93" s="98"/>
      <c r="E93" s="224" t="s">
        <v>89</v>
      </c>
      <c r="F93" s="224"/>
      <c r="G93" s="224"/>
      <c r="H93" s="224"/>
      <c r="I93" s="224"/>
      <c r="J93" s="98"/>
      <c r="K93" s="224" t="s">
        <v>86</v>
      </c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2">
        <f>'SO 03 -00 - Objekt dielne'!M31</f>
        <v>0</v>
      </c>
      <c r="AH93" s="223"/>
      <c r="AI93" s="223"/>
      <c r="AJ93" s="223"/>
      <c r="AK93" s="223"/>
      <c r="AL93" s="223"/>
      <c r="AM93" s="223"/>
      <c r="AN93" s="222">
        <f t="shared" si="0"/>
        <v>0</v>
      </c>
      <c r="AO93" s="223"/>
      <c r="AP93" s="223"/>
      <c r="AQ93" s="99"/>
      <c r="AS93" s="100">
        <f>'SO 03 -00 - Objekt dielne'!M29</f>
        <v>0</v>
      </c>
      <c r="AT93" s="101">
        <f t="shared" si="1"/>
        <v>0</v>
      </c>
      <c r="AU93" s="102">
        <f>'SO 03 -00 - Objekt dielne'!W135</f>
        <v>0</v>
      </c>
      <c r="AV93" s="101">
        <f>'SO 03 -00 - Objekt dielne'!M33</f>
        <v>0</v>
      </c>
      <c r="AW93" s="101">
        <f>'SO 03 -00 - Objekt dielne'!M34</f>
        <v>0</v>
      </c>
      <c r="AX93" s="101">
        <f>'SO 03 -00 - Objekt dielne'!M35</f>
        <v>0</v>
      </c>
      <c r="AY93" s="101">
        <f>'SO 03 -00 - Objekt dielne'!M36</f>
        <v>0</v>
      </c>
      <c r="AZ93" s="101">
        <f>'SO 03 -00 - Objekt dielne'!H33</f>
        <v>0</v>
      </c>
      <c r="BA93" s="101">
        <f>'SO 03 -00 - Objekt dielne'!H34</f>
        <v>0</v>
      </c>
      <c r="BB93" s="101">
        <f>'SO 03 -00 - Objekt dielne'!H35</f>
        <v>0</v>
      </c>
      <c r="BC93" s="101">
        <f>'SO 03 -00 - Objekt dielne'!H36</f>
        <v>0</v>
      </c>
      <c r="BD93" s="103">
        <f>'SO 03 -00 - Objekt dielne'!H37</f>
        <v>0</v>
      </c>
      <c r="BT93" s="104" t="s">
        <v>88</v>
      </c>
      <c r="BV93" s="104" t="s">
        <v>73</v>
      </c>
      <c r="BW93" s="104" t="s">
        <v>90</v>
      </c>
      <c r="BX93" s="104" t="s">
        <v>87</v>
      </c>
    </row>
    <row r="94" spans="1:76" s="6" customFormat="1" ht="34.5" customHeight="1">
      <c r="A94" s="87" t="s">
        <v>76</v>
      </c>
      <c r="B94" s="97"/>
      <c r="C94" s="98"/>
      <c r="D94" s="98"/>
      <c r="E94" s="224" t="s">
        <v>91</v>
      </c>
      <c r="F94" s="224"/>
      <c r="G94" s="224"/>
      <c r="H94" s="224"/>
      <c r="I94" s="224"/>
      <c r="J94" s="98"/>
      <c r="K94" s="224" t="s">
        <v>92</v>
      </c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2">
        <f>'SO 03 - 01 - Zdravotechnika'!M31</f>
        <v>0</v>
      </c>
      <c r="AH94" s="223"/>
      <c r="AI94" s="223"/>
      <c r="AJ94" s="223"/>
      <c r="AK94" s="223"/>
      <c r="AL94" s="223"/>
      <c r="AM94" s="223"/>
      <c r="AN94" s="222">
        <f t="shared" si="0"/>
        <v>0</v>
      </c>
      <c r="AO94" s="223"/>
      <c r="AP94" s="223"/>
      <c r="AQ94" s="99"/>
      <c r="AS94" s="100">
        <f>'SO 03 - 01 - Zdravotechnika'!M29</f>
        <v>0</v>
      </c>
      <c r="AT94" s="101">
        <f t="shared" si="1"/>
        <v>0</v>
      </c>
      <c r="AU94" s="102">
        <f>'SO 03 - 01 - Zdravotechnika'!W128</f>
        <v>0</v>
      </c>
      <c r="AV94" s="101">
        <f>'SO 03 - 01 - Zdravotechnika'!M33</f>
        <v>0</v>
      </c>
      <c r="AW94" s="101">
        <f>'SO 03 - 01 - Zdravotechnika'!M34</f>
        <v>0</v>
      </c>
      <c r="AX94" s="101">
        <f>'SO 03 - 01 - Zdravotechnika'!M35</f>
        <v>0</v>
      </c>
      <c r="AY94" s="101">
        <f>'SO 03 - 01 - Zdravotechnika'!M36</f>
        <v>0</v>
      </c>
      <c r="AZ94" s="101">
        <f>'SO 03 - 01 - Zdravotechnika'!H33</f>
        <v>0</v>
      </c>
      <c r="BA94" s="101">
        <f>'SO 03 - 01 - Zdravotechnika'!H34</f>
        <v>0</v>
      </c>
      <c r="BB94" s="101">
        <f>'SO 03 - 01 - Zdravotechnika'!H35</f>
        <v>0</v>
      </c>
      <c r="BC94" s="101">
        <f>'SO 03 - 01 - Zdravotechnika'!H36</f>
        <v>0</v>
      </c>
      <c r="BD94" s="103">
        <f>'SO 03 - 01 - Zdravotechnika'!H37</f>
        <v>0</v>
      </c>
      <c r="BT94" s="104" t="s">
        <v>88</v>
      </c>
      <c r="BV94" s="104" t="s">
        <v>73</v>
      </c>
      <c r="BW94" s="104" t="s">
        <v>93</v>
      </c>
      <c r="BX94" s="104" t="s">
        <v>87</v>
      </c>
    </row>
    <row r="95" spans="1:76" s="6" customFormat="1" ht="34.5" customHeight="1">
      <c r="A95" s="87" t="s">
        <v>76</v>
      </c>
      <c r="B95" s="97"/>
      <c r="C95" s="98"/>
      <c r="D95" s="98"/>
      <c r="E95" s="224" t="s">
        <v>94</v>
      </c>
      <c r="F95" s="224"/>
      <c r="G95" s="224"/>
      <c r="H95" s="224"/>
      <c r="I95" s="224"/>
      <c r="J95" s="98"/>
      <c r="K95" s="224" t="s">
        <v>95</v>
      </c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2">
        <f>'SO 03 - 02 - Elektroinšta...'!M31</f>
        <v>0</v>
      </c>
      <c r="AH95" s="223"/>
      <c r="AI95" s="223"/>
      <c r="AJ95" s="223"/>
      <c r="AK95" s="223"/>
      <c r="AL95" s="223"/>
      <c r="AM95" s="223"/>
      <c r="AN95" s="222">
        <f t="shared" si="0"/>
        <v>0</v>
      </c>
      <c r="AO95" s="223"/>
      <c r="AP95" s="223"/>
      <c r="AQ95" s="99"/>
      <c r="AS95" s="100">
        <f>'SO 03 - 02 - Elektroinšta...'!M29</f>
        <v>0</v>
      </c>
      <c r="AT95" s="101">
        <f t="shared" si="1"/>
        <v>0</v>
      </c>
      <c r="AU95" s="102">
        <f>'SO 03 - 02 - Elektroinšta...'!W123</f>
        <v>0</v>
      </c>
      <c r="AV95" s="101">
        <f>'SO 03 - 02 - Elektroinšta...'!M33</f>
        <v>0</v>
      </c>
      <c r="AW95" s="101">
        <f>'SO 03 - 02 - Elektroinšta...'!M34</f>
        <v>0</v>
      </c>
      <c r="AX95" s="101">
        <f>'SO 03 - 02 - Elektroinšta...'!M35</f>
        <v>0</v>
      </c>
      <c r="AY95" s="101">
        <f>'SO 03 - 02 - Elektroinšta...'!M36</f>
        <v>0</v>
      </c>
      <c r="AZ95" s="101">
        <f>'SO 03 - 02 - Elektroinšta...'!H33</f>
        <v>0</v>
      </c>
      <c r="BA95" s="101">
        <f>'SO 03 - 02 - Elektroinšta...'!H34</f>
        <v>0</v>
      </c>
      <c r="BB95" s="101">
        <f>'SO 03 - 02 - Elektroinšta...'!H35</f>
        <v>0</v>
      </c>
      <c r="BC95" s="101">
        <f>'SO 03 - 02 - Elektroinšta...'!H36</f>
        <v>0</v>
      </c>
      <c r="BD95" s="103">
        <f>'SO 03 - 02 - Elektroinšta...'!H37</f>
        <v>0</v>
      </c>
      <c r="BT95" s="104" t="s">
        <v>88</v>
      </c>
      <c r="BV95" s="104" t="s">
        <v>73</v>
      </c>
      <c r="BW95" s="104" t="s">
        <v>96</v>
      </c>
      <c r="BX95" s="104" t="s">
        <v>87</v>
      </c>
    </row>
    <row r="96" spans="1:76" s="5" customFormat="1" ht="22.5" customHeight="1">
      <c r="A96" s="87" t="s">
        <v>76</v>
      </c>
      <c r="B96" s="88"/>
      <c r="C96" s="89"/>
      <c r="D96" s="218" t="s">
        <v>97</v>
      </c>
      <c r="E96" s="218"/>
      <c r="F96" s="218"/>
      <c r="G96" s="218"/>
      <c r="H96" s="218"/>
      <c r="I96" s="90"/>
      <c r="J96" s="218" t="s">
        <v>98</v>
      </c>
      <c r="K96" s="218"/>
      <c r="L96" s="218"/>
      <c r="M96" s="218"/>
      <c r="N96" s="218"/>
      <c r="O96" s="218"/>
      <c r="P96" s="218"/>
      <c r="Q96" s="218"/>
      <c r="R96" s="218"/>
      <c r="S96" s="218"/>
      <c r="T96" s="218"/>
      <c r="U96" s="218"/>
      <c r="V96" s="218"/>
      <c r="W96" s="218"/>
      <c r="X96" s="218"/>
      <c r="Y96" s="218"/>
      <c r="Z96" s="218"/>
      <c r="AA96" s="218"/>
      <c r="AB96" s="218"/>
      <c r="AC96" s="218"/>
      <c r="AD96" s="218"/>
      <c r="AE96" s="218"/>
      <c r="AF96" s="218"/>
      <c r="AG96" s="216">
        <f>'SO 04 - Spevnené plochy'!M30</f>
        <v>0</v>
      </c>
      <c r="AH96" s="217"/>
      <c r="AI96" s="217"/>
      <c r="AJ96" s="217"/>
      <c r="AK96" s="217"/>
      <c r="AL96" s="217"/>
      <c r="AM96" s="217"/>
      <c r="AN96" s="216">
        <f t="shared" si="0"/>
        <v>0</v>
      </c>
      <c r="AO96" s="217"/>
      <c r="AP96" s="217"/>
      <c r="AQ96" s="91"/>
      <c r="AS96" s="92">
        <f>'SO 04 - Spevnené plochy'!M28</f>
        <v>0</v>
      </c>
      <c r="AT96" s="93">
        <f t="shared" si="1"/>
        <v>0</v>
      </c>
      <c r="AU96" s="94">
        <f>'SO 04 - Spevnené plochy'!W127</f>
        <v>0</v>
      </c>
      <c r="AV96" s="93">
        <f>'SO 04 - Spevnené plochy'!M32</f>
        <v>0</v>
      </c>
      <c r="AW96" s="93">
        <f>'SO 04 - Spevnené plochy'!M33</f>
        <v>0</v>
      </c>
      <c r="AX96" s="93">
        <f>'SO 04 - Spevnené plochy'!M34</f>
        <v>0</v>
      </c>
      <c r="AY96" s="93">
        <f>'SO 04 - Spevnené plochy'!M35</f>
        <v>0</v>
      </c>
      <c r="AZ96" s="93">
        <f>'SO 04 - Spevnené plochy'!H32</f>
        <v>0</v>
      </c>
      <c r="BA96" s="93">
        <f>'SO 04 - Spevnené plochy'!H33</f>
        <v>0</v>
      </c>
      <c r="BB96" s="93">
        <f>'SO 04 - Spevnené plochy'!H34</f>
        <v>0</v>
      </c>
      <c r="BC96" s="93">
        <f>'SO 04 - Spevnené plochy'!H35</f>
        <v>0</v>
      </c>
      <c r="BD96" s="95">
        <f>'SO 04 - Spevnené plochy'!H36</f>
        <v>0</v>
      </c>
      <c r="BT96" s="96" t="s">
        <v>77</v>
      </c>
      <c r="BV96" s="96" t="s">
        <v>73</v>
      </c>
      <c r="BW96" s="96" t="s">
        <v>99</v>
      </c>
      <c r="BX96" s="96" t="s">
        <v>74</v>
      </c>
    </row>
    <row r="97" spans="1:89" s="5" customFormat="1" ht="22.5" customHeight="1">
      <c r="A97" s="87" t="s">
        <v>76</v>
      </c>
      <c r="B97" s="88"/>
      <c r="C97" s="89"/>
      <c r="D97" s="218" t="s">
        <v>100</v>
      </c>
      <c r="E97" s="218"/>
      <c r="F97" s="218"/>
      <c r="G97" s="218"/>
      <c r="H97" s="218"/>
      <c r="I97" s="90"/>
      <c r="J97" s="218" t="s">
        <v>101</v>
      </c>
      <c r="K97" s="218"/>
      <c r="L97" s="218"/>
      <c r="M97" s="218"/>
      <c r="N97" s="218"/>
      <c r="O97" s="218"/>
      <c r="P97" s="218"/>
      <c r="Q97" s="218"/>
      <c r="R97" s="218"/>
      <c r="S97" s="218"/>
      <c r="T97" s="218"/>
      <c r="U97" s="218"/>
      <c r="V97" s="218"/>
      <c r="W97" s="218"/>
      <c r="X97" s="218"/>
      <c r="Y97" s="218"/>
      <c r="Z97" s="218"/>
      <c r="AA97" s="218"/>
      <c r="AB97" s="218"/>
      <c r="AC97" s="218"/>
      <c r="AD97" s="218"/>
      <c r="AE97" s="218"/>
      <c r="AF97" s="218"/>
      <c r="AG97" s="216">
        <f>'SO 05 - Oplotenie'!M30</f>
        <v>0</v>
      </c>
      <c r="AH97" s="217"/>
      <c r="AI97" s="217"/>
      <c r="AJ97" s="217"/>
      <c r="AK97" s="217"/>
      <c r="AL97" s="217"/>
      <c r="AM97" s="217"/>
      <c r="AN97" s="216">
        <f t="shared" si="0"/>
        <v>0</v>
      </c>
      <c r="AO97" s="217"/>
      <c r="AP97" s="217"/>
      <c r="AQ97" s="91"/>
      <c r="AS97" s="92">
        <f>'SO 05 - Oplotenie'!M28</f>
        <v>0</v>
      </c>
      <c r="AT97" s="93">
        <f t="shared" si="1"/>
        <v>0</v>
      </c>
      <c r="AU97" s="94">
        <f>'SO 05 - Oplotenie'!W125</f>
        <v>0</v>
      </c>
      <c r="AV97" s="93">
        <f>'SO 05 - Oplotenie'!M32</f>
        <v>0</v>
      </c>
      <c r="AW97" s="93">
        <f>'SO 05 - Oplotenie'!M33</f>
        <v>0</v>
      </c>
      <c r="AX97" s="93">
        <f>'SO 05 - Oplotenie'!M34</f>
        <v>0</v>
      </c>
      <c r="AY97" s="93">
        <f>'SO 05 - Oplotenie'!M35</f>
        <v>0</v>
      </c>
      <c r="AZ97" s="93">
        <f>'SO 05 - Oplotenie'!H32</f>
        <v>0</v>
      </c>
      <c r="BA97" s="93">
        <f>'SO 05 - Oplotenie'!H33</f>
        <v>0</v>
      </c>
      <c r="BB97" s="93">
        <f>'SO 05 - Oplotenie'!H34</f>
        <v>0</v>
      </c>
      <c r="BC97" s="93">
        <f>'SO 05 - Oplotenie'!H35</f>
        <v>0</v>
      </c>
      <c r="BD97" s="95">
        <f>'SO 05 - Oplotenie'!H36</f>
        <v>0</v>
      </c>
      <c r="BT97" s="96" t="s">
        <v>77</v>
      </c>
      <c r="BV97" s="96" t="s">
        <v>73</v>
      </c>
      <c r="BW97" s="96" t="s">
        <v>102</v>
      </c>
      <c r="BX97" s="96" t="s">
        <v>74</v>
      </c>
    </row>
    <row r="98" spans="1:89" s="5" customFormat="1" ht="37.5" customHeight="1">
      <c r="A98" s="87" t="s">
        <v>76</v>
      </c>
      <c r="B98" s="88"/>
      <c r="C98" s="89"/>
      <c r="D98" s="218" t="s">
        <v>103</v>
      </c>
      <c r="E98" s="218"/>
      <c r="F98" s="218"/>
      <c r="G98" s="218"/>
      <c r="H98" s="218"/>
      <c r="I98" s="90"/>
      <c r="J98" s="218" t="s">
        <v>104</v>
      </c>
      <c r="K98" s="218"/>
      <c r="L98" s="218"/>
      <c r="M98" s="218"/>
      <c r="N98" s="218"/>
      <c r="O98" s="218"/>
      <c r="P98" s="218"/>
      <c r="Q98" s="218"/>
      <c r="R98" s="218"/>
      <c r="S98" s="218"/>
      <c r="T98" s="218"/>
      <c r="U98" s="218"/>
      <c r="V98" s="218"/>
      <c r="W98" s="218"/>
      <c r="X98" s="218"/>
      <c r="Y98" s="218"/>
      <c r="Z98" s="218"/>
      <c r="AA98" s="218"/>
      <c r="AB98" s="218"/>
      <c r="AC98" s="218"/>
      <c r="AD98" s="218"/>
      <c r="AE98" s="218"/>
      <c r="AF98" s="218"/>
      <c r="AG98" s="216">
        <f>'SO 06-07 - Areálový rozvo...'!M30</f>
        <v>0</v>
      </c>
      <c r="AH98" s="217"/>
      <c r="AI98" s="217"/>
      <c r="AJ98" s="217"/>
      <c r="AK98" s="217"/>
      <c r="AL98" s="217"/>
      <c r="AM98" s="217"/>
      <c r="AN98" s="216">
        <f t="shared" si="0"/>
        <v>0</v>
      </c>
      <c r="AO98" s="217"/>
      <c r="AP98" s="217"/>
      <c r="AQ98" s="91"/>
      <c r="AS98" s="92">
        <f>'SO 06-07 - Areálový rozvo...'!M28</f>
        <v>0</v>
      </c>
      <c r="AT98" s="93">
        <f t="shared" si="1"/>
        <v>0</v>
      </c>
      <c r="AU98" s="94">
        <f>'SO 06-07 - Areálový rozvo...'!W128</f>
        <v>0</v>
      </c>
      <c r="AV98" s="93">
        <f>'SO 06-07 - Areálový rozvo...'!M32</f>
        <v>0</v>
      </c>
      <c r="AW98" s="93">
        <f>'SO 06-07 - Areálový rozvo...'!M33</f>
        <v>0</v>
      </c>
      <c r="AX98" s="93">
        <f>'SO 06-07 - Areálový rozvo...'!M34</f>
        <v>0</v>
      </c>
      <c r="AY98" s="93">
        <f>'SO 06-07 - Areálový rozvo...'!M35</f>
        <v>0</v>
      </c>
      <c r="AZ98" s="93">
        <f>'SO 06-07 - Areálový rozvo...'!H32</f>
        <v>0</v>
      </c>
      <c r="BA98" s="93">
        <f>'SO 06-07 - Areálový rozvo...'!H33</f>
        <v>0</v>
      </c>
      <c r="BB98" s="93">
        <f>'SO 06-07 - Areálový rozvo...'!H34</f>
        <v>0</v>
      </c>
      <c r="BC98" s="93">
        <f>'SO 06-07 - Areálový rozvo...'!H35</f>
        <v>0</v>
      </c>
      <c r="BD98" s="95">
        <f>'SO 06-07 - Areálový rozvo...'!H36</f>
        <v>0</v>
      </c>
      <c r="BT98" s="96" t="s">
        <v>77</v>
      </c>
      <c r="BV98" s="96" t="s">
        <v>73</v>
      </c>
      <c r="BW98" s="96" t="s">
        <v>105</v>
      </c>
      <c r="BX98" s="96" t="s">
        <v>74</v>
      </c>
    </row>
    <row r="99" spans="1:89" s="5" customFormat="1" ht="37.5" customHeight="1">
      <c r="A99" s="87" t="s">
        <v>76</v>
      </c>
      <c r="B99" s="88"/>
      <c r="C99" s="89"/>
      <c r="D99" s="218" t="s">
        <v>106</v>
      </c>
      <c r="E99" s="218"/>
      <c r="F99" s="218"/>
      <c r="G99" s="218"/>
      <c r="H99" s="218"/>
      <c r="I99" s="90"/>
      <c r="J99" s="218" t="s">
        <v>107</v>
      </c>
      <c r="K99" s="218"/>
      <c r="L99" s="218"/>
      <c r="M99" s="218"/>
      <c r="N99" s="218"/>
      <c r="O99" s="218"/>
      <c r="P99" s="218"/>
      <c r="Q99" s="218"/>
      <c r="R99" s="218"/>
      <c r="S99" s="218"/>
      <c r="T99" s="218"/>
      <c r="U99" s="218"/>
      <c r="V99" s="218"/>
      <c r="W99" s="218"/>
      <c r="X99" s="218"/>
      <c r="Y99" s="218"/>
      <c r="Z99" s="218"/>
      <c r="AA99" s="218"/>
      <c r="AB99" s="218"/>
      <c r="AC99" s="218"/>
      <c r="AD99" s="218"/>
      <c r="AE99" s="218"/>
      <c r="AF99" s="218"/>
      <c r="AG99" s="216">
        <f>'SO 08 - Vonkajšie rozvody...'!M30</f>
        <v>0</v>
      </c>
      <c r="AH99" s="217"/>
      <c r="AI99" s="217"/>
      <c r="AJ99" s="217"/>
      <c r="AK99" s="217"/>
      <c r="AL99" s="217"/>
      <c r="AM99" s="217"/>
      <c r="AN99" s="216">
        <f t="shared" si="0"/>
        <v>0</v>
      </c>
      <c r="AO99" s="217"/>
      <c r="AP99" s="217"/>
      <c r="AQ99" s="91"/>
      <c r="AS99" s="92">
        <f>'SO 08 - Vonkajšie rozvody...'!M28</f>
        <v>0</v>
      </c>
      <c r="AT99" s="93">
        <f t="shared" si="1"/>
        <v>0</v>
      </c>
      <c r="AU99" s="94">
        <f>'SO 08 - Vonkajšie rozvody...'!W120</f>
        <v>0</v>
      </c>
      <c r="AV99" s="93">
        <f>'SO 08 - Vonkajšie rozvody...'!M32</f>
        <v>0</v>
      </c>
      <c r="AW99" s="93">
        <f>'SO 08 - Vonkajšie rozvody...'!M33</f>
        <v>0</v>
      </c>
      <c r="AX99" s="93">
        <f>'SO 08 - Vonkajšie rozvody...'!M34</f>
        <v>0</v>
      </c>
      <c r="AY99" s="93">
        <f>'SO 08 - Vonkajšie rozvody...'!M35</f>
        <v>0</v>
      </c>
      <c r="AZ99" s="93">
        <f>'SO 08 - Vonkajšie rozvody...'!H32</f>
        <v>0</v>
      </c>
      <c r="BA99" s="93">
        <f>'SO 08 - Vonkajšie rozvody...'!H33</f>
        <v>0</v>
      </c>
      <c r="BB99" s="93">
        <f>'SO 08 - Vonkajšie rozvody...'!H34</f>
        <v>0</v>
      </c>
      <c r="BC99" s="93">
        <f>'SO 08 - Vonkajšie rozvody...'!H35</f>
        <v>0</v>
      </c>
      <c r="BD99" s="95">
        <f>'SO 08 - Vonkajšie rozvody...'!H36</f>
        <v>0</v>
      </c>
      <c r="BT99" s="96" t="s">
        <v>77</v>
      </c>
      <c r="BV99" s="96" t="s">
        <v>73</v>
      </c>
      <c r="BW99" s="96" t="s">
        <v>108</v>
      </c>
      <c r="BX99" s="96" t="s">
        <v>74</v>
      </c>
    </row>
    <row r="100" spans="1:89" s="5" customFormat="1" ht="22.5" customHeight="1">
      <c r="A100" s="87" t="s">
        <v>76</v>
      </c>
      <c r="B100" s="88"/>
      <c r="C100" s="89"/>
      <c r="D100" s="218" t="s">
        <v>109</v>
      </c>
      <c r="E100" s="218"/>
      <c r="F100" s="218"/>
      <c r="G100" s="218"/>
      <c r="H100" s="218"/>
      <c r="I100" s="90"/>
      <c r="J100" s="218" t="s">
        <v>110</v>
      </c>
      <c r="K100" s="218"/>
      <c r="L100" s="218"/>
      <c r="M100" s="218"/>
      <c r="N100" s="218"/>
      <c r="O100" s="218"/>
      <c r="P100" s="218"/>
      <c r="Q100" s="218"/>
      <c r="R100" s="218"/>
      <c r="S100" s="218"/>
      <c r="T100" s="218"/>
      <c r="U100" s="218"/>
      <c r="V100" s="218"/>
      <c r="W100" s="218"/>
      <c r="X100" s="218"/>
      <c r="Y100" s="218"/>
      <c r="Z100" s="218"/>
      <c r="AA100" s="218"/>
      <c r="AB100" s="218"/>
      <c r="AC100" s="218"/>
      <c r="AD100" s="218"/>
      <c r="AE100" s="218"/>
      <c r="AF100" s="218"/>
      <c r="AG100" s="216">
        <f>'SO-09 - Sadové úpravy'!M30</f>
        <v>0</v>
      </c>
      <c r="AH100" s="217"/>
      <c r="AI100" s="217"/>
      <c r="AJ100" s="217"/>
      <c r="AK100" s="217"/>
      <c r="AL100" s="217"/>
      <c r="AM100" s="217"/>
      <c r="AN100" s="216">
        <f t="shared" si="0"/>
        <v>0</v>
      </c>
      <c r="AO100" s="217"/>
      <c r="AP100" s="217"/>
      <c r="AQ100" s="91"/>
      <c r="AS100" s="92">
        <f>'SO-09 - Sadové úpravy'!M28</f>
        <v>0</v>
      </c>
      <c r="AT100" s="93">
        <f t="shared" si="1"/>
        <v>0</v>
      </c>
      <c r="AU100" s="94">
        <f>'SO-09 - Sadové úpravy'!W120</f>
        <v>0</v>
      </c>
      <c r="AV100" s="93">
        <f>'SO-09 - Sadové úpravy'!M32</f>
        <v>0</v>
      </c>
      <c r="AW100" s="93">
        <f>'SO-09 - Sadové úpravy'!M33</f>
        <v>0</v>
      </c>
      <c r="AX100" s="93">
        <f>'SO-09 - Sadové úpravy'!M34</f>
        <v>0</v>
      </c>
      <c r="AY100" s="93">
        <f>'SO-09 - Sadové úpravy'!M35</f>
        <v>0</v>
      </c>
      <c r="AZ100" s="93">
        <f>'SO-09 - Sadové úpravy'!H32</f>
        <v>0</v>
      </c>
      <c r="BA100" s="93">
        <f>'SO-09 - Sadové úpravy'!H33</f>
        <v>0</v>
      </c>
      <c r="BB100" s="93">
        <f>'SO-09 - Sadové úpravy'!H34</f>
        <v>0</v>
      </c>
      <c r="BC100" s="93">
        <f>'SO-09 - Sadové úpravy'!H35</f>
        <v>0</v>
      </c>
      <c r="BD100" s="95">
        <f>'SO-09 - Sadové úpravy'!H36</f>
        <v>0</v>
      </c>
      <c r="BT100" s="96" t="s">
        <v>77</v>
      </c>
      <c r="BV100" s="96" t="s">
        <v>73</v>
      </c>
      <c r="BW100" s="96" t="s">
        <v>111</v>
      </c>
      <c r="BX100" s="96" t="s">
        <v>74</v>
      </c>
    </row>
    <row r="101" spans="1:89" s="5" customFormat="1" ht="22.5" customHeight="1">
      <c r="A101" s="87" t="s">
        <v>76</v>
      </c>
      <c r="B101" s="88"/>
      <c r="C101" s="89"/>
      <c r="D101" s="218" t="s">
        <v>112</v>
      </c>
      <c r="E101" s="218"/>
      <c r="F101" s="218"/>
      <c r="G101" s="218"/>
      <c r="H101" s="218"/>
      <c r="I101" s="90"/>
      <c r="J101" s="218" t="s">
        <v>113</v>
      </c>
      <c r="K101" s="218"/>
      <c r="L101" s="218"/>
      <c r="M101" s="218"/>
      <c r="N101" s="218"/>
      <c r="O101" s="218"/>
      <c r="P101" s="218"/>
      <c r="Q101" s="218"/>
      <c r="R101" s="218"/>
      <c r="S101" s="218"/>
      <c r="T101" s="218"/>
      <c r="U101" s="218"/>
      <c r="V101" s="218"/>
      <c r="W101" s="218"/>
      <c r="X101" s="218"/>
      <c r="Y101" s="218"/>
      <c r="Z101" s="218"/>
      <c r="AA101" s="218"/>
      <c r="AB101" s="218"/>
      <c r="AC101" s="218"/>
      <c r="AD101" s="218"/>
      <c r="AE101" s="218"/>
      <c r="AF101" s="218"/>
      <c r="AG101" s="216">
        <f>'SO 10 - Mobiliár'!M30</f>
        <v>0</v>
      </c>
      <c r="AH101" s="217"/>
      <c r="AI101" s="217"/>
      <c r="AJ101" s="217"/>
      <c r="AK101" s="217"/>
      <c r="AL101" s="217"/>
      <c r="AM101" s="217"/>
      <c r="AN101" s="216">
        <f t="shared" si="0"/>
        <v>0</v>
      </c>
      <c r="AO101" s="217"/>
      <c r="AP101" s="217"/>
      <c r="AQ101" s="91"/>
      <c r="AS101" s="105">
        <f>'SO 10 - Mobiliár'!M28</f>
        <v>0</v>
      </c>
      <c r="AT101" s="106">
        <f t="shared" si="1"/>
        <v>0</v>
      </c>
      <c r="AU101" s="107">
        <f>'SO 10 - Mobiliár'!W125</f>
        <v>0</v>
      </c>
      <c r="AV101" s="106">
        <f>'SO 10 - Mobiliár'!M32</f>
        <v>0</v>
      </c>
      <c r="AW101" s="106">
        <f>'SO 10 - Mobiliár'!M33</f>
        <v>0</v>
      </c>
      <c r="AX101" s="106">
        <f>'SO 10 - Mobiliár'!M34</f>
        <v>0</v>
      </c>
      <c r="AY101" s="106">
        <f>'SO 10 - Mobiliár'!M35</f>
        <v>0</v>
      </c>
      <c r="AZ101" s="106">
        <f>'SO 10 - Mobiliár'!H32</f>
        <v>0</v>
      </c>
      <c r="BA101" s="106">
        <f>'SO 10 - Mobiliár'!H33</f>
        <v>0</v>
      </c>
      <c r="BB101" s="106">
        <f>'SO 10 - Mobiliár'!H34</f>
        <v>0</v>
      </c>
      <c r="BC101" s="106">
        <f>'SO 10 - Mobiliár'!H35</f>
        <v>0</v>
      </c>
      <c r="BD101" s="108">
        <f>'SO 10 - Mobiliár'!H36</f>
        <v>0</v>
      </c>
      <c r="BT101" s="96" t="s">
        <v>77</v>
      </c>
      <c r="BV101" s="96" t="s">
        <v>73</v>
      </c>
      <c r="BW101" s="96" t="s">
        <v>114</v>
      </c>
      <c r="BX101" s="96" t="s">
        <v>74</v>
      </c>
    </row>
    <row r="102" spans="1:89">
      <c r="B102" s="22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3"/>
    </row>
    <row r="103" spans="1:89" s="1" customFormat="1" ht="30" customHeight="1">
      <c r="B103" s="35"/>
      <c r="C103" s="80" t="s">
        <v>115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220">
        <f>ROUND(SUM(AG104:AG107),2)</f>
        <v>0</v>
      </c>
      <c r="AH103" s="220"/>
      <c r="AI103" s="220"/>
      <c r="AJ103" s="220"/>
      <c r="AK103" s="220"/>
      <c r="AL103" s="220"/>
      <c r="AM103" s="220"/>
      <c r="AN103" s="220">
        <f>ROUND(SUM(AN104:AN107),2)</f>
        <v>0</v>
      </c>
      <c r="AO103" s="220"/>
      <c r="AP103" s="220"/>
      <c r="AQ103" s="37"/>
      <c r="AS103" s="76" t="s">
        <v>116</v>
      </c>
      <c r="AT103" s="77" t="s">
        <v>117</v>
      </c>
      <c r="AU103" s="77" t="s">
        <v>36</v>
      </c>
      <c r="AV103" s="78" t="s">
        <v>59</v>
      </c>
    </row>
    <row r="104" spans="1:89" s="1" customFormat="1" ht="19.899999999999999" customHeight="1">
      <c r="B104" s="35"/>
      <c r="C104" s="36"/>
      <c r="D104" s="109" t="s">
        <v>118</v>
      </c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228">
        <f>ROUND(AG87*AS104,2)</f>
        <v>0</v>
      </c>
      <c r="AH104" s="222"/>
      <c r="AI104" s="222"/>
      <c r="AJ104" s="222"/>
      <c r="AK104" s="222"/>
      <c r="AL104" s="222"/>
      <c r="AM104" s="222"/>
      <c r="AN104" s="222">
        <f>ROUND(AG104+AV104,2)</f>
        <v>0</v>
      </c>
      <c r="AO104" s="222"/>
      <c r="AP104" s="222"/>
      <c r="AQ104" s="37"/>
      <c r="AS104" s="110">
        <v>0</v>
      </c>
      <c r="AT104" s="111" t="s">
        <v>119</v>
      </c>
      <c r="AU104" s="111" t="s">
        <v>37</v>
      </c>
      <c r="AV104" s="112">
        <f>ROUND(IF(AU104="základná",AG104*L31,IF(AU104="znížená",AG104*L32,0)),2)</f>
        <v>0</v>
      </c>
      <c r="BV104" s="18" t="s">
        <v>120</v>
      </c>
      <c r="BY104" s="113">
        <f>IF(AU104="základná",AV104,0)</f>
        <v>0</v>
      </c>
      <c r="BZ104" s="113">
        <f>IF(AU104="znížená",AV104,0)</f>
        <v>0</v>
      </c>
      <c r="CA104" s="113">
        <v>0</v>
      </c>
      <c r="CB104" s="113">
        <v>0</v>
      </c>
      <c r="CC104" s="113">
        <v>0</v>
      </c>
      <c r="CD104" s="113">
        <f>IF(AU104="základná",AG104,0)</f>
        <v>0</v>
      </c>
      <c r="CE104" s="113">
        <f>IF(AU104="znížená",AG104,0)</f>
        <v>0</v>
      </c>
      <c r="CF104" s="113">
        <f>IF(AU104="zákl. prenesená",AG104,0)</f>
        <v>0</v>
      </c>
      <c r="CG104" s="113">
        <f>IF(AU104="zníž. prenesená",AG104,0)</f>
        <v>0</v>
      </c>
      <c r="CH104" s="113">
        <f>IF(AU104="nulová",AG104,0)</f>
        <v>0</v>
      </c>
      <c r="CI104" s="18">
        <f>IF(AU104="základná",1,IF(AU104="znížená",2,IF(AU104="zákl. prenesená",4,IF(AU104="zníž. prenesená",5,3))))</f>
        <v>1</v>
      </c>
      <c r="CJ104" s="18">
        <f>IF(AT104="stavebná časť",1,IF(88104="investičná časť",2,3))</f>
        <v>1</v>
      </c>
      <c r="CK104" s="18" t="str">
        <f>IF(D104="Vyplň vlastné","","x")</f>
        <v>x</v>
      </c>
    </row>
    <row r="105" spans="1:89" s="1" customFormat="1" ht="19.899999999999999" customHeight="1">
      <c r="B105" s="35"/>
      <c r="C105" s="36"/>
      <c r="D105" s="229" t="s">
        <v>121</v>
      </c>
      <c r="E105" s="230"/>
      <c r="F105" s="230"/>
      <c r="G105" s="230"/>
      <c r="H105" s="230"/>
      <c r="I105" s="230"/>
      <c r="J105" s="230"/>
      <c r="K105" s="230"/>
      <c r="L105" s="230"/>
      <c r="M105" s="230"/>
      <c r="N105" s="230"/>
      <c r="O105" s="230"/>
      <c r="P105" s="230"/>
      <c r="Q105" s="230"/>
      <c r="R105" s="230"/>
      <c r="S105" s="230"/>
      <c r="T105" s="230"/>
      <c r="U105" s="230"/>
      <c r="V105" s="230"/>
      <c r="W105" s="230"/>
      <c r="X105" s="230"/>
      <c r="Y105" s="230"/>
      <c r="Z105" s="230"/>
      <c r="AA105" s="230"/>
      <c r="AB105" s="230"/>
      <c r="AC105" s="36"/>
      <c r="AD105" s="36"/>
      <c r="AE105" s="36"/>
      <c r="AF105" s="36"/>
      <c r="AG105" s="228">
        <f>AG87*AS105</f>
        <v>0</v>
      </c>
      <c r="AH105" s="222"/>
      <c r="AI105" s="222"/>
      <c r="AJ105" s="222"/>
      <c r="AK105" s="222"/>
      <c r="AL105" s="222"/>
      <c r="AM105" s="222"/>
      <c r="AN105" s="222">
        <f>AG105+AV105</f>
        <v>0</v>
      </c>
      <c r="AO105" s="222"/>
      <c r="AP105" s="222"/>
      <c r="AQ105" s="37"/>
      <c r="AS105" s="114">
        <v>0</v>
      </c>
      <c r="AT105" s="115" t="s">
        <v>119</v>
      </c>
      <c r="AU105" s="115" t="s">
        <v>37</v>
      </c>
      <c r="AV105" s="103">
        <f>ROUND(IF(AU105="nulová",0,IF(OR(AU105="základná",AU105="zákl. prenesená"),AG105*L31,AG105*L32)),2)</f>
        <v>0</v>
      </c>
      <c r="BV105" s="18" t="s">
        <v>122</v>
      </c>
      <c r="BY105" s="113">
        <f>IF(AU105="základná",AV105,0)</f>
        <v>0</v>
      </c>
      <c r="BZ105" s="113">
        <f>IF(AU105="znížená",AV105,0)</f>
        <v>0</v>
      </c>
      <c r="CA105" s="113">
        <f>IF(AU105="zákl. prenesená",AV105,0)</f>
        <v>0</v>
      </c>
      <c r="CB105" s="113">
        <f>IF(AU105="zníž. prenesená",AV105,0)</f>
        <v>0</v>
      </c>
      <c r="CC105" s="113">
        <f>IF(AU105="nulová",AV105,0)</f>
        <v>0</v>
      </c>
      <c r="CD105" s="113">
        <f>IF(AU105="základná",AG105,0)</f>
        <v>0</v>
      </c>
      <c r="CE105" s="113">
        <f>IF(AU105="znížená",AG105,0)</f>
        <v>0</v>
      </c>
      <c r="CF105" s="113">
        <f>IF(AU105="zákl. prenesená",AG105,0)</f>
        <v>0</v>
      </c>
      <c r="CG105" s="113">
        <f>IF(AU105="zníž. prenesená",AG105,0)</f>
        <v>0</v>
      </c>
      <c r="CH105" s="113">
        <f>IF(AU105="nulová",AG105,0)</f>
        <v>0</v>
      </c>
      <c r="CI105" s="18">
        <f>IF(AU105="základná",1,IF(AU105="znížená",2,IF(AU105="zákl. prenesená",4,IF(AU105="zníž. prenesená",5,3))))</f>
        <v>1</v>
      </c>
      <c r="CJ105" s="18">
        <f>IF(AT105="stavebná časť",1,IF(88105="investičná časť",2,3))</f>
        <v>1</v>
      </c>
      <c r="CK105" s="18" t="str">
        <f>IF(D105="Vyplň vlastné","","x")</f>
        <v/>
      </c>
    </row>
    <row r="106" spans="1:89" s="1" customFormat="1" ht="19.899999999999999" customHeight="1">
      <c r="B106" s="35"/>
      <c r="C106" s="36"/>
      <c r="D106" s="229" t="s">
        <v>121</v>
      </c>
      <c r="E106" s="230"/>
      <c r="F106" s="230"/>
      <c r="G106" s="230"/>
      <c r="H106" s="230"/>
      <c r="I106" s="230"/>
      <c r="J106" s="230"/>
      <c r="K106" s="230"/>
      <c r="L106" s="230"/>
      <c r="M106" s="230"/>
      <c r="N106" s="230"/>
      <c r="O106" s="230"/>
      <c r="P106" s="230"/>
      <c r="Q106" s="230"/>
      <c r="R106" s="230"/>
      <c r="S106" s="230"/>
      <c r="T106" s="230"/>
      <c r="U106" s="230"/>
      <c r="V106" s="230"/>
      <c r="W106" s="230"/>
      <c r="X106" s="230"/>
      <c r="Y106" s="230"/>
      <c r="Z106" s="230"/>
      <c r="AA106" s="230"/>
      <c r="AB106" s="230"/>
      <c r="AC106" s="36"/>
      <c r="AD106" s="36"/>
      <c r="AE106" s="36"/>
      <c r="AF106" s="36"/>
      <c r="AG106" s="228">
        <f>AG87*AS106</f>
        <v>0</v>
      </c>
      <c r="AH106" s="222"/>
      <c r="AI106" s="222"/>
      <c r="AJ106" s="222"/>
      <c r="AK106" s="222"/>
      <c r="AL106" s="222"/>
      <c r="AM106" s="222"/>
      <c r="AN106" s="222">
        <f>AG106+AV106</f>
        <v>0</v>
      </c>
      <c r="AO106" s="222"/>
      <c r="AP106" s="222"/>
      <c r="AQ106" s="37"/>
      <c r="AS106" s="114">
        <v>0</v>
      </c>
      <c r="AT106" s="115" t="s">
        <v>119</v>
      </c>
      <c r="AU106" s="115" t="s">
        <v>37</v>
      </c>
      <c r="AV106" s="103">
        <f>ROUND(IF(AU106="nulová",0,IF(OR(AU106="základná",AU106="zákl. prenesená"),AG106*L31,AG106*L32)),2)</f>
        <v>0</v>
      </c>
      <c r="BV106" s="18" t="s">
        <v>122</v>
      </c>
      <c r="BY106" s="113">
        <f>IF(AU106="základná",AV106,0)</f>
        <v>0</v>
      </c>
      <c r="BZ106" s="113">
        <f>IF(AU106="znížená",AV106,0)</f>
        <v>0</v>
      </c>
      <c r="CA106" s="113">
        <f>IF(AU106="zákl. prenesená",AV106,0)</f>
        <v>0</v>
      </c>
      <c r="CB106" s="113">
        <f>IF(AU106="zníž. prenesená",AV106,0)</f>
        <v>0</v>
      </c>
      <c r="CC106" s="113">
        <f>IF(AU106="nulová",AV106,0)</f>
        <v>0</v>
      </c>
      <c r="CD106" s="113">
        <f>IF(AU106="základná",AG106,0)</f>
        <v>0</v>
      </c>
      <c r="CE106" s="113">
        <f>IF(AU106="znížená",AG106,0)</f>
        <v>0</v>
      </c>
      <c r="CF106" s="113">
        <f>IF(AU106="zákl. prenesená",AG106,0)</f>
        <v>0</v>
      </c>
      <c r="CG106" s="113">
        <f>IF(AU106="zníž. prenesená",AG106,0)</f>
        <v>0</v>
      </c>
      <c r="CH106" s="113">
        <f>IF(AU106="nulová",AG106,0)</f>
        <v>0</v>
      </c>
      <c r="CI106" s="18">
        <f>IF(AU106="základná",1,IF(AU106="znížená",2,IF(AU106="zákl. prenesená",4,IF(AU106="zníž. prenesená",5,3))))</f>
        <v>1</v>
      </c>
      <c r="CJ106" s="18">
        <f>IF(AT106="stavebná časť",1,IF(88106="investičná časť",2,3))</f>
        <v>1</v>
      </c>
      <c r="CK106" s="18" t="str">
        <f>IF(D106="Vyplň vlastné","","x")</f>
        <v/>
      </c>
    </row>
    <row r="107" spans="1:89" s="1" customFormat="1" ht="19.899999999999999" customHeight="1">
      <c r="B107" s="35"/>
      <c r="C107" s="36"/>
      <c r="D107" s="229" t="s">
        <v>121</v>
      </c>
      <c r="E107" s="230"/>
      <c r="F107" s="230"/>
      <c r="G107" s="230"/>
      <c r="H107" s="230"/>
      <c r="I107" s="230"/>
      <c r="J107" s="230"/>
      <c r="K107" s="230"/>
      <c r="L107" s="230"/>
      <c r="M107" s="230"/>
      <c r="N107" s="230"/>
      <c r="O107" s="230"/>
      <c r="P107" s="230"/>
      <c r="Q107" s="230"/>
      <c r="R107" s="230"/>
      <c r="S107" s="230"/>
      <c r="T107" s="230"/>
      <c r="U107" s="230"/>
      <c r="V107" s="230"/>
      <c r="W107" s="230"/>
      <c r="X107" s="230"/>
      <c r="Y107" s="230"/>
      <c r="Z107" s="230"/>
      <c r="AA107" s="230"/>
      <c r="AB107" s="230"/>
      <c r="AC107" s="36"/>
      <c r="AD107" s="36"/>
      <c r="AE107" s="36"/>
      <c r="AF107" s="36"/>
      <c r="AG107" s="228">
        <f>AG87*AS107</f>
        <v>0</v>
      </c>
      <c r="AH107" s="222"/>
      <c r="AI107" s="222"/>
      <c r="AJ107" s="222"/>
      <c r="AK107" s="222"/>
      <c r="AL107" s="222"/>
      <c r="AM107" s="222"/>
      <c r="AN107" s="222">
        <f>AG107+AV107</f>
        <v>0</v>
      </c>
      <c r="AO107" s="222"/>
      <c r="AP107" s="222"/>
      <c r="AQ107" s="37"/>
      <c r="AS107" s="116">
        <v>0</v>
      </c>
      <c r="AT107" s="117" t="s">
        <v>119</v>
      </c>
      <c r="AU107" s="117" t="s">
        <v>37</v>
      </c>
      <c r="AV107" s="118">
        <f>ROUND(IF(AU107="nulová",0,IF(OR(AU107="základná",AU107="zákl. prenesená"),AG107*L31,AG107*L32)),2)</f>
        <v>0</v>
      </c>
      <c r="BV107" s="18" t="s">
        <v>122</v>
      </c>
      <c r="BY107" s="113">
        <f>IF(AU107="základná",AV107,0)</f>
        <v>0</v>
      </c>
      <c r="BZ107" s="113">
        <f>IF(AU107="znížená",AV107,0)</f>
        <v>0</v>
      </c>
      <c r="CA107" s="113">
        <f>IF(AU107="zákl. prenesená",AV107,0)</f>
        <v>0</v>
      </c>
      <c r="CB107" s="113">
        <f>IF(AU107="zníž. prenesená",AV107,0)</f>
        <v>0</v>
      </c>
      <c r="CC107" s="113">
        <f>IF(AU107="nulová",AV107,0)</f>
        <v>0</v>
      </c>
      <c r="CD107" s="113">
        <f>IF(AU107="základná",AG107,0)</f>
        <v>0</v>
      </c>
      <c r="CE107" s="113">
        <f>IF(AU107="znížená",AG107,0)</f>
        <v>0</v>
      </c>
      <c r="CF107" s="113">
        <f>IF(AU107="zákl. prenesená",AG107,0)</f>
        <v>0</v>
      </c>
      <c r="CG107" s="113">
        <f>IF(AU107="zníž. prenesená",AG107,0)</f>
        <v>0</v>
      </c>
      <c r="CH107" s="113">
        <f>IF(AU107="nulová",AG107,0)</f>
        <v>0</v>
      </c>
      <c r="CI107" s="18">
        <f>IF(AU107="základná",1,IF(AU107="znížená",2,IF(AU107="zákl. prenesená",4,IF(AU107="zníž. prenesená",5,3))))</f>
        <v>1</v>
      </c>
      <c r="CJ107" s="18">
        <f>IF(AT107="stavebná časť",1,IF(88107="investičná časť",2,3))</f>
        <v>1</v>
      </c>
      <c r="CK107" s="18" t="str">
        <f>IF(D107="Vyplň vlastné","","x")</f>
        <v/>
      </c>
    </row>
    <row r="108" spans="1:89" s="1" customFormat="1" ht="10.9" customHeight="1">
      <c r="B108" s="35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7"/>
    </row>
    <row r="109" spans="1:89" s="1" customFormat="1" ht="30" customHeight="1">
      <c r="B109" s="35"/>
      <c r="C109" s="119" t="s">
        <v>123</v>
      </c>
      <c r="D109" s="120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0"/>
      <c r="V109" s="120"/>
      <c r="W109" s="120"/>
      <c r="X109" s="120"/>
      <c r="Y109" s="120"/>
      <c r="Z109" s="120"/>
      <c r="AA109" s="120"/>
      <c r="AB109" s="120"/>
      <c r="AC109" s="120"/>
      <c r="AD109" s="120"/>
      <c r="AE109" s="120"/>
      <c r="AF109" s="120"/>
      <c r="AG109" s="225">
        <f>ROUND(AG87+AG103,2)</f>
        <v>0</v>
      </c>
      <c r="AH109" s="225"/>
      <c r="AI109" s="225"/>
      <c r="AJ109" s="225"/>
      <c r="AK109" s="225"/>
      <c r="AL109" s="225"/>
      <c r="AM109" s="225"/>
      <c r="AN109" s="225">
        <f>AN87+AN103</f>
        <v>0</v>
      </c>
      <c r="AO109" s="225"/>
      <c r="AP109" s="225"/>
      <c r="AQ109" s="37"/>
    </row>
    <row r="110" spans="1:89" s="1" customFormat="1" ht="6.95" customHeight="1">
      <c r="B110" s="59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60"/>
      <c r="AN110" s="60"/>
      <c r="AO110" s="60"/>
      <c r="AP110" s="60"/>
      <c r="AQ110" s="61"/>
    </row>
  </sheetData>
  <mergeCells count="110">
    <mergeCell ref="AG103:AM103"/>
    <mergeCell ref="AN103:AP103"/>
    <mergeCell ref="AG109:AM109"/>
    <mergeCell ref="AN109:AP109"/>
    <mergeCell ref="AR2:BE2"/>
    <mergeCell ref="AG104:AM104"/>
    <mergeCell ref="AN104:AP104"/>
    <mergeCell ref="D105:AB105"/>
    <mergeCell ref="AG105:AM105"/>
    <mergeCell ref="AN105:AP105"/>
    <mergeCell ref="D106:AB106"/>
    <mergeCell ref="AG106:AM106"/>
    <mergeCell ref="AN106:AP106"/>
    <mergeCell ref="D107:AB107"/>
    <mergeCell ref="AG107:AM107"/>
    <mergeCell ref="AN107:AP107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N98:AP98"/>
    <mergeCell ref="AG98:AM98"/>
    <mergeCell ref="D98:H98"/>
    <mergeCell ref="J98:AF98"/>
    <mergeCell ref="AN93:AP93"/>
    <mergeCell ref="AG93:AM93"/>
    <mergeCell ref="E93:I93"/>
    <mergeCell ref="K93:AF93"/>
    <mergeCell ref="AN94:AP94"/>
    <mergeCell ref="AG94:AM94"/>
    <mergeCell ref="E94:I94"/>
    <mergeCell ref="K94:AF94"/>
    <mergeCell ref="AN95:AP95"/>
    <mergeCell ref="AG95:AM95"/>
    <mergeCell ref="E95:I95"/>
    <mergeCell ref="K95:AF95"/>
    <mergeCell ref="AN90:AP90"/>
    <mergeCell ref="AG90:AM90"/>
    <mergeCell ref="D90:H90"/>
    <mergeCell ref="J90:AF90"/>
    <mergeCell ref="AN91:AP91"/>
    <mergeCell ref="AG91:AM91"/>
    <mergeCell ref="D91:H91"/>
    <mergeCell ref="J91:AF91"/>
    <mergeCell ref="AN92:AP92"/>
    <mergeCell ref="AG92:AM92"/>
    <mergeCell ref="E92:I92"/>
    <mergeCell ref="K92:AF92"/>
    <mergeCell ref="C85:G85"/>
    <mergeCell ref="I85:AF85"/>
    <mergeCell ref="AG85:AM85"/>
    <mergeCell ref="AN85:AP85"/>
    <mergeCell ref="AN88:AP88"/>
    <mergeCell ref="AG88:AM88"/>
    <mergeCell ref="D88:H88"/>
    <mergeCell ref="J88:AF88"/>
    <mergeCell ref="AN89:AP89"/>
    <mergeCell ref="AG89:AM89"/>
    <mergeCell ref="D89:H89"/>
    <mergeCell ref="J89:AF89"/>
    <mergeCell ref="AG87:AM87"/>
    <mergeCell ref="AN87:AP87"/>
    <mergeCell ref="L35:O35"/>
    <mergeCell ref="W35:AE35"/>
    <mergeCell ref="AK35:AO35"/>
    <mergeCell ref="X37:AB37"/>
    <mergeCell ref="AK37:AO37"/>
    <mergeCell ref="C76:AP76"/>
    <mergeCell ref="L78:AO78"/>
    <mergeCell ref="AM82:AP82"/>
    <mergeCell ref="AS82:AT84"/>
    <mergeCell ref="AM83:AP83"/>
    <mergeCell ref="C2:AP2"/>
    <mergeCell ref="C4:AP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  <mergeCell ref="L33:O33"/>
    <mergeCell ref="W33:AE33"/>
    <mergeCell ref="AK33:AO33"/>
    <mergeCell ref="L34:O34"/>
    <mergeCell ref="W34:AE34"/>
    <mergeCell ref="AK34:AO34"/>
  </mergeCells>
  <dataValidations count="2">
    <dataValidation type="list" allowBlank="1" showInputMessage="1" showErrorMessage="1" error="Povolené sú hodnoty základná, znížená, nulová." sqref="AU104:AU108">
      <formula1>"základná, znížená, nulová"</formula1>
    </dataValidation>
    <dataValidation type="list" allowBlank="1" showInputMessage="1" showErrorMessage="1" error="Povolené sú hodnoty stavebná časť, technologická časť, investičná časť." sqref="AT104:AT108">
      <formula1>"stavebná časť, technologická časť, investičná časť"</formula1>
    </dataValidation>
  </dataValidations>
  <hyperlinks>
    <hyperlink ref="K1:S1" location="C2" display="1) Súhrnný list stavby"/>
    <hyperlink ref="W1:AF1" location="C87" display="2) Rekapitulácia objektov"/>
    <hyperlink ref="A88" location="'3-7-2017-2 - Základná ško...'!C2" display="/"/>
    <hyperlink ref="A89" location="'SO 01 - Príprava územia'!C2" display="/"/>
    <hyperlink ref="A90" location="'SO 02 - Športové ihriská'!C2" display="/"/>
    <hyperlink ref="A92" location="'SO 03 - Objekt dielne'!C2" display="/"/>
    <hyperlink ref="A93" location="'SO 03 -00 - Objekt dielne'!C2" display="/"/>
    <hyperlink ref="A94" location="'SO 03 - 01 - Zdravotechnika'!C2" display="/"/>
    <hyperlink ref="A95" location="'SO 03 - 02 - Elektroinšta...'!C2" display="/"/>
    <hyperlink ref="A96" location="'SO 04 - Spevnené plochy'!C2" display="/"/>
    <hyperlink ref="A97" location="'SO 05 - Oplotenie'!C2" display="/"/>
    <hyperlink ref="A98" location="'SO 06-07 - Areálový rozvo...'!C2" display="/"/>
    <hyperlink ref="A99" location="'SO 08 - Vonkajšie rozvody...'!C2" display="/"/>
    <hyperlink ref="A100" location="'SO-09 - Sadové úpravy'!C2" display="/"/>
    <hyperlink ref="A101" location="'SO 10 - Mobiliár'!C2" display="/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70"/>
  <sheetViews>
    <sheetView showGridLines="0" workbookViewId="0">
      <pane ySplit="1" topLeftCell="A2" activePane="bottomLeft" state="frozen"/>
      <selection pane="bottomLeft" activeCell="O9" sqref="O9:P9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21"/>
      <c r="B1" s="12"/>
      <c r="C1" s="12"/>
      <c r="D1" s="13" t="s">
        <v>1</v>
      </c>
      <c r="E1" s="12"/>
      <c r="F1" s="14" t="s">
        <v>124</v>
      </c>
      <c r="G1" s="14"/>
      <c r="H1" s="254" t="s">
        <v>125</v>
      </c>
      <c r="I1" s="254"/>
      <c r="J1" s="254"/>
      <c r="K1" s="254"/>
      <c r="L1" s="14" t="s">
        <v>126</v>
      </c>
      <c r="M1" s="12"/>
      <c r="N1" s="12"/>
      <c r="O1" s="13" t="s">
        <v>127</v>
      </c>
      <c r="P1" s="12"/>
      <c r="Q1" s="12"/>
      <c r="R1" s="12"/>
      <c r="S1" s="14" t="s">
        <v>128</v>
      </c>
      <c r="T1" s="14"/>
      <c r="U1" s="121"/>
      <c r="V1" s="121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50000000000003" customHeight="1">
      <c r="C2" s="183" t="s">
        <v>7</v>
      </c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S2" s="226" t="s">
        <v>8</v>
      </c>
      <c r="T2" s="227"/>
      <c r="U2" s="227"/>
      <c r="V2" s="227"/>
      <c r="W2" s="227"/>
      <c r="X2" s="227"/>
      <c r="Y2" s="227"/>
      <c r="Z2" s="227"/>
      <c r="AA2" s="227"/>
      <c r="AB2" s="227"/>
      <c r="AC2" s="227"/>
      <c r="AT2" s="18" t="s">
        <v>102</v>
      </c>
    </row>
    <row r="3" spans="1:6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72</v>
      </c>
    </row>
    <row r="4" spans="1:66" ht="36.950000000000003" customHeight="1">
      <c r="B4" s="22"/>
      <c r="C4" s="185" t="s">
        <v>129</v>
      </c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23"/>
      <c r="T4" s="24" t="s">
        <v>12</v>
      </c>
      <c r="AT4" s="18" t="s">
        <v>6</v>
      </c>
    </row>
    <row r="5" spans="1:66" ht="6.95" customHeight="1">
      <c r="B5" s="22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3"/>
    </row>
    <row r="6" spans="1:66" ht="25.35" customHeight="1">
      <c r="B6" s="22"/>
      <c r="C6" s="26"/>
      <c r="D6" s="30" t="s">
        <v>17</v>
      </c>
      <c r="E6" s="26"/>
      <c r="F6" s="259" t="str">
        <f>'Rekapitulácia stavby'!K6</f>
        <v>Základná škola Gorkého - Ulica Maxima Gorkého</v>
      </c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"/>
      <c r="R6" s="23"/>
    </row>
    <row r="7" spans="1:66" s="1" customFormat="1" ht="32.85" customHeight="1">
      <c r="B7" s="35"/>
      <c r="C7" s="36"/>
      <c r="D7" s="29" t="s">
        <v>163</v>
      </c>
      <c r="E7" s="36"/>
      <c r="F7" s="191" t="s">
        <v>1081</v>
      </c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36"/>
      <c r="R7" s="37"/>
    </row>
    <row r="8" spans="1:66" s="1" customFormat="1" ht="14.45" customHeight="1">
      <c r="B8" s="35"/>
      <c r="C8" s="36"/>
      <c r="D8" s="30" t="s">
        <v>19</v>
      </c>
      <c r="E8" s="36"/>
      <c r="F8" s="28" t="s">
        <v>5</v>
      </c>
      <c r="G8" s="36"/>
      <c r="H8" s="36"/>
      <c r="I8" s="36"/>
      <c r="J8" s="36"/>
      <c r="K8" s="36"/>
      <c r="L8" s="36"/>
      <c r="M8" s="30" t="s">
        <v>20</v>
      </c>
      <c r="N8" s="36"/>
      <c r="O8" s="28" t="s">
        <v>5</v>
      </c>
      <c r="P8" s="36"/>
      <c r="Q8" s="36"/>
      <c r="R8" s="37"/>
    </row>
    <row r="9" spans="1:66" s="1" customFormat="1" ht="14.45" customHeight="1">
      <c r="B9" s="35"/>
      <c r="C9" s="36"/>
      <c r="D9" s="30" t="s">
        <v>21</v>
      </c>
      <c r="E9" s="36"/>
      <c r="F9" s="28" t="s">
        <v>22</v>
      </c>
      <c r="G9" s="36"/>
      <c r="H9" s="36"/>
      <c r="I9" s="36"/>
      <c r="J9" s="36"/>
      <c r="K9" s="36"/>
      <c r="L9" s="36"/>
      <c r="M9" s="30" t="s">
        <v>23</v>
      </c>
      <c r="N9" s="36"/>
      <c r="O9" s="232"/>
      <c r="P9" s="233"/>
      <c r="Q9" s="36"/>
      <c r="R9" s="37"/>
    </row>
    <row r="10" spans="1:66" s="1" customFormat="1" ht="10.9" customHeight="1"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7"/>
    </row>
    <row r="11" spans="1:66" s="1" customFormat="1" ht="14.45" customHeight="1">
      <c r="B11" s="35"/>
      <c r="C11" s="36"/>
      <c r="D11" s="30" t="s">
        <v>24</v>
      </c>
      <c r="E11" s="36"/>
      <c r="F11" s="36"/>
      <c r="G11" s="36"/>
      <c r="H11" s="36"/>
      <c r="I11" s="36"/>
      <c r="J11" s="36"/>
      <c r="K11" s="36"/>
      <c r="L11" s="36"/>
      <c r="M11" s="30" t="s">
        <v>25</v>
      </c>
      <c r="N11" s="36"/>
      <c r="O11" s="189" t="str">
        <f>IF('Rekapitulácia stavby'!AN10="","",'Rekapitulácia stavby'!AN10)</f>
        <v/>
      </c>
      <c r="P11" s="189"/>
      <c r="Q11" s="36"/>
      <c r="R11" s="37"/>
    </row>
    <row r="12" spans="1:66" s="1" customFormat="1" ht="18" customHeight="1">
      <c r="B12" s="35"/>
      <c r="C12" s="36"/>
      <c r="D12" s="36"/>
      <c r="E12" s="28" t="str">
        <f>IF('Rekapitulácia stavby'!E11="","",'Rekapitulácia stavby'!E11)</f>
        <v xml:space="preserve"> </v>
      </c>
      <c r="F12" s="36"/>
      <c r="G12" s="36"/>
      <c r="H12" s="36"/>
      <c r="I12" s="36"/>
      <c r="J12" s="36"/>
      <c r="K12" s="36"/>
      <c r="L12" s="36"/>
      <c r="M12" s="30" t="s">
        <v>26</v>
      </c>
      <c r="N12" s="36"/>
      <c r="O12" s="189" t="str">
        <f>IF('Rekapitulácia stavby'!AN11="","",'Rekapitulácia stavby'!AN11)</f>
        <v/>
      </c>
      <c r="P12" s="189"/>
      <c r="Q12" s="36"/>
      <c r="R12" s="37"/>
    </row>
    <row r="13" spans="1:66" s="1" customFormat="1" ht="6.95" customHeight="1">
      <c r="B13" s="35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7"/>
    </row>
    <row r="14" spans="1:66" s="1" customFormat="1" ht="14.45" customHeight="1">
      <c r="B14" s="35"/>
      <c r="C14" s="36"/>
      <c r="D14" s="30" t="s">
        <v>27</v>
      </c>
      <c r="E14" s="36"/>
      <c r="F14" s="36"/>
      <c r="G14" s="36"/>
      <c r="H14" s="36"/>
      <c r="I14" s="36"/>
      <c r="J14" s="36"/>
      <c r="K14" s="36"/>
      <c r="L14" s="36"/>
      <c r="M14" s="30" t="s">
        <v>25</v>
      </c>
      <c r="N14" s="36"/>
      <c r="O14" s="234" t="str">
        <f>IF('Rekapitulácia stavby'!AN13="","",'Rekapitulácia stavby'!AN13)</f>
        <v/>
      </c>
      <c r="P14" s="189"/>
      <c r="Q14" s="36"/>
      <c r="R14" s="37"/>
    </row>
    <row r="15" spans="1:66" s="1" customFormat="1" ht="18" customHeight="1">
      <c r="B15" s="35"/>
      <c r="C15" s="36"/>
      <c r="D15" s="36"/>
      <c r="E15" s="234" t="str">
        <f>IF('Rekapitulácia stavby'!E14="","",'Rekapitulácia stavby'!E14)</f>
        <v/>
      </c>
      <c r="F15" s="235"/>
      <c r="G15" s="235"/>
      <c r="H15" s="235"/>
      <c r="I15" s="235"/>
      <c r="J15" s="235"/>
      <c r="K15" s="235"/>
      <c r="L15" s="235"/>
      <c r="M15" s="30" t="s">
        <v>26</v>
      </c>
      <c r="N15" s="36"/>
      <c r="O15" s="234" t="str">
        <f>IF('Rekapitulácia stavby'!AN14="","",'Rekapitulácia stavby'!AN14)</f>
        <v/>
      </c>
      <c r="P15" s="189"/>
      <c r="Q15" s="36"/>
      <c r="R15" s="37"/>
    </row>
    <row r="16" spans="1:66" s="1" customFormat="1" ht="6.95" customHeight="1"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7"/>
    </row>
    <row r="17" spans="2:18" s="1" customFormat="1" ht="14.45" customHeight="1">
      <c r="B17" s="35"/>
      <c r="C17" s="36"/>
      <c r="D17" s="30" t="s">
        <v>28</v>
      </c>
      <c r="E17" s="36"/>
      <c r="F17" s="36"/>
      <c r="G17" s="36"/>
      <c r="H17" s="36"/>
      <c r="I17" s="36"/>
      <c r="J17" s="36"/>
      <c r="K17" s="36"/>
      <c r="L17" s="36"/>
      <c r="M17" s="30" t="s">
        <v>25</v>
      </c>
      <c r="N17" s="36"/>
      <c r="O17" s="189" t="str">
        <f>IF('Rekapitulácia stavby'!AN16="","",'Rekapitulácia stavby'!AN16)</f>
        <v/>
      </c>
      <c r="P17" s="189"/>
      <c r="Q17" s="36"/>
      <c r="R17" s="37"/>
    </row>
    <row r="18" spans="2:18" s="1" customFormat="1" ht="18" customHeight="1">
      <c r="B18" s="35"/>
      <c r="C18" s="36"/>
      <c r="D18" s="36"/>
      <c r="E18" s="28" t="str">
        <f>IF('Rekapitulácia stavby'!E17="","",'Rekapitulácia stavby'!E17)</f>
        <v xml:space="preserve"> </v>
      </c>
      <c r="F18" s="36"/>
      <c r="G18" s="36"/>
      <c r="H18" s="36"/>
      <c r="I18" s="36"/>
      <c r="J18" s="36"/>
      <c r="K18" s="36"/>
      <c r="L18" s="36"/>
      <c r="M18" s="30" t="s">
        <v>26</v>
      </c>
      <c r="N18" s="36"/>
      <c r="O18" s="189" t="str">
        <f>IF('Rekapitulácia stavby'!AN17="","",'Rekapitulácia stavby'!AN17)</f>
        <v/>
      </c>
      <c r="P18" s="189"/>
      <c r="Q18" s="36"/>
      <c r="R18" s="37"/>
    </row>
    <row r="19" spans="2:18" s="1" customFormat="1" ht="6.95" customHeight="1">
      <c r="B19" s="35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7"/>
    </row>
    <row r="20" spans="2:18" s="1" customFormat="1" ht="14.45" customHeight="1">
      <c r="B20" s="35"/>
      <c r="C20" s="36"/>
      <c r="D20" s="30" t="s">
        <v>31</v>
      </c>
      <c r="E20" s="36"/>
      <c r="F20" s="36"/>
      <c r="G20" s="36"/>
      <c r="H20" s="36"/>
      <c r="I20" s="36"/>
      <c r="J20" s="36"/>
      <c r="K20" s="36"/>
      <c r="L20" s="36"/>
      <c r="M20" s="30" t="s">
        <v>25</v>
      </c>
      <c r="N20" s="36"/>
      <c r="O20" s="189" t="str">
        <f>IF('Rekapitulácia stavby'!AN19="","",'Rekapitulácia stavby'!AN19)</f>
        <v/>
      </c>
      <c r="P20" s="189"/>
      <c r="Q20" s="36"/>
      <c r="R20" s="37"/>
    </row>
    <row r="21" spans="2:18" s="1" customFormat="1" ht="18" customHeight="1">
      <c r="B21" s="35"/>
      <c r="C21" s="36"/>
      <c r="D21" s="36"/>
      <c r="E21" s="28" t="str">
        <f>IF('Rekapitulácia stavby'!E20="","",'Rekapitulácia stavby'!E20)</f>
        <v xml:space="preserve"> </v>
      </c>
      <c r="F21" s="36"/>
      <c r="G21" s="36"/>
      <c r="H21" s="36"/>
      <c r="I21" s="36"/>
      <c r="J21" s="36"/>
      <c r="K21" s="36"/>
      <c r="L21" s="36"/>
      <c r="M21" s="30" t="s">
        <v>26</v>
      </c>
      <c r="N21" s="36"/>
      <c r="O21" s="189" t="str">
        <f>IF('Rekapitulácia stavby'!AN20="","",'Rekapitulácia stavby'!AN20)</f>
        <v/>
      </c>
      <c r="P21" s="189"/>
      <c r="Q21" s="36"/>
      <c r="R21" s="37"/>
    </row>
    <row r="22" spans="2:18" s="1" customFormat="1" ht="6.95" customHeight="1"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7"/>
    </row>
    <row r="23" spans="2:18" s="1" customFormat="1" ht="14.45" customHeight="1">
      <c r="B23" s="35"/>
      <c r="C23" s="36"/>
      <c r="D23" s="30" t="s">
        <v>32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7"/>
    </row>
    <row r="24" spans="2:18" s="1" customFormat="1" ht="22.5" customHeight="1">
      <c r="B24" s="35"/>
      <c r="C24" s="36"/>
      <c r="D24" s="36"/>
      <c r="E24" s="194" t="s">
        <v>5</v>
      </c>
      <c r="F24" s="194"/>
      <c r="G24" s="194"/>
      <c r="H24" s="194"/>
      <c r="I24" s="194"/>
      <c r="J24" s="194"/>
      <c r="K24" s="194"/>
      <c r="L24" s="194"/>
      <c r="M24" s="36"/>
      <c r="N24" s="36"/>
      <c r="O24" s="36"/>
      <c r="P24" s="36"/>
      <c r="Q24" s="36"/>
      <c r="R24" s="37"/>
    </row>
    <row r="25" spans="2:18" s="1" customFormat="1" ht="6.95" customHeight="1"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7"/>
    </row>
    <row r="26" spans="2:18" s="1" customFormat="1" ht="6.95" customHeight="1">
      <c r="B26" s="35"/>
      <c r="C26" s="36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36"/>
      <c r="R26" s="37"/>
    </row>
    <row r="27" spans="2:18" s="1" customFormat="1" ht="14.45" customHeight="1">
      <c r="B27" s="35"/>
      <c r="C27" s="36"/>
      <c r="D27" s="122" t="s">
        <v>130</v>
      </c>
      <c r="E27" s="36"/>
      <c r="F27" s="36"/>
      <c r="G27" s="36"/>
      <c r="H27" s="36"/>
      <c r="I27" s="36"/>
      <c r="J27" s="36"/>
      <c r="K27" s="36"/>
      <c r="L27" s="36"/>
      <c r="M27" s="195">
        <f>N88</f>
        <v>0</v>
      </c>
      <c r="N27" s="195"/>
      <c r="O27" s="195"/>
      <c r="P27" s="195"/>
      <c r="Q27" s="36"/>
      <c r="R27" s="37"/>
    </row>
    <row r="28" spans="2:18" s="1" customFormat="1" ht="14.45" customHeight="1">
      <c r="B28" s="35"/>
      <c r="C28" s="36"/>
      <c r="D28" s="34" t="s">
        <v>118</v>
      </c>
      <c r="E28" s="36"/>
      <c r="F28" s="36"/>
      <c r="G28" s="36"/>
      <c r="H28" s="36"/>
      <c r="I28" s="36"/>
      <c r="J28" s="36"/>
      <c r="K28" s="36"/>
      <c r="L28" s="36"/>
      <c r="M28" s="195">
        <f>N100</f>
        <v>0</v>
      </c>
      <c r="N28" s="195"/>
      <c r="O28" s="195"/>
      <c r="P28" s="195"/>
      <c r="Q28" s="36"/>
      <c r="R28" s="37"/>
    </row>
    <row r="29" spans="2:18" s="1" customFormat="1" ht="6.95" customHeight="1"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7"/>
    </row>
    <row r="30" spans="2:18" s="1" customFormat="1" ht="25.35" customHeight="1">
      <c r="B30" s="35"/>
      <c r="C30" s="36"/>
      <c r="D30" s="123" t="s">
        <v>35</v>
      </c>
      <c r="E30" s="36"/>
      <c r="F30" s="36"/>
      <c r="G30" s="36"/>
      <c r="H30" s="36"/>
      <c r="I30" s="36"/>
      <c r="J30" s="36"/>
      <c r="K30" s="36"/>
      <c r="L30" s="36"/>
      <c r="M30" s="236">
        <f>ROUND(M27+M28,2)</f>
        <v>0</v>
      </c>
      <c r="N30" s="231"/>
      <c r="O30" s="231"/>
      <c r="P30" s="231"/>
      <c r="Q30" s="36"/>
      <c r="R30" s="37"/>
    </row>
    <row r="31" spans="2:18" s="1" customFormat="1" ht="6.95" customHeight="1">
      <c r="B31" s="35"/>
      <c r="C31" s="36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36"/>
      <c r="R31" s="37"/>
    </row>
    <row r="32" spans="2:18" s="1" customFormat="1" ht="14.45" customHeight="1">
      <c r="B32" s="35"/>
      <c r="C32" s="36"/>
      <c r="D32" s="42" t="s">
        <v>36</v>
      </c>
      <c r="E32" s="42" t="s">
        <v>37</v>
      </c>
      <c r="F32" s="43">
        <v>0.2</v>
      </c>
      <c r="G32" s="124" t="s">
        <v>38</v>
      </c>
      <c r="H32" s="237">
        <f>ROUND((((SUM(BE100:BE107)+SUM(BE125:BE163))+SUM(BE165:BE169))),2)</f>
        <v>0</v>
      </c>
      <c r="I32" s="231"/>
      <c r="J32" s="231"/>
      <c r="K32" s="36"/>
      <c r="L32" s="36"/>
      <c r="M32" s="237">
        <f>ROUND(((ROUND((SUM(BE100:BE107)+SUM(BE125:BE163)), 2)*F32)+SUM(BE165:BE169)*F32),2)</f>
        <v>0</v>
      </c>
      <c r="N32" s="231"/>
      <c r="O32" s="231"/>
      <c r="P32" s="231"/>
      <c r="Q32" s="36"/>
      <c r="R32" s="37"/>
    </row>
    <row r="33" spans="2:18" s="1" customFormat="1" ht="14.45" customHeight="1">
      <c r="B33" s="35"/>
      <c r="C33" s="36"/>
      <c r="D33" s="36"/>
      <c r="E33" s="42" t="s">
        <v>39</v>
      </c>
      <c r="F33" s="43">
        <v>0.2</v>
      </c>
      <c r="G33" s="124" t="s">
        <v>38</v>
      </c>
      <c r="H33" s="237">
        <f>ROUND((((SUM(BF100:BF107)+SUM(BF125:BF163))+SUM(BF165:BF169))),2)</f>
        <v>0</v>
      </c>
      <c r="I33" s="231"/>
      <c r="J33" s="231"/>
      <c r="K33" s="36"/>
      <c r="L33" s="36"/>
      <c r="M33" s="237">
        <f>ROUND(((ROUND((SUM(BF100:BF107)+SUM(BF125:BF163)), 2)*F33)+SUM(BF165:BF169)*F33),2)</f>
        <v>0</v>
      </c>
      <c r="N33" s="231"/>
      <c r="O33" s="231"/>
      <c r="P33" s="231"/>
      <c r="Q33" s="36"/>
      <c r="R33" s="37"/>
    </row>
    <row r="34" spans="2:18" s="1" customFormat="1" ht="14.45" hidden="1" customHeight="1">
      <c r="B34" s="35"/>
      <c r="C34" s="36"/>
      <c r="D34" s="36"/>
      <c r="E34" s="42" t="s">
        <v>40</v>
      </c>
      <c r="F34" s="43">
        <v>0.2</v>
      </c>
      <c r="G34" s="124" t="s">
        <v>38</v>
      </c>
      <c r="H34" s="237">
        <f>ROUND((((SUM(BG100:BG107)+SUM(BG125:BG163))+SUM(BG165:BG169))),2)</f>
        <v>0</v>
      </c>
      <c r="I34" s="231"/>
      <c r="J34" s="231"/>
      <c r="K34" s="36"/>
      <c r="L34" s="36"/>
      <c r="M34" s="237">
        <v>0</v>
      </c>
      <c r="N34" s="231"/>
      <c r="O34" s="231"/>
      <c r="P34" s="231"/>
      <c r="Q34" s="36"/>
      <c r="R34" s="37"/>
    </row>
    <row r="35" spans="2:18" s="1" customFormat="1" ht="14.45" hidden="1" customHeight="1">
      <c r="B35" s="35"/>
      <c r="C35" s="36"/>
      <c r="D35" s="36"/>
      <c r="E35" s="42" t="s">
        <v>41</v>
      </c>
      <c r="F35" s="43">
        <v>0.2</v>
      </c>
      <c r="G35" s="124" t="s">
        <v>38</v>
      </c>
      <c r="H35" s="237">
        <f>ROUND((((SUM(BH100:BH107)+SUM(BH125:BH163))+SUM(BH165:BH169))),2)</f>
        <v>0</v>
      </c>
      <c r="I35" s="231"/>
      <c r="J35" s="231"/>
      <c r="K35" s="36"/>
      <c r="L35" s="36"/>
      <c r="M35" s="237">
        <v>0</v>
      </c>
      <c r="N35" s="231"/>
      <c r="O35" s="231"/>
      <c r="P35" s="231"/>
      <c r="Q35" s="36"/>
      <c r="R35" s="37"/>
    </row>
    <row r="36" spans="2:18" s="1" customFormat="1" ht="14.45" hidden="1" customHeight="1">
      <c r="B36" s="35"/>
      <c r="C36" s="36"/>
      <c r="D36" s="36"/>
      <c r="E36" s="42" t="s">
        <v>42</v>
      </c>
      <c r="F36" s="43">
        <v>0</v>
      </c>
      <c r="G36" s="124" t="s">
        <v>38</v>
      </c>
      <c r="H36" s="237">
        <f>ROUND((((SUM(BI100:BI107)+SUM(BI125:BI163))+SUM(BI165:BI169))),2)</f>
        <v>0</v>
      </c>
      <c r="I36" s="231"/>
      <c r="J36" s="231"/>
      <c r="K36" s="36"/>
      <c r="L36" s="36"/>
      <c r="M36" s="237">
        <v>0</v>
      </c>
      <c r="N36" s="231"/>
      <c r="O36" s="231"/>
      <c r="P36" s="231"/>
      <c r="Q36" s="36"/>
      <c r="R36" s="37"/>
    </row>
    <row r="37" spans="2:18" s="1" customFormat="1" ht="6.95" customHeight="1"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7"/>
    </row>
    <row r="38" spans="2:18" s="1" customFormat="1" ht="25.35" customHeight="1">
      <c r="B38" s="35"/>
      <c r="C38" s="120"/>
      <c r="D38" s="125" t="s">
        <v>43</v>
      </c>
      <c r="E38" s="75"/>
      <c r="F38" s="75"/>
      <c r="G38" s="126" t="s">
        <v>44</v>
      </c>
      <c r="H38" s="127" t="s">
        <v>45</v>
      </c>
      <c r="I38" s="75"/>
      <c r="J38" s="75"/>
      <c r="K38" s="75"/>
      <c r="L38" s="238">
        <f>SUM(M30:M36)</f>
        <v>0</v>
      </c>
      <c r="M38" s="238"/>
      <c r="N38" s="238"/>
      <c r="O38" s="238"/>
      <c r="P38" s="239"/>
      <c r="Q38" s="120"/>
      <c r="R38" s="37"/>
    </row>
    <row r="39" spans="2:18" s="1" customFormat="1" ht="14.45" customHeight="1">
      <c r="B39" s="35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7"/>
    </row>
    <row r="40" spans="2:18" s="1" customFormat="1" ht="14.45" customHeight="1">
      <c r="B40" s="35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7"/>
    </row>
    <row r="41" spans="2:18">
      <c r="B41" s="22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3"/>
    </row>
    <row r="42" spans="2:18">
      <c r="B42" s="22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3"/>
    </row>
    <row r="43" spans="2:18">
      <c r="B43" s="22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3"/>
    </row>
    <row r="44" spans="2:18">
      <c r="B44" s="22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3"/>
    </row>
    <row r="45" spans="2:18">
      <c r="B45" s="22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3"/>
    </row>
    <row r="46" spans="2:18">
      <c r="B46" s="22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3"/>
    </row>
    <row r="47" spans="2:18">
      <c r="B47" s="22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3"/>
    </row>
    <row r="48" spans="2:18">
      <c r="B48" s="22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3"/>
    </row>
    <row r="49" spans="2:18">
      <c r="B49" s="22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3"/>
    </row>
    <row r="50" spans="2:18" s="1" customFormat="1" ht="15">
      <c r="B50" s="35"/>
      <c r="C50" s="36"/>
      <c r="D50" s="50" t="s">
        <v>46</v>
      </c>
      <c r="E50" s="51"/>
      <c r="F50" s="51"/>
      <c r="G50" s="51"/>
      <c r="H50" s="52"/>
      <c r="I50" s="36"/>
      <c r="J50" s="50" t="s">
        <v>47</v>
      </c>
      <c r="K50" s="51"/>
      <c r="L50" s="51"/>
      <c r="M50" s="51"/>
      <c r="N50" s="51"/>
      <c r="O50" s="51"/>
      <c r="P50" s="52"/>
      <c r="Q50" s="36"/>
      <c r="R50" s="37"/>
    </row>
    <row r="51" spans="2:18">
      <c r="B51" s="22"/>
      <c r="C51" s="26"/>
      <c r="D51" s="53"/>
      <c r="E51" s="26"/>
      <c r="F51" s="26"/>
      <c r="G51" s="26"/>
      <c r="H51" s="54"/>
      <c r="I51" s="26"/>
      <c r="J51" s="53"/>
      <c r="K51" s="26"/>
      <c r="L51" s="26"/>
      <c r="M51" s="26"/>
      <c r="N51" s="26"/>
      <c r="O51" s="26"/>
      <c r="P51" s="54"/>
      <c r="Q51" s="26"/>
      <c r="R51" s="23"/>
    </row>
    <row r="52" spans="2:18">
      <c r="B52" s="22"/>
      <c r="C52" s="26"/>
      <c r="D52" s="53"/>
      <c r="E52" s="26"/>
      <c r="F52" s="26"/>
      <c r="G52" s="26"/>
      <c r="H52" s="54"/>
      <c r="I52" s="26"/>
      <c r="J52" s="53"/>
      <c r="K52" s="26"/>
      <c r="L52" s="26"/>
      <c r="M52" s="26"/>
      <c r="N52" s="26"/>
      <c r="O52" s="26"/>
      <c r="P52" s="54"/>
      <c r="Q52" s="26"/>
      <c r="R52" s="23"/>
    </row>
    <row r="53" spans="2:18">
      <c r="B53" s="22"/>
      <c r="C53" s="26"/>
      <c r="D53" s="53"/>
      <c r="E53" s="26"/>
      <c r="F53" s="26"/>
      <c r="G53" s="26"/>
      <c r="H53" s="54"/>
      <c r="I53" s="26"/>
      <c r="J53" s="53"/>
      <c r="K53" s="26"/>
      <c r="L53" s="26"/>
      <c r="M53" s="26"/>
      <c r="N53" s="26"/>
      <c r="O53" s="26"/>
      <c r="P53" s="54"/>
      <c r="Q53" s="26"/>
      <c r="R53" s="23"/>
    </row>
    <row r="54" spans="2:18">
      <c r="B54" s="22"/>
      <c r="C54" s="26"/>
      <c r="D54" s="53"/>
      <c r="E54" s="26"/>
      <c r="F54" s="26"/>
      <c r="G54" s="26"/>
      <c r="H54" s="54"/>
      <c r="I54" s="26"/>
      <c r="J54" s="53"/>
      <c r="K54" s="26"/>
      <c r="L54" s="26"/>
      <c r="M54" s="26"/>
      <c r="N54" s="26"/>
      <c r="O54" s="26"/>
      <c r="P54" s="54"/>
      <c r="Q54" s="26"/>
      <c r="R54" s="23"/>
    </row>
    <row r="55" spans="2:18">
      <c r="B55" s="22"/>
      <c r="C55" s="26"/>
      <c r="D55" s="53"/>
      <c r="E55" s="26"/>
      <c r="F55" s="26"/>
      <c r="G55" s="26"/>
      <c r="H55" s="54"/>
      <c r="I55" s="26"/>
      <c r="J55" s="53"/>
      <c r="K55" s="26"/>
      <c r="L55" s="26"/>
      <c r="M55" s="26"/>
      <c r="N55" s="26"/>
      <c r="O55" s="26"/>
      <c r="P55" s="54"/>
      <c r="Q55" s="26"/>
      <c r="R55" s="23"/>
    </row>
    <row r="56" spans="2:18">
      <c r="B56" s="22"/>
      <c r="C56" s="26"/>
      <c r="D56" s="53"/>
      <c r="E56" s="26"/>
      <c r="F56" s="26"/>
      <c r="G56" s="26"/>
      <c r="H56" s="54"/>
      <c r="I56" s="26"/>
      <c r="J56" s="53"/>
      <c r="K56" s="26"/>
      <c r="L56" s="26"/>
      <c r="M56" s="26"/>
      <c r="N56" s="26"/>
      <c r="O56" s="26"/>
      <c r="P56" s="54"/>
      <c r="Q56" s="26"/>
      <c r="R56" s="23"/>
    </row>
    <row r="57" spans="2:18">
      <c r="B57" s="22"/>
      <c r="C57" s="26"/>
      <c r="D57" s="53"/>
      <c r="E57" s="26"/>
      <c r="F57" s="26"/>
      <c r="G57" s="26"/>
      <c r="H57" s="54"/>
      <c r="I57" s="26"/>
      <c r="J57" s="53"/>
      <c r="K57" s="26"/>
      <c r="L57" s="26"/>
      <c r="M57" s="26"/>
      <c r="N57" s="26"/>
      <c r="O57" s="26"/>
      <c r="P57" s="54"/>
      <c r="Q57" s="26"/>
      <c r="R57" s="23"/>
    </row>
    <row r="58" spans="2:18">
      <c r="B58" s="22"/>
      <c r="C58" s="26"/>
      <c r="D58" s="53"/>
      <c r="E58" s="26"/>
      <c r="F58" s="26"/>
      <c r="G58" s="26"/>
      <c r="H58" s="54"/>
      <c r="I58" s="26"/>
      <c r="J58" s="53"/>
      <c r="K58" s="26"/>
      <c r="L58" s="26"/>
      <c r="M58" s="26"/>
      <c r="N58" s="26"/>
      <c r="O58" s="26"/>
      <c r="P58" s="54"/>
      <c r="Q58" s="26"/>
      <c r="R58" s="23"/>
    </row>
    <row r="59" spans="2:18" s="1" customFormat="1" ht="15">
      <c r="B59" s="35"/>
      <c r="C59" s="36"/>
      <c r="D59" s="55" t="s">
        <v>48</v>
      </c>
      <c r="E59" s="56"/>
      <c r="F59" s="56"/>
      <c r="G59" s="57" t="s">
        <v>49</v>
      </c>
      <c r="H59" s="58"/>
      <c r="I59" s="36"/>
      <c r="J59" s="55" t="s">
        <v>48</v>
      </c>
      <c r="K59" s="56"/>
      <c r="L59" s="56"/>
      <c r="M59" s="56"/>
      <c r="N59" s="57" t="s">
        <v>49</v>
      </c>
      <c r="O59" s="56"/>
      <c r="P59" s="58"/>
      <c r="Q59" s="36"/>
      <c r="R59" s="37"/>
    </row>
    <row r="60" spans="2:18">
      <c r="B60" s="22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3"/>
    </row>
    <row r="61" spans="2:18" s="1" customFormat="1" ht="15">
      <c r="B61" s="35"/>
      <c r="C61" s="36"/>
      <c r="D61" s="50" t="s">
        <v>50</v>
      </c>
      <c r="E61" s="51"/>
      <c r="F61" s="51"/>
      <c r="G61" s="51"/>
      <c r="H61" s="52"/>
      <c r="I61" s="36"/>
      <c r="J61" s="50" t="s">
        <v>51</v>
      </c>
      <c r="K61" s="51"/>
      <c r="L61" s="51"/>
      <c r="M61" s="51"/>
      <c r="N61" s="51"/>
      <c r="O61" s="51"/>
      <c r="P61" s="52"/>
      <c r="Q61" s="36"/>
      <c r="R61" s="37"/>
    </row>
    <row r="62" spans="2:18">
      <c r="B62" s="22"/>
      <c r="C62" s="26"/>
      <c r="D62" s="53"/>
      <c r="E62" s="26"/>
      <c r="F62" s="26"/>
      <c r="G62" s="26"/>
      <c r="H62" s="54"/>
      <c r="I62" s="26"/>
      <c r="J62" s="53"/>
      <c r="K62" s="26"/>
      <c r="L62" s="26"/>
      <c r="M62" s="26"/>
      <c r="N62" s="26"/>
      <c r="O62" s="26"/>
      <c r="P62" s="54"/>
      <c r="Q62" s="26"/>
      <c r="R62" s="23"/>
    </row>
    <row r="63" spans="2:18">
      <c r="B63" s="22"/>
      <c r="C63" s="26"/>
      <c r="D63" s="53"/>
      <c r="E63" s="26"/>
      <c r="F63" s="26"/>
      <c r="G63" s="26"/>
      <c r="H63" s="54"/>
      <c r="I63" s="26"/>
      <c r="J63" s="53"/>
      <c r="K63" s="26"/>
      <c r="L63" s="26"/>
      <c r="M63" s="26"/>
      <c r="N63" s="26"/>
      <c r="O63" s="26"/>
      <c r="P63" s="54"/>
      <c r="Q63" s="26"/>
      <c r="R63" s="23"/>
    </row>
    <row r="64" spans="2:18">
      <c r="B64" s="22"/>
      <c r="C64" s="26"/>
      <c r="D64" s="53"/>
      <c r="E64" s="26"/>
      <c r="F64" s="26"/>
      <c r="G64" s="26"/>
      <c r="H64" s="54"/>
      <c r="I64" s="26"/>
      <c r="J64" s="53"/>
      <c r="K64" s="26"/>
      <c r="L64" s="26"/>
      <c r="M64" s="26"/>
      <c r="N64" s="26"/>
      <c r="O64" s="26"/>
      <c r="P64" s="54"/>
      <c r="Q64" s="26"/>
      <c r="R64" s="23"/>
    </row>
    <row r="65" spans="2:18">
      <c r="B65" s="22"/>
      <c r="C65" s="26"/>
      <c r="D65" s="53"/>
      <c r="E65" s="26"/>
      <c r="F65" s="26"/>
      <c r="G65" s="26"/>
      <c r="H65" s="54"/>
      <c r="I65" s="26"/>
      <c r="J65" s="53"/>
      <c r="K65" s="26"/>
      <c r="L65" s="26"/>
      <c r="M65" s="26"/>
      <c r="N65" s="26"/>
      <c r="O65" s="26"/>
      <c r="P65" s="54"/>
      <c r="Q65" s="26"/>
      <c r="R65" s="23"/>
    </row>
    <row r="66" spans="2:18">
      <c r="B66" s="22"/>
      <c r="C66" s="26"/>
      <c r="D66" s="53"/>
      <c r="E66" s="26"/>
      <c r="F66" s="26"/>
      <c r="G66" s="26"/>
      <c r="H66" s="54"/>
      <c r="I66" s="26"/>
      <c r="J66" s="53"/>
      <c r="K66" s="26"/>
      <c r="L66" s="26"/>
      <c r="M66" s="26"/>
      <c r="N66" s="26"/>
      <c r="O66" s="26"/>
      <c r="P66" s="54"/>
      <c r="Q66" s="26"/>
      <c r="R66" s="23"/>
    </row>
    <row r="67" spans="2:18">
      <c r="B67" s="22"/>
      <c r="C67" s="26"/>
      <c r="D67" s="53"/>
      <c r="E67" s="26"/>
      <c r="F67" s="26"/>
      <c r="G67" s="26"/>
      <c r="H67" s="54"/>
      <c r="I67" s="26"/>
      <c r="J67" s="53"/>
      <c r="K67" s="26"/>
      <c r="L67" s="26"/>
      <c r="M67" s="26"/>
      <c r="N67" s="26"/>
      <c r="O67" s="26"/>
      <c r="P67" s="54"/>
      <c r="Q67" s="26"/>
      <c r="R67" s="23"/>
    </row>
    <row r="68" spans="2:18">
      <c r="B68" s="22"/>
      <c r="C68" s="26"/>
      <c r="D68" s="53"/>
      <c r="E68" s="26"/>
      <c r="F68" s="26"/>
      <c r="G68" s="26"/>
      <c r="H68" s="54"/>
      <c r="I68" s="26"/>
      <c r="J68" s="53"/>
      <c r="K68" s="26"/>
      <c r="L68" s="26"/>
      <c r="M68" s="26"/>
      <c r="N68" s="26"/>
      <c r="O68" s="26"/>
      <c r="P68" s="54"/>
      <c r="Q68" s="26"/>
      <c r="R68" s="23"/>
    </row>
    <row r="69" spans="2:18">
      <c r="B69" s="22"/>
      <c r="C69" s="26"/>
      <c r="D69" s="53"/>
      <c r="E69" s="26"/>
      <c r="F69" s="26"/>
      <c r="G69" s="26"/>
      <c r="H69" s="54"/>
      <c r="I69" s="26"/>
      <c r="J69" s="53"/>
      <c r="K69" s="26"/>
      <c r="L69" s="26"/>
      <c r="M69" s="26"/>
      <c r="N69" s="26"/>
      <c r="O69" s="26"/>
      <c r="P69" s="54"/>
      <c r="Q69" s="26"/>
      <c r="R69" s="23"/>
    </row>
    <row r="70" spans="2:18" s="1" customFormat="1" ht="15">
      <c r="B70" s="35"/>
      <c r="C70" s="36"/>
      <c r="D70" s="55" t="s">
        <v>48</v>
      </c>
      <c r="E70" s="56"/>
      <c r="F70" s="56"/>
      <c r="G70" s="57" t="s">
        <v>49</v>
      </c>
      <c r="H70" s="58"/>
      <c r="I70" s="36"/>
      <c r="J70" s="55" t="s">
        <v>48</v>
      </c>
      <c r="K70" s="56"/>
      <c r="L70" s="56"/>
      <c r="M70" s="56"/>
      <c r="N70" s="57" t="s">
        <v>49</v>
      </c>
      <c r="O70" s="56"/>
      <c r="P70" s="58"/>
      <c r="Q70" s="36"/>
      <c r="R70" s="37"/>
    </row>
    <row r="71" spans="2:18" s="1" customFormat="1" ht="14.45" customHeight="1"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1"/>
    </row>
    <row r="75" spans="2:18" s="1" customFormat="1" ht="6.95" customHeight="1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4"/>
    </row>
    <row r="76" spans="2:18" s="1" customFormat="1" ht="36.950000000000003" customHeight="1">
      <c r="B76" s="35"/>
      <c r="C76" s="185" t="s">
        <v>131</v>
      </c>
      <c r="D76" s="186"/>
      <c r="E76" s="186"/>
      <c r="F76" s="186"/>
      <c r="G76" s="186"/>
      <c r="H76" s="186"/>
      <c r="I76" s="186"/>
      <c r="J76" s="186"/>
      <c r="K76" s="186"/>
      <c r="L76" s="186"/>
      <c r="M76" s="186"/>
      <c r="N76" s="186"/>
      <c r="O76" s="186"/>
      <c r="P76" s="186"/>
      <c r="Q76" s="186"/>
      <c r="R76" s="37"/>
    </row>
    <row r="77" spans="2:18" s="1" customFormat="1" ht="6.95" customHeight="1"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7"/>
    </row>
    <row r="78" spans="2:18" s="1" customFormat="1" ht="30" customHeight="1">
      <c r="B78" s="35"/>
      <c r="C78" s="30" t="s">
        <v>17</v>
      </c>
      <c r="D78" s="36"/>
      <c r="E78" s="36"/>
      <c r="F78" s="259" t="str">
        <f>F6</f>
        <v>Základná škola Gorkého - Ulica Maxima Gorkého</v>
      </c>
      <c r="G78" s="260"/>
      <c r="H78" s="260"/>
      <c r="I78" s="260"/>
      <c r="J78" s="260"/>
      <c r="K78" s="260"/>
      <c r="L78" s="260"/>
      <c r="M78" s="260"/>
      <c r="N78" s="260"/>
      <c r="O78" s="260"/>
      <c r="P78" s="260"/>
      <c r="Q78" s="36"/>
      <c r="R78" s="37"/>
    </row>
    <row r="79" spans="2:18" s="1" customFormat="1" ht="36.950000000000003" customHeight="1">
      <c r="B79" s="35"/>
      <c r="C79" s="69" t="s">
        <v>163</v>
      </c>
      <c r="D79" s="36"/>
      <c r="E79" s="36"/>
      <c r="F79" s="205" t="str">
        <f>F7</f>
        <v>SO 05 - Oplotenie</v>
      </c>
      <c r="G79" s="231"/>
      <c r="H79" s="231"/>
      <c r="I79" s="231"/>
      <c r="J79" s="231"/>
      <c r="K79" s="231"/>
      <c r="L79" s="231"/>
      <c r="M79" s="231"/>
      <c r="N79" s="231"/>
      <c r="O79" s="231"/>
      <c r="P79" s="231"/>
      <c r="Q79" s="36"/>
      <c r="R79" s="37"/>
    </row>
    <row r="80" spans="2:18" s="1" customFormat="1" ht="6.95" customHeight="1">
      <c r="B80" s="35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7"/>
    </row>
    <row r="81" spans="2:47" s="1" customFormat="1" ht="18" customHeight="1">
      <c r="B81" s="35"/>
      <c r="C81" s="30" t="s">
        <v>21</v>
      </c>
      <c r="D81" s="36"/>
      <c r="E81" s="36"/>
      <c r="F81" s="28" t="str">
        <f>F9</f>
        <v xml:space="preserve"> </v>
      </c>
      <c r="G81" s="36"/>
      <c r="H81" s="36"/>
      <c r="I81" s="36"/>
      <c r="J81" s="36"/>
      <c r="K81" s="30" t="s">
        <v>23</v>
      </c>
      <c r="L81" s="36"/>
      <c r="M81" s="233" t="str">
        <f>IF(O9="","",O9)</f>
        <v/>
      </c>
      <c r="N81" s="233"/>
      <c r="O81" s="233"/>
      <c r="P81" s="233"/>
      <c r="Q81" s="36"/>
      <c r="R81" s="37"/>
    </row>
    <row r="82" spans="2:47" s="1" customFormat="1" ht="6.95" customHeight="1">
      <c r="B82" s="35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7"/>
    </row>
    <row r="83" spans="2:47" s="1" customFormat="1" ht="15">
      <c r="B83" s="35"/>
      <c r="C83" s="30" t="s">
        <v>24</v>
      </c>
      <c r="D83" s="36"/>
      <c r="E83" s="36"/>
      <c r="F83" s="28" t="str">
        <f>E12</f>
        <v xml:space="preserve"> </v>
      </c>
      <c r="G83" s="36"/>
      <c r="H83" s="36"/>
      <c r="I83" s="36"/>
      <c r="J83" s="36"/>
      <c r="K83" s="30" t="s">
        <v>28</v>
      </c>
      <c r="L83" s="36"/>
      <c r="M83" s="189" t="str">
        <f>E18</f>
        <v xml:space="preserve"> </v>
      </c>
      <c r="N83" s="189"/>
      <c r="O83" s="189"/>
      <c r="P83" s="189"/>
      <c r="Q83" s="189"/>
      <c r="R83" s="37"/>
    </row>
    <row r="84" spans="2:47" s="1" customFormat="1" ht="14.45" customHeight="1">
      <c r="B84" s="35"/>
      <c r="C84" s="30" t="s">
        <v>27</v>
      </c>
      <c r="D84" s="36"/>
      <c r="E84" s="36"/>
      <c r="F84" s="28" t="str">
        <f>IF(E15="","",E15)</f>
        <v/>
      </c>
      <c r="G84" s="36"/>
      <c r="H84" s="36"/>
      <c r="I84" s="36"/>
      <c r="J84" s="36"/>
      <c r="K84" s="30" t="s">
        <v>31</v>
      </c>
      <c r="L84" s="36"/>
      <c r="M84" s="189" t="str">
        <f>E21</f>
        <v xml:space="preserve"> </v>
      </c>
      <c r="N84" s="189"/>
      <c r="O84" s="189"/>
      <c r="P84" s="189"/>
      <c r="Q84" s="189"/>
      <c r="R84" s="37"/>
    </row>
    <row r="85" spans="2:47" s="1" customFormat="1" ht="10.35" customHeight="1">
      <c r="B85" s="35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7"/>
    </row>
    <row r="86" spans="2:47" s="1" customFormat="1" ht="29.25" customHeight="1">
      <c r="B86" s="35"/>
      <c r="C86" s="240" t="s">
        <v>132</v>
      </c>
      <c r="D86" s="241"/>
      <c r="E86" s="241"/>
      <c r="F86" s="241"/>
      <c r="G86" s="241"/>
      <c r="H86" s="120"/>
      <c r="I86" s="120"/>
      <c r="J86" s="120"/>
      <c r="K86" s="120"/>
      <c r="L86" s="120"/>
      <c r="M86" s="120"/>
      <c r="N86" s="240" t="s">
        <v>133</v>
      </c>
      <c r="O86" s="241"/>
      <c r="P86" s="241"/>
      <c r="Q86" s="241"/>
      <c r="R86" s="37"/>
    </row>
    <row r="87" spans="2:47" s="1" customFormat="1" ht="10.35" customHeight="1">
      <c r="B87" s="35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7"/>
    </row>
    <row r="88" spans="2:47" s="1" customFormat="1" ht="29.25" customHeight="1">
      <c r="B88" s="35"/>
      <c r="C88" s="128" t="s">
        <v>134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220">
        <f>N125</f>
        <v>0</v>
      </c>
      <c r="O88" s="242"/>
      <c r="P88" s="242"/>
      <c r="Q88" s="242"/>
      <c r="R88" s="37"/>
      <c r="AU88" s="18" t="s">
        <v>135</v>
      </c>
    </row>
    <row r="89" spans="2:47" s="7" customFormat="1" ht="24.95" customHeight="1">
      <c r="B89" s="129"/>
      <c r="C89" s="130"/>
      <c r="D89" s="131" t="s">
        <v>165</v>
      </c>
      <c r="E89" s="130"/>
      <c r="F89" s="130"/>
      <c r="G89" s="130"/>
      <c r="H89" s="130"/>
      <c r="I89" s="130"/>
      <c r="J89" s="130"/>
      <c r="K89" s="130"/>
      <c r="L89" s="130"/>
      <c r="M89" s="130"/>
      <c r="N89" s="261">
        <f>N126</f>
        <v>0</v>
      </c>
      <c r="O89" s="244"/>
      <c r="P89" s="244"/>
      <c r="Q89" s="244"/>
      <c r="R89" s="132"/>
    </row>
    <row r="90" spans="2:47" s="9" customFormat="1" ht="19.899999999999999" customHeight="1">
      <c r="B90" s="162"/>
      <c r="C90" s="98"/>
      <c r="D90" s="109" t="s">
        <v>166</v>
      </c>
      <c r="E90" s="98"/>
      <c r="F90" s="98"/>
      <c r="G90" s="98"/>
      <c r="H90" s="98"/>
      <c r="I90" s="98"/>
      <c r="J90" s="98"/>
      <c r="K90" s="98"/>
      <c r="L90" s="98"/>
      <c r="M90" s="98"/>
      <c r="N90" s="222">
        <f>N127</f>
        <v>0</v>
      </c>
      <c r="O90" s="223"/>
      <c r="P90" s="223"/>
      <c r="Q90" s="223"/>
      <c r="R90" s="163"/>
    </row>
    <row r="91" spans="2:47" s="9" customFormat="1" ht="19.899999999999999" customHeight="1">
      <c r="B91" s="162"/>
      <c r="C91" s="98"/>
      <c r="D91" s="109" t="s">
        <v>247</v>
      </c>
      <c r="E91" s="98"/>
      <c r="F91" s="98"/>
      <c r="G91" s="98"/>
      <c r="H91" s="98"/>
      <c r="I91" s="98"/>
      <c r="J91" s="98"/>
      <c r="K91" s="98"/>
      <c r="L91" s="98"/>
      <c r="M91" s="98"/>
      <c r="N91" s="222">
        <f>N131</f>
        <v>0</v>
      </c>
      <c r="O91" s="223"/>
      <c r="P91" s="223"/>
      <c r="Q91" s="223"/>
      <c r="R91" s="163"/>
    </row>
    <row r="92" spans="2:47" s="9" customFormat="1" ht="19.899999999999999" customHeight="1">
      <c r="B92" s="162"/>
      <c r="C92" s="98"/>
      <c r="D92" s="109" t="s">
        <v>248</v>
      </c>
      <c r="E92" s="98"/>
      <c r="F92" s="98"/>
      <c r="G92" s="98"/>
      <c r="H92" s="98"/>
      <c r="I92" s="98"/>
      <c r="J92" s="98"/>
      <c r="K92" s="98"/>
      <c r="L92" s="98"/>
      <c r="M92" s="98"/>
      <c r="N92" s="222">
        <f>N137</f>
        <v>0</v>
      </c>
      <c r="O92" s="223"/>
      <c r="P92" s="223"/>
      <c r="Q92" s="223"/>
      <c r="R92" s="163"/>
    </row>
    <row r="93" spans="2:47" s="9" customFormat="1" ht="19.899999999999999" customHeight="1">
      <c r="B93" s="162"/>
      <c r="C93" s="98"/>
      <c r="D93" s="109" t="s">
        <v>410</v>
      </c>
      <c r="E93" s="98"/>
      <c r="F93" s="98"/>
      <c r="G93" s="98"/>
      <c r="H93" s="98"/>
      <c r="I93" s="98"/>
      <c r="J93" s="98"/>
      <c r="K93" s="98"/>
      <c r="L93" s="98"/>
      <c r="M93" s="98"/>
      <c r="N93" s="222">
        <f>N139</f>
        <v>0</v>
      </c>
      <c r="O93" s="223"/>
      <c r="P93" s="223"/>
      <c r="Q93" s="223"/>
      <c r="R93" s="163"/>
    </row>
    <row r="94" spans="2:47" s="9" customFormat="1" ht="19.899999999999999" customHeight="1">
      <c r="B94" s="162"/>
      <c r="C94" s="98"/>
      <c r="D94" s="109" t="s">
        <v>167</v>
      </c>
      <c r="E94" s="98"/>
      <c r="F94" s="98"/>
      <c r="G94" s="98"/>
      <c r="H94" s="98"/>
      <c r="I94" s="98"/>
      <c r="J94" s="98"/>
      <c r="K94" s="98"/>
      <c r="L94" s="98"/>
      <c r="M94" s="98"/>
      <c r="N94" s="222">
        <f>N142</f>
        <v>0</v>
      </c>
      <c r="O94" s="223"/>
      <c r="P94" s="223"/>
      <c r="Q94" s="223"/>
      <c r="R94" s="163"/>
    </row>
    <row r="95" spans="2:47" s="9" customFormat="1" ht="19.899999999999999" customHeight="1">
      <c r="B95" s="162"/>
      <c r="C95" s="98"/>
      <c r="D95" s="109" t="s">
        <v>250</v>
      </c>
      <c r="E95" s="98"/>
      <c r="F95" s="98"/>
      <c r="G95" s="98"/>
      <c r="H95" s="98"/>
      <c r="I95" s="98"/>
      <c r="J95" s="98"/>
      <c r="K95" s="98"/>
      <c r="L95" s="98"/>
      <c r="M95" s="98"/>
      <c r="N95" s="222">
        <f>N149</f>
        <v>0</v>
      </c>
      <c r="O95" s="223"/>
      <c r="P95" s="223"/>
      <c r="Q95" s="223"/>
      <c r="R95" s="163"/>
    </row>
    <row r="96" spans="2:47" s="7" customFormat="1" ht="24.95" customHeight="1">
      <c r="B96" s="129"/>
      <c r="C96" s="130"/>
      <c r="D96" s="131" t="s">
        <v>168</v>
      </c>
      <c r="E96" s="130"/>
      <c r="F96" s="130"/>
      <c r="G96" s="130"/>
      <c r="H96" s="130"/>
      <c r="I96" s="130"/>
      <c r="J96" s="130"/>
      <c r="K96" s="130"/>
      <c r="L96" s="130"/>
      <c r="M96" s="130"/>
      <c r="N96" s="261">
        <f>N151</f>
        <v>0</v>
      </c>
      <c r="O96" s="244"/>
      <c r="P96" s="244"/>
      <c r="Q96" s="244"/>
      <c r="R96" s="132"/>
    </row>
    <row r="97" spans="2:65" s="9" customFormat="1" ht="19.899999999999999" customHeight="1">
      <c r="B97" s="162"/>
      <c r="C97" s="98"/>
      <c r="D97" s="109" t="s">
        <v>169</v>
      </c>
      <c r="E97" s="98"/>
      <c r="F97" s="98"/>
      <c r="G97" s="98"/>
      <c r="H97" s="98"/>
      <c r="I97" s="98"/>
      <c r="J97" s="98"/>
      <c r="K97" s="98"/>
      <c r="L97" s="98"/>
      <c r="M97" s="98"/>
      <c r="N97" s="222">
        <f>N152</f>
        <v>0</v>
      </c>
      <c r="O97" s="223"/>
      <c r="P97" s="223"/>
      <c r="Q97" s="223"/>
      <c r="R97" s="163"/>
    </row>
    <row r="98" spans="2:65" s="7" customFormat="1" ht="21.75" customHeight="1">
      <c r="B98" s="129"/>
      <c r="C98" s="130"/>
      <c r="D98" s="131" t="s">
        <v>136</v>
      </c>
      <c r="E98" s="130"/>
      <c r="F98" s="130"/>
      <c r="G98" s="130"/>
      <c r="H98" s="130"/>
      <c r="I98" s="130"/>
      <c r="J98" s="130"/>
      <c r="K98" s="130"/>
      <c r="L98" s="130"/>
      <c r="M98" s="130"/>
      <c r="N98" s="243">
        <f>N164</f>
        <v>0</v>
      </c>
      <c r="O98" s="244"/>
      <c r="P98" s="244"/>
      <c r="Q98" s="244"/>
      <c r="R98" s="132"/>
    </row>
    <row r="99" spans="2:65" s="1" customFormat="1" ht="21.75" customHeight="1">
      <c r="B99" s="35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7"/>
    </row>
    <row r="100" spans="2:65" s="1" customFormat="1" ht="29.25" customHeight="1">
      <c r="B100" s="35"/>
      <c r="C100" s="128" t="s">
        <v>137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242">
        <f>ROUND(N101+N102+N103+N104+N105+N106,2)</f>
        <v>0</v>
      </c>
      <c r="O100" s="245"/>
      <c r="P100" s="245"/>
      <c r="Q100" s="245"/>
      <c r="R100" s="37"/>
      <c r="T100" s="133"/>
      <c r="U100" s="134" t="s">
        <v>36</v>
      </c>
    </row>
    <row r="101" spans="2:65" s="1" customFormat="1" ht="18" customHeight="1">
      <c r="B101" s="135"/>
      <c r="C101" s="136"/>
      <c r="D101" s="229" t="s">
        <v>138</v>
      </c>
      <c r="E101" s="246"/>
      <c r="F101" s="246"/>
      <c r="G101" s="246"/>
      <c r="H101" s="246"/>
      <c r="I101" s="136"/>
      <c r="J101" s="136"/>
      <c r="K101" s="136"/>
      <c r="L101" s="136"/>
      <c r="M101" s="136"/>
      <c r="N101" s="228">
        <f>ROUND(N88*T101,2)</f>
        <v>0</v>
      </c>
      <c r="O101" s="247"/>
      <c r="P101" s="247"/>
      <c r="Q101" s="247"/>
      <c r="R101" s="138"/>
      <c r="S101" s="136"/>
      <c r="T101" s="139"/>
      <c r="U101" s="140" t="s">
        <v>39</v>
      </c>
      <c r="V101" s="141"/>
      <c r="W101" s="141"/>
      <c r="X101" s="141"/>
      <c r="Y101" s="141"/>
      <c r="Z101" s="141"/>
      <c r="AA101" s="141"/>
      <c r="AB101" s="141"/>
      <c r="AC101" s="141"/>
      <c r="AD101" s="141"/>
      <c r="AE101" s="141"/>
      <c r="AF101" s="141"/>
      <c r="AG101" s="141"/>
      <c r="AH101" s="141"/>
      <c r="AI101" s="141"/>
      <c r="AJ101" s="141"/>
      <c r="AK101" s="141"/>
      <c r="AL101" s="141"/>
      <c r="AM101" s="141"/>
      <c r="AN101" s="141"/>
      <c r="AO101" s="141"/>
      <c r="AP101" s="141"/>
      <c r="AQ101" s="141"/>
      <c r="AR101" s="141"/>
      <c r="AS101" s="141"/>
      <c r="AT101" s="141"/>
      <c r="AU101" s="141"/>
      <c r="AV101" s="141"/>
      <c r="AW101" s="141"/>
      <c r="AX101" s="141"/>
      <c r="AY101" s="142" t="s">
        <v>139</v>
      </c>
      <c r="AZ101" s="141"/>
      <c r="BA101" s="141"/>
      <c r="BB101" s="141"/>
      <c r="BC101" s="141"/>
      <c r="BD101" s="141"/>
      <c r="BE101" s="143">
        <f t="shared" ref="BE101:BE106" si="0">IF(U101="základná",N101,0)</f>
        <v>0</v>
      </c>
      <c r="BF101" s="143">
        <f t="shared" ref="BF101:BF106" si="1">IF(U101="znížená",N101,0)</f>
        <v>0</v>
      </c>
      <c r="BG101" s="143">
        <f t="shared" ref="BG101:BG106" si="2">IF(U101="zákl. prenesená",N101,0)</f>
        <v>0</v>
      </c>
      <c r="BH101" s="143">
        <f t="shared" ref="BH101:BH106" si="3">IF(U101="zníž. prenesená",N101,0)</f>
        <v>0</v>
      </c>
      <c r="BI101" s="143">
        <f t="shared" ref="BI101:BI106" si="4">IF(U101="nulová",N101,0)</f>
        <v>0</v>
      </c>
      <c r="BJ101" s="142" t="s">
        <v>88</v>
      </c>
      <c r="BK101" s="141"/>
      <c r="BL101" s="141"/>
      <c r="BM101" s="141"/>
    </row>
    <row r="102" spans="2:65" s="1" customFormat="1" ht="18" customHeight="1">
      <c r="B102" s="135"/>
      <c r="C102" s="136"/>
      <c r="D102" s="229" t="s">
        <v>140</v>
      </c>
      <c r="E102" s="246"/>
      <c r="F102" s="246"/>
      <c r="G102" s="246"/>
      <c r="H102" s="246"/>
      <c r="I102" s="136"/>
      <c r="J102" s="136"/>
      <c r="K102" s="136"/>
      <c r="L102" s="136"/>
      <c r="M102" s="136"/>
      <c r="N102" s="228">
        <f>ROUND(N88*T102,2)</f>
        <v>0</v>
      </c>
      <c r="O102" s="247"/>
      <c r="P102" s="247"/>
      <c r="Q102" s="247"/>
      <c r="R102" s="138"/>
      <c r="S102" s="136"/>
      <c r="T102" s="139"/>
      <c r="U102" s="140" t="s">
        <v>39</v>
      </c>
      <c r="V102" s="141"/>
      <c r="W102" s="141"/>
      <c r="X102" s="141"/>
      <c r="Y102" s="141"/>
      <c r="Z102" s="141"/>
      <c r="AA102" s="141"/>
      <c r="AB102" s="141"/>
      <c r="AC102" s="141"/>
      <c r="AD102" s="141"/>
      <c r="AE102" s="141"/>
      <c r="AF102" s="141"/>
      <c r="AG102" s="141"/>
      <c r="AH102" s="141"/>
      <c r="AI102" s="141"/>
      <c r="AJ102" s="141"/>
      <c r="AK102" s="141"/>
      <c r="AL102" s="141"/>
      <c r="AM102" s="141"/>
      <c r="AN102" s="141"/>
      <c r="AO102" s="141"/>
      <c r="AP102" s="141"/>
      <c r="AQ102" s="141"/>
      <c r="AR102" s="141"/>
      <c r="AS102" s="141"/>
      <c r="AT102" s="141"/>
      <c r="AU102" s="141"/>
      <c r="AV102" s="141"/>
      <c r="AW102" s="141"/>
      <c r="AX102" s="141"/>
      <c r="AY102" s="142" t="s">
        <v>139</v>
      </c>
      <c r="AZ102" s="141"/>
      <c r="BA102" s="141"/>
      <c r="BB102" s="141"/>
      <c r="BC102" s="141"/>
      <c r="BD102" s="141"/>
      <c r="BE102" s="143">
        <f t="shared" si="0"/>
        <v>0</v>
      </c>
      <c r="BF102" s="143">
        <f t="shared" si="1"/>
        <v>0</v>
      </c>
      <c r="BG102" s="143">
        <f t="shared" si="2"/>
        <v>0</v>
      </c>
      <c r="BH102" s="143">
        <f t="shared" si="3"/>
        <v>0</v>
      </c>
      <c r="BI102" s="143">
        <f t="shared" si="4"/>
        <v>0</v>
      </c>
      <c r="BJ102" s="142" t="s">
        <v>88</v>
      </c>
      <c r="BK102" s="141"/>
      <c r="BL102" s="141"/>
      <c r="BM102" s="141"/>
    </row>
    <row r="103" spans="2:65" s="1" customFormat="1" ht="18" customHeight="1">
      <c r="B103" s="135"/>
      <c r="C103" s="136"/>
      <c r="D103" s="229" t="s">
        <v>141</v>
      </c>
      <c r="E103" s="246"/>
      <c r="F103" s="246"/>
      <c r="G103" s="246"/>
      <c r="H103" s="246"/>
      <c r="I103" s="136"/>
      <c r="J103" s="136"/>
      <c r="K103" s="136"/>
      <c r="L103" s="136"/>
      <c r="M103" s="136"/>
      <c r="N103" s="228">
        <f>ROUND(N88*T103,2)</f>
        <v>0</v>
      </c>
      <c r="O103" s="247"/>
      <c r="P103" s="247"/>
      <c r="Q103" s="247"/>
      <c r="R103" s="138"/>
      <c r="S103" s="136"/>
      <c r="T103" s="139"/>
      <c r="U103" s="140" t="s">
        <v>39</v>
      </c>
      <c r="V103" s="141"/>
      <c r="W103" s="141"/>
      <c r="X103" s="141"/>
      <c r="Y103" s="141"/>
      <c r="Z103" s="141"/>
      <c r="AA103" s="141"/>
      <c r="AB103" s="141"/>
      <c r="AC103" s="141"/>
      <c r="AD103" s="141"/>
      <c r="AE103" s="141"/>
      <c r="AF103" s="141"/>
      <c r="AG103" s="141"/>
      <c r="AH103" s="141"/>
      <c r="AI103" s="141"/>
      <c r="AJ103" s="141"/>
      <c r="AK103" s="141"/>
      <c r="AL103" s="141"/>
      <c r="AM103" s="141"/>
      <c r="AN103" s="141"/>
      <c r="AO103" s="141"/>
      <c r="AP103" s="141"/>
      <c r="AQ103" s="141"/>
      <c r="AR103" s="141"/>
      <c r="AS103" s="141"/>
      <c r="AT103" s="141"/>
      <c r="AU103" s="141"/>
      <c r="AV103" s="141"/>
      <c r="AW103" s="141"/>
      <c r="AX103" s="141"/>
      <c r="AY103" s="142" t="s">
        <v>139</v>
      </c>
      <c r="AZ103" s="141"/>
      <c r="BA103" s="141"/>
      <c r="BB103" s="141"/>
      <c r="BC103" s="141"/>
      <c r="BD103" s="141"/>
      <c r="BE103" s="143">
        <f t="shared" si="0"/>
        <v>0</v>
      </c>
      <c r="BF103" s="143">
        <f t="shared" si="1"/>
        <v>0</v>
      </c>
      <c r="BG103" s="143">
        <f t="shared" si="2"/>
        <v>0</v>
      </c>
      <c r="BH103" s="143">
        <f t="shared" si="3"/>
        <v>0</v>
      </c>
      <c r="BI103" s="143">
        <f t="shared" si="4"/>
        <v>0</v>
      </c>
      <c r="BJ103" s="142" t="s">
        <v>88</v>
      </c>
      <c r="BK103" s="141"/>
      <c r="BL103" s="141"/>
      <c r="BM103" s="141"/>
    </row>
    <row r="104" spans="2:65" s="1" customFormat="1" ht="18" customHeight="1">
      <c r="B104" s="135"/>
      <c r="C104" s="136"/>
      <c r="D104" s="229" t="s">
        <v>142</v>
      </c>
      <c r="E104" s="246"/>
      <c r="F104" s="246"/>
      <c r="G104" s="246"/>
      <c r="H104" s="246"/>
      <c r="I104" s="136"/>
      <c r="J104" s="136"/>
      <c r="K104" s="136"/>
      <c r="L104" s="136"/>
      <c r="M104" s="136"/>
      <c r="N104" s="228">
        <f>ROUND(N88*T104,2)</f>
        <v>0</v>
      </c>
      <c r="O104" s="247"/>
      <c r="P104" s="247"/>
      <c r="Q104" s="247"/>
      <c r="R104" s="138"/>
      <c r="S104" s="136"/>
      <c r="T104" s="139"/>
      <c r="U104" s="140" t="s">
        <v>39</v>
      </c>
      <c r="V104" s="141"/>
      <c r="W104" s="141"/>
      <c r="X104" s="141"/>
      <c r="Y104" s="141"/>
      <c r="Z104" s="141"/>
      <c r="AA104" s="141"/>
      <c r="AB104" s="141"/>
      <c r="AC104" s="141"/>
      <c r="AD104" s="141"/>
      <c r="AE104" s="141"/>
      <c r="AF104" s="141"/>
      <c r="AG104" s="141"/>
      <c r="AH104" s="141"/>
      <c r="AI104" s="141"/>
      <c r="AJ104" s="141"/>
      <c r="AK104" s="141"/>
      <c r="AL104" s="141"/>
      <c r="AM104" s="141"/>
      <c r="AN104" s="141"/>
      <c r="AO104" s="141"/>
      <c r="AP104" s="141"/>
      <c r="AQ104" s="141"/>
      <c r="AR104" s="141"/>
      <c r="AS104" s="141"/>
      <c r="AT104" s="141"/>
      <c r="AU104" s="141"/>
      <c r="AV104" s="141"/>
      <c r="AW104" s="141"/>
      <c r="AX104" s="141"/>
      <c r="AY104" s="142" t="s">
        <v>139</v>
      </c>
      <c r="AZ104" s="141"/>
      <c r="BA104" s="141"/>
      <c r="BB104" s="141"/>
      <c r="BC104" s="141"/>
      <c r="BD104" s="141"/>
      <c r="BE104" s="143">
        <f t="shared" si="0"/>
        <v>0</v>
      </c>
      <c r="BF104" s="143">
        <f t="shared" si="1"/>
        <v>0</v>
      </c>
      <c r="BG104" s="143">
        <f t="shared" si="2"/>
        <v>0</v>
      </c>
      <c r="BH104" s="143">
        <f t="shared" si="3"/>
        <v>0</v>
      </c>
      <c r="BI104" s="143">
        <f t="shared" si="4"/>
        <v>0</v>
      </c>
      <c r="BJ104" s="142" t="s">
        <v>88</v>
      </c>
      <c r="BK104" s="141"/>
      <c r="BL104" s="141"/>
      <c r="BM104" s="141"/>
    </row>
    <row r="105" spans="2:65" s="1" customFormat="1" ht="18" customHeight="1">
      <c r="B105" s="135"/>
      <c r="C105" s="136"/>
      <c r="D105" s="229" t="s">
        <v>143</v>
      </c>
      <c r="E105" s="246"/>
      <c r="F105" s="246"/>
      <c r="G105" s="246"/>
      <c r="H105" s="246"/>
      <c r="I105" s="136"/>
      <c r="J105" s="136"/>
      <c r="K105" s="136"/>
      <c r="L105" s="136"/>
      <c r="M105" s="136"/>
      <c r="N105" s="228">
        <f>ROUND(N88*T105,2)</f>
        <v>0</v>
      </c>
      <c r="O105" s="247"/>
      <c r="P105" s="247"/>
      <c r="Q105" s="247"/>
      <c r="R105" s="138"/>
      <c r="S105" s="136"/>
      <c r="T105" s="139"/>
      <c r="U105" s="140" t="s">
        <v>39</v>
      </c>
      <c r="V105" s="141"/>
      <c r="W105" s="141"/>
      <c r="X105" s="141"/>
      <c r="Y105" s="141"/>
      <c r="Z105" s="141"/>
      <c r="AA105" s="141"/>
      <c r="AB105" s="141"/>
      <c r="AC105" s="141"/>
      <c r="AD105" s="141"/>
      <c r="AE105" s="141"/>
      <c r="AF105" s="141"/>
      <c r="AG105" s="141"/>
      <c r="AH105" s="141"/>
      <c r="AI105" s="141"/>
      <c r="AJ105" s="141"/>
      <c r="AK105" s="141"/>
      <c r="AL105" s="141"/>
      <c r="AM105" s="141"/>
      <c r="AN105" s="141"/>
      <c r="AO105" s="141"/>
      <c r="AP105" s="141"/>
      <c r="AQ105" s="141"/>
      <c r="AR105" s="141"/>
      <c r="AS105" s="141"/>
      <c r="AT105" s="141"/>
      <c r="AU105" s="141"/>
      <c r="AV105" s="141"/>
      <c r="AW105" s="141"/>
      <c r="AX105" s="141"/>
      <c r="AY105" s="142" t="s">
        <v>139</v>
      </c>
      <c r="AZ105" s="141"/>
      <c r="BA105" s="141"/>
      <c r="BB105" s="141"/>
      <c r="BC105" s="141"/>
      <c r="BD105" s="141"/>
      <c r="BE105" s="143">
        <f t="shared" si="0"/>
        <v>0</v>
      </c>
      <c r="BF105" s="143">
        <f t="shared" si="1"/>
        <v>0</v>
      </c>
      <c r="BG105" s="143">
        <f t="shared" si="2"/>
        <v>0</v>
      </c>
      <c r="BH105" s="143">
        <f t="shared" si="3"/>
        <v>0</v>
      </c>
      <c r="BI105" s="143">
        <f t="shared" si="4"/>
        <v>0</v>
      </c>
      <c r="BJ105" s="142" t="s">
        <v>88</v>
      </c>
      <c r="BK105" s="141"/>
      <c r="BL105" s="141"/>
      <c r="BM105" s="141"/>
    </row>
    <row r="106" spans="2:65" s="1" customFormat="1" ht="18" customHeight="1">
      <c r="B106" s="135"/>
      <c r="C106" s="136"/>
      <c r="D106" s="137" t="s">
        <v>144</v>
      </c>
      <c r="E106" s="136"/>
      <c r="F106" s="136"/>
      <c r="G106" s="136"/>
      <c r="H106" s="136"/>
      <c r="I106" s="136"/>
      <c r="J106" s="136"/>
      <c r="K106" s="136"/>
      <c r="L106" s="136"/>
      <c r="M106" s="136"/>
      <c r="N106" s="228">
        <f>ROUND(N88*T106,2)</f>
        <v>0</v>
      </c>
      <c r="O106" s="247"/>
      <c r="P106" s="247"/>
      <c r="Q106" s="247"/>
      <c r="R106" s="138"/>
      <c r="S106" s="136"/>
      <c r="T106" s="144"/>
      <c r="U106" s="145" t="s">
        <v>39</v>
      </c>
      <c r="V106" s="141"/>
      <c r="W106" s="141"/>
      <c r="X106" s="141"/>
      <c r="Y106" s="141"/>
      <c r="Z106" s="141"/>
      <c r="AA106" s="141"/>
      <c r="AB106" s="141"/>
      <c r="AC106" s="141"/>
      <c r="AD106" s="141"/>
      <c r="AE106" s="141"/>
      <c r="AF106" s="141"/>
      <c r="AG106" s="141"/>
      <c r="AH106" s="141"/>
      <c r="AI106" s="141"/>
      <c r="AJ106" s="141"/>
      <c r="AK106" s="141"/>
      <c r="AL106" s="141"/>
      <c r="AM106" s="141"/>
      <c r="AN106" s="141"/>
      <c r="AO106" s="141"/>
      <c r="AP106" s="141"/>
      <c r="AQ106" s="141"/>
      <c r="AR106" s="141"/>
      <c r="AS106" s="141"/>
      <c r="AT106" s="141"/>
      <c r="AU106" s="141"/>
      <c r="AV106" s="141"/>
      <c r="AW106" s="141"/>
      <c r="AX106" s="141"/>
      <c r="AY106" s="142" t="s">
        <v>145</v>
      </c>
      <c r="AZ106" s="141"/>
      <c r="BA106" s="141"/>
      <c r="BB106" s="141"/>
      <c r="BC106" s="141"/>
      <c r="BD106" s="141"/>
      <c r="BE106" s="143">
        <f t="shared" si="0"/>
        <v>0</v>
      </c>
      <c r="BF106" s="143">
        <f t="shared" si="1"/>
        <v>0</v>
      </c>
      <c r="BG106" s="143">
        <f t="shared" si="2"/>
        <v>0</v>
      </c>
      <c r="BH106" s="143">
        <f t="shared" si="3"/>
        <v>0</v>
      </c>
      <c r="BI106" s="143">
        <f t="shared" si="4"/>
        <v>0</v>
      </c>
      <c r="BJ106" s="142" t="s">
        <v>88</v>
      </c>
      <c r="BK106" s="141"/>
      <c r="BL106" s="141"/>
      <c r="BM106" s="141"/>
    </row>
    <row r="107" spans="2:65" s="1" customFormat="1">
      <c r="B107" s="35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7"/>
    </row>
    <row r="108" spans="2:65" s="1" customFormat="1" ht="29.25" customHeight="1">
      <c r="B108" s="35"/>
      <c r="C108" s="119" t="s">
        <v>123</v>
      </c>
      <c r="D108" s="120"/>
      <c r="E108" s="120"/>
      <c r="F108" s="120"/>
      <c r="G108" s="120"/>
      <c r="H108" s="120"/>
      <c r="I108" s="120"/>
      <c r="J108" s="120"/>
      <c r="K108" s="120"/>
      <c r="L108" s="225">
        <f>ROUND(SUM(N88+N100),2)</f>
        <v>0</v>
      </c>
      <c r="M108" s="225"/>
      <c r="N108" s="225"/>
      <c r="O108" s="225"/>
      <c r="P108" s="225"/>
      <c r="Q108" s="225"/>
      <c r="R108" s="37"/>
    </row>
    <row r="109" spans="2:65" s="1" customFormat="1" ht="6.95" customHeight="1">
      <c r="B109" s="59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1"/>
    </row>
    <row r="113" spans="2:65" s="1" customFormat="1" ht="6.95" customHeight="1">
      <c r="B113" s="62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4"/>
    </row>
    <row r="114" spans="2:65" s="1" customFormat="1" ht="36.950000000000003" customHeight="1">
      <c r="B114" s="35"/>
      <c r="C114" s="185" t="s">
        <v>146</v>
      </c>
      <c r="D114" s="231"/>
      <c r="E114" s="231"/>
      <c r="F114" s="231"/>
      <c r="G114" s="231"/>
      <c r="H114" s="231"/>
      <c r="I114" s="231"/>
      <c r="J114" s="231"/>
      <c r="K114" s="231"/>
      <c r="L114" s="231"/>
      <c r="M114" s="231"/>
      <c r="N114" s="231"/>
      <c r="O114" s="231"/>
      <c r="P114" s="231"/>
      <c r="Q114" s="231"/>
      <c r="R114" s="37"/>
    </row>
    <row r="115" spans="2:65" s="1" customFormat="1" ht="6.95" customHeight="1"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7"/>
    </row>
    <row r="116" spans="2:65" s="1" customFormat="1" ht="30" customHeight="1">
      <c r="B116" s="35"/>
      <c r="C116" s="30" t="s">
        <v>17</v>
      </c>
      <c r="D116" s="36"/>
      <c r="E116" s="36"/>
      <c r="F116" s="259" t="str">
        <f>F6</f>
        <v>Základná škola Gorkého - Ulica Maxima Gorkého</v>
      </c>
      <c r="G116" s="260"/>
      <c r="H116" s="260"/>
      <c r="I116" s="260"/>
      <c r="J116" s="260"/>
      <c r="K116" s="260"/>
      <c r="L116" s="260"/>
      <c r="M116" s="260"/>
      <c r="N116" s="260"/>
      <c r="O116" s="260"/>
      <c r="P116" s="260"/>
      <c r="Q116" s="36"/>
      <c r="R116" s="37"/>
    </row>
    <row r="117" spans="2:65" s="1" customFormat="1" ht="36.950000000000003" customHeight="1">
      <c r="B117" s="35"/>
      <c r="C117" s="69" t="s">
        <v>163</v>
      </c>
      <c r="D117" s="36"/>
      <c r="E117" s="36"/>
      <c r="F117" s="205" t="str">
        <f>F7</f>
        <v>SO 05 - Oplotenie</v>
      </c>
      <c r="G117" s="231"/>
      <c r="H117" s="231"/>
      <c r="I117" s="231"/>
      <c r="J117" s="231"/>
      <c r="K117" s="231"/>
      <c r="L117" s="231"/>
      <c r="M117" s="231"/>
      <c r="N117" s="231"/>
      <c r="O117" s="231"/>
      <c r="P117" s="231"/>
      <c r="Q117" s="36"/>
      <c r="R117" s="37"/>
    </row>
    <row r="118" spans="2:65" s="1" customFormat="1" ht="6.95" customHeight="1">
      <c r="B118" s="35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7"/>
    </row>
    <row r="119" spans="2:65" s="1" customFormat="1" ht="18" customHeight="1">
      <c r="B119" s="35"/>
      <c r="C119" s="30" t="s">
        <v>21</v>
      </c>
      <c r="D119" s="36"/>
      <c r="E119" s="36"/>
      <c r="F119" s="28" t="str">
        <f>F9</f>
        <v xml:space="preserve"> </v>
      </c>
      <c r="G119" s="36"/>
      <c r="H119" s="36"/>
      <c r="I119" s="36"/>
      <c r="J119" s="36"/>
      <c r="K119" s="30" t="s">
        <v>23</v>
      </c>
      <c r="L119" s="36"/>
      <c r="M119" s="233" t="str">
        <f>IF(O9="","",O9)</f>
        <v/>
      </c>
      <c r="N119" s="233"/>
      <c r="O119" s="233"/>
      <c r="P119" s="233"/>
      <c r="Q119" s="36"/>
      <c r="R119" s="37"/>
    </row>
    <row r="120" spans="2:65" s="1" customFormat="1" ht="6.95" customHeight="1">
      <c r="B120" s="35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7"/>
    </row>
    <row r="121" spans="2:65" s="1" customFormat="1" ht="15">
      <c r="B121" s="35"/>
      <c r="C121" s="30" t="s">
        <v>24</v>
      </c>
      <c r="D121" s="36"/>
      <c r="E121" s="36"/>
      <c r="F121" s="28" t="str">
        <f>E12</f>
        <v xml:space="preserve"> </v>
      </c>
      <c r="G121" s="36"/>
      <c r="H121" s="36"/>
      <c r="I121" s="36"/>
      <c r="J121" s="36"/>
      <c r="K121" s="30" t="s">
        <v>28</v>
      </c>
      <c r="L121" s="36"/>
      <c r="M121" s="189" t="str">
        <f>E18</f>
        <v xml:space="preserve"> </v>
      </c>
      <c r="N121" s="189"/>
      <c r="O121" s="189"/>
      <c r="P121" s="189"/>
      <c r="Q121" s="189"/>
      <c r="R121" s="37"/>
    </row>
    <row r="122" spans="2:65" s="1" customFormat="1" ht="14.45" customHeight="1">
      <c r="B122" s="35"/>
      <c r="C122" s="30" t="s">
        <v>27</v>
      </c>
      <c r="D122" s="36"/>
      <c r="E122" s="36"/>
      <c r="F122" s="28" t="str">
        <f>IF(E15="","",E15)</f>
        <v/>
      </c>
      <c r="G122" s="36"/>
      <c r="H122" s="36"/>
      <c r="I122" s="36"/>
      <c r="J122" s="36"/>
      <c r="K122" s="30" t="s">
        <v>31</v>
      </c>
      <c r="L122" s="36"/>
      <c r="M122" s="189" t="str">
        <f>E21</f>
        <v xml:space="preserve"> </v>
      </c>
      <c r="N122" s="189"/>
      <c r="O122" s="189"/>
      <c r="P122" s="189"/>
      <c r="Q122" s="189"/>
      <c r="R122" s="37"/>
    </row>
    <row r="123" spans="2:65" s="1" customFormat="1" ht="10.35" customHeight="1">
      <c r="B123" s="35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7"/>
    </row>
    <row r="124" spans="2:65" s="8" customFormat="1" ht="29.25" customHeight="1">
      <c r="B124" s="146"/>
      <c r="C124" s="147" t="s">
        <v>147</v>
      </c>
      <c r="D124" s="148" t="s">
        <v>148</v>
      </c>
      <c r="E124" s="148" t="s">
        <v>54</v>
      </c>
      <c r="F124" s="251" t="s">
        <v>149</v>
      </c>
      <c r="G124" s="251"/>
      <c r="H124" s="251"/>
      <c r="I124" s="251"/>
      <c r="J124" s="148" t="s">
        <v>150</v>
      </c>
      <c r="K124" s="148" t="s">
        <v>151</v>
      </c>
      <c r="L124" s="252" t="s">
        <v>152</v>
      </c>
      <c r="M124" s="252"/>
      <c r="N124" s="251" t="s">
        <v>133</v>
      </c>
      <c r="O124" s="251"/>
      <c r="P124" s="251"/>
      <c r="Q124" s="253"/>
      <c r="R124" s="149"/>
      <c r="T124" s="76" t="s">
        <v>153</v>
      </c>
      <c r="U124" s="77" t="s">
        <v>36</v>
      </c>
      <c r="V124" s="77" t="s">
        <v>154</v>
      </c>
      <c r="W124" s="77" t="s">
        <v>155</v>
      </c>
      <c r="X124" s="77" t="s">
        <v>156</v>
      </c>
      <c r="Y124" s="77" t="s">
        <v>157</v>
      </c>
      <c r="Z124" s="77" t="s">
        <v>158</v>
      </c>
      <c r="AA124" s="78" t="s">
        <v>159</v>
      </c>
    </row>
    <row r="125" spans="2:65" s="1" customFormat="1" ht="29.25" customHeight="1">
      <c r="B125" s="35"/>
      <c r="C125" s="80" t="s">
        <v>130</v>
      </c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255">
        <f>BK125</f>
        <v>0</v>
      </c>
      <c r="O125" s="256"/>
      <c r="P125" s="256"/>
      <c r="Q125" s="256"/>
      <c r="R125" s="37"/>
      <c r="T125" s="79"/>
      <c r="U125" s="51"/>
      <c r="V125" s="51"/>
      <c r="W125" s="150">
        <f>W126+W151+W164</f>
        <v>0</v>
      </c>
      <c r="X125" s="51"/>
      <c r="Y125" s="150">
        <f>Y126+Y151+Y164</f>
        <v>165.65254612999999</v>
      </c>
      <c r="Z125" s="51"/>
      <c r="AA125" s="151">
        <f>AA126+AA151+AA164</f>
        <v>113.06879999999998</v>
      </c>
      <c r="AT125" s="18" t="s">
        <v>71</v>
      </c>
      <c r="AU125" s="18" t="s">
        <v>135</v>
      </c>
      <c r="BK125" s="152">
        <f>BK126+BK151+BK164</f>
        <v>0</v>
      </c>
    </row>
    <row r="126" spans="2:65" s="10" customFormat="1" ht="37.35" customHeight="1">
      <c r="B126" s="164"/>
      <c r="C126" s="165"/>
      <c r="D126" s="153" t="s">
        <v>165</v>
      </c>
      <c r="E126" s="153"/>
      <c r="F126" s="153"/>
      <c r="G126" s="153"/>
      <c r="H126" s="153"/>
      <c r="I126" s="153"/>
      <c r="J126" s="153"/>
      <c r="K126" s="153"/>
      <c r="L126" s="153"/>
      <c r="M126" s="153"/>
      <c r="N126" s="243">
        <f>BK126</f>
        <v>0</v>
      </c>
      <c r="O126" s="264"/>
      <c r="P126" s="264"/>
      <c r="Q126" s="264"/>
      <c r="R126" s="166"/>
      <c r="T126" s="167"/>
      <c r="U126" s="165"/>
      <c r="V126" s="165"/>
      <c r="W126" s="168">
        <f>W127+W131+W137+W139+W142+W149</f>
        <v>0</v>
      </c>
      <c r="X126" s="165"/>
      <c r="Y126" s="168">
        <f>Y127+Y131+Y137+Y139+Y142+Y149</f>
        <v>163.03954113</v>
      </c>
      <c r="Z126" s="165"/>
      <c r="AA126" s="169">
        <f>AA127+AA131+AA137+AA139+AA142+AA149</f>
        <v>113.06879999999998</v>
      </c>
      <c r="AR126" s="170" t="s">
        <v>77</v>
      </c>
      <c r="AT126" s="171" t="s">
        <v>71</v>
      </c>
      <c r="AU126" s="171" t="s">
        <v>72</v>
      </c>
      <c r="AY126" s="170" t="s">
        <v>170</v>
      </c>
      <c r="BK126" s="172">
        <f>BK127+BK131+BK137+BK139+BK142+BK149</f>
        <v>0</v>
      </c>
    </row>
    <row r="127" spans="2:65" s="10" customFormat="1" ht="19.899999999999999" customHeight="1">
      <c r="B127" s="164"/>
      <c r="C127" s="165"/>
      <c r="D127" s="173" t="s">
        <v>166</v>
      </c>
      <c r="E127" s="173"/>
      <c r="F127" s="173"/>
      <c r="G127" s="173"/>
      <c r="H127" s="173"/>
      <c r="I127" s="173"/>
      <c r="J127" s="173"/>
      <c r="K127" s="173"/>
      <c r="L127" s="173"/>
      <c r="M127" s="173"/>
      <c r="N127" s="265">
        <f>BK127</f>
        <v>0</v>
      </c>
      <c r="O127" s="266"/>
      <c r="P127" s="266"/>
      <c r="Q127" s="266"/>
      <c r="R127" s="166"/>
      <c r="T127" s="167"/>
      <c r="U127" s="165"/>
      <c r="V127" s="165"/>
      <c r="W127" s="168">
        <f>SUM(W128:W130)</f>
        <v>0</v>
      </c>
      <c r="X127" s="165"/>
      <c r="Y127" s="168">
        <f>SUM(Y128:Y130)</f>
        <v>0</v>
      </c>
      <c r="Z127" s="165"/>
      <c r="AA127" s="169">
        <f>SUM(AA128:AA130)</f>
        <v>113.06879999999998</v>
      </c>
      <c r="AR127" s="170" t="s">
        <v>77</v>
      </c>
      <c r="AT127" s="171" t="s">
        <v>71</v>
      </c>
      <c r="AU127" s="171" t="s">
        <v>77</v>
      </c>
      <c r="AY127" s="170" t="s">
        <v>170</v>
      </c>
      <c r="BK127" s="172">
        <f>SUM(BK128:BK130)</f>
        <v>0</v>
      </c>
    </row>
    <row r="128" spans="2:65" s="1" customFormat="1" ht="44.25" customHeight="1">
      <c r="B128" s="135"/>
      <c r="C128" s="174" t="s">
        <v>611</v>
      </c>
      <c r="D128" s="174" t="s">
        <v>162</v>
      </c>
      <c r="E128" s="175" t="s">
        <v>1082</v>
      </c>
      <c r="F128" s="262" t="s">
        <v>1083</v>
      </c>
      <c r="G128" s="262"/>
      <c r="H128" s="262"/>
      <c r="I128" s="262"/>
      <c r="J128" s="176" t="s">
        <v>184</v>
      </c>
      <c r="K128" s="159">
        <v>19.8</v>
      </c>
      <c r="L128" s="249">
        <v>0</v>
      </c>
      <c r="M128" s="249"/>
      <c r="N128" s="263">
        <f>ROUND(L128*K128,3)</f>
        <v>0</v>
      </c>
      <c r="O128" s="263"/>
      <c r="P128" s="263"/>
      <c r="Q128" s="263"/>
      <c r="R128" s="138"/>
      <c r="T128" s="160" t="s">
        <v>5</v>
      </c>
      <c r="U128" s="44" t="s">
        <v>39</v>
      </c>
      <c r="V128" s="36"/>
      <c r="W128" s="177">
        <f>V128*K128</f>
        <v>0</v>
      </c>
      <c r="X128" s="177">
        <v>0</v>
      </c>
      <c r="Y128" s="177">
        <f>X128*K128</f>
        <v>0</v>
      </c>
      <c r="Z128" s="177">
        <v>0.316</v>
      </c>
      <c r="AA128" s="178">
        <f>Z128*K128</f>
        <v>6.2568000000000001</v>
      </c>
      <c r="AR128" s="18" t="s">
        <v>175</v>
      </c>
      <c r="AT128" s="18" t="s">
        <v>162</v>
      </c>
      <c r="AU128" s="18" t="s">
        <v>88</v>
      </c>
      <c r="AY128" s="18" t="s">
        <v>170</v>
      </c>
      <c r="BE128" s="113">
        <f>IF(U128="základná",N128,0)</f>
        <v>0</v>
      </c>
      <c r="BF128" s="113">
        <f>IF(U128="znížená",N128,0)</f>
        <v>0</v>
      </c>
      <c r="BG128" s="113">
        <f>IF(U128="zákl. prenesená",N128,0)</f>
        <v>0</v>
      </c>
      <c r="BH128" s="113">
        <f>IF(U128="zníž. prenesená",N128,0)</f>
        <v>0</v>
      </c>
      <c r="BI128" s="113">
        <f>IF(U128="nulová",N128,0)</f>
        <v>0</v>
      </c>
      <c r="BJ128" s="18" t="s">
        <v>88</v>
      </c>
      <c r="BK128" s="155">
        <f>ROUND(L128*K128,3)</f>
        <v>0</v>
      </c>
      <c r="BL128" s="18" t="s">
        <v>175</v>
      </c>
      <c r="BM128" s="18" t="s">
        <v>1084</v>
      </c>
    </row>
    <row r="129" spans="2:65" s="1" customFormat="1" ht="31.5" customHeight="1">
      <c r="B129" s="135"/>
      <c r="C129" s="174" t="s">
        <v>77</v>
      </c>
      <c r="D129" s="174" t="s">
        <v>162</v>
      </c>
      <c r="E129" s="175" t="s">
        <v>1085</v>
      </c>
      <c r="F129" s="262" t="s">
        <v>1086</v>
      </c>
      <c r="G129" s="262"/>
      <c r="H129" s="262"/>
      <c r="I129" s="262"/>
      <c r="J129" s="176" t="s">
        <v>174</v>
      </c>
      <c r="K129" s="159">
        <v>93</v>
      </c>
      <c r="L129" s="249">
        <v>0</v>
      </c>
      <c r="M129" s="249"/>
      <c r="N129" s="263">
        <f>ROUND(L129*K129,3)</f>
        <v>0</v>
      </c>
      <c r="O129" s="263"/>
      <c r="P129" s="263"/>
      <c r="Q129" s="263"/>
      <c r="R129" s="138"/>
      <c r="T129" s="160" t="s">
        <v>5</v>
      </c>
      <c r="U129" s="44" t="s">
        <v>39</v>
      </c>
      <c r="V129" s="36"/>
      <c r="W129" s="177">
        <f>V129*K129</f>
        <v>0</v>
      </c>
      <c r="X129" s="177">
        <v>0</v>
      </c>
      <c r="Y129" s="177">
        <f>X129*K129</f>
        <v>0</v>
      </c>
      <c r="Z129" s="177">
        <v>0</v>
      </c>
      <c r="AA129" s="178">
        <f>Z129*K129</f>
        <v>0</v>
      </c>
      <c r="AR129" s="18" t="s">
        <v>373</v>
      </c>
      <c r="AT129" s="18" t="s">
        <v>162</v>
      </c>
      <c r="AU129" s="18" t="s">
        <v>88</v>
      </c>
      <c r="AY129" s="18" t="s">
        <v>170</v>
      </c>
      <c r="BE129" s="113">
        <f>IF(U129="základná",N129,0)</f>
        <v>0</v>
      </c>
      <c r="BF129" s="113">
        <f>IF(U129="znížená",N129,0)</f>
        <v>0</v>
      </c>
      <c r="BG129" s="113">
        <f>IF(U129="zákl. prenesená",N129,0)</f>
        <v>0</v>
      </c>
      <c r="BH129" s="113">
        <f>IF(U129="zníž. prenesená",N129,0)</f>
        <v>0</v>
      </c>
      <c r="BI129" s="113">
        <f>IF(U129="nulová",N129,0)</f>
        <v>0</v>
      </c>
      <c r="BJ129" s="18" t="s">
        <v>88</v>
      </c>
      <c r="BK129" s="155">
        <f>ROUND(L129*K129,3)</f>
        <v>0</v>
      </c>
      <c r="BL129" s="18" t="s">
        <v>373</v>
      </c>
      <c r="BM129" s="18" t="s">
        <v>1087</v>
      </c>
    </row>
    <row r="130" spans="2:65" s="1" customFormat="1" ht="31.5" customHeight="1">
      <c r="B130" s="135"/>
      <c r="C130" s="174" t="s">
        <v>88</v>
      </c>
      <c r="D130" s="174" t="s">
        <v>162</v>
      </c>
      <c r="E130" s="175" t="s">
        <v>1088</v>
      </c>
      <c r="F130" s="262" t="s">
        <v>1089</v>
      </c>
      <c r="G130" s="262"/>
      <c r="H130" s="262"/>
      <c r="I130" s="262"/>
      <c r="J130" s="176" t="s">
        <v>189</v>
      </c>
      <c r="K130" s="159">
        <v>46.44</v>
      </c>
      <c r="L130" s="249">
        <v>0</v>
      </c>
      <c r="M130" s="249"/>
      <c r="N130" s="263">
        <f>ROUND(L130*K130,3)</f>
        <v>0</v>
      </c>
      <c r="O130" s="263"/>
      <c r="P130" s="263"/>
      <c r="Q130" s="263"/>
      <c r="R130" s="138"/>
      <c r="T130" s="160" t="s">
        <v>5</v>
      </c>
      <c r="U130" s="44" t="s">
        <v>39</v>
      </c>
      <c r="V130" s="36"/>
      <c r="W130" s="177">
        <f>V130*K130</f>
        <v>0</v>
      </c>
      <c r="X130" s="177">
        <v>0</v>
      </c>
      <c r="Y130" s="177">
        <f>X130*K130</f>
        <v>0</v>
      </c>
      <c r="Z130" s="177">
        <v>2.2999999999999998</v>
      </c>
      <c r="AA130" s="178">
        <f>Z130*K130</f>
        <v>106.81199999999998</v>
      </c>
      <c r="AR130" s="18" t="s">
        <v>175</v>
      </c>
      <c r="AT130" s="18" t="s">
        <v>162</v>
      </c>
      <c r="AU130" s="18" t="s">
        <v>88</v>
      </c>
      <c r="AY130" s="18" t="s">
        <v>170</v>
      </c>
      <c r="BE130" s="113">
        <f>IF(U130="základná",N130,0)</f>
        <v>0</v>
      </c>
      <c r="BF130" s="113">
        <f>IF(U130="znížená",N130,0)</f>
        <v>0</v>
      </c>
      <c r="BG130" s="113">
        <f>IF(U130="zákl. prenesená",N130,0)</f>
        <v>0</v>
      </c>
      <c r="BH130" s="113">
        <f>IF(U130="zníž. prenesená",N130,0)</f>
        <v>0</v>
      </c>
      <c r="BI130" s="113">
        <f>IF(U130="nulová",N130,0)</f>
        <v>0</v>
      </c>
      <c r="BJ130" s="18" t="s">
        <v>88</v>
      </c>
      <c r="BK130" s="155">
        <f>ROUND(L130*K130,3)</f>
        <v>0</v>
      </c>
      <c r="BL130" s="18" t="s">
        <v>175</v>
      </c>
      <c r="BM130" s="18" t="s">
        <v>1090</v>
      </c>
    </row>
    <row r="131" spans="2:65" s="10" customFormat="1" ht="29.85" customHeight="1">
      <c r="B131" s="164"/>
      <c r="C131" s="165"/>
      <c r="D131" s="173" t="s">
        <v>247</v>
      </c>
      <c r="E131" s="173"/>
      <c r="F131" s="173"/>
      <c r="G131" s="173"/>
      <c r="H131" s="173"/>
      <c r="I131" s="173"/>
      <c r="J131" s="173"/>
      <c r="K131" s="173"/>
      <c r="L131" s="173"/>
      <c r="M131" s="173"/>
      <c r="N131" s="267">
        <f>BK131</f>
        <v>0</v>
      </c>
      <c r="O131" s="268"/>
      <c r="P131" s="268"/>
      <c r="Q131" s="268"/>
      <c r="R131" s="166"/>
      <c r="T131" s="167"/>
      <c r="U131" s="165"/>
      <c r="V131" s="165"/>
      <c r="W131" s="168">
        <f>SUM(W132:W136)</f>
        <v>0</v>
      </c>
      <c r="X131" s="165"/>
      <c r="Y131" s="168">
        <f>SUM(Y132:Y136)</f>
        <v>75.862721129999997</v>
      </c>
      <c r="Z131" s="165"/>
      <c r="AA131" s="169">
        <f>SUM(AA132:AA136)</f>
        <v>0</v>
      </c>
      <c r="AR131" s="170" t="s">
        <v>77</v>
      </c>
      <c r="AT131" s="171" t="s">
        <v>71</v>
      </c>
      <c r="AU131" s="171" t="s">
        <v>77</v>
      </c>
      <c r="AY131" s="170" t="s">
        <v>170</v>
      </c>
      <c r="BK131" s="172">
        <f>SUM(BK132:BK136)</f>
        <v>0</v>
      </c>
    </row>
    <row r="132" spans="2:65" s="1" customFormat="1" ht="31.5" customHeight="1">
      <c r="B132" s="135"/>
      <c r="C132" s="174" t="s">
        <v>191</v>
      </c>
      <c r="D132" s="174" t="s">
        <v>162</v>
      </c>
      <c r="E132" s="175" t="s">
        <v>1091</v>
      </c>
      <c r="F132" s="262" t="s">
        <v>1092</v>
      </c>
      <c r="G132" s="262"/>
      <c r="H132" s="262"/>
      <c r="I132" s="262"/>
      <c r="J132" s="176" t="s">
        <v>189</v>
      </c>
      <c r="K132" s="159">
        <v>26.64</v>
      </c>
      <c r="L132" s="249">
        <v>0</v>
      </c>
      <c r="M132" s="249"/>
      <c r="N132" s="263">
        <f>ROUND(L132*K132,3)</f>
        <v>0</v>
      </c>
      <c r="O132" s="263"/>
      <c r="P132" s="263"/>
      <c r="Q132" s="263"/>
      <c r="R132" s="138"/>
      <c r="T132" s="160" t="s">
        <v>5</v>
      </c>
      <c r="U132" s="44" t="s">
        <v>39</v>
      </c>
      <c r="V132" s="36"/>
      <c r="W132" s="177">
        <f>V132*K132</f>
        <v>0</v>
      </c>
      <c r="X132" s="177">
        <v>2.2151299999999998</v>
      </c>
      <c r="Y132" s="177">
        <f>X132*K132</f>
        <v>59.011063199999995</v>
      </c>
      <c r="Z132" s="177">
        <v>0</v>
      </c>
      <c r="AA132" s="178">
        <f>Z132*K132</f>
        <v>0</v>
      </c>
      <c r="AR132" s="18" t="s">
        <v>199</v>
      </c>
      <c r="AT132" s="18" t="s">
        <v>162</v>
      </c>
      <c r="AU132" s="18" t="s">
        <v>88</v>
      </c>
      <c r="AY132" s="18" t="s">
        <v>170</v>
      </c>
      <c r="BE132" s="113">
        <f>IF(U132="základná",N132,0)</f>
        <v>0</v>
      </c>
      <c r="BF132" s="113">
        <f>IF(U132="znížená",N132,0)</f>
        <v>0</v>
      </c>
      <c r="BG132" s="113">
        <f>IF(U132="zákl. prenesená",N132,0)</f>
        <v>0</v>
      </c>
      <c r="BH132" s="113">
        <f>IF(U132="zníž. prenesená",N132,0)</f>
        <v>0</v>
      </c>
      <c r="BI132" s="113">
        <f>IF(U132="nulová",N132,0)</f>
        <v>0</v>
      </c>
      <c r="BJ132" s="18" t="s">
        <v>88</v>
      </c>
      <c r="BK132" s="155">
        <f>ROUND(L132*K132,3)</f>
        <v>0</v>
      </c>
      <c r="BL132" s="18" t="s">
        <v>199</v>
      </c>
      <c r="BM132" s="18" t="s">
        <v>1093</v>
      </c>
    </row>
    <row r="133" spans="2:65" s="1" customFormat="1" ht="31.5" customHeight="1">
      <c r="B133" s="135"/>
      <c r="C133" s="174" t="s">
        <v>195</v>
      </c>
      <c r="D133" s="174" t="s">
        <v>162</v>
      </c>
      <c r="E133" s="175" t="s">
        <v>1094</v>
      </c>
      <c r="F133" s="262" t="s">
        <v>1095</v>
      </c>
      <c r="G133" s="262"/>
      <c r="H133" s="262"/>
      <c r="I133" s="262"/>
      <c r="J133" s="176" t="s">
        <v>184</v>
      </c>
      <c r="K133" s="159">
        <v>177.6</v>
      </c>
      <c r="L133" s="249">
        <v>0</v>
      </c>
      <c r="M133" s="249"/>
      <c r="N133" s="263">
        <f>ROUND(L133*K133,3)</f>
        <v>0</v>
      </c>
      <c r="O133" s="263"/>
      <c r="P133" s="263"/>
      <c r="Q133" s="263"/>
      <c r="R133" s="138"/>
      <c r="T133" s="160" t="s">
        <v>5</v>
      </c>
      <c r="U133" s="44" t="s">
        <v>39</v>
      </c>
      <c r="V133" s="36"/>
      <c r="W133" s="177">
        <f>V133*K133</f>
        <v>0</v>
      </c>
      <c r="X133" s="177">
        <v>6.7000000000000002E-4</v>
      </c>
      <c r="Y133" s="177">
        <f>X133*K133</f>
        <v>0.118992</v>
      </c>
      <c r="Z133" s="177">
        <v>0</v>
      </c>
      <c r="AA133" s="178">
        <f>Z133*K133</f>
        <v>0</v>
      </c>
      <c r="AR133" s="18" t="s">
        <v>175</v>
      </c>
      <c r="AT133" s="18" t="s">
        <v>162</v>
      </c>
      <c r="AU133" s="18" t="s">
        <v>88</v>
      </c>
      <c r="AY133" s="18" t="s">
        <v>170</v>
      </c>
      <c r="BE133" s="113">
        <f>IF(U133="základná",N133,0)</f>
        <v>0</v>
      </c>
      <c r="BF133" s="113">
        <f>IF(U133="znížená",N133,0)</f>
        <v>0</v>
      </c>
      <c r="BG133" s="113">
        <f>IF(U133="zákl. prenesená",N133,0)</f>
        <v>0</v>
      </c>
      <c r="BH133" s="113">
        <f>IF(U133="zníž. prenesená",N133,0)</f>
        <v>0</v>
      </c>
      <c r="BI133" s="113">
        <f>IF(U133="nulová",N133,0)</f>
        <v>0</v>
      </c>
      <c r="BJ133" s="18" t="s">
        <v>88</v>
      </c>
      <c r="BK133" s="155">
        <f>ROUND(L133*K133,3)</f>
        <v>0</v>
      </c>
      <c r="BL133" s="18" t="s">
        <v>175</v>
      </c>
      <c r="BM133" s="18" t="s">
        <v>1096</v>
      </c>
    </row>
    <row r="134" spans="2:65" s="1" customFormat="1" ht="31.5" customHeight="1">
      <c r="B134" s="135"/>
      <c r="C134" s="174" t="s">
        <v>199</v>
      </c>
      <c r="D134" s="174" t="s">
        <v>162</v>
      </c>
      <c r="E134" s="175" t="s">
        <v>1097</v>
      </c>
      <c r="F134" s="262" t="s">
        <v>1098</v>
      </c>
      <c r="G134" s="262"/>
      <c r="H134" s="262"/>
      <c r="I134" s="262"/>
      <c r="J134" s="176" t="s">
        <v>184</v>
      </c>
      <c r="K134" s="159">
        <v>177.6</v>
      </c>
      <c r="L134" s="249">
        <v>0</v>
      </c>
      <c r="M134" s="249"/>
      <c r="N134" s="263">
        <f>ROUND(L134*K134,3)</f>
        <v>0</v>
      </c>
      <c r="O134" s="263"/>
      <c r="P134" s="263"/>
      <c r="Q134" s="263"/>
      <c r="R134" s="138"/>
      <c r="T134" s="160" t="s">
        <v>5</v>
      </c>
      <c r="U134" s="44" t="s">
        <v>39</v>
      </c>
      <c r="V134" s="36"/>
      <c r="W134" s="177">
        <f>V134*K134</f>
        <v>0</v>
      </c>
      <c r="X134" s="177">
        <v>0</v>
      </c>
      <c r="Y134" s="177">
        <f>X134*K134</f>
        <v>0</v>
      </c>
      <c r="Z134" s="177">
        <v>0</v>
      </c>
      <c r="AA134" s="178">
        <f>Z134*K134</f>
        <v>0</v>
      </c>
      <c r="AR134" s="18" t="s">
        <v>175</v>
      </c>
      <c r="AT134" s="18" t="s">
        <v>162</v>
      </c>
      <c r="AU134" s="18" t="s">
        <v>88</v>
      </c>
      <c r="AY134" s="18" t="s">
        <v>170</v>
      </c>
      <c r="BE134" s="113">
        <f>IF(U134="základná",N134,0)</f>
        <v>0</v>
      </c>
      <c r="BF134" s="113">
        <f>IF(U134="znížená",N134,0)</f>
        <v>0</v>
      </c>
      <c r="BG134" s="113">
        <f>IF(U134="zákl. prenesená",N134,0)</f>
        <v>0</v>
      </c>
      <c r="BH134" s="113">
        <f>IF(U134="zníž. prenesená",N134,0)</f>
        <v>0</v>
      </c>
      <c r="BI134" s="113">
        <f>IF(U134="nulová",N134,0)</f>
        <v>0</v>
      </c>
      <c r="BJ134" s="18" t="s">
        <v>88</v>
      </c>
      <c r="BK134" s="155">
        <f>ROUND(L134*K134,3)</f>
        <v>0</v>
      </c>
      <c r="BL134" s="18" t="s">
        <v>175</v>
      </c>
      <c r="BM134" s="18" t="s">
        <v>1099</v>
      </c>
    </row>
    <row r="135" spans="2:65" s="1" customFormat="1" ht="22.5" customHeight="1">
      <c r="B135" s="135"/>
      <c r="C135" s="174" t="s">
        <v>203</v>
      </c>
      <c r="D135" s="174" t="s">
        <v>162</v>
      </c>
      <c r="E135" s="175" t="s">
        <v>1100</v>
      </c>
      <c r="F135" s="262" t="s">
        <v>1101</v>
      </c>
      <c r="G135" s="262"/>
      <c r="H135" s="262"/>
      <c r="I135" s="262"/>
      <c r="J135" s="176" t="s">
        <v>206</v>
      </c>
      <c r="K135" s="159">
        <v>2.5310000000000001</v>
      </c>
      <c r="L135" s="249">
        <v>0</v>
      </c>
      <c r="M135" s="249"/>
      <c r="N135" s="263">
        <f>ROUND(L135*K135,3)</f>
        <v>0</v>
      </c>
      <c r="O135" s="263"/>
      <c r="P135" s="263"/>
      <c r="Q135" s="263"/>
      <c r="R135" s="138"/>
      <c r="T135" s="160" t="s">
        <v>5</v>
      </c>
      <c r="U135" s="44" t="s">
        <v>39</v>
      </c>
      <c r="V135" s="36"/>
      <c r="W135" s="177">
        <f>V135*K135</f>
        <v>0</v>
      </c>
      <c r="X135" s="177">
        <v>1.01895</v>
      </c>
      <c r="Y135" s="177">
        <f>X135*K135</f>
        <v>2.5789624500000001</v>
      </c>
      <c r="Z135" s="177">
        <v>0</v>
      </c>
      <c r="AA135" s="178">
        <f>Z135*K135</f>
        <v>0</v>
      </c>
      <c r="AR135" s="18" t="s">
        <v>175</v>
      </c>
      <c r="AT135" s="18" t="s">
        <v>162</v>
      </c>
      <c r="AU135" s="18" t="s">
        <v>88</v>
      </c>
      <c r="AY135" s="18" t="s">
        <v>170</v>
      </c>
      <c r="BE135" s="113">
        <f>IF(U135="základná",N135,0)</f>
        <v>0</v>
      </c>
      <c r="BF135" s="113">
        <f>IF(U135="znížená",N135,0)</f>
        <v>0</v>
      </c>
      <c r="BG135" s="113">
        <f>IF(U135="zákl. prenesená",N135,0)</f>
        <v>0</v>
      </c>
      <c r="BH135" s="113">
        <f>IF(U135="zníž. prenesená",N135,0)</f>
        <v>0</v>
      </c>
      <c r="BI135" s="113">
        <f>IF(U135="nulová",N135,0)</f>
        <v>0</v>
      </c>
      <c r="BJ135" s="18" t="s">
        <v>88</v>
      </c>
      <c r="BK135" s="155">
        <f>ROUND(L135*K135,3)</f>
        <v>0</v>
      </c>
      <c r="BL135" s="18" t="s">
        <v>175</v>
      </c>
      <c r="BM135" s="18" t="s">
        <v>1102</v>
      </c>
    </row>
    <row r="136" spans="2:65" s="1" customFormat="1" ht="22.5" customHeight="1">
      <c r="B136" s="135"/>
      <c r="C136" s="174" t="s">
        <v>222</v>
      </c>
      <c r="D136" s="174" t="s">
        <v>162</v>
      </c>
      <c r="E136" s="175" t="s">
        <v>1103</v>
      </c>
      <c r="F136" s="262" t="s">
        <v>1104</v>
      </c>
      <c r="G136" s="262"/>
      <c r="H136" s="262"/>
      <c r="I136" s="262"/>
      <c r="J136" s="176" t="s">
        <v>189</v>
      </c>
      <c r="K136" s="159">
        <v>5.859</v>
      </c>
      <c r="L136" s="249">
        <v>0</v>
      </c>
      <c r="M136" s="249"/>
      <c r="N136" s="263">
        <f>ROUND(L136*K136,3)</f>
        <v>0</v>
      </c>
      <c r="O136" s="263"/>
      <c r="P136" s="263"/>
      <c r="Q136" s="263"/>
      <c r="R136" s="138"/>
      <c r="T136" s="160" t="s">
        <v>5</v>
      </c>
      <c r="U136" s="44" t="s">
        <v>39</v>
      </c>
      <c r="V136" s="36"/>
      <c r="W136" s="177">
        <f>V136*K136</f>
        <v>0</v>
      </c>
      <c r="X136" s="177">
        <v>2.4157199999999999</v>
      </c>
      <c r="Y136" s="177">
        <f>X136*K136</f>
        <v>14.153703479999999</v>
      </c>
      <c r="Z136" s="177">
        <v>0</v>
      </c>
      <c r="AA136" s="178">
        <f>Z136*K136</f>
        <v>0</v>
      </c>
      <c r="AR136" s="18" t="s">
        <v>175</v>
      </c>
      <c r="AT136" s="18" t="s">
        <v>162</v>
      </c>
      <c r="AU136" s="18" t="s">
        <v>88</v>
      </c>
      <c r="AY136" s="18" t="s">
        <v>170</v>
      </c>
      <c r="BE136" s="113">
        <f>IF(U136="základná",N136,0)</f>
        <v>0</v>
      </c>
      <c r="BF136" s="113">
        <f>IF(U136="znížená",N136,0)</f>
        <v>0</v>
      </c>
      <c r="BG136" s="113">
        <f>IF(U136="zákl. prenesená",N136,0)</f>
        <v>0</v>
      </c>
      <c r="BH136" s="113">
        <f>IF(U136="zníž. prenesená",N136,0)</f>
        <v>0</v>
      </c>
      <c r="BI136" s="113">
        <f>IF(U136="nulová",N136,0)</f>
        <v>0</v>
      </c>
      <c r="BJ136" s="18" t="s">
        <v>88</v>
      </c>
      <c r="BK136" s="155">
        <f>ROUND(L136*K136,3)</f>
        <v>0</v>
      </c>
      <c r="BL136" s="18" t="s">
        <v>175</v>
      </c>
      <c r="BM136" s="18" t="s">
        <v>1105</v>
      </c>
    </row>
    <row r="137" spans="2:65" s="10" customFormat="1" ht="29.85" customHeight="1">
      <c r="B137" s="164"/>
      <c r="C137" s="165"/>
      <c r="D137" s="173" t="s">
        <v>248</v>
      </c>
      <c r="E137" s="173"/>
      <c r="F137" s="173"/>
      <c r="G137" s="173"/>
      <c r="H137" s="173"/>
      <c r="I137" s="173"/>
      <c r="J137" s="173"/>
      <c r="K137" s="173"/>
      <c r="L137" s="173"/>
      <c r="M137" s="173"/>
      <c r="N137" s="267">
        <f>BK137</f>
        <v>0</v>
      </c>
      <c r="O137" s="268"/>
      <c r="P137" s="268"/>
      <c r="Q137" s="268"/>
      <c r="R137" s="166"/>
      <c r="T137" s="167"/>
      <c r="U137" s="165"/>
      <c r="V137" s="165"/>
      <c r="W137" s="168">
        <f>W138</f>
        <v>0</v>
      </c>
      <c r="X137" s="165"/>
      <c r="Y137" s="168">
        <f>Y138</f>
        <v>38.491200000000006</v>
      </c>
      <c r="Z137" s="165"/>
      <c r="AA137" s="169">
        <f>AA138</f>
        <v>0</v>
      </c>
      <c r="AR137" s="170" t="s">
        <v>77</v>
      </c>
      <c r="AT137" s="171" t="s">
        <v>71</v>
      </c>
      <c r="AU137" s="171" t="s">
        <v>77</v>
      </c>
      <c r="AY137" s="170" t="s">
        <v>170</v>
      </c>
      <c r="BK137" s="172">
        <f>BK138</f>
        <v>0</v>
      </c>
    </row>
    <row r="138" spans="2:65" s="1" customFormat="1" ht="44.25" customHeight="1">
      <c r="B138" s="135"/>
      <c r="C138" s="174" t="s">
        <v>523</v>
      </c>
      <c r="D138" s="174" t="s">
        <v>162</v>
      </c>
      <c r="E138" s="175" t="s">
        <v>1106</v>
      </c>
      <c r="F138" s="262" t="s">
        <v>1107</v>
      </c>
      <c r="G138" s="262"/>
      <c r="H138" s="262"/>
      <c r="I138" s="262"/>
      <c r="J138" s="176" t="s">
        <v>184</v>
      </c>
      <c r="K138" s="159">
        <v>132</v>
      </c>
      <c r="L138" s="249">
        <v>0</v>
      </c>
      <c r="M138" s="249"/>
      <c r="N138" s="263">
        <f>ROUND(L138*K138,3)</f>
        <v>0</v>
      </c>
      <c r="O138" s="263"/>
      <c r="P138" s="263"/>
      <c r="Q138" s="263"/>
      <c r="R138" s="138"/>
      <c r="T138" s="160" t="s">
        <v>5</v>
      </c>
      <c r="U138" s="44" t="s">
        <v>39</v>
      </c>
      <c r="V138" s="36"/>
      <c r="W138" s="177">
        <f>V138*K138</f>
        <v>0</v>
      </c>
      <c r="X138" s="177">
        <v>0.29160000000000003</v>
      </c>
      <c r="Y138" s="177">
        <f>X138*K138</f>
        <v>38.491200000000006</v>
      </c>
      <c r="Z138" s="177">
        <v>0</v>
      </c>
      <c r="AA138" s="178">
        <f>Z138*K138</f>
        <v>0</v>
      </c>
      <c r="AR138" s="18" t="s">
        <v>175</v>
      </c>
      <c r="AT138" s="18" t="s">
        <v>162</v>
      </c>
      <c r="AU138" s="18" t="s">
        <v>88</v>
      </c>
      <c r="AY138" s="18" t="s">
        <v>170</v>
      </c>
      <c r="BE138" s="113">
        <f>IF(U138="základná",N138,0)</f>
        <v>0</v>
      </c>
      <c r="BF138" s="113">
        <f>IF(U138="znížená",N138,0)</f>
        <v>0</v>
      </c>
      <c r="BG138" s="113">
        <f>IF(U138="zákl. prenesená",N138,0)</f>
        <v>0</v>
      </c>
      <c r="BH138" s="113">
        <f>IF(U138="zníž. prenesená",N138,0)</f>
        <v>0</v>
      </c>
      <c r="BI138" s="113">
        <f>IF(U138="nulová",N138,0)</f>
        <v>0</v>
      </c>
      <c r="BJ138" s="18" t="s">
        <v>88</v>
      </c>
      <c r="BK138" s="155">
        <f>ROUND(L138*K138,3)</f>
        <v>0</v>
      </c>
      <c r="BL138" s="18" t="s">
        <v>175</v>
      </c>
      <c r="BM138" s="18" t="s">
        <v>1108</v>
      </c>
    </row>
    <row r="139" spans="2:65" s="10" customFormat="1" ht="29.85" customHeight="1">
      <c r="B139" s="164"/>
      <c r="C139" s="165"/>
      <c r="D139" s="173" t="s">
        <v>410</v>
      </c>
      <c r="E139" s="173"/>
      <c r="F139" s="173"/>
      <c r="G139" s="173"/>
      <c r="H139" s="173"/>
      <c r="I139" s="173"/>
      <c r="J139" s="173"/>
      <c r="K139" s="173"/>
      <c r="L139" s="173"/>
      <c r="M139" s="173"/>
      <c r="N139" s="267">
        <f>BK139</f>
        <v>0</v>
      </c>
      <c r="O139" s="268"/>
      <c r="P139" s="268"/>
      <c r="Q139" s="268"/>
      <c r="R139" s="166"/>
      <c r="T139" s="167"/>
      <c r="U139" s="165"/>
      <c r="V139" s="165"/>
      <c r="W139" s="168">
        <f>SUM(W140:W141)</f>
        <v>0</v>
      </c>
      <c r="X139" s="165"/>
      <c r="Y139" s="168">
        <f>SUM(Y140:Y141)</f>
        <v>48.678959999999996</v>
      </c>
      <c r="Z139" s="165"/>
      <c r="AA139" s="169">
        <f>SUM(AA140:AA141)</f>
        <v>0</v>
      </c>
      <c r="AR139" s="170" t="s">
        <v>77</v>
      </c>
      <c r="AT139" s="171" t="s">
        <v>71</v>
      </c>
      <c r="AU139" s="171" t="s">
        <v>77</v>
      </c>
      <c r="AY139" s="170" t="s">
        <v>170</v>
      </c>
      <c r="BK139" s="172">
        <f>SUM(BK140:BK141)</f>
        <v>0</v>
      </c>
    </row>
    <row r="140" spans="2:65" s="1" customFormat="1" ht="31.5" customHeight="1">
      <c r="B140" s="135"/>
      <c r="C140" s="174" t="s">
        <v>615</v>
      </c>
      <c r="D140" s="174" t="s">
        <v>162</v>
      </c>
      <c r="E140" s="175" t="s">
        <v>1109</v>
      </c>
      <c r="F140" s="262" t="s">
        <v>1110</v>
      </c>
      <c r="G140" s="262"/>
      <c r="H140" s="262"/>
      <c r="I140" s="262"/>
      <c r="J140" s="176" t="s">
        <v>189</v>
      </c>
      <c r="K140" s="159">
        <v>19.8</v>
      </c>
      <c r="L140" s="249">
        <v>0</v>
      </c>
      <c r="M140" s="249"/>
      <c r="N140" s="263">
        <f>ROUND(L140*K140,3)</f>
        <v>0</v>
      </c>
      <c r="O140" s="263"/>
      <c r="P140" s="263"/>
      <c r="Q140" s="263"/>
      <c r="R140" s="138"/>
      <c r="T140" s="160" t="s">
        <v>5</v>
      </c>
      <c r="U140" s="44" t="s">
        <v>39</v>
      </c>
      <c r="V140" s="36"/>
      <c r="W140" s="177">
        <f>V140*K140</f>
        <v>0</v>
      </c>
      <c r="X140" s="177">
        <v>2.4157199999999999</v>
      </c>
      <c r="Y140" s="177">
        <f>X140*K140</f>
        <v>47.831255999999996</v>
      </c>
      <c r="Z140" s="177">
        <v>0</v>
      </c>
      <c r="AA140" s="178">
        <f>Z140*K140</f>
        <v>0</v>
      </c>
      <c r="AR140" s="18" t="s">
        <v>175</v>
      </c>
      <c r="AT140" s="18" t="s">
        <v>162</v>
      </c>
      <c r="AU140" s="18" t="s">
        <v>88</v>
      </c>
      <c r="AY140" s="18" t="s">
        <v>170</v>
      </c>
      <c r="BE140" s="113">
        <f>IF(U140="základná",N140,0)</f>
        <v>0</v>
      </c>
      <c r="BF140" s="113">
        <f>IF(U140="znížená",N140,0)</f>
        <v>0</v>
      </c>
      <c r="BG140" s="113">
        <f>IF(U140="zákl. prenesená",N140,0)</f>
        <v>0</v>
      </c>
      <c r="BH140" s="113">
        <f>IF(U140="zníž. prenesená",N140,0)</f>
        <v>0</v>
      </c>
      <c r="BI140" s="113">
        <f>IF(U140="nulová",N140,0)</f>
        <v>0</v>
      </c>
      <c r="BJ140" s="18" t="s">
        <v>88</v>
      </c>
      <c r="BK140" s="155">
        <f>ROUND(L140*K140,3)</f>
        <v>0</v>
      </c>
      <c r="BL140" s="18" t="s">
        <v>175</v>
      </c>
      <c r="BM140" s="18" t="s">
        <v>1111</v>
      </c>
    </row>
    <row r="141" spans="2:65" s="1" customFormat="1" ht="44.25" customHeight="1">
      <c r="B141" s="135"/>
      <c r="C141" s="174" t="s">
        <v>539</v>
      </c>
      <c r="D141" s="174" t="s">
        <v>162</v>
      </c>
      <c r="E141" s="175" t="s">
        <v>524</v>
      </c>
      <c r="F141" s="262" t="s">
        <v>525</v>
      </c>
      <c r="G141" s="262"/>
      <c r="H141" s="262"/>
      <c r="I141" s="262"/>
      <c r="J141" s="176" t="s">
        <v>184</v>
      </c>
      <c r="K141" s="159">
        <v>171.6</v>
      </c>
      <c r="L141" s="249">
        <v>0</v>
      </c>
      <c r="M141" s="249"/>
      <c r="N141" s="263">
        <f>ROUND(L141*K141,3)</f>
        <v>0</v>
      </c>
      <c r="O141" s="263"/>
      <c r="P141" s="263"/>
      <c r="Q141" s="263"/>
      <c r="R141" s="138"/>
      <c r="T141" s="160" t="s">
        <v>5</v>
      </c>
      <c r="U141" s="44" t="s">
        <v>39</v>
      </c>
      <c r="V141" s="36"/>
      <c r="W141" s="177">
        <f>V141*K141</f>
        <v>0</v>
      </c>
      <c r="X141" s="177">
        <v>4.9399999999999999E-3</v>
      </c>
      <c r="Y141" s="177">
        <f>X141*K141</f>
        <v>0.84770400000000001</v>
      </c>
      <c r="Z141" s="177">
        <v>0</v>
      </c>
      <c r="AA141" s="178">
        <f>Z141*K141</f>
        <v>0</v>
      </c>
      <c r="AR141" s="18" t="s">
        <v>175</v>
      </c>
      <c r="AT141" s="18" t="s">
        <v>162</v>
      </c>
      <c r="AU141" s="18" t="s">
        <v>88</v>
      </c>
      <c r="AY141" s="18" t="s">
        <v>170</v>
      </c>
      <c r="BE141" s="113">
        <f>IF(U141="základná",N141,0)</f>
        <v>0</v>
      </c>
      <c r="BF141" s="113">
        <f>IF(U141="znížená",N141,0)</f>
        <v>0</v>
      </c>
      <c r="BG141" s="113">
        <f>IF(U141="zákl. prenesená",N141,0)</f>
        <v>0</v>
      </c>
      <c r="BH141" s="113">
        <f>IF(U141="zníž. prenesená",N141,0)</f>
        <v>0</v>
      </c>
      <c r="BI141" s="113">
        <f>IF(U141="nulová",N141,0)</f>
        <v>0</v>
      </c>
      <c r="BJ141" s="18" t="s">
        <v>88</v>
      </c>
      <c r="BK141" s="155">
        <f>ROUND(L141*K141,3)</f>
        <v>0</v>
      </c>
      <c r="BL141" s="18" t="s">
        <v>175</v>
      </c>
      <c r="BM141" s="18" t="s">
        <v>1112</v>
      </c>
    </row>
    <row r="142" spans="2:65" s="10" customFormat="1" ht="29.85" customHeight="1">
      <c r="B142" s="164"/>
      <c r="C142" s="165"/>
      <c r="D142" s="173" t="s">
        <v>167</v>
      </c>
      <c r="E142" s="173"/>
      <c r="F142" s="173"/>
      <c r="G142" s="173"/>
      <c r="H142" s="173"/>
      <c r="I142" s="173"/>
      <c r="J142" s="173"/>
      <c r="K142" s="173"/>
      <c r="L142" s="173"/>
      <c r="M142" s="173"/>
      <c r="N142" s="267">
        <f>BK142</f>
        <v>0</v>
      </c>
      <c r="O142" s="268"/>
      <c r="P142" s="268"/>
      <c r="Q142" s="268"/>
      <c r="R142" s="166"/>
      <c r="T142" s="167"/>
      <c r="U142" s="165"/>
      <c r="V142" s="165"/>
      <c r="W142" s="168">
        <f>SUM(W143:W148)</f>
        <v>0</v>
      </c>
      <c r="X142" s="165"/>
      <c r="Y142" s="168">
        <f>SUM(Y143:Y148)</f>
        <v>6.6600000000000001E-3</v>
      </c>
      <c r="Z142" s="165"/>
      <c r="AA142" s="169">
        <f>SUM(AA143:AA148)</f>
        <v>0</v>
      </c>
      <c r="AR142" s="170" t="s">
        <v>77</v>
      </c>
      <c r="AT142" s="171" t="s">
        <v>71</v>
      </c>
      <c r="AU142" s="171" t="s">
        <v>77</v>
      </c>
      <c r="AY142" s="170" t="s">
        <v>170</v>
      </c>
      <c r="BK142" s="172">
        <f>SUM(BK143:BK148)</f>
        <v>0</v>
      </c>
    </row>
    <row r="143" spans="2:65" s="1" customFormat="1" ht="31.5" customHeight="1">
      <c r="B143" s="135"/>
      <c r="C143" s="174" t="s">
        <v>519</v>
      </c>
      <c r="D143" s="174" t="s">
        <v>162</v>
      </c>
      <c r="E143" s="175" t="s">
        <v>1113</v>
      </c>
      <c r="F143" s="262" t="s">
        <v>1114</v>
      </c>
      <c r="G143" s="262"/>
      <c r="H143" s="262"/>
      <c r="I143" s="262"/>
      <c r="J143" s="176" t="s">
        <v>180</v>
      </c>
      <c r="K143" s="159">
        <v>222</v>
      </c>
      <c r="L143" s="249">
        <v>0</v>
      </c>
      <c r="M143" s="249"/>
      <c r="N143" s="263">
        <f t="shared" ref="N143:N148" si="5">ROUND(L143*K143,3)</f>
        <v>0</v>
      </c>
      <c r="O143" s="263"/>
      <c r="P143" s="263"/>
      <c r="Q143" s="263"/>
      <c r="R143" s="138"/>
      <c r="T143" s="160" t="s">
        <v>5</v>
      </c>
      <c r="U143" s="44" t="s">
        <v>39</v>
      </c>
      <c r="V143" s="36"/>
      <c r="W143" s="177">
        <f t="shared" ref="W143:W148" si="6">V143*K143</f>
        <v>0</v>
      </c>
      <c r="X143" s="177">
        <v>3.0000000000000001E-5</v>
      </c>
      <c r="Y143" s="177">
        <f t="shared" ref="Y143:Y148" si="7">X143*K143</f>
        <v>6.6600000000000001E-3</v>
      </c>
      <c r="Z143" s="177">
        <v>0</v>
      </c>
      <c r="AA143" s="178">
        <f t="shared" ref="AA143:AA148" si="8">Z143*K143</f>
        <v>0</v>
      </c>
      <c r="AR143" s="18" t="s">
        <v>175</v>
      </c>
      <c r="AT143" s="18" t="s">
        <v>162</v>
      </c>
      <c r="AU143" s="18" t="s">
        <v>88</v>
      </c>
      <c r="AY143" s="18" t="s">
        <v>170</v>
      </c>
      <c r="BE143" s="113">
        <f t="shared" ref="BE143:BE148" si="9">IF(U143="základná",N143,0)</f>
        <v>0</v>
      </c>
      <c r="BF143" s="113">
        <f t="shared" ref="BF143:BF148" si="10">IF(U143="znížená",N143,0)</f>
        <v>0</v>
      </c>
      <c r="BG143" s="113">
        <f t="shared" ref="BG143:BG148" si="11">IF(U143="zákl. prenesená",N143,0)</f>
        <v>0</v>
      </c>
      <c r="BH143" s="113">
        <f t="shared" ref="BH143:BH148" si="12">IF(U143="zníž. prenesená",N143,0)</f>
        <v>0</v>
      </c>
      <c r="BI143" s="113">
        <f t="shared" ref="BI143:BI148" si="13">IF(U143="nulová",N143,0)</f>
        <v>0</v>
      </c>
      <c r="BJ143" s="18" t="s">
        <v>88</v>
      </c>
      <c r="BK143" s="155">
        <f t="shared" ref="BK143:BK148" si="14">ROUND(L143*K143,3)</f>
        <v>0</v>
      </c>
      <c r="BL143" s="18" t="s">
        <v>175</v>
      </c>
      <c r="BM143" s="18" t="s">
        <v>1115</v>
      </c>
    </row>
    <row r="144" spans="2:65" s="1" customFormat="1" ht="31.5" customHeight="1">
      <c r="B144" s="135"/>
      <c r="C144" s="174" t="s">
        <v>215</v>
      </c>
      <c r="D144" s="174" t="s">
        <v>162</v>
      </c>
      <c r="E144" s="175" t="s">
        <v>223</v>
      </c>
      <c r="F144" s="262" t="s">
        <v>224</v>
      </c>
      <c r="G144" s="262"/>
      <c r="H144" s="262"/>
      <c r="I144" s="262"/>
      <c r="J144" s="176" t="s">
        <v>206</v>
      </c>
      <c r="K144" s="159">
        <v>113.069</v>
      </c>
      <c r="L144" s="249">
        <v>0</v>
      </c>
      <c r="M144" s="249"/>
      <c r="N144" s="263">
        <f t="shared" si="5"/>
        <v>0</v>
      </c>
      <c r="O144" s="263"/>
      <c r="P144" s="263"/>
      <c r="Q144" s="263"/>
      <c r="R144" s="138"/>
      <c r="T144" s="160" t="s">
        <v>5</v>
      </c>
      <c r="U144" s="44" t="s">
        <v>39</v>
      </c>
      <c r="V144" s="36"/>
      <c r="W144" s="177">
        <f t="shared" si="6"/>
        <v>0</v>
      </c>
      <c r="X144" s="177">
        <v>0</v>
      </c>
      <c r="Y144" s="177">
        <f t="shared" si="7"/>
        <v>0</v>
      </c>
      <c r="Z144" s="177">
        <v>0</v>
      </c>
      <c r="AA144" s="178">
        <f t="shared" si="8"/>
        <v>0</v>
      </c>
      <c r="AR144" s="18" t="s">
        <v>175</v>
      </c>
      <c r="AT144" s="18" t="s">
        <v>162</v>
      </c>
      <c r="AU144" s="18" t="s">
        <v>88</v>
      </c>
      <c r="AY144" s="18" t="s">
        <v>170</v>
      </c>
      <c r="BE144" s="113">
        <f t="shared" si="9"/>
        <v>0</v>
      </c>
      <c r="BF144" s="113">
        <f t="shared" si="10"/>
        <v>0</v>
      </c>
      <c r="BG144" s="113">
        <f t="shared" si="11"/>
        <v>0</v>
      </c>
      <c r="BH144" s="113">
        <f t="shared" si="12"/>
        <v>0</v>
      </c>
      <c r="BI144" s="113">
        <f t="shared" si="13"/>
        <v>0</v>
      </c>
      <c r="BJ144" s="18" t="s">
        <v>88</v>
      </c>
      <c r="BK144" s="155">
        <f t="shared" si="14"/>
        <v>0</v>
      </c>
      <c r="BL144" s="18" t="s">
        <v>175</v>
      </c>
      <c r="BM144" s="18" t="s">
        <v>1116</v>
      </c>
    </row>
    <row r="145" spans="2:65" s="1" customFormat="1" ht="31.5" customHeight="1">
      <c r="B145" s="135"/>
      <c r="C145" s="174" t="s">
        <v>175</v>
      </c>
      <c r="D145" s="174" t="s">
        <v>162</v>
      </c>
      <c r="E145" s="175" t="s">
        <v>227</v>
      </c>
      <c r="F145" s="262" t="s">
        <v>228</v>
      </c>
      <c r="G145" s="262"/>
      <c r="H145" s="262"/>
      <c r="I145" s="262"/>
      <c r="J145" s="176" t="s">
        <v>206</v>
      </c>
      <c r="K145" s="159">
        <v>1130.69</v>
      </c>
      <c r="L145" s="249">
        <v>0</v>
      </c>
      <c r="M145" s="249"/>
      <c r="N145" s="263">
        <f t="shared" si="5"/>
        <v>0</v>
      </c>
      <c r="O145" s="263"/>
      <c r="P145" s="263"/>
      <c r="Q145" s="263"/>
      <c r="R145" s="138"/>
      <c r="T145" s="160" t="s">
        <v>5</v>
      </c>
      <c r="U145" s="44" t="s">
        <v>39</v>
      </c>
      <c r="V145" s="36"/>
      <c r="W145" s="177">
        <f t="shared" si="6"/>
        <v>0</v>
      </c>
      <c r="X145" s="177">
        <v>0</v>
      </c>
      <c r="Y145" s="177">
        <f t="shared" si="7"/>
        <v>0</v>
      </c>
      <c r="Z145" s="177">
        <v>0</v>
      </c>
      <c r="AA145" s="178">
        <f t="shared" si="8"/>
        <v>0</v>
      </c>
      <c r="AR145" s="18" t="s">
        <v>175</v>
      </c>
      <c r="AT145" s="18" t="s">
        <v>162</v>
      </c>
      <c r="AU145" s="18" t="s">
        <v>88</v>
      </c>
      <c r="AY145" s="18" t="s">
        <v>170</v>
      </c>
      <c r="BE145" s="113">
        <f t="shared" si="9"/>
        <v>0</v>
      </c>
      <c r="BF145" s="113">
        <f t="shared" si="10"/>
        <v>0</v>
      </c>
      <c r="BG145" s="113">
        <f t="shared" si="11"/>
        <v>0</v>
      </c>
      <c r="BH145" s="113">
        <f t="shared" si="12"/>
        <v>0</v>
      </c>
      <c r="BI145" s="113">
        <f t="shared" si="13"/>
        <v>0</v>
      </c>
      <c r="BJ145" s="18" t="s">
        <v>88</v>
      </c>
      <c r="BK145" s="155">
        <f t="shared" si="14"/>
        <v>0</v>
      </c>
      <c r="BL145" s="18" t="s">
        <v>175</v>
      </c>
      <c r="BM145" s="18" t="s">
        <v>1117</v>
      </c>
    </row>
    <row r="146" spans="2:65" s="1" customFormat="1" ht="31.5" customHeight="1">
      <c r="B146" s="135"/>
      <c r="C146" s="174" t="s">
        <v>177</v>
      </c>
      <c r="D146" s="174" t="s">
        <v>162</v>
      </c>
      <c r="E146" s="175" t="s">
        <v>231</v>
      </c>
      <c r="F146" s="262" t="s">
        <v>232</v>
      </c>
      <c r="G146" s="262"/>
      <c r="H146" s="262"/>
      <c r="I146" s="262"/>
      <c r="J146" s="176" t="s">
        <v>206</v>
      </c>
      <c r="K146" s="159">
        <v>113.069</v>
      </c>
      <c r="L146" s="249">
        <v>0</v>
      </c>
      <c r="M146" s="249"/>
      <c r="N146" s="263">
        <f t="shared" si="5"/>
        <v>0</v>
      </c>
      <c r="O146" s="263"/>
      <c r="P146" s="263"/>
      <c r="Q146" s="263"/>
      <c r="R146" s="138"/>
      <c r="T146" s="160" t="s">
        <v>5</v>
      </c>
      <c r="U146" s="44" t="s">
        <v>39</v>
      </c>
      <c r="V146" s="36"/>
      <c r="W146" s="177">
        <f t="shared" si="6"/>
        <v>0</v>
      </c>
      <c r="X146" s="177">
        <v>0</v>
      </c>
      <c r="Y146" s="177">
        <f t="shared" si="7"/>
        <v>0</v>
      </c>
      <c r="Z146" s="177">
        <v>0</v>
      </c>
      <c r="AA146" s="178">
        <f t="shared" si="8"/>
        <v>0</v>
      </c>
      <c r="AR146" s="18" t="s">
        <v>175</v>
      </c>
      <c r="AT146" s="18" t="s">
        <v>162</v>
      </c>
      <c r="AU146" s="18" t="s">
        <v>88</v>
      </c>
      <c r="AY146" s="18" t="s">
        <v>170</v>
      </c>
      <c r="BE146" s="113">
        <f t="shared" si="9"/>
        <v>0</v>
      </c>
      <c r="BF146" s="113">
        <f t="shared" si="10"/>
        <v>0</v>
      </c>
      <c r="BG146" s="113">
        <f t="shared" si="11"/>
        <v>0</v>
      </c>
      <c r="BH146" s="113">
        <f t="shared" si="12"/>
        <v>0</v>
      </c>
      <c r="BI146" s="113">
        <f t="shared" si="13"/>
        <v>0</v>
      </c>
      <c r="BJ146" s="18" t="s">
        <v>88</v>
      </c>
      <c r="BK146" s="155">
        <f t="shared" si="14"/>
        <v>0</v>
      </c>
      <c r="BL146" s="18" t="s">
        <v>175</v>
      </c>
      <c r="BM146" s="18" t="s">
        <v>1118</v>
      </c>
    </row>
    <row r="147" spans="2:65" s="1" customFormat="1" ht="31.5" customHeight="1">
      <c r="B147" s="135"/>
      <c r="C147" s="174" t="s">
        <v>488</v>
      </c>
      <c r="D147" s="174" t="s">
        <v>162</v>
      </c>
      <c r="E147" s="175" t="s">
        <v>235</v>
      </c>
      <c r="F147" s="262" t="s">
        <v>236</v>
      </c>
      <c r="G147" s="262"/>
      <c r="H147" s="262"/>
      <c r="I147" s="262"/>
      <c r="J147" s="176" t="s">
        <v>206</v>
      </c>
      <c r="K147" s="159">
        <v>113.069</v>
      </c>
      <c r="L147" s="249">
        <v>0</v>
      </c>
      <c r="M147" s="249"/>
      <c r="N147" s="263">
        <f t="shared" si="5"/>
        <v>0</v>
      </c>
      <c r="O147" s="263"/>
      <c r="P147" s="263"/>
      <c r="Q147" s="263"/>
      <c r="R147" s="138"/>
      <c r="T147" s="160" t="s">
        <v>5</v>
      </c>
      <c r="U147" s="44" t="s">
        <v>39</v>
      </c>
      <c r="V147" s="36"/>
      <c r="W147" s="177">
        <f t="shared" si="6"/>
        <v>0</v>
      </c>
      <c r="X147" s="177">
        <v>0</v>
      </c>
      <c r="Y147" s="177">
        <f t="shared" si="7"/>
        <v>0</v>
      </c>
      <c r="Z147" s="177">
        <v>0</v>
      </c>
      <c r="AA147" s="178">
        <f t="shared" si="8"/>
        <v>0</v>
      </c>
      <c r="AR147" s="18" t="s">
        <v>175</v>
      </c>
      <c r="AT147" s="18" t="s">
        <v>162</v>
      </c>
      <c r="AU147" s="18" t="s">
        <v>88</v>
      </c>
      <c r="AY147" s="18" t="s">
        <v>170</v>
      </c>
      <c r="BE147" s="113">
        <f t="shared" si="9"/>
        <v>0</v>
      </c>
      <c r="BF147" s="113">
        <f t="shared" si="10"/>
        <v>0</v>
      </c>
      <c r="BG147" s="113">
        <f t="shared" si="11"/>
        <v>0</v>
      </c>
      <c r="BH147" s="113">
        <f t="shared" si="12"/>
        <v>0</v>
      </c>
      <c r="BI147" s="113">
        <f t="shared" si="13"/>
        <v>0</v>
      </c>
      <c r="BJ147" s="18" t="s">
        <v>88</v>
      </c>
      <c r="BK147" s="155">
        <f t="shared" si="14"/>
        <v>0</v>
      </c>
      <c r="BL147" s="18" t="s">
        <v>175</v>
      </c>
      <c r="BM147" s="18" t="s">
        <v>1119</v>
      </c>
    </row>
    <row r="148" spans="2:65" s="1" customFormat="1" ht="31.5" customHeight="1">
      <c r="B148" s="135"/>
      <c r="C148" s="174" t="s">
        <v>492</v>
      </c>
      <c r="D148" s="174" t="s">
        <v>162</v>
      </c>
      <c r="E148" s="175" t="s">
        <v>239</v>
      </c>
      <c r="F148" s="262" t="s">
        <v>240</v>
      </c>
      <c r="G148" s="262"/>
      <c r="H148" s="262"/>
      <c r="I148" s="262"/>
      <c r="J148" s="176" t="s">
        <v>206</v>
      </c>
      <c r="K148" s="159">
        <v>113.069</v>
      </c>
      <c r="L148" s="249">
        <v>0</v>
      </c>
      <c r="M148" s="249"/>
      <c r="N148" s="263">
        <f t="shared" si="5"/>
        <v>0</v>
      </c>
      <c r="O148" s="263"/>
      <c r="P148" s="263"/>
      <c r="Q148" s="263"/>
      <c r="R148" s="138"/>
      <c r="T148" s="160" t="s">
        <v>5</v>
      </c>
      <c r="U148" s="44" t="s">
        <v>39</v>
      </c>
      <c r="V148" s="36"/>
      <c r="W148" s="177">
        <f t="shared" si="6"/>
        <v>0</v>
      </c>
      <c r="X148" s="177">
        <v>0</v>
      </c>
      <c r="Y148" s="177">
        <f t="shared" si="7"/>
        <v>0</v>
      </c>
      <c r="Z148" s="177">
        <v>0</v>
      </c>
      <c r="AA148" s="178">
        <f t="shared" si="8"/>
        <v>0</v>
      </c>
      <c r="AR148" s="18" t="s">
        <v>175</v>
      </c>
      <c r="AT148" s="18" t="s">
        <v>162</v>
      </c>
      <c r="AU148" s="18" t="s">
        <v>88</v>
      </c>
      <c r="AY148" s="18" t="s">
        <v>170</v>
      </c>
      <c r="BE148" s="113">
        <f t="shared" si="9"/>
        <v>0</v>
      </c>
      <c r="BF148" s="113">
        <f t="shared" si="10"/>
        <v>0</v>
      </c>
      <c r="BG148" s="113">
        <f t="shared" si="11"/>
        <v>0</v>
      </c>
      <c r="BH148" s="113">
        <f t="shared" si="12"/>
        <v>0</v>
      </c>
      <c r="BI148" s="113">
        <f t="shared" si="13"/>
        <v>0</v>
      </c>
      <c r="BJ148" s="18" t="s">
        <v>88</v>
      </c>
      <c r="BK148" s="155">
        <f t="shared" si="14"/>
        <v>0</v>
      </c>
      <c r="BL148" s="18" t="s">
        <v>175</v>
      </c>
      <c r="BM148" s="18" t="s">
        <v>1120</v>
      </c>
    </row>
    <row r="149" spans="2:65" s="10" customFormat="1" ht="29.85" customHeight="1">
      <c r="B149" s="164"/>
      <c r="C149" s="165"/>
      <c r="D149" s="173" t="s">
        <v>250</v>
      </c>
      <c r="E149" s="173"/>
      <c r="F149" s="173"/>
      <c r="G149" s="173"/>
      <c r="H149" s="173"/>
      <c r="I149" s="173"/>
      <c r="J149" s="173"/>
      <c r="K149" s="173"/>
      <c r="L149" s="173"/>
      <c r="M149" s="173"/>
      <c r="N149" s="267">
        <f>BK149</f>
        <v>0</v>
      </c>
      <c r="O149" s="268"/>
      <c r="P149" s="268"/>
      <c r="Q149" s="268"/>
      <c r="R149" s="166"/>
      <c r="T149" s="167"/>
      <c r="U149" s="165"/>
      <c r="V149" s="165"/>
      <c r="W149" s="168">
        <f>W150</f>
        <v>0</v>
      </c>
      <c r="X149" s="165"/>
      <c r="Y149" s="168">
        <f>Y150</f>
        <v>0</v>
      </c>
      <c r="Z149" s="165"/>
      <c r="AA149" s="169">
        <f>AA150</f>
        <v>0</v>
      </c>
      <c r="AR149" s="170" t="s">
        <v>77</v>
      </c>
      <c r="AT149" s="171" t="s">
        <v>71</v>
      </c>
      <c r="AU149" s="171" t="s">
        <v>77</v>
      </c>
      <c r="AY149" s="170" t="s">
        <v>170</v>
      </c>
      <c r="BK149" s="172">
        <f>BK150</f>
        <v>0</v>
      </c>
    </row>
    <row r="150" spans="2:65" s="1" customFormat="1" ht="31.5" customHeight="1">
      <c r="B150" s="135"/>
      <c r="C150" s="174" t="s">
        <v>275</v>
      </c>
      <c r="D150" s="174" t="s">
        <v>162</v>
      </c>
      <c r="E150" s="175" t="s">
        <v>554</v>
      </c>
      <c r="F150" s="262" t="s">
        <v>555</v>
      </c>
      <c r="G150" s="262"/>
      <c r="H150" s="262"/>
      <c r="I150" s="262"/>
      <c r="J150" s="176" t="s">
        <v>206</v>
      </c>
      <c r="K150" s="159">
        <v>104.02800000000001</v>
      </c>
      <c r="L150" s="249">
        <v>0</v>
      </c>
      <c r="M150" s="249"/>
      <c r="N150" s="263">
        <f>ROUND(L150*K150,3)</f>
        <v>0</v>
      </c>
      <c r="O150" s="263"/>
      <c r="P150" s="263"/>
      <c r="Q150" s="263"/>
      <c r="R150" s="138"/>
      <c r="T150" s="160" t="s">
        <v>5</v>
      </c>
      <c r="U150" s="44" t="s">
        <v>39</v>
      </c>
      <c r="V150" s="36"/>
      <c r="W150" s="177">
        <f>V150*K150</f>
        <v>0</v>
      </c>
      <c r="X150" s="177">
        <v>0</v>
      </c>
      <c r="Y150" s="177">
        <f>X150*K150</f>
        <v>0</v>
      </c>
      <c r="Z150" s="177">
        <v>0</v>
      </c>
      <c r="AA150" s="178">
        <f>Z150*K150</f>
        <v>0</v>
      </c>
      <c r="AR150" s="18" t="s">
        <v>175</v>
      </c>
      <c r="AT150" s="18" t="s">
        <v>162</v>
      </c>
      <c r="AU150" s="18" t="s">
        <v>88</v>
      </c>
      <c r="AY150" s="18" t="s">
        <v>170</v>
      </c>
      <c r="BE150" s="113">
        <f>IF(U150="základná",N150,0)</f>
        <v>0</v>
      </c>
      <c r="BF150" s="113">
        <f>IF(U150="znížená",N150,0)</f>
        <v>0</v>
      </c>
      <c r="BG150" s="113">
        <f>IF(U150="zákl. prenesená",N150,0)</f>
        <v>0</v>
      </c>
      <c r="BH150" s="113">
        <f>IF(U150="zníž. prenesená",N150,0)</f>
        <v>0</v>
      </c>
      <c r="BI150" s="113">
        <f>IF(U150="nulová",N150,0)</f>
        <v>0</v>
      </c>
      <c r="BJ150" s="18" t="s">
        <v>88</v>
      </c>
      <c r="BK150" s="155">
        <f>ROUND(L150*K150,3)</f>
        <v>0</v>
      </c>
      <c r="BL150" s="18" t="s">
        <v>175</v>
      </c>
      <c r="BM150" s="18" t="s">
        <v>1121</v>
      </c>
    </row>
    <row r="151" spans="2:65" s="10" customFormat="1" ht="37.35" customHeight="1">
      <c r="B151" s="164"/>
      <c r="C151" s="165"/>
      <c r="D151" s="153" t="s">
        <v>168</v>
      </c>
      <c r="E151" s="153"/>
      <c r="F151" s="153"/>
      <c r="G151" s="153"/>
      <c r="H151" s="153"/>
      <c r="I151" s="153"/>
      <c r="J151" s="153"/>
      <c r="K151" s="153"/>
      <c r="L151" s="153"/>
      <c r="M151" s="153"/>
      <c r="N151" s="269">
        <f>BK151</f>
        <v>0</v>
      </c>
      <c r="O151" s="270"/>
      <c r="P151" s="270"/>
      <c r="Q151" s="270"/>
      <c r="R151" s="166"/>
      <c r="T151" s="167"/>
      <c r="U151" s="165"/>
      <c r="V151" s="165"/>
      <c r="W151" s="168">
        <f>W152</f>
        <v>0</v>
      </c>
      <c r="X151" s="165"/>
      <c r="Y151" s="168">
        <f>Y152</f>
        <v>2.6130049999999998</v>
      </c>
      <c r="Z151" s="165"/>
      <c r="AA151" s="169">
        <f>AA152</f>
        <v>0</v>
      </c>
      <c r="AR151" s="170" t="s">
        <v>88</v>
      </c>
      <c r="AT151" s="171" t="s">
        <v>71</v>
      </c>
      <c r="AU151" s="171" t="s">
        <v>72</v>
      </c>
      <c r="AY151" s="170" t="s">
        <v>170</v>
      </c>
      <c r="BK151" s="172">
        <f>BK152</f>
        <v>0</v>
      </c>
    </row>
    <row r="152" spans="2:65" s="10" customFormat="1" ht="19.899999999999999" customHeight="1">
      <c r="B152" s="164"/>
      <c r="C152" s="165"/>
      <c r="D152" s="173" t="s">
        <v>169</v>
      </c>
      <c r="E152" s="173"/>
      <c r="F152" s="173"/>
      <c r="G152" s="173"/>
      <c r="H152" s="173"/>
      <c r="I152" s="173"/>
      <c r="J152" s="173"/>
      <c r="K152" s="173"/>
      <c r="L152" s="173"/>
      <c r="M152" s="173"/>
      <c r="N152" s="265">
        <f>BK152</f>
        <v>0</v>
      </c>
      <c r="O152" s="266"/>
      <c r="P152" s="266"/>
      <c r="Q152" s="266"/>
      <c r="R152" s="166"/>
      <c r="T152" s="167"/>
      <c r="U152" s="165"/>
      <c r="V152" s="165"/>
      <c r="W152" s="168">
        <f>SUM(W153:W163)</f>
        <v>0</v>
      </c>
      <c r="X152" s="165"/>
      <c r="Y152" s="168">
        <f>SUM(Y153:Y163)</f>
        <v>2.6130049999999998</v>
      </c>
      <c r="Z152" s="165"/>
      <c r="AA152" s="169">
        <f>SUM(AA153:AA163)</f>
        <v>0</v>
      </c>
      <c r="AR152" s="170" t="s">
        <v>88</v>
      </c>
      <c r="AT152" s="171" t="s">
        <v>71</v>
      </c>
      <c r="AU152" s="171" t="s">
        <v>77</v>
      </c>
      <c r="AY152" s="170" t="s">
        <v>170</v>
      </c>
      <c r="BK152" s="172">
        <f>SUM(BK153:BK163)</f>
        <v>0</v>
      </c>
    </row>
    <row r="153" spans="2:65" s="1" customFormat="1" ht="31.5" customHeight="1">
      <c r="B153" s="135"/>
      <c r="C153" s="174" t="s">
        <v>208</v>
      </c>
      <c r="D153" s="174" t="s">
        <v>162</v>
      </c>
      <c r="E153" s="175" t="s">
        <v>1122</v>
      </c>
      <c r="F153" s="262" t="s">
        <v>1123</v>
      </c>
      <c r="G153" s="262"/>
      <c r="H153" s="262"/>
      <c r="I153" s="262"/>
      <c r="J153" s="176" t="s">
        <v>174</v>
      </c>
      <c r="K153" s="159">
        <v>1</v>
      </c>
      <c r="L153" s="249">
        <v>0</v>
      </c>
      <c r="M153" s="249"/>
      <c r="N153" s="263">
        <f t="shared" ref="N153:N163" si="15">ROUND(L153*K153,3)</f>
        <v>0</v>
      </c>
      <c r="O153" s="263"/>
      <c r="P153" s="263"/>
      <c r="Q153" s="263"/>
      <c r="R153" s="138"/>
      <c r="T153" s="160" t="s">
        <v>5</v>
      </c>
      <c r="U153" s="44" t="s">
        <v>39</v>
      </c>
      <c r="V153" s="36"/>
      <c r="W153" s="177">
        <f t="shared" ref="W153:W163" si="16">V153*K153</f>
        <v>0</v>
      </c>
      <c r="X153" s="177">
        <v>0</v>
      </c>
      <c r="Y153" s="177">
        <f t="shared" ref="Y153:Y163" si="17">X153*K153</f>
        <v>0</v>
      </c>
      <c r="Z153" s="177">
        <v>0</v>
      </c>
      <c r="AA153" s="178">
        <f t="shared" ref="AA153:AA163" si="18">Z153*K153</f>
        <v>0</v>
      </c>
      <c r="AR153" s="18" t="s">
        <v>199</v>
      </c>
      <c r="AT153" s="18" t="s">
        <v>162</v>
      </c>
      <c r="AU153" s="18" t="s">
        <v>88</v>
      </c>
      <c r="AY153" s="18" t="s">
        <v>170</v>
      </c>
      <c r="BE153" s="113">
        <f t="shared" ref="BE153:BE163" si="19">IF(U153="základná",N153,0)</f>
        <v>0</v>
      </c>
      <c r="BF153" s="113">
        <f t="shared" ref="BF153:BF163" si="20">IF(U153="znížená",N153,0)</f>
        <v>0</v>
      </c>
      <c r="BG153" s="113">
        <f t="shared" ref="BG153:BG163" si="21">IF(U153="zákl. prenesená",N153,0)</f>
        <v>0</v>
      </c>
      <c r="BH153" s="113">
        <f t="shared" ref="BH153:BH163" si="22">IF(U153="zníž. prenesená",N153,0)</f>
        <v>0</v>
      </c>
      <c r="BI153" s="113">
        <f t="shared" ref="BI153:BI163" si="23">IF(U153="nulová",N153,0)</f>
        <v>0</v>
      </c>
      <c r="BJ153" s="18" t="s">
        <v>88</v>
      </c>
      <c r="BK153" s="155">
        <f t="shared" ref="BK153:BK163" si="24">ROUND(L153*K153,3)</f>
        <v>0</v>
      </c>
      <c r="BL153" s="18" t="s">
        <v>199</v>
      </c>
      <c r="BM153" s="18" t="s">
        <v>1124</v>
      </c>
    </row>
    <row r="154" spans="2:65" s="1" customFormat="1" ht="22.5" customHeight="1">
      <c r="B154" s="135"/>
      <c r="C154" s="174" t="s">
        <v>475</v>
      </c>
      <c r="D154" s="174" t="s">
        <v>162</v>
      </c>
      <c r="E154" s="175" t="s">
        <v>1125</v>
      </c>
      <c r="F154" s="262" t="s">
        <v>1126</v>
      </c>
      <c r="G154" s="262"/>
      <c r="H154" s="262"/>
      <c r="I154" s="262"/>
      <c r="J154" s="176" t="s">
        <v>174</v>
      </c>
      <c r="K154" s="159">
        <v>1</v>
      </c>
      <c r="L154" s="249">
        <v>0</v>
      </c>
      <c r="M154" s="249"/>
      <c r="N154" s="263">
        <f t="shared" si="15"/>
        <v>0</v>
      </c>
      <c r="O154" s="263"/>
      <c r="P154" s="263"/>
      <c r="Q154" s="263"/>
      <c r="R154" s="138"/>
      <c r="T154" s="160" t="s">
        <v>5</v>
      </c>
      <c r="U154" s="44" t="s">
        <v>39</v>
      </c>
      <c r="V154" s="36"/>
      <c r="W154" s="177">
        <f t="shared" si="16"/>
        <v>0</v>
      </c>
      <c r="X154" s="177">
        <v>0</v>
      </c>
      <c r="Y154" s="177">
        <f t="shared" si="17"/>
        <v>0</v>
      </c>
      <c r="Z154" s="177">
        <v>0</v>
      </c>
      <c r="AA154" s="178">
        <f t="shared" si="18"/>
        <v>0</v>
      </c>
      <c r="AR154" s="18" t="s">
        <v>199</v>
      </c>
      <c r="AT154" s="18" t="s">
        <v>162</v>
      </c>
      <c r="AU154" s="18" t="s">
        <v>88</v>
      </c>
      <c r="AY154" s="18" t="s">
        <v>170</v>
      </c>
      <c r="BE154" s="113">
        <f t="shared" si="19"/>
        <v>0</v>
      </c>
      <c r="BF154" s="113">
        <f t="shared" si="20"/>
        <v>0</v>
      </c>
      <c r="BG154" s="113">
        <f t="shared" si="21"/>
        <v>0</v>
      </c>
      <c r="BH154" s="113">
        <f t="shared" si="22"/>
        <v>0</v>
      </c>
      <c r="BI154" s="113">
        <f t="shared" si="23"/>
        <v>0</v>
      </c>
      <c r="BJ154" s="18" t="s">
        <v>88</v>
      </c>
      <c r="BK154" s="155">
        <f t="shared" si="24"/>
        <v>0</v>
      </c>
      <c r="BL154" s="18" t="s">
        <v>199</v>
      </c>
      <c r="BM154" s="18" t="s">
        <v>1127</v>
      </c>
    </row>
    <row r="155" spans="2:65" s="1" customFormat="1" ht="22.5" customHeight="1">
      <c r="B155" s="135"/>
      <c r="C155" s="174" t="s">
        <v>10</v>
      </c>
      <c r="D155" s="174" t="s">
        <v>162</v>
      </c>
      <c r="E155" s="175" t="s">
        <v>1128</v>
      </c>
      <c r="F155" s="262" t="s">
        <v>1129</v>
      </c>
      <c r="G155" s="262"/>
      <c r="H155" s="262"/>
      <c r="I155" s="262"/>
      <c r="J155" s="176" t="s">
        <v>174</v>
      </c>
      <c r="K155" s="159">
        <v>1</v>
      </c>
      <c r="L155" s="249">
        <v>0</v>
      </c>
      <c r="M155" s="249"/>
      <c r="N155" s="263">
        <f t="shared" si="15"/>
        <v>0</v>
      </c>
      <c r="O155" s="263"/>
      <c r="P155" s="263"/>
      <c r="Q155" s="263"/>
      <c r="R155" s="138"/>
      <c r="T155" s="160" t="s">
        <v>5</v>
      </c>
      <c r="U155" s="44" t="s">
        <v>39</v>
      </c>
      <c r="V155" s="36"/>
      <c r="W155" s="177">
        <f t="shared" si="16"/>
        <v>0</v>
      </c>
      <c r="X155" s="177">
        <v>0</v>
      </c>
      <c r="Y155" s="177">
        <f t="shared" si="17"/>
        <v>0</v>
      </c>
      <c r="Z155" s="177">
        <v>0</v>
      </c>
      <c r="AA155" s="178">
        <f t="shared" si="18"/>
        <v>0</v>
      </c>
      <c r="AR155" s="18" t="s">
        <v>199</v>
      </c>
      <c r="AT155" s="18" t="s">
        <v>162</v>
      </c>
      <c r="AU155" s="18" t="s">
        <v>88</v>
      </c>
      <c r="AY155" s="18" t="s">
        <v>170</v>
      </c>
      <c r="BE155" s="113">
        <f t="shared" si="19"/>
        <v>0</v>
      </c>
      <c r="BF155" s="113">
        <f t="shared" si="20"/>
        <v>0</v>
      </c>
      <c r="BG155" s="113">
        <f t="shared" si="21"/>
        <v>0</v>
      </c>
      <c r="BH155" s="113">
        <f t="shared" si="22"/>
        <v>0</v>
      </c>
      <c r="BI155" s="113">
        <f t="shared" si="23"/>
        <v>0</v>
      </c>
      <c r="BJ155" s="18" t="s">
        <v>88</v>
      </c>
      <c r="BK155" s="155">
        <f t="shared" si="24"/>
        <v>0</v>
      </c>
      <c r="BL155" s="18" t="s">
        <v>199</v>
      </c>
      <c r="BM155" s="18" t="s">
        <v>1130</v>
      </c>
    </row>
    <row r="156" spans="2:65" s="1" customFormat="1" ht="31.5" customHeight="1">
      <c r="B156" s="135"/>
      <c r="C156" s="174" t="s">
        <v>226</v>
      </c>
      <c r="D156" s="174" t="s">
        <v>162</v>
      </c>
      <c r="E156" s="175" t="s">
        <v>1131</v>
      </c>
      <c r="F156" s="262" t="s">
        <v>1132</v>
      </c>
      <c r="G156" s="262"/>
      <c r="H156" s="262"/>
      <c r="I156" s="262"/>
      <c r="J156" s="176" t="s">
        <v>180</v>
      </c>
      <c r="K156" s="159">
        <v>222</v>
      </c>
      <c r="L156" s="249">
        <v>0</v>
      </c>
      <c r="M156" s="249"/>
      <c r="N156" s="263">
        <f t="shared" si="15"/>
        <v>0</v>
      </c>
      <c r="O156" s="263"/>
      <c r="P156" s="263"/>
      <c r="Q156" s="263"/>
      <c r="R156" s="138"/>
      <c r="T156" s="160" t="s">
        <v>5</v>
      </c>
      <c r="U156" s="44" t="s">
        <v>39</v>
      </c>
      <c r="V156" s="36"/>
      <c r="W156" s="177">
        <f t="shared" si="16"/>
        <v>0</v>
      </c>
      <c r="X156" s="177">
        <v>0</v>
      </c>
      <c r="Y156" s="177">
        <f t="shared" si="17"/>
        <v>0</v>
      </c>
      <c r="Z156" s="177">
        <v>0</v>
      </c>
      <c r="AA156" s="178">
        <f t="shared" si="18"/>
        <v>0</v>
      </c>
      <c r="AR156" s="18" t="s">
        <v>199</v>
      </c>
      <c r="AT156" s="18" t="s">
        <v>162</v>
      </c>
      <c r="AU156" s="18" t="s">
        <v>88</v>
      </c>
      <c r="AY156" s="18" t="s">
        <v>170</v>
      </c>
      <c r="BE156" s="113">
        <f t="shared" si="19"/>
        <v>0</v>
      </c>
      <c r="BF156" s="113">
        <f t="shared" si="20"/>
        <v>0</v>
      </c>
      <c r="BG156" s="113">
        <f t="shared" si="21"/>
        <v>0</v>
      </c>
      <c r="BH156" s="113">
        <f t="shared" si="22"/>
        <v>0</v>
      </c>
      <c r="BI156" s="113">
        <f t="shared" si="23"/>
        <v>0</v>
      </c>
      <c r="BJ156" s="18" t="s">
        <v>88</v>
      </c>
      <c r="BK156" s="155">
        <f t="shared" si="24"/>
        <v>0</v>
      </c>
      <c r="BL156" s="18" t="s">
        <v>199</v>
      </c>
      <c r="BM156" s="18" t="s">
        <v>1133</v>
      </c>
    </row>
    <row r="157" spans="2:65" s="1" customFormat="1" ht="31.5" customHeight="1">
      <c r="B157" s="135"/>
      <c r="C157" s="179" t="s">
        <v>230</v>
      </c>
      <c r="D157" s="179" t="s">
        <v>280</v>
      </c>
      <c r="E157" s="180" t="s">
        <v>1134</v>
      </c>
      <c r="F157" s="273" t="s">
        <v>1135</v>
      </c>
      <c r="G157" s="273"/>
      <c r="H157" s="273"/>
      <c r="I157" s="273"/>
      <c r="J157" s="181" t="s">
        <v>1136</v>
      </c>
      <c r="K157" s="182">
        <v>5.55</v>
      </c>
      <c r="L157" s="274">
        <v>0</v>
      </c>
      <c r="M157" s="274"/>
      <c r="N157" s="275">
        <f t="shared" si="15"/>
        <v>0</v>
      </c>
      <c r="O157" s="263"/>
      <c r="P157" s="263"/>
      <c r="Q157" s="263"/>
      <c r="R157" s="138"/>
      <c r="T157" s="160" t="s">
        <v>5</v>
      </c>
      <c r="U157" s="44" t="s">
        <v>39</v>
      </c>
      <c r="V157" s="36"/>
      <c r="W157" s="177">
        <f t="shared" si="16"/>
        <v>0</v>
      </c>
      <c r="X157" s="177">
        <v>3.4200000000000001E-2</v>
      </c>
      <c r="Y157" s="177">
        <f t="shared" si="17"/>
        <v>0.18981000000000001</v>
      </c>
      <c r="Z157" s="177">
        <v>0</v>
      </c>
      <c r="AA157" s="178">
        <f t="shared" si="18"/>
        <v>0</v>
      </c>
      <c r="AR157" s="18" t="s">
        <v>562</v>
      </c>
      <c r="AT157" s="18" t="s">
        <v>280</v>
      </c>
      <c r="AU157" s="18" t="s">
        <v>88</v>
      </c>
      <c r="AY157" s="18" t="s">
        <v>170</v>
      </c>
      <c r="BE157" s="113">
        <f t="shared" si="19"/>
        <v>0</v>
      </c>
      <c r="BF157" s="113">
        <f t="shared" si="20"/>
        <v>0</v>
      </c>
      <c r="BG157" s="113">
        <f t="shared" si="21"/>
        <v>0</v>
      </c>
      <c r="BH157" s="113">
        <f t="shared" si="22"/>
        <v>0</v>
      </c>
      <c r="BI157" s="113">
        <f t="shared" si="23"/>
        <v>0</v>
      </c>
      <c r="BJ157" s="18" t="s">
        <v>88</v>
      </c>
      <c r="BK157" s="155">
        <f t="shared" si="24"/>
        <v>0</v>
      </c>
      <c r="BL157" s="18" t="s">
        <v>199</v>
      </c>
      <c r="BM157" s="18" t="s">
        <v>1137</v>
      </c>
    </row>
    <row r="158" spans="2:65" s="1" customFormat="1" ht="31.5" customHeight="1">
      <c r="B158" s="135"/>
      <c r="C158" s="174" t="s">
        <v>234</v>
      </c>
      <c r="D158" s="174" t="s">
        <v>162</v>
      </c>
      <c r="E158" s="175" t="s">
        <v>1138</v>
      </c>
      <c r="F158" s="262" t="s">
        <v>1139</v>
      </c>
      <c r="G158" s="262"/>
      <c r="H158" s="262"/>
      <c r="I158" s="262"/>
      <c r="J158" s="176" t="s">
        <v>174</v>
      </c>
      <c r="K158" s="159">
        <v>93</v>
      </c>
      <c r="L158" s="249">
        <v>0</v>
      </c>
      <c r="M158" s="249"/>
      <c r="N158" s="263">
        <f t="shared" si="15"/>
        <v>0</v>
      </c>
      <c r="O158" s="263"/>
      <c r="P158" s="263"/>
      <c r="Q158" s="263"/>
      <c r="R158" s="138"/>
      <c r="T158" s="160" t="s">
        <v>5</v>
      </c>
      <c r="U158" s="44" t="s">
        <v>39</v>
      </c>
      <c r="V158" s="36"/>
      <c r="W158" s="177">
        <f t="shared" si="16"/>
        <v>0</v>
      </c>
      <c r="X158" s="177">
        <v>0</v>
      </c>
      <c r="Y158" s="177">
        <f t="shared" si="17"/>
        <v>0</v>
      </c>
      <c r="Z158" s="177">
        <v>0</v>
      </c>
      <c r="AA158" s="178">
        <f t="shared" si="18"/>
        <v>0</v>
      </c>
      <c r="AR158" s="18" t="s">
        <v>199</v>
      </c>
      <c r="AT158" s="18" t="s">
        <v>162</v>
      </c>
      <c r="AU158" s="18" t="s">
        <v>88</v>
      </c>
      <c r="AY158" s="18" t="s">
        <v>170</v>
      </c>
      <c r="BE158" s="113">
        <f t="shared" si="19"/>
        <v>0</v>
      </c>
      <c r="BF158" s="113">
        <f t="shared" si="20"/>
        <v>0</v>
      </c>
      <c r="BG158" s="113">
        <f t="shared" si="21"/>
        <v>0</v>
      </c>
      <c r="BH158" s="113">
        <f t="shared" si="22"/>
        <v>0</v>
      </c>
      <c r="BI158" s="113">
        <f t="shared" si="23"/>
        <v>0</v>
      </c>
      <c r="BJ158" s="18" t="s">
        <v>88</v>
      </c>
      <c r="BK158" s="155">
        <f t="shared" si="24"/>
        <v>0</v>
      </c>
      <c r="BL158" s="18" t="s">
        <v>199</v>
      </c>
      <c r="BM158" s="18" t="s">
        <v>1140</v>
      </c>
    </row>
    <row r="159" spans="2:65" s="1" customFormat="1" ht="22.5" customHeight="1">
      <c r="B159" s="135"/>
      <c r="C159" s="179" t="s">
        <v>238</v>
      </c>
      <c r="D159" s="179" t="s">
        <v>280</v>
      </c>
      <c r="E159" s="180" t="s">
        <v>1141</v>
      </c>
      <c r="F159" s="273" t="s">
        <v>1142</v>
      </c>
      <c r="G159" s="273"/>
      <c r="H159" s="273"/>
      <c r="I159" s="273"/>
      <c r="J159" s="181" t="s">
        <v>174</v>
      </c>
      <c r="K159" s="182">
        <v>93</v>
      </c>
      <c r="L159" s="274">
        <v>0</v>
      </c>
      <c r="M159" s="274"/>
      <c r="N159" s="275">
        <f t="shared" si="15"/>
        <v>0</v>
      </c>
      <c r="O159" s="263"/>
      <c r="P159" s="263"/>
      <c r="Q159" s="263"/>
      <c r="R159" s="138"/>
      <c r="T159" s="160" t="s">
        <v>5</v>
      </c>
      <c r="U159" s="44" t="s">
        <v>39</v>
      </c>
      <c r="V159" s="36"/>
      <c r="W159" s="177">
        <f t="shared" si="16"/>
        <v>0</v>
      </c>
      <c r="X159" s="177">
        <v>2.12E-2</v>
      </c>
      <c r="Y159" s="177">
        <f t="shared" si="17"/>
        <v>1.9716</v>
      </c>
      <c r="Z159" s="177">
        <v>0</v>
      </c>
      <c r="AA159" s="178">
        <f t="shared" si="18"/>
        <v>0</v>
      </c>
      <c r="AR159" s="18" t="s">
        <v>562</v>
      </c>
      <c r="AT159" s="18" t="s">
        <v>280</v>
      </c>
      <c r="AU159" s="18" t="s">
        <v>88</v>
      </c>
      <c r="AY159" s="18" t="s">
        <v>170</v>
      </c>
      <c r="BE159" s="113">
        <f t="shared" si="19"/>
        <v>0</v>
      </c>
      <c r="BF159" s="113">
        <f t="shared" si="20"/>
        <v>0</v>
      </c>
      <c r="BG159" s="113">
        <f t="shared" si="21"/>
        <v>0</v>
      </c>
      <c r="BH159" s="113">
        <f t="shared" si="22"/>
        <v>0</v>
      </c>
      <c r="BI159" s="113">
        <f t="shared" si="23"/>
        <v>0</v>
      </c>
      <c r="BJ159" s="18" t="s">
        <v>88</v>
      </c>
      <c r="BK159" s="155">
        <f t="shared" si="24"/>
        <v>0</v>
      </c>
      <c r="BL159" s="18" t="s">
        <v>199</v>
      </c>
      <c r="BM159" s="18" t="s">
        <v>1143</v>
      </c>
    </row>
    <row r="160" spans="2:65" s="1" customFormat="1" ht="22.5" customHeight="1">
      <c r="B160" s="135"/>
      <c r="C160" s="179" t="s">
        <v>186</v>
      </c>
      <c r="D160" s="179" t="s">
        <v>280</v>
      </c>
      <c r="E160" s="180" t="s">
        <v>1144</v>
      </c>
      <c r="F160" s="273" t="s">
        <v>1145</v>
      </c>
      <c r="G160" s="273"/>
      <c r="H160" s="273"/>
      <c r="I160" s="273"/>
      <c r="J160" s="181" t="s">
        <v>174</v>
      </c>
      <c r="K160" s="182">
        <v>5</v>
      </c>
      <c r="L160" s="274">
        <v>0</v>
      </c>
      <c r="M160" s="274"/>
      <c r="N160" s="275">
        <f t="shared" si="15"/>
        <v>0</v>
      </c>
      <c r="O160" s="263"/>
      <c r="P160" s="263"/>
      <c r="Q160" s="263"/>
      <c r="R160" s="138"/>
      <c r="T160" s="160" t="s">
        <v>5</v>
      </c>
      <c r="U160" s="44" t="s">
        <v>39</v>
      </c>
      <c r="V160" s="36"/>
      <c r="W160" s="177">
        <f t="shared" si="16"/>
        <v>0</v>
      </c>
      <c r="X160" s="177">
        <v>1.2999999999999999E-3</v>
      </c>
      <c r="Y160" s="177">
        <f t="shared" si="17"/>
        <v>6.4999999999999997E-3</v>
      </c>
      <c r="Z160" s="177">
        <v>0</v>
      </c>
      <c r="AA160" s="178">
        <f t="shared" si="18"/>
        <v>0</v>
      </c>
      <c r="AR160" s="18" t="s">
        <v>562</v>
      </c>
      <c r="AT160" s="18" t="s">
        <v>280</v>
      </c>
      <c r="AU160" s="18" t="s">
        <v>88</v>
      </c>
      <c r="AY160" s="18" t="s">
        <v>170</v>
      </c>
      <c r="BE160" s="113">
        <f t="shared" si="19"/>
        <v>0</v>
      </c>
      <c r="BF160" s="113">
        <f t="shared" si="20"/>
        <v>0</v>
      </c>
      <c r="BG160" s="113">
        <f t="shared" si="21"/>
        <v>0</v>
      </c>
      <c r="BH160" s="113">
        <f t="shared" si="22"/>
        <v>0</v>
      </c>
      <c r="BI160" s="113">
        <f t="shared" si="23"/>
        <v>0</v>
      </c>
      <c r="BJ160" s="18" t="s">
        <v>88</v>
      </c>
      <c r="BK160" s="155">
        <f t="shared" si="24"/>
        <v>0</v>
      </c>
      <c r="BL160" s="18" t="s">
        <v>199</v>
      </c>
      <c r="BM160" s="18" t="s">
        <v>1146</v>
      </c>
    </row>
    <row r="161" spans="2:65" s="1" customFormat="1" ht="31.5" customHeight="1">
      <c r="B161" s="135"/>
      <c r="C161" s="174" t="s">
        <v>242</v>
      </c>
      <c r="D161" s="174" t="s">
        <v>162</v>
      </c>
      <c r="E161" s="175" t="s">
        <v>1147</v>
      </c>
      <c r="F161" s="262" t="s">
        <v>1148</v>
      </c>
      <c r="G161" s="262"/>
      <c r="H161" s="262"/>
      <c r="I161" s="262"/>
      <c r="J161" s="176" t="s">
        <v>174</v>
      </c>
      <c r="K161" s="159">
        <v>21</v>
      </c>
      <c r="L161" s="249">
        <v>0</v>
      </c>
      <c r="M161" s="249"/>
      <c r="N161" s="263">
        <f t="shared" si="15"/>
        <v>0</v>
      </c>
      <c r="O161" s="263"/>
      <c r="P161" s="263"/>
      <c r="Q161" s="263"/>
      <c r="R161" s="138"/>
      <c r="T161" s="160" t="s">
        <v>5</v>
      </c>
      <c r="U161" s="44" t="s">
        <v>39</v>
      </c>
      <c r="V161" s="36"/>
      <c r="W161" s="177">
        <f t="shared" si="16"/>
        <v>0</v>
      </c>
      <c r="X161" s="177">
        <v>0</v>
      </c>
      <c r="Y161" s="177">
        <f t="shared" si="17"/>
        <v>0</v>
      </c>
      <c r="Z161" s="177">
        <v>0</v>
      </c>
      <c r="AA161" s="178">
        <f t="shared" si="18"/>
        <v>0</v>
      </c>
      <c r="AR161" s="18" t="s">
        <v>199</v>
      </c>
      <c r="AT161" s="18" t="s">
        <v>162</v>
      </c>
      <c r="AU161" s="18" t="s">
        <v>88</v>
      </c>
      <c r="AY161" s="18" t="s">
        <v>170</v>
      </c>
      <c r="BE161" s="113">
        <f t="shared" si="19"/>
        <v>0</v>
      </c>
      <c r="BF161" s="113">
        <f t="shared" si="20"/>
        <v>0</v>
      </c>
      <c r="BG161" s="113">
        <f t="shared" si="21"/>
        <v>0</v>
      </c>
      <c r="BH161" s="113">
        <f t="shared" si="22"/>
        <v>0</v>
      </c>
      <c r="BI161" s="113">
        <f t="shared" si="23"/>
        <v>0</v>
      </c>
      <c r="BJ161" s="18" t="s">
        <v>88</v>
      </c>
      <c r="BK161" s="155">
        <f t="shared" si="24"/>
        <v>0</v>
      </c>
      <c r="BL161" s="18" t="s">
        <v>199</v>
      </c>
      <c r="BM161" s="18" t="s">
        <v>1149</v>
      </c>
    </row>
    <row r="162" spans="2:65" s="1" customFormat="1" ht="22.5" customHeight="1">
      <c r="B162" s="135"/>
      <c r="C162" s="179" t="s">
        <v>171</v>
      </c>
      <c r="D162" s="179" t="s">
        <v>280</v>
      </c>
      <c r="E162" s="180" t="s">
        <v>1150</v>
      </c>
      <c r="F162" s="273" t="s">
        <v>1151</v>
      </c>
      <c r="G162" s="273"/>
      <c r="H162" s="273"/>
      <c r="I162" s="273"/>
      <c r="J162" s="181" t="s">
        <v>174</v>
      </c>
      <c r="K162" s="182">
        <v>21</v>
      </c>
      <c r="L162" s="274">
        <v>0</v>
      </c>
      <c r="M162" s="274"/>
      <c r="N162" s="275">
        <f t="shared" si="15"/>
        <v>0</v>
      </c>
      <c r="O162" s="263"/>
      <c r="P162" s="263"/>
      <c r="Q162" s="263"/>
      <c r="R162" s="138"/>
      <c r="T162" s="160" t="s">
        <v>5</v>
      </c>
      <c r="U162" s="44" t="s">
        <v>39</v>
      </c>
      <c r="V162" s="36"/>
      <c r="W162" s="177">
        <f t="shared" si="16"/>
        <v>0</v>
      </c>
      <c r="X162" s="177">
        <v>2.1194999999999999E-2</v>
      </c>
      <c r="Y162" s="177">
        <f t="shared" si="17"/>
        <v>0.44509499999999996</v>
      </c>
      <c r="Z162" s="177">
        <v>0</v>
      </c>
      <c r="AA162" s="178">
        <f t="shared" si="18"/>
        <v>0</v>
      </c>
      <c r="AR162" s="18" t="s">
        <v>562</v>
      </c>
      <c r="AT162" s="18" t="s">
        <v>280</v>
      </c>
      <c r="AU162" s="18" t="s">
        <v>88</v>
      </c>
      <c r="AY162" s="18" t="s">
        <v>170</v>
      </c>
      <c r="BE162" s="113">
        <f t="shared" si="19"/>
        <v>0</v>
      </c>
      <c r="BF162" s="113">
        <f t="shared" si="20"/>
        <v>0</v>
      </c>
      <c r="BG162" s="113">
        <f t="shared" si="21"/>
        <v>0</v>
      </c>
      <c r="BH162" s="113">
        <f t="shared" si="22"/>
        <v>0</v>
      </c>
      <c r="BI162" s="113">
        <f t="shared" si="23"/>
        <v>0</v>
      </c>
      <c r="BJ162" s="18" t="s">
        <v>88</v>
      </c>
      <c r="BK162" s="155">
        <f t="shared" si="24"/>
        <v>0</v>
      </c>
      <c r="BL162" s="18" t="s">
        <v>199</v>
      </c>
      <c r="BM162" s="18" t="s">
        <v>1152</v>
      </c>
    </row>
    <row r="163" spans="2:65" s="1" customFormat="1" ht="31.5" customHeight="1">
      <c r="B163" s="135"/>
      <c r="C163" s="174" t="s">
        <v>279</v>
      </c>
      <c r="D163" s="174" t="s">
        <v>162</v>
      </c>
      <c r="E163" s="175" t="s">
        <v>1153</v>
      </c>
      <c r="F163" s="262" t="s">
        <v>1154</v>
      </c>
      <c r="G163" s="262"/>
      <c r="H163" s="262"/>
      <c r="I163" s="262"/>
      <c r="J163" s="176" t="s">
        <v>576</v>
      </c>
      <c r="K163" s="159">
        <v>0</v>
      </c>
      <c r="L163" s="249">
        <v>0</v>
      </c>
      <c r="M163" s="249"/>
      <c r="N163" s="263">
        <f t="shared" si="15"/>
        <v>0</v>
      </c>
      <c r="O163" s="263"/>
      <c r="P163" s="263"/>
      <c r="Q163" s="263"/>
      <c r="R163" s="138"/>
      <c r="T163" s="160" t="s">
        <v>5</v>
      </c>
      <c r="U163" s="44" t="s">
        <v>39</v>
      </c>
      <c r="V163" s="36"/>
      <c r="W163" s="177">
        <f t="shared" si="16"/>
        <v>0</v>
      </c>
      <c r="X163" s="177">
        <v>0</v>
      </c>
      <c r="Y163" s="177">
        <f t="shared" si="17"/>
        <v>0</v>
      </c>
      <c r="Z163" s="177">
        <v>0</v>
      </c>
      <c r="AA163" s="178">
        <f t="shared" si="18"/>
        <v>0</v>
      </c>
      <c r="AR163" s="18" t="s">
        <v>199</v>
      </c>
      <c r="AT163" s="18" t="s">
        <v>162</v>
      </c>
      <c r="AU163" s="18" t="s">
        <v>88</v>
      </c>
      <c r="AY163" s="18" t="s">
        <v>170</v>
      </c>
      <c r="BE163" s="113">
        <f t="shared" si="19"/>
        <v>0</v>
      </c>
      <c r="BF163" s="113">
        <f t="shared" si="20"/>
        <v>0</v>
      </c>
      <c r="BG163" s="113">
        <f t="shared" si="21"/>
        <v>0</v>
      </c>
      <c r="BH163" s="113">
        <f t="shared" si="22"/>
        <v>0</v>
      </c>
      <c r="BI163" s="113">
        <f t="shared" si="23"/>
        <v>0</v>
      </c>
      <c r="BJ163" s="18" t="s">
        <v>88</v>
      </c>
      <c r="BK163" s="155">
        <f t="shared" si="24"/>
        <v>0</v>
      </c>
      <c r="BL163" s="18" t="s">
        <v>199</v>
      </c>
      <c r="BM163" s="18" t="s">
        <v>1155</v>
      </c>
    </row>
    <row r="164" spans="2:65" s="1" customFormat="1" ht="49.9" customHeight="1">
      <c r="B164" s="35"/>
      <c r="C164" s="36"/>
      <c r="D164" s="153" t="s">
        <v>160</v>
      </c>
      <c r="E164" s="36"/>
      <c r="F164" s="36"/>
      <c r="G164" s="36"/>
      <c r="H164" s="36"/>
      <c r="I164" s="36"/>
      <c r="J164" s="36"/>
      <c r="K164" s="36"/>
      <c r="L164" s="36"/>
      <c r="M164" s="36"/>
      <c r="N164" s="271">
        <f t="shared" ref="N164:N169" si="25">BK164</f>
        <v>0</v>
      </c>
      <c r="O164" s="272"/>
      <c r="P164" s="272"/>
      <c r="Q164" s="272"/>
      <c r="R164" s="37"/>
      <c r="T164" s="154"/>
      <c r="U164" s="36"/>
      <c r="V164" s="36"/>
      <c r="W164" s="36"/>
      <c r="X164" s="36"/>
      <c r="Y164" s="36"/>
      <c r="Z164" s="36"/>
      <c r="AA164" s="74"/>
      <c r="AT164" s="18" t="s">
        <v>71</v>
      </c>
      <c r="AU164" s="18" t="s">
        <v>72</v>
      </c>
      <c r="AY164" s="18" t="s">
        <v>161</v>
      </c>
      <c r="BK164" s="155">
        <f>SUM(BK165:BK169)</f>
        <v>0</v>
      </c>
    </row>
    <row r="165" spans="2:65" s="1" customFormat="1" ht="22.35" customHeight="1">
      <c r="B165" s="35"/>
      <c r="C165" s="156" t="s">
        <v>5</v>
      </c>
      <c r="D165" s="156" t="s">
        <v>162</v>
      </c>
      <c r="E165" s="157" t="s">
        <v>5</v>
      </c>
      <c r="F165" s="248" t="s">
        <v>5</v>
      </c>
      <c r="G165" s="248"/>
      <c r="H165" s="248"/>
      <c r="I165" s="248"/>
      <c r="J165" s="158" t="s">
        <v>5</v>
      </c>
      <c r="K165" s="159"/>
      <c r="L165" s="249"/>
      <c r="M165" s="250"/>
      <c r="N165" s="250">
        <f t="shared" si="25"/>
        <v>0</v>
      </c>
      <c r="O165" s="250"/>
      <c r="P165" s="250"/>
      <c r="Q165" s="250"/>
      <c r="R165" s="37"/>
      <c r="T165" s="160" t="s">
        <v>5</v>
      </c>
      <c r="U165" s="161" t="s">
        <v>39</v>
      </c>
      <c r="V165" s="36"/>
      <c r="W165" s="36"/>
      <c r="X165" s="36"/>
      <c r="Y165" s="36"/>
      <c r="Z165" s="36"/>
      <c r="AA165" s="74"/>
      <c r="AT165" s="18" t="s">
        <v>161</v>
      </c>
      <c r="AU165" s="18" t="s">
        <v>77</v>
      </c>
      <c r="AY165" s="18" t="s">
        <v>161</v>
      </c>
      <c r="BE165" s="113">
        <f>IF(U165="základná",N165,0)</f>
        <v>0</v>
      </c>
      <c r="BF165" s="113">
        <f>IF(U165="znížená",N165,0)</f>
        <v>0</v>
      </c>
      <c r="BG165" s="113">
        <f>IF(U165="zákl. prenesená",N165,0)</f>
        <v>0</v>
      </c>
      <c r="BH165" s="113">
        <f>IF(U165="zníž. prenesená",N165,0)</f>
        <v>0</v>
      </c>
      <c r="BI165" s="113">
        <f>IF(U165="nulová",N165,0)</f>
        <v>0</v>
      </c>
      <c r="BJ165" s="18" t="s">
        <v>88</v>
      </c>
      <c r="BK165" s="155">
        <f>L165*K165</f>
        <v>0</v>
      </c>
    </row>
    <row r="166" spans="2:65" s="1" customFormat="1" ht="22.35" customHeight="1">
      <c r="B166" s="35"/>
      <c r="C166" s="156" t="s">
        <v>5</v>
      </c>
      <c r="D166" s="156" t="s">
        <v>162</v>
      </c>
      <c r="E166" s="157" t="s">
        <v>5</v>
      </c>
      <c r="F166" s="248" t="s">
        <v>5</v>
      </c>
      <c r="G166" s="248"/>
      <c r="H166" s="248"/>
      <c r="I166" s="248"/>
      <c r="J166" s="158" t="s">
        <v>5</v>
      </c>
      <c r="K166" s="159"/>
      <c r="L166" s="249"/>
      <c r="M166" s="250"/>
      <c r="N166" s="250">
        <f t="shared" si="25"/>
        <v>0</v>
      </c>
      <c r="O166" s="250"/>
      <c r="P166" s="250"/>
      <c r="Q166" s="250"/>
      <c r="R166" s="37"/>
      <c r="T166" s="160" t="s">
        <v>5</v>
      </c>
      <c r="U166" s="161" t="s">
        <v>39</v>
      </c>
      <c r="V166" s="36"/>
      <c r="W166" s="36"/>
      <c r="X166" s="36"/>
      <c r="Y166" s="36"/>
      <c r="Z166" s="36"/>
      <c r="AA166" s="74"/>
      <c r="AT166" s="18" t="s">
        <v>161</v>
      </c>
      <c r="AU166" s="18" t="s">
        <v>77</v>
      </c>
      <c r="AY166" s="18" t="s">
        <v>161</v>
      </c>
      <c r="BE166" s="113">
        <f>IF(U166="základná",N166,0)</f>
        <v>0</v>
      </c>
      <c r="BF166" s="113">
        <f>IF(U166="znížená",N166,0)</f>
        <v>0</v>
      </c>
      <c r="BG166" s="113">
        <f>IF(U166="zákl. prenesená",N166,0)</f>
        <v>0</v>
      </c>
      <c r="BH166" s="113">
        <f>IF(U166="zníž. prenesená",N166,0)</f>
        <v>0</v>
      </c>
      <c r="BI166" s="113">
        <f>IF(U166="nulová",N166,0)</f>
        <v>0</v>
      </c>
      <c r="BJ166" s="18" t="s">
        <v>88</v>
      </c>
      <c r="BK166" s="155">
        <f>L166*K166</f>
        <v>0</v>
      </c>
    </row>
    <row r="167" spans="2:65" s="1" customFormat="1" ht="22.35" customHeight="1">
      <c r="B167" s="35"/>
      <c r="C167" s="156" t="s">
        <v>5</v>
      </c>
      <c r="D167" s="156" t="s">
        <v>162</v>
      </c>
      <c r="E167" s="157" t="s">
        <v>5</v>
      </c>
      <c r="F167" s="248" t="s">
        <v>5</v>
      </c>
      <c r="G167" s="248"/>
      <c r="H167" s="248"/>
      <c r="I167" s="248"/>
      <c r="J167" s="158" t="s">
        <v>5</v>
      </c>
      <c r="K167" s="159"/>
      <c r="L167" s="249"/>
      <c r="M167" s="250"/>
      <c r="N167" s="250">
        <f t="shared" si="25"/>
        <v>0</v>
      </c>
      <c r="O167" s="250"/>
      <c r="P167" s="250"/>
      <c r="Q167" s="250"/>
      <c r="R167" s="37"/>
      <c r="T167" s="160" t="s">
        <v>5</v>
      </c>
      <c r="U167" s="161" t="s">
        <v>39</v>
      </c>
      <c r="V167" s="36"/>
      <c r="W167" s="36"/>
      <c r="X167" s="36"/>
      <c r="Y167" s="36"/>
      <c r="Z167" s="36"/>
      <c r="AA167" s="74"/>
      <c r="AT167" s="18" t="s">
        <v>161</v>
      </c>
      <c r="AU167" s="18" t="s">
        <v>77</v>
      </c>
      <c r="AY167" s="18" t="s">
        <v>161</v>
      </c>
      <c r="BE167" s="113">
        <f>IF(U167="základná",N167,0)</f>
        <v>0</v>
      </c>
      <c r="BF167" s="113">
        <f>IF(U167="znížená",N167,0)</f>
        <v>0</v>
      </c>
      <c r="BG167" s="113">
        <f>IF(U167="zákl. prenesená",N167,0)</f>
        <v>0</v>
      </c>
      <c r="BH167" s="113">
        <f>IF(U167="zníž. prenesená",N167,0)</f>
        <v>0</v>
      </c>
      <c r="BI167" s="113">
        <f>IF(U167="nulová",N167,0)</f>
        <v>0</v>
      </c>
      <c r="BJ167" s="18" t="s">
        <v>88</v>
      </c>
      <c r="BK167" s="155">
        <f>L167*K167</f>
        <v>0</v>
      </c>
    </row>
    <row r="168" spans="2:65" s="1" customFormat="1" ht="22.35" customHeight="1">
      <c r="B168" s="35"/>
      <c r="C168" s="156" t="s">
        <v>5</v>
      </c>
      <c r="D168" s="156" t="s">
        <v>162</v>
      </c>
      <c r="E168" s="157" t="s">
        <v>5</v>
      </c>
      <c r="F168" s="248" t="s">
        <v>5</v>
      </c>
      <c r="G168" s="248"/>
      <c r="H168" s="248"/>
      <c r="I168" s="248"/>
      <c r="J168" s="158" t="s">
        <v>5</v>
      </c>
      <c r="K168" s="159"/>
      <c r="L168" s="249"/>
      <c r="M168" s="250"/>
      <c r="N168" s="250">
        <f t="shared" si="25"/>
        <v>0</v>
      </c>
      <c r="O168" s="250"/>
      <c r="P168" s="250"/>
      <c r="Q168" s="250"/>
      <c r="R168" s="37"/>
      <c r="T168" s="160" t="s">
        <v>5</v>
      </c>
      <c r="U168" s="161" t="s">
        <v>39</v>
      </c>
      <c r="V168" s="36"/>
      <c r="W168" s="36"/>
      <c r="X168" s="36"/>
      <c r="Y168" s="36"/>
      <c r="Z168" s="36"/>
      <c r="AA168" s="74"/>
      <c r="AT168" s="18" t="s">
        <v>161</v>
      </c>
      <c r="AU168" s="18" t="s">
        <v>77</v>
      </c>
      <c r="AY168" s="18" t="s">
        <v>161</v>
      </c>
      <c r="BE168" s="113">
        <f>IF(U168="základná",N168,0)</f>
        <v>0</v>
      </c>
      <c r="BF168" s="113">
        <f>IF(U168="znížená",N168,0)</f>
        <v>0</v>
      </c>
      <c r="BG168" s="113">
        <f>IF(U168="zákl. prenesená",N168,0)</f>
        <v>0</v>
      </c>
      <c r="BH168" s="113">
        <f>IF(U168="zníž. prenesená",N168,0)</f>
        <v>0</v>
      </c>
      <c r="BI168" s="113">
        <f>IF(U168="nulová",N168,0)</f>
        <v>0</v>
      </c>
      <c r="BJ168" s="18" t="s">
        <v>88</v>
      </c>
      <c r="BK168" s="155">
        <f>L168*K168</f>
        <v>0</v>
      </c>
    </row>
    <row r="169" spans="2:65" s="1" customFormat="1" ht="22.35" customHeight="1">
      <c r="B169" s="35"/>
      <c r="C169" s="156" t="s">
        <v>5</v>
      </c>
      <c r="D169" s="156" t="s">
        <v>162</v>
      </c>
      <c r="E169" s="157" t="s">
        <v>5</v>
      </c>
      <c r="F169" s="248" t="s">
        <v>5</v>
      </c>
      <c r="G169" s="248"/>
      <c r="H169" s="248"/>
      <c r="I169" s="248"/>
      <c r="J169" s="158" t="s">
        <v>5</v>
      </c>
      <c r="K169" s="159"/>
      <c r="L169" s="249"/>
      <c r="M169" s="250"/>
      <c r="N169" s="250">
        <f t="shared" si="25"/>
        <v>0</v>
      </c>
      <c r="O169" s="250"/>
      <c r="P169" s="250"/>
      <c r="Q169" s="250"/>
      <c r="R169" s="37"/>
      <c r="T169" s="160" t="s">
        <v>5</v>
      </c>
      <c r="U169" s="161" t="s">
        <v>39</v>
      </c>
      <c r="V169" s="56"/>
      <c r="W169" s="56"/>
      <c r="X169" s="56"/>
      <c r="Y169" s="56"/>
      <c r="Z169" s="56"/>
      <c r="AA169" s="58"/>
      <c r="AT169" s="18" t="s">
        <v>161</v>
      </c>
      <c r="AU169" s="18" t="s">
        <v>77</v>
      </c>
      <c r="AY169" s="18" t="s">
        <v>161</v>
      </c>
      <c r="BE169" s="113">
        <f>IF(U169="základná",N169,0)</f>
        <v>0</v>
      </c>
      <c r="BF169" s="113">
        <f>IF(U169="znížená",N169,0)</f>
        <v>0</v>
      </c>
      <c r="BG169" s="113">
        <f>IF(U169="zákl. prenesená",N169,0)</f>
        <v>0</v>
      </c>
      <c r="BH169" s="113">
        <f>IF(U169="zníž. prenesená",N169,0)</f>
        <v>0</v>
      </c>
      <c r="BI169" s="113">
        <f>IF(U169="nulová",N169,0)</f>
        <v>0</v>
      </c>
      <c r="BJ169" s="18" t="s">
        <v>88</v>
      </c>
      <c r="BK169" s="155">
        <f>L169*K169</f>
        <v>0</v>
      </c>
    </row>
    <row r="170" spans="2:65" s="1" customFormat="1" ht="6.95" customHeight="1">
      <c r="B170" s="59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1"/>
    </row>
  </sheetData>
  <mergeCells count="185">
    <mergeCell ref="H1:K1"/>
    <mergeCell ref="S2:AC2"/>
    <mergeCell ref="F168:I168"/>
    <mergeCell ref="L168:M168"/>
    <mergeCell ref="N168:Q168"/>
    <mergeCell ref="F169:I169"/>
    <mergeCell ref="L169:M169"/>
    <mergeCell ref="N169:Q169"/>
    <mergeCell ref="N125:Q125"/>
    <mergeCell ref="N126:Q126"/>
    <mergeCell ref="N127:Q127"/>
    <mergeCell ref="N131:Q131"/>
    <mergeCell ref="N137:Q137"/>
    <mergeCell ref="N139:Q139"/>
    <mergeCell ref="N142:Q142"/>
    <mergeCell ref="N149:Q149"/>
    <mergeCell ref="N151:Q151"/>
    <mergeCell ref="N152:Q152"/>
    <mergeCell ref="N164:Q164"/>
    <mergeCell ref="F165:I165"/>
    <mergeCell ref="L165:M165"/>
    <mergeCell ref="N165:Q165"/>
    <mergeCell ref="F166:I166"/>
    <mergeCell ref="L166:M166"/>
    <mergeCell ref="N166:Q166"/>
    <mergeCell ref="F167:I167"/>
    <mergeCell ref="L167:M167"/>
    <mergeCell ref="N167:Q167"/>
    <mergeCell ref="F161:I161"/>
    <mergeCell ref="L161:M161"/>
    <mergeCell ref="N161:Q161"/>
    <mergeCell ref="F162:I162"/>
    <mergeCell ref="L162:M162"/>
    <mergeCell ref="N162:Q162"/>
    <mergeCell ref="F163:I163"/>
    <mergeCell ref="L163:M163"/>
    <mergeCell ref="N163:Q163"/>
    <mergeCell ref="F158:I158"/>
    <mergeCell ref="L158:M158"/>
    <mergeCell ref="N158:Q158"/>
    <mergeCell ref="F159:I159"/>
    <mergeCell ref="L159:M159"/>
    <mergeCell ref="N159:Q159"/>
    <mergeCell ref="F160:I160"/>
    <mergeCell ref="L160:M160"/>
    <mergeCell ref="N160:Q160"/>
    <mergeCell ref="F155:I155"/>
    <mergeCell ref="L155:M155"/>
    <mergeCell ref="N155:Q155"/>
    <mergeCell ref="F156:I156"/>
    <mergeCell ref="L156:M156"/>
    <mergeCell ref="N156:Q156"/>
    <mergeCell ref="F157:I157"/>
    <mergeCell ref="L157:M157"/>
    <mergeCell ref="N157:Q157"/>
    <mergeCell ref="F150:I150"/>
    <mergeCell ref="L150:M150"/>
    <mergeCell ref="N150:Q150"/>
    <mergeCell ref="F153:I153"/>
    <mergeCell ref="L153:M153"/>
    <mergeCell ref="N153:Q153"/>
    <mergeCell ref="F154:I154"/>
    <mergeCell ref="L154:M154"/>
    <mergeCell ref="N154:Q154"/>
    <mergeCell ref="F146:I146"/>
    <mergeCell ref="L146:M146"/>
    <mergeCell ref="N146:Q146"/>
    <mergeCell ref="F147:I147"/>
    <mergeCell ref="L147:M147"/>
    <mergeCell ref="N147:Q147"/>
    <mergeCell ref="F148:I148"/>
    <mergeCell ref="L148:M148"/>
    <mergeCell ref="N148:Q148"/>
    <mergeCell ref="F143:I143"/>
    <mergeCell ref="L143:M143"/>
    <mergeCell ref="N143:Q143"/>
    <mergeCell ref="F144:I144"/>
    <mergeCell ref="L144:M144"/>
    <mergeCell ref="N144:Q144"/>
    <mergeCell ref="F145:I145"/>
    <mergeCell ref="L145:M145"/>
    <mergeCell ref="N145:Q145"/>
    <mergeCell ref="F138:I138"/>
    <mergeCell ref="L138:M138"/>
    <mergeCell ref="N138:Q138"/>
    <mergeCell ref="F140:I140"/>
    <mergeCell ref="L140:M140"/>
    <mergeCell ref="N140:Q140"/>
    <mergeCell ref="F141:I141"/>
    <mergeCell ref="L141:M141"/>
    <mergeCell ref="N141:Q141"/>
    <mergeCell ref="F134:I134"/>
    <mergeCell ref="L134:M134"/>
    <mergeCell ref="N134:Q134"/>
    <mergeCell ref="F135:I135"/>
    <mergeCell ref="L135:M135"/>
    <mergeCell ref="N135:Q135"/>
    <mergeCell ref="F136:I136"/>
    <mergeCell ref="L136:M136"/>
    <mergeCell ref="N136:Q136"/>
    <mergeCell ref="F130:I130"/>
    <mergeCell ref="L130:M130"/>
    <mergeCell ref="N130:Q130"/>
    <mergeCell ref="F132:I132"/>
    <mergeCell ref="L132:M132"/>
    <mergeCell ref="N132:Q132"/>
    <mergeCell ref="F133:I133"/>
    <mergeCell ref="L133:M133"/>
    <mergeCell ref="N133:Q133"/>
    <mergeCell ref="M122:Q122"/>
    <mergeCell ref="F124:I124"/>
    <mergeCell ref="L124:M124"/>
    <mergeCell ref="N124:Q124"/>
    <mergeCell ref="F128:I128"/>
    <mergeCell ref="L128:M128"/>
    <mergeCell ref="N128:Q128"/>
    <mergeCell ref="F129:I129"/>
    <mergeCell ref="L129:M129"/>
    <mergeCell ref="N129:Q129"/>
    <mergeCell ref="D105:H105"/>
    <mergeCell ref="N105:Q105"/>
    <mergeCell ref="N106:Q106"/>
    <mergeCell ref="L108:Q108"/>
    <mergeCell ref="C114:Q114"/>
    <mergeCell ref="F116:P116"/>
    <mergeCell ref="F117:P117"/>
    <mergeCell ref="M119:P119"/>
    <mergeCell ref="M121:Q121"/>
    <mergeCell ref="N98:Q98"/>
    <mergeCell ref="N100:Q100"/>
    <mergeCell ref="D101:H101"/>
    <mergeCell ref="N101:Q101"/>
    <mergeCell ref="D102:H102"/>
    <mergeCell ref="N102:Q102"/>
    <mergeCell ref="D103:H103"/>
    <mergeCell ref="N103:Q103"/>
    <mergeCell ref="D104:H104"/>
    <mergeCell ref="N104:Q104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dataValidations count="2">
    <dataValidation type="list" allowBlank="1" showInputMessage="1" showErrorMessage="1" error="Povolené sú hodnoty K, M." sqref="D165:D170">
      <formula1>"K, M"</formula1>
    </dataValidation>
    <dataValidation type="list" allowBlank="1" showInputMessage="1" showErrorMessage="1" error="Povolené sú hodnoty základná, znížená, nulová." sqref="U165:U170">
      <formula1>"základná, znížená, nulová"</formula1>
    </dataValidation>
  </dataValidations>
  <hyperlinks>
    <hyperlink ref="F1:G1" location="C2" display="1) Krycí list rozpočtu"/>
    <hyperlink ref="H1:K1" location="C86" display="2) Rekapitulácia rozpočtu"/>
    <hyperlink ref="L1" location="C124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212"/>
  <sheetViews>
    <sheetView showGridLines="0" workbookViewId="0">
      <pane ySplit="1" topLeftCell="A2" activePane="bottomLeft" state="frozen"/>
      <selection pane="bottomLeft" activeCell="O9" sqref="O9:P9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21"/>
      <c r="B1" s="12"/>
      <c r="C1" s="12"/>
      <c r="D1" s="13" t="s">
        <v>1</v>
      </c>
      <c r="E1" s="12"/>
      <c r="F1" s="14" t="s">
        <v>124</v>
      </c>
      <c r="G1" s="14"/>
      <c r="H1" s="254" t="s">
        <v>125</v>
      </c>
      <c r="I1" s="254"/>
      <c r="J1" s="254"/>
      <c r="K1" s="254"/>
      <c r="L1" s="14" t="s">
        <v>126</v>
      </c>
      <c r="M1" s="12"/>
      <c r="N1" s="12"/>
      <c r="O1" s="13" t="s">
        <v>127</v>
      </c>
      <c r="P1" s="12"/>
      <c r="Q1" s="12"/>
      <c r="R1" s="12"/>
      <c r="S1" s="14" t="s">
        <v>128</v>
      </c>
      <c r="T1" s="14"/>
      <c r="U1" s="121"/>
      <c r="V1" s="121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50000000000003" customHeight="1">
      <c r="C2" s="183" t="s">
        <v>7</v>
      </c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S2" s="226" t="s">
        <v>8</v>
      </c>
      <c r="T2" s="227"/>
      <c r="U2" s="227"/>
      <c r="V2" s="227"/>
      <c r="W2" s="227"/>
      <c r="X2" s="227"/>
      <c r="Y2" s="227"/>
      <c r="Z2" s="227"/>
      <c r="AA2" s="227"/>
      <c r="AB2" s="227"/>
      <c r="AC2" s="227"/>
      <c r="AT2" s="18" t="s">
        <v>105</v>
      </c>
    </row>
    <row r="3" spans="1:6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72</v>
      </c>
    </row>
    <row r="4" spans="1:66" ht="36.950000000000003" customHeight="1">
      <c r="B4" s="22"/>
      <c r="C4" s="185" t="s">
        <v>129</v>
      </c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23"/>
      <c r="T4" s="24" t="s">
        <v>12</v>
      </c>
      <c r="AT4" s="18" t="s">
        <v>6</v>
      </c>
    </row>
    <row r="5" spans="1:66" ht="6.95" customHeight="1">
      <c r="B5" s="22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3"/>
    </row>
    <row r="6" spans="1:66" ht="25.35" customHeight="1">
      <c r="B6" s="22"/>
      <c r="C6" s="26"/>
      <c r="D6" s="30" t="s">
        <v>17</v>
      </c>
      <c r="E6" s="26"/>
      <c r="F6" s="259" t="str">
        <f>'Rekapitulácia stavby'!K6</f>
        <v>Základná škola Gorkého - Ulica Maxima Gorkého</v>
      </c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"/>
      <c r="R6" s="23"/>
    </row>
    <row r="7" spans="1:66" s="1" customFormat="1" ht="32.85" customHeight="1">
      <c r="B7" s="35"/>
      <c r="C7" s="36"/>
      <c r="D7" s="29" t="s">
        <v>163</v>
      </c>
      <c r="E7" s="36"/>
      <c r="F7" s="191" t="s">
        <v>1156</v>
      </c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36"/>
      <c r="R7" s="37"/>
    </row>
    <row r="8" spans="1:66" s="1" customFormat="1" ht="14.45" customHeight="1">
      <c r="B8" s="35"/>
      <c r="C8" s="36"/>
      <c r="D8" s="30" t="s">
        <v>19</v>
      </c>
      <c r="E8" s="36"/>
      <c r="F8" s="28" t="s">
        <v>22</v>
      </c>
      <c r="G8" s="36"/>
      <c r="H8" s="36"/>
      <c r="I8" s="36"/>
      <c r="J8" s="36"/>
      <c r="K8" s="36"/>
      <c r="L8" s="36"/>
      <c r="M8" s="30" t="s">
        <v>20</v>
      </c>
      <c r="N8" s="36"/>
      <c r="O8" s="28" t="s">
        <v>5</v>
      </c>
      <c r="P8" s="36"/>
      <c r="Q8" s="36"/>
      <c r="R8" s="37"/>
    </row>
    <row r="9" spans="1:66" s="1" customFormat="1" ht="14.45" customHeight="1">
      <c r="B9" s="35"/>
      <c r="C9" s="36"/>
      <c r="D9" s="30" t="s">
        <v>21</v>
      </c>
      <c r="E9" s="36"/>
      <c r="F9" s="28" t="s">
        <v>22</v>
      </c>
      <c r="G9" s="36"/>
      <c r="H9" s="36"/>
      <c r="I9" s="36"/>
      <c r="J9" s="36"/>
      <c r="K9" s="36"/>
      <c r="L9" s="36"/>
      <c r="M9" s="30" t="s">
        <v>23</v>
      </c>
      <c r="N9" s="36"/>
      <c r="O9" s="232"/>
      <c r="P9" s="233"/>
      <c r="Q9" s="36"/>
      <c r="R9" s="37"/>
    </row>
    <row r="10" spans="1:66" s="1" customFormat="1" ht="10.9" customHeight="1"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7"/>
    </row>
    <row r="11" spans="1:66" s="1" customFormat="1" ht="14.45" customHeight="1">
      <c r="B11" s="35"/>
      <c r="C11" s="36"/>
      <c r="D11" s="30" t="s">
        <v>24</v>
      </c>
      <c r="E11" s="36"/>
      <c r="F11" s="36"/>
      <c r="G11" s="36"/>
      <c r="H11" s="36"/>
      <c r="I11" s="36"/>
      <c r="J11" s="36"/>
      <c r="K11" s="36"/>
      <c r="L11" s="36"/>
      <c r="M11" s="30" t="s">
        <v>25</v>
      </c>
      <c r="N11" s="36"/>
      <c r="O11" s="189" t="str">
        <f>IF('Rekapitulácia stavby'!AN10="","",'Rekapitulácia stavby'!AN10)</f>
        <v/>
      </c>
      <c r="P11" s="189"/>
      <c r="Q11" s="36"/>
      <c r="R11" s="37"/>
    </row>
    <row r="12" spans="1:66" s="1" customFormat="1" ht="18" customHeight="1">
      <c r="B12" s="35"/>
      <c r="C12" s="36"/>
      <c r="D12" s="36"/>
      <c r="E12" s="28" t="str">
        <f>IF('Rekapitulácia stavby'!E11="","",'Rekapitulácia stavby'!E11)</f>
        <v xml:space="preserve"> </v>
      </c>
      <c r="F12" s="36"/>
      <c r="G12" s="36"/>
      <c r="H12" s="36"/>
      <c r="I12" s="36"/>
      <c r="J12" s="36"/>
      <c r="K12" s="36"/>
      <c r="L12" s="36"/>
      <c r="M12" s="30" t="s">
        <v>26</v>
      </c>
      <c r="N12" s="36"/>
      <c r="O12" s="189" t="str">
        <f>IF('Rekapitulácia stavby'!AN11="","",'Rekapitulácia stavby'!AN11)</f>
        <v/>
      </c>
      <c r="P12" s="189"/>
      <c r="Q12" s="36"/>
      <c r="R12" s="37"/>
    </row>
    <row r="13" spans="1:66" s="1" customFormat="1" ht="6.95" customHeight="1">
      <c r="B13" s="35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7"/>
    </row>
    <row r="14" spans="1:66" s="1" customFormat="1" ht="14.45" customHeight="1">
      <c r="B14" s="35"/>
      <c r="C14" s="36"/>
      <c r="D14" s="30" t="s">
        <v>27</v>
      </c>
      <c r="E14" s="36"/>
      <c r="F14" s="36"/>
      <c r="G14" s="36"/>
      <c r="H14" s="36"/>
      <c r="I14" s="36"/>
      <c r="J14" s="36"/>
      <c r="K14" s="36"/>
      <c r="L14" s="36"/>
      <c r="M14" s="30" t="s">
        <v>25</v>
      </c>
      <c r="N14" s="36"/>
      <c r="O14" s="234" t="s">
        <v>5</v>
      </c>
      <c r="P14" s="189"/>
      <c r="Q14" s="36"/>
      <c r="R14" s="37"/>
    </row>
    <row r="15" spans="1:66" s="1" customFormat="1" ht="18" customHeight="1">
      <c r="B15" s="35"/>
      <c r="C15" s="36"/>
      <c r="D15" s="36"/>
      <c r="E15" s="234" t="s">
        <v>22</v>
      </c>
      <c r="F15" s="235"/>
      <c r="G15" s="235"/>
      <c r="H15" s="235"/>
      <c r="I15" s="235"/>
      <c r="J15" s="235"/>
      <c r="K15" s="235"/>
      <c r="L15" s="235"/>
      <c r="M15" s="30" t="s">
        <v>26</v>
      </c>
      <c r="N15" s="36"/>
      <c r="O15" s="234" t="s">
        <v>5</v>
      </c>
      <c r="P15" s="189"/>
      <c r="Q15" s="36"/>
      <c r="R15" s="37"/>
    </row>
    <row r="16" spans="1:66" s="1" customFormat="1" ht="6.95" customHeight="1"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7"/>
    </row>
    <row r="17" spans="2:18" s="1" customFormat="1" ht="14.45" customHeight="1">
      <c r="B17" s="35"/>
      <c r="C17" s="36"/>
      <c r="D17" s="30" t="s">
        <v>28</v>
      </c>
      <c r="E17" s="36"/>
      <c r="F17" s="36"/>
      <c r="G17" s="36"/>
      <c r="H17" s="36"/>
      <c r="I17" s="36"/>
      <c r="J17" s="36"/>
      <c r="K17" s="36"/>
      <c r="L17" s="36"/>
      <c r="M17" s="30" t="s">
        <v>25</v>
      </c>
      <c r="N17" s="36"/>
      <c r="O17" s="189" t="str">
        <f>IF('Rekapitulácia stavby'!AN16="","",'Rekapitulácia stavby'!AN16)</f>
        <v/>
      </c>
      <c r="P17" s="189"/>
      <c r="Q17" s="36"/>
      <c r="R17" s="37"/>
    </row>
    <row r="18" spans="2:18" s="1" customFormat="1" ht="18" customHeight="1">
      <c r="B18" s="35"/>
      <c r="C18" s="36"/>
      <c r="D18" s="36"/>
      <c r="E18" s="28" t="str">
        <f>IF('Rekapitulácia stavby'!E17="","",'Rekapitulácia stavby'!E17)</f>
        <v xml:space="preserve"> </v>
      </c>
      <c r="F18" s="36"/>
      <c r="G18" s="36"/>
      <c r="H18" s="36"/>
      <c r="I18" s="36"/>
      <c r="J18" s="36"/>
      <c r="K18" s="36"/>
      <c r="L18" s="36"/>
      <c r="M18" s="30" t="s">
        <v>26</v>
      </c>
      <c r="N18" s="36"/>
      <c r="O18" s="189" t="str">
        <f>IF('Rekapitulácia stavby'!AN17="","",'Rekapitulácia stavby'!AN17)</f>
        <v/>
      </c>
      <c r="P18" s="189"/>
      <c r="Q18" s="36"/>
      <c r="R18" s="37"/>
    </row>
    <row r="19" spans="2:18" s="1" customFormat="1" ht="6.95" customHeight="1">
      <c r="B19" s="35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7"/>
    </row>
    <row r="20" spans="2:18" s="1" customFormat="1" ht="14.45" customHeight="1">
      <c r="B20" s="35"/>
      <c r="C20" s="36"/>
      <c r="D20" s="30" t="s">
        <v>31</v>
      </c>
      <c r="E20" s="36"/>
      <c r="F20" s="36"/>
      <c r="G20" s="36"/>
      <c r="H20" s="36"/>
      <c r="I20" s="36"/>
      <c r="J20" s="36"/>
      <c r="K20" s="36"/>
      <c r="L20" s="36"/>
      <c r="M20" s="30" t="s">
        <v>25</v>
      </c>
      <c r="N20" s="36"/>
      <c r="O20" s="189" t="str">
        <f>IF('Rekapitulácia stavby'!AN19="","",'Rekapitulácia stavby'!AN19)</f>
        <v/>
      </c>
      <c r="P20" s="189"/>
      <c r="Q20" s="36"/>
      <c r="R20" s="37"/>
    </row>
    <row r="21" spans="2:18" s="1" customFormat="1" ht="18" customHeight="1">
      <c r="B21" s="35"/>
      <c r="C21" s="36"/>
      <c r="D21" s="36"/>
      <c r="E21" s="28" t="str">
        <f>IF('Rekapitulácia stavby'!E20="","",'Rekapitulácia stavby'!E20)</f>
        <v xml:space="preserve"> </v>
      </c>
      <c r="F21" s="36"/>
      <c r="G21" s="36"/>
      <c r="H21" s="36"/>
      <c r="I21" s="36"/>
      <c r="J21" s="36"/>
      <c r="K21" s="36"/>
      <c r="L21" s="36"/>
      <c r="M21" s="30" t="s">
        <v>26</v>
      </c>
      <c r="N21" s="36"/>
      <c r="O21" s="189" t="str">
        <f>IF('Rekapitulácia stavby'!AN20="","",'Rekapitulácia stavby'!AN20)</f>
        <v/>
      </c>
      <c r="P21" s="189"/>
      <c r="Q21" s="36"/>
      <c r="R21" s="37"/>
    </row>
    <row r="22" spans="2:18" s="1" customFormat="1" ht="6.95" customHeight="1"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7"/>
    </row>
    <row r="23" spans="2:18" s="1" customFormat="1" ht="14.45" customHeight="1">
      <c r="B23" s="35"/>
      <c r="C23" s="36"/>
      <c r="D23" s="30" t="s">
        <v>32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7"/>
    </row>
    <row r="24" spans="2:18" s="1" customFormat="1" ht="22.5" customHeight="1">
      <c r="B24" s="35"/>
      <c r="C24" s="36"/>
      <c r="D24" s="36"/>
      <c r="E24" s="194" t="s">
        <v>5</v>
      </c>
      <c r="F24" s="194"/>
      <c r="G24" s="194"/>
      <c r="H24" s="194"/>
      <c r="I24" s="194"/>
      <c r="J24" s="194"/>
      <c r="K24" s="194"/>
      <c r="L24" s="194"/>
      <c r="M24" s="36"/>
      <c r="N24" s="36"/>
      <c r="O24" s="36"/>
      <c r="P24" s="36"/>
      <c r="Q24" s="36"/>
      <c r="R24" s="37"/>
    </row>
    <row r="25" spans="2:18" s="1" customFormat="1" ht="6.95" customHeight="1"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7"/>
    </row>
    <row r="26" spans="2:18" s="1" customFormat="1" ht="6.95" customHeight="1">
      <c r="B26" s="35"/>
      <c r="C26" s="36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36"/>
      <c r="R26" s="37"/>
    </row>
    <row r="27" spans="2:18" s="1" customFormat="1" ht="14.45" customHeight="1">
      <c r="B27" s="35"/>
      <c r="C27" s="36"/>
      <c r="D27" s="122" t="s">
        <v>130</v>
      </c>
      <c r="E27" s="36"/>
      <c r="F27" s="36"/>
      <c r="G27" s="36"/>
      <c r="H27" s="36"/>
      <c r="I27" s="36"/>
      <c r="J27" s="36"/>
      <c r="K27" s="36"/>
      <c r="L27" s="36"/>
      <c r="M27" s="195">
        <f>N88</f>
        <v>0</v>
      </c>
      <c r="N27" s="195"/>
      <c r="O27" s="195"/>
      <c r="P27" s="195"/>
      <c r="Q27" s="36"/>
      <c r="R27" s="37"/>
    </row>
    <row r="28" spans="2:18" s="1" customFormat="1" ht="14.45" customHeight="1">
      <c r="B28" s="35"/>
      <c r="C28" s="36"/>
      <c r="D28" s="34" t="s">
        <v>118</v>
      </c>
      <c r="E28" s="36"/>
      <c r="F28" s="36"/>
      <c r="G28" s="36"/>
      <c r="H28" s="36"/>
      <c r="I28" s="36"/>
      <c r="J28" s="36"/>
      <c r="K28" s="36"/>
      <c r="L28" s="36"/>
      <c r="M28" s="195">
        <f>N103</f>
        <v>0</v>
      </c>
      <c r="N28" s="195"/>
      <c r="O28" s="195"/>
      <c r="P28" s="195"/>
      <c r="Q28" s="36"/>
      <c r="R28" s="37"/>
    </row>
    <row r="29" spans="2:18" s="1" customFormat="1" ht="6.95" customHeight="1"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7"/>
    </row>
    <row r="30" spans="2:18" s="1" customFormat="1" ht="25.35" customHeight="1">
      <c r="B30" s="35"/>
      <c r="C30" s="36"/>
      <c r="D30" s="123" t="s">
        <v>35</v>
      </c>
      <c r="E30" s="36"/>
      <c r="F30" s="36"/>
      <c r="G30" s="36"/>
      <c r="H30" s="36"/>
      <c r="I30" s="36"/>
      <c r="J30" s="36"/>
      <c r="K30" s="36"/>
      <c r="L30" s="36"/>
      <c r="M30" s="236">
        <f>ROUND(M27+M28,2)</f>
        <v>0</v>
      </c>
      <c r="N30" s="231"/>
      <c r="O30" s="231"/>
      <c r="P30" s="231"/>
      <c r="Q30" s="36"/>
      <c r="R30" s="37"/>
    </row>
    <row r="31" spans="2:18" s="1" customFormat="1" ht="6.95" customHeight="1">
      <c r="B31" s="35"/>
      <c r="C31" s="36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36"/>
      <c r="R31" s="37"/>
    </row>
    <row r="32" spans="2:18" s="1" customFormat="1" ht="14.45" customHeight="1">
      <c r="B32" s="35"/>
      <c r="C32" s="36"/>
      <c r="D32" s="42" t="s">
        <v>36</v>
      </c>
      <c r="E32" s="42" t="s">
        <v>37</v>
      </c>
      <c r="F32" s="43">
        <v>0.2</v>
      </c>
      <c r="G32" s="124" t="s">
        <v>38</v>
      </c>
      <c r="H32" s="237">
        <f>ROUND((((SUM(BE103:BE110)+SUM(BE128:BE205))+SUM(BE207:BE211))),2)</f>
        <v>0</v>
      </c>
      <c r="I32" s="231"/>
      <c r="J32" s="231"/>
      <c r="K32" s="36"/>
      <c r="L32" s="36"/>
      <c r="M32" s="237">
        <f>ROUND(((ROUND((SUM(BE103:BE110)+SUM(BE128:BE205)), 2)*F32)+SUM(BE207:BE211)*F32),2)</f>
        <v>0</v>
      </c>
      <c r="N32" s="231"/>
      <c r="O32" s="231"/>
      <c r="P32" s="231"/>
      <c r="Q32" s="36"/>
      <c r="R32" s="37"/>
    </row>
    <row r="33" spans="2:18" s="1" customFormat="1" ht="14.45" customHeight="1">
      <c r="B33" s="35"/>
      <c r="C33" s="36"/>
      <c r="D33" s="36"/>
      <c r="E33" s="42" t="s">
        <v>39</v>
      </c>
      <c r="F33" s="43">
        <v>0.2</v>
      </c>
      <c r="G33" s="124" t="s">
        <v>38</v>
      </c>
      <c r="H33" s="237">
        <f>ROUND((((SUM(BF103:BF110)+SUM(BF128:BF205))+SUM(BF207:BF211))),2)</f>
        <v>0</v>
      </c>
      <c r="I33" s="231"/>
      <c r="J33" s="231"/>
      <c r="K33" s="36"/>
      <c r="L33" s="36"/>
      <c r="M33" s="237">
        <f>ROUND(((ROUND((SUM(BF103:BF110)+SUM(BF128:BF205)), 2)*F33)+SUM(BF207:BF211)*F33),2)</f>
        <v>0</v>
      </c>
      <c r="N33" s="231"/>
      <c r="O33" s="231"/>
      <c r="P33" s="231"/>
      <c r="Q33" s="36"/>
      <c r="R33" s="37"/>
    </row>
    <row r="34" spans="2:18" s="1" customFormat="1" ht="14.45" hidden="1" customHeight="1">
      <c r="B34" s="35"/>
      <c r="C34" s="36"/>
      <c r="D34" s="36"/>
      <c r="E34" s="42" t="s">
        <v>40</v>
      </c>
      <c r="F34" s="43">
        <v>0.2</v>
      </c>
      <c r="G34" s="124" t="s">
        <v>38</v>
      </c>
      <c r="H34" s="237">
        <f>ROUND((((SUM(BG103:BG110)+SUM(BG128:BG205))+SUM(BG207:BG211))),2)</f>
        <v>0</v>
      </c>
      <c r="I34" s="231"/>
      <c r="J34" s="231"/>
      <c r="K34" s="36"/>
      <c r="L34" s="36"/>
      <c r="M34" s="237">
        <v>0</v>
      </c>
      <c r="N34" s="231"/>
      <c r="O34" s="231"/>
      <c r="P34" s="231"/>
      <c r="Q34" s="36"/>
      <c r="R34" s="37"/>
    </row>
    <row r="35" spans="2:18" s="1" customFormat="1" ht="14.45" hidden="1" customHeight="1">
      <c r="B35" s="35"/>
      <c r="C35" s="36"/>
      <c r="D35" s="36"/>
      <c r="E35" s="42" t="s">
        <v>41</v>
      </c>
      <c r="F35" s="43">
        <v>0.2</v>
      </c>
      <c r="G35" s="124" t="s">
        <v>38</v>
      </c>
      <c r="H35" s="237">
        <f>ROUND((((SUM(BH103:BH110)+SUM(BH128:BH205))+SUM(BH207:BH211))),2)</f>
        <v>0</v>
      </c>
      <c r="I35" s="231"/>
      <c r="J35" s="231"/>
      <c r="K35" s="36"/>
      <c r="L35" s="36"/>
      <c r="M35" s="237">
        <v>0</v>
      </c>
      <c r="N35" s="231"/>
      <c r="O35" s="231"/>
      <c r="P35" s="231"/>
      <c r="Q35" s="36"/>
      <c r="R35" s="37"/>
    </row>
    <row r="36" spans="2:18" s="1" customFormat="1" ht="14.45" hidden="1" customHeight="1">
      <c r="B36" s="35"/>
      <c r="C36" s="36"/>
      <c r="D36" s="36"/>
      <c r="E36" s="42" t="s">
        <v>42</v>
      </c>
      <c r="F36" s="43">
        <v>0</v>
      </c>
      <c r="G36" s="124" t="s">
        <v>38</v>
      </c>
      <c r="H36" s="237">
        <f>ROUND((((SUM(BI103:BI110)+SUM(BI128:BI205))+SUM(BI207:BI211))),2)</f>
        <v>0</v>
      </c>
      <c r="I36" s="231"/>
      <c r="J36" s="231"/>
      <c r="K36" s="36"/>
      <c r="L36" s="36"/>
      <c r="M36" s="237">
        <v>0</v>
      </c>
      <c r="N36" s="231"/>
      <c r="O36" s="231"/>
      <c r="P36" s="231"/>
      <c r="Q36" s="36"/>
      <c r="R36" s="37"/>
    </row>
    <row r="37" spans="2:18" s="1" customFormat="1" ht="6.95" customHeight="1"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7"/>
    </row>
    <row r="38" spans="2:18" s="1" customFormat="1" ht="25.35" customHeight="1">
      <c r="B38" s="35"/>
      <c r="C38" s="120"/>
      <c r="D38" s="125" t="s">
        <v>43</v>
      </c>
      <c r="E38" s="75"/>
      <c r="F38" s="75"/>
      <c r="G38" s="126" t="s">
        <v>44</v>
      </c>
      <c r="H38" s="127" t="s">
        <v>45</v>
      </c>
      <c r="I38" s="75"/>
      <c r="J38" s="75"/>
      <c r="K38" s="75"/>
      <c r="L38" s="238">
        <f>SUM(M30:M36)</f>
        <v>0</v>
      </c>
      <c r="M38" s="238"/>
      <c r="N38" s="238"/>
      <c r="O38" s="238"/>
      <c r="P38" s="239"/>
      <c r="Q38" s="120"/>
      <c r="R38" s="37"/>
    </row>
    <row r="39" spans="2:18" s="1" customFormat="1" ht="14.45" customHeight="1">
      <c r="B39" s="35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7"/>
    </row>
    <row r="40" spans="2:18" s="1" customFormat="1" ht="14.45" customHeight="1">
      <c r="B40" s="35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7"/>
    </row>
    <row r="41" spans="2:18">
      <c r="B41" s="22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3"/>
    </row>
    <row r="42" spans="2:18">
      <c r="B42" s="22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3"/>
    </row>
    <row r="43" spans="2:18">
      <c r="B43" s="22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3"/>
    </row>
    <row r="44" spans="2:18">
      <c r="B44" s="22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3"/>
    </row>
    <row r="45" spans="2:18">
      <c r="B45" s="22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3"/>
    </row>
    <row r="46" spans="2:18">
      <c r="B46" s="22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3"/>
    </row>
    <row r="47" spans="2:18">
      <c r="B47" s="22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3"/>
    </row>
    <row r="48" spans="2:18">
      <c r="B48" s="22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3"/>
    </row>
    <row r="49" spans="2:18">
      <c r="B49" s="22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3"/>
    </row>
    <row r="50" spans="2:18" s="1" customFormat="1" ht="15">
      <c r="B50" s="35"/>
      <c r="C50" s="36"/>
      <c r="D50" s="50" t="s">
        <v>46</v>
      </c>
      <c r="E50" s="51"/>
      <c r="F50" s="51"/>
      <c r="G50" s="51"/>
      <c r="H50" s="52"/>
      <c r="I50" s="36"/>
      <c r="J50" s="50" t="s">
        <v>47</v>
      </c>
      <c r="K50" s="51"/>
      <c r="L50" s="51"/>
      <c r="M50" s="51"/>
      <c r="N50" s="51"/>
      <c r="O50" s="51"/>
      <c r="P50" s="52"/>
      <c r="Q50" s="36"/>
      <c r="R50" s="37"/>
    </row>
    <row r="51" spans="2:18">
      <c r="B51" s="22"/>
      <c r="C51" s="26"/>
      <c r="D51" s="53"/>
      <c r="E51" s="26"/>
      <c r="F51" s="26"/>
      <c r="G51" s="26"/>
      <c r="H51" s="54"/>
      <c r="I51" s="26"/>
      <c r="J51" s="53"/>
      <c r="K51" s="26"/>
      <c r="L51" s="26"/>
      <c r="M51" s="26"/>
      <c r="N51" s="26"/>
      <c r="O51" s="26"/>
      <c r="P51" s="54"/>
      <c r="Q51" s="26"/>
      <c r="R51" s="23"/>
    </row>
    <row r="52" spans="2:18">
      <c r="B52" s="22"/>
      <c r="C52" s="26"/>
      <c r="D52" s="53"/>
      <c r="E52" s="26"/>
      <c r="F52" s="26"/>
      <c r="G52" s="26"/>
      <c r="H52" s="54"/>
      <c r="I52" s="26"/>
      <c r="J52" s="53"/>
      <c r="K52" s="26"/>
      <c r="L52" s="26"/>
      <c r="M52" s="26"/>
      <c r="N52" s="26"/>
      <c r="O52" s="26"/>
      <c r="P52" s="54"/>
      <c r="Q52" s="26"/>
      <c r="R52" s="23"/>
    </row>
    <row r="53" spans="2:18">
      <c r="B53" s="22"/>
      <c r="C53" s="26"/>
      <c r="D53" s="53"/>
      <c r="E53" s="26"/>
      <c r="F53" s="26"/>
      <c r="G53" s="26"/>
      <c r="H53" s="54"/>
      <c r="I53" s="26"/>
      <c r="J53" s="53"/>
      <c r="K53" s="26"/>
      <c r="L53" s="26"/>
      <c r="M53" s="26"/>
      <c r="N53" s="26"/>
      <c r="O53" s="26"/>
      <c r="P53" s="54"/>
      <c r="Q53" s="26"/>
      <c r="R53" s="23"/>
    </row>
    <row r="54" spans="2:18">
      <c r="B54" s="22"/>
      <c r="C54" s="26"/>
      <c r="D54" s="53"/>
      <c r="E54" s="26"/>
      <c r="F54" s="26"/>
      <c r="G54" s="26"/>
      <c r="H54" s="54"/>
      <c r="I54" s="26"/>
      <c r="J54" s="53"/>
      <c r="K54" s="26"/>
      <c r="L54" s="26"/>
      <c r="M54" s="26"/>
      <c r="N54" s="26"/>
      <c r="O54" s="26"/>
      <c r="P54" s="54"/>
      <c r="Q54" s="26"/>
      <c r="R54" s="23"/>
    </row>
    <row r="55" spans="2:18">
      <c r="B55" s="22"/>
      <c r="C55" s="26"/>
      <c r="D55" s="53"/>
      <c r="E55" s="26"/>
      <c r="F55" s="26"/>
      <c r="G55" s="26"/>
      <c r="H55" s="54"/>
      <c r="I55" s="26"/>
      <c r="J55" s="53"/>
      <c r="K55" s="26"/>
      <c r="L55" s="26"/>
      <c r="M55" s="26"/>
      <c r="N55" s="26"/>
      <c r="O55" s="26"/>
      <c r="P55" s="54"/>
      <c r="Q55" s="26"/>
      <c r="R55" s="23"/>
    </row>
    <row r="56" spans="2:18">
      <c r="B56" s="22"/>
      <c r="C56" s="26"/>
      <c r="D56" s="53"/>
      <c r="E56" s="26"/>
      <c r="F56" s="26"/>
      <c r="G56" s="26"/>
      <c r="H56" s="54"/>
      <c r="I56" s="26"/>
      <c r="J56" s="53"/>
      <c r="K56" s="26"/>
      <c r="L56" s="26"/>
      <c r="M56" s="26"/>
      <c r="N56" s="26"/>
      <c r="O56" s="26"/>
      <c r="P56" s="54"/>
      <c r="Q56" s="26"/>
      <c r="R56" s="23"/>
    </row>
    <row r="57" spans="2:18">
      <c r="B57" s="22"/>
      <c r="C57" s="26"/>
      <c r="D57" s="53"/>
      <c r="E57" s="26"/>
      <c r="F57" s="26"/>
      <c r="G57" s="26"/>
      <c r="H57" s="54"/>
      <c r="I57" s="26"/>
      <c r="J57" s="53"/>
      <c r="K57" s="26"/>
      <c r="L57" s="26"/>
      <c r="M57" s="26"/>
      <c r="N57" s="26"/>
      <c r="O57" s="26"/>
      <c r="P57" s="54"/>
      <c r="Q57" s="26"/>
      <c r="R57" s="23"/>
    </row>
    <row r="58" spans="2:18">
      <c r="B58" s="22"/>
      <c r="C58" s="26"/>
      <c r="D58" s="53"/>
      <c r="E58" s="26"/>
      <c r="F58" s="26"/>
      <c r="G58" s="26"/>
      <c r="H58" s="54"/>
      <c r="I58" s="26"/>
      <c r="J58" s="53"/>
      <c r="K58" s="26"/>
      <c r="L58" s="26"/>
      <c r="M58" s="26"/>
      <c r="N58" s="26"/>
      <c r="O58" s="26"/>
      <c r="P58" s="54"/>
      <c r="Q58" s="26"/>
      <c r="R58" s="23"/>
    </row>
    <row r="59" spans="2:18" s="1" customFormat="1" ht="15">
      <c r="B59" s="35"/>
      <c r="C59" s="36"/>
      <c r="D59" s="55" t="s">
        <v>48</v>
      </c>
      <c r="E59" s="56"/>
      <c r="F59" s="56"/>
      <c r="G59" s="57" t="s">
        <v>49</v>
      </c>
      <c r="H59" s="58"/>
      <c r="I59" s="36"/>
      <c r="J59" s="55" t="s">
        <v>48</v>
      </c>
      <c r="K59" s="56"/>
      <c r="L59" s="56"/>
      <c r="M59" s="56"/>
      <c r="N59" s="57" t="s">
        <v>49</v>
      </c>
      <c r="O59" s="56"/>
      <c r="P59" s="58"/>
      <c r="Q59" s="36"/>
      <c r="R59" s="37"/>
    </row>
    <row r="60" spans="2:18">
      <c r="B60" s="22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3"/>
    </row>
    <row r="61" spans="2:18" s="1" customFormat="1" ht="15">
      <c r="B61" s="35"/>
      <c r="C61" s="36"/>
      <c r="D61" s="50" t="s">
        <v>50</v>
      </c>
      <c r="E61" s="51"/>
      <c r="F61" s="51"/>
      <c r="G61" s="51"/>
      <c r="H61" s="52"/>
      <c r="I61" s="36"/>
      <c r="J61" s="50" t="s">
        <v>51</v>
      </c>
      <c r="K61" s="51"/>
      <c r="L61" s="51"/>
      <c r="M61" s="51"/>
      <c r="N61" s="51"/>
      <c r="O61" s="51"/>
      <c r="P61" s="52"/>
      <c r="Q61" s="36"/>
      <c r="R61" s="37"/>
    </row>
    <row r="62" spans="2:18">
      <c r="B62" s="22"/>
      <c r="C62" s="26"/>
      <c r="D62" s="53"/>
      <c r="E62" s="26"/>
      <c r="F62" s="26"/>
      <c r="G62" s="26"/>
      <c r="H62" s="54"/>
      <c r="I62" s="26"/>
      <c r="J62" s="53"/>
      <c r="K62" s="26"/>
      <c r="L62" s="26"/>
      <c r="M62" s="26"/>
      <c r="N62" s="26"/>
      <c r="O62" s="26"/>
      <c r="P62" s="54"/>
      <c r="Q62" s="26"/>
      <c r="R62" s="23"/>
    </row>
    <row r="63" spans="2:18">
      <c r="B63" s="22"/>
      <c r="C63" s="26"/>
      <c r="D63" s="53"/>
      <c r="E63" s="26"/>
      <c r="F63" s="26"/>
      <c r="G63" s="26"/>
      <c r="H63" s="54"/>
      <c r="I63" s="26"/>
      <c r="J63" s="53"/>
      <c r="K63" s="26"/>
      <c r="L63" s="26"/>
      <c r="M63" s="26"/>
      <c r="N63" s="26"/>
      <c r="O63" s="26"/>
      <c r="P63" s="54"/>
      <c r="Q63" s="26"/>
      <c r="R63" s="23"/>
    </row>
    <row r="64" spans="2:18">
      <c r="B64" s="22"/>
      <c r="C64" s="26"/>
      <c r="D64" s="53"/>
      <c r="E64" s="26"/>
      <c r="F64" s="26"/>
      <c r="G64" s="26"/>
      <c r="H64" s="54"/>
      <c r="I64" s="26"/>
      <c r="J64" s="53"/>
      <c r="K64" s="26"/>
      <c r="L64" s="26"/>
      <c r="M64" s="26"/>
      <c r="N64" s="26"/>
      <c r="O64" s="26"/>
      <c r="P64" s="54"/>
      <c r="Q64" s="26"/>
      <c r="R64" s="23"/>
    </row>
    <row r="65" spans="2:18">
      <c r="B65" s="22"/>
      <c r="C65" s="26"/>
      <c r="D65" s="53"/>
      <c r="E65" s="26"/>
      <c r="F65" s="26"/>
      <c r="G65" s="26"/>
      <c r="H65" s="54"/>
      <c r="I65" s="26"/>
      <c r="J65" s="53"/>
      <c r="K65" s="26"/>
      <c r="L65" s="26"/>
      <c r="M65" s="26"/>
      <c r="N65" s="26"/>
      <c r="O65" s="26"/>
      <c r="P65" s="54"/>
      <c r="Q65" s="26"/>
      <c r="R65" s="23"/>
    </row>
    <row r="66" spans="2:18">
      <c r="B66" s="22"/>
      <c r="C66" s="26"/>
      <c r="D66" s="53"/>
      <c r="E66" s="26"/>
      <c r="F66" s="26"/>
      <c r="G66" s="26"/>
      <c r="H66" s="54"/>
      <c r="I66" s="26"/>
      <c r="J66" s="53"/>
      <c r="K66" s="26"/>
      <c r="L66" s="26"/>
      <c r="M66" s="26"/>
      <c r="N66" s="26"/>
      <c r="O66" s="26"/>
      <c r="P66" s="54"/>
      <c r="Q66" s="26"/>
      <c r="R66" s="23"/>
    </row>
    <row r="67" spans="2:18">
      <c r="B67" s="22"/>
      <c r="C67" s="26"/>
      <c r="D67" s="53"/>
      <c r="E67" s="26"/>
      <c r="F67" s="26"/>
      <c r="G67" s="26"/>
      <c r="H67" s="54"/>
      <c r="I67" s="26"/>
      <c r="J67" s="53"/>
      <c r="K67" s="26"/>
      <c r="L67" s="26"/>
      <c r="M67" s="26"/>
      <c r="N67" s="26"/>
      <c r="O67" s="26"/>
      <c r="P67" s="54"/>
      <c r="Q67" s="26"/>
      <c r="R67" s="23"/>
    </row>
    <row r="68" spans="2:18">
      <c r="B68" s="22"/>
      <c r="C68" s="26"/>
      <c r="D68" s="53"/>
      <c r="E68" s="26"/>
      <c r="F68" s="26"/>
      <c r="G68" s="26"/>
      <c r="H68" s="54"/>
      <c r="I68" s="26"/>
      <c r="J68" s="53"/>
      <c r="K68" s="26"/>
      <c r="L68" s="26"/>
      <c r="M68" s="26"/>
      <c r="N68" s="26"/>
      <c r="O68" s="26"/>
      <c r="P68" s="54"/>
      <c r="Q68" s="26"/>
      <c r="R68" s="23"/>
    </row>
    <row r="69" spans="2:18">
      <c r="B69" s="22"/>
      <c r="C69" s="26"/>
      <c r="D69" s="53"/>
      <c r="E69" s="26"/>
      <c r="F69" s="26"/>
      <c r="G69" s="26"/>
      <c r="H69" s="54"/>
      <c r="I69" s="26"/>
      <c r="J69" s="53"/>
      <c r="K69" s="26"/>
      <c r="L69" s="26"/>
      <c r="M69" s="26"/>
      <c r="N69" s="26"/>
      <c r="O69" s="26"/>
      <c r="P69" s="54"/>
      <c r="Q69" s="26"/>
      <c r="R69" s="23"/>
    </row>
    <row r="70" spans="2:18" s="1" customFormat="1" ht="15">
      <c r="B70" s="35"/>
      <c r="C70" s="36"/>
      <c r="D70" s="55" t="s">
        <v>48</v>
      </c>
      <c r="E70" s="56"/>
      <c r="F70" s="56"/>
      <c r="G70" s="57" t="s">
        <v>49</v>
      </c>
      <c r="H70" s="58"/>
      <c r="I70" s="36"/>
      <c r="J70" s="55" t="s">
        <v>48</v>
      </c>
      <c r="K70" s="56"/>
      <c r="L70" s="56"/>
      <c r="M70" s="56"/>
      <c r="N70" s="57" t="s">
        <v>49</v>
      </c>
      <c r="O70" s="56"/>
      <c r="P70" s="58"/>
      <c r="Q70" s="36"/>
      <c r="R70" s="37"/>
    </row>
    <row r="71" spans="2:18" s="1" customFormat="1" ht="14.45" customHeight="1"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1"/>
    </row>
    <row r="75" spans="2:18" s="1" customFormat="1" ht="6.95" customHeight="1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4"/>
    </row>
    <row r="76" spans="2:18" s="1" customFormat="1" ht="36.950000000000003" customHeight="1">
      <c r="B76" s="35"/>
      <c r="C76" s="185" t="s">
        <v>131</v>
      </c>
      <c r="D76" s="186"/>
      <c r="E76" s="186"/>
      <c r="F76" s="186"/>
      <c r="G76" s="186"/>
      <c r="H76" s="186"/>
      <c r="I76" s="186"/>
      <c r="J76" s="186"/>
      <c r="K76" s="186"/>
      <c r="L76" s="186"/>
      <c r="M76" s="186"/>
      <c r="N76" s="186"/>
      <c r="O76" s="186"/>
      <c r="P76" s="186"/>
      <c r="Q76" s="186"/>
      <c r="R76" s="37"/>
    </row>
    <row r="77" spans="2:18" s="1" customFormat="1" ht="6.95" customHeight="1"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7"/>
    </row>
    <row r="78" spans="2:18" s="1" customFormat="1" ht="30" customHeight="1">
      <c r="B78" s="35"/>
      <c r="C78" s="30" t="s">
        <v>17</v>
      </c>
      <c r="D78" s="36"/>
      <c r="E78" s="36"/>
      <c r="F78" s="259" t="str">
        <f>F6</f>
        <v>Základná škola Gorkého - Ulica Maxima Gorkého</v>
      </c>
      <c r="G78" s="260"/>
      <c r="H78" s="260"/>
      <c r="I78" s="260"/>
      <c r="J78" s="260"/>
      <c r="K78" s="260"/>
      <c r="L78" s="260"/>
      <c r="M78" s="260"/>
      <c r="N78" s="260"/>
      <c r="O78" s="260"/>
      <c r="P78" s="260"/>
      <c r="Q78" s="36"/>
      <c r="R78" s="37"/>
    </row>
    <row r="79" spans="2:18" s="1" customFormat="1" ht="36.950000000000003" customHeight="1">
      <c r="B79" s="35"/>
      <c r="C79" s="69" t="s">
        <v>163</v>
      </c>
      <c r="D79" s="36"/>
      <c r="E79" s="36"/>
      <c r="F79" s="205" t="str">
        <f>F7</f>
        <v>SO 06/07 - Areálový rozvod vody a Areálová kanalizácia</v>
      </c>
      <c r="G79" s="231"/>
      <c r="H79" s="231"/>
      <c r="I79" s="231"/>
      <c r="J79" s="231"/>
      <c r="K79" s="231"/>
      <c r="L79" s="231"/>
      <c r="M79" s="231"/>
      <c r="N79" s="231"/>
      <c r="O79" s="231"/>
      <c r="P79" s="231"/>
      <c r="Q79" s="36"/>
      <c r="R79" s="37"/>
    </row>
    <row r="80" spans="2:18" s="1" customFormat="1" ht="6.95" customHeight="1">
      <c r="B80" s="35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7"/>
    </row>
    <row r="81" spans="2:47" s="1" customFormat="1" ht="18" customHeight="1">
      <c r="B81" s="35"/>
      <c r="C81" s="30" t="s">
        <v>21</v>
      </c>
      <c r="D81" s="36"/>
      <c r="E81" s="36"/>
      <c r="F81" s="28" t="str">
        <f>F9</f>
        <v xml:space="preserve"> </v>
      </c>
      <c r="G81" s="36"/>
      <c r="H81" s="36"/>
      <c r="I81" s="36"/>
      <c r="J81" s="36"/>
      <c r="K81" s="30" t="s">
        <v>23</v>
      </c>
      <c r="L81" s="36"/>
      <c r="M81" s="233" t="str">
        <f>IF(O9="","",O9)</f>
        <v/>
      </c>
      <c r="N81" s="233"/>
      <c r="O81" s="233"/>
      <c r="P81" s="233"/>
      <c r="Q81" s="36"/>
      <c r="R81" s="37"/>
    </row>
    <row r="82" spans="2:47" s="1" customFormat="1" ht="6.95" customHeight="1">
      <c r="B82" s="35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7"/>
    </row>
    <row r="83" spans="2:47" s="1" customFormat="1" ht="15">
      <c r="B83" s="35"/>
      <c r="C83" s="30" t="s">
        <v>24</v>
      </c>
      <c r="D83" s="36"/>
      <c r="E83" s="36"/>
      <c r="F83" s="28" t="str">
        <f>E12</f>
        <v xml:space="preserve"> </v>
      </c>
      <c r="G83" s="36"/>
      <c r="H83" s="36"/>
      <c r="I83" s="36"/>
      <c r="J83" s="36"/>
      <c r="K83" s="30" t="s">
        <v>28</v>
      </c>
      <c r="L83" s="36"/>
      <c r="M83" s="189" t="str">
        <f>E18</f>
        <v xml:space="preserve"> </v>
      </c>
      <c r="N83" s="189"/>
      <c r="O83" s="189"/>
      <c r="P83" s="189"/>
      <c r="Q83" s="189"/>
      <c r="R83" s="37"/>
    </row>
    <row r="84" spans="2:47" s="1" customFormat="1" ht="14.45" customHeight="1">
      <c r="B84" s="35"/>
      <c r="C84" s="30" t="s">
        <v>27</v>
      </c>
      <c r="D84" s="36"/>
      <c r="E84" s="36"/>
      <c r="F84" s="28" t="str">
        <f>IF(E15="","",E15)</f>
        <v xml:space="preserve"> </v>
      </c>
      <c r="G84" s="36"/>
      <c r="H84" s="36"/>
      <c r="I84" s="36"/>
      <c r="J84" s="36"/>
      <c r="K84" s="30" t="s">
        <v>31</v>
      </c>
      <c r="L84" s="36"/>
      <c r="M84" s="189" t="str">
        <f>E21</f>
        <v xml:space="preserve"> </v>
      </c>
      <c r="N84" s="189"/>
      <c r="O84" s="189"/>
      <c r="P84" s="189"/>
      <c r="Q84" s="189"/>
      <c r="R84" s="37"/>
    </row>
    <row r="85" spans="2:47" s="1" customFormat="1" ht="10.35" customHeight="1">
      <c r="B85" s="35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7"/>
    </row>
    <row r="86" spans="2:47" s="1" customFormat="1" ht="29.25" customHeight="1">
      <c r="B86" s="35"/>
      <c r="C86" s="240" t="s">
        <v>132</v>
      </c>
      <c r="D86" s="241"/>
      <c r="E86" s="241"/>
      <c r="F86" s="241"/>
      <c r="G86" s="241"/>
      <c r="H86" s="120"/>
      <c r="I86" s="120"/>
      <c r="J86" s="120"/>
      <c r="K86" s="120"/>
      <c r="L86" s="120"/>
      <c r="M86" s="120"/>
      <c r="N86" s="240" t="s">
        <v>133</v>
      </c>
      <c r="O86" s="241"/>
      <c r="P86" s="241"/>
      <c r="Q86" s="241"/>
      <c r="R86" s="37"/>
    </row>
    <row r="87" spans="2:47" s="1" customFormat="1" ht="10.35" customHeight="1">
      <c r="B87" s="35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7"/>
    </row>
    <row r="88" spans="2:47" s="1" customFormat="1" ht="29.25" customHeight="1">
      <c r="B88" s="35"/>
      <c r="C88" s="128" t="s">
        <v>134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220">
        <f>N128</f>
        <v>0</v>
      </c>
      <c r="O88" s="242"/>
      <c r="P88" s="242"/>
      <c r="Q88" s="242"/>
      <c r="R88" s="37"/>
      <c r="AU88" s="18" t="s">
        <v>135</v>
      </c>
    </row>
    <row r="89" spans="2:47" s="7" customFormat="1" ht="24.95" customHeight="1">
      <c r="B89" s="129"/>
      <c r="C89" s="130"/>
      <c r="D89" s="131" t="s">
        <v>165</v>
      </c>
      <c r="E89" s="130"/>
      <c r="F89" s="130"/>
      <c r="G89" s="130"/>
      <c r="H89" s="130"/>
      <c r="I89" s="130"/>
      <c r="J89" s="130"/>
      <c r="K89" s="130"/>
      <c r="L89" s="130"/>
      <c r="M89" s="130"/>
      <c r="N89" s="261">
        <f>N129</f>
        <v>0</v>
      </c>
      <c r="O89" s="244"/>
      <c r="P89" s="244"/>
      <c r="Q89" s="244"/>
      <c r="R89" s="132"/>
    </row>
    <row r="90" spans="2:47" s="9" customFormat="1" ht="19.899999999999999" customHeight="1">
      <c r="B90" s="162"/>
      <c r="C90" s="98"/>
      <c r="D90" s="109" t="s">
        <v>166</v>
      </c>
      <c r="E90" s="98"/>
      <c r="F90" s="98"/>
      <c r="G90" s="98"/>
      <c r="H90" s="98"/>
      <c r="I90" s="98"/>
      <c r="J90" s="98"/>
      <c r="K90" s="98"/>
      <c r="L90" s="98"/>
      <c r="M90" s="98"/>
      <c r="N90" s="222">
        <f>N130</f>
        <v>0</v>
      </c>
      <c r="O90" s="223"/>
      <c r="P90" s="223"/>
      <c r="Q90" s="223"/>
      <c r="R90" s="163"/>
    </row>
    <row r="91" spans="2:47" s="9" customFormat="1" ht="19.899999999999999" customHeight="1">
      <c r="B91" s="162"/>
      <c r="C91" s="98"/>
      <c r="D91" s="109" t="s">
        <v>409</v>
      </c>
      <c r="E91" s="98"/>
      <c r="F91" s="98"/>
      <c r="G91" s="98"/>
      <c r="H91" s="98"/>
      <c r="I91" s="98"/>
      <c r="J91" s="98"/>
      <c r="K91" s="98"/>
      <c r="L91" s="98"/>
      <c r="M91" s="98"/>
      <c r="N91" s="222">
        <f>N151</f>
        <v>0</v>
      </c>
      <c r="O91" s="223"/>
      <c r="P91" s="223"/>
      <c r="Q91" s="223"/>
      <c r="R91" s="163"/>
    </row>
    <row r="92" spans="2:47" s="9" customFormat="1" ht="19.899999999999999" customHeight="1">
      <c r="B92" s="162"/>
      <c r="C92" s="98"/>
      <c r="D92" s="109" t="s">
        <v>248</v>
      </c>
      <c r="E92" s="98"/>
      <c r="F92" s="98"/>
      <c r="G92" s="98"/>
      <c r="H92" s="98"/>
      <c r="I92" s="98"/>
      <c r="J92" s="98"/>
      <c r="K92" s="98"/>
      <c r="L92" s="98"/>
      <c r="M92" s="98"/>
      <c r="N92" s="222">
        <f>N153</f>
        <v>0</v>
      </c>
      <c r="O92" s="223"/>
      <c r="P92" s="223"/>
      <c r="Q92" s="223"/>
      <c r="R92" s="163"/>
    </row>
    <row r="93" spans="2:47" s="9" customFormat="1" ht="19.899999999999999" customHeight="1">
      <c r="B93" s="162"/>
      <c r="C93" s="98"/>
      <c r="D93" s="109" t="s">
        <v>410</v>
      </c>
      <c r="E93" s="98"/>
      <c r="F93" s="98"/>
      <c r="G93" s="98"/>
      <c r="H93" s="98"/>
      <c r="I93" s="98"/>
      <c r="J93" s="98"/>
      <c r="K93" s="98"/>
      <c r="L93" s="98"/>
      <c r="M93" s="98"/>
      <c r="N93" s="222">
        <f>N156</f>
        <v>0</v>
      </c>
      <c r="O93" s="223"/>
      <c r="P93" s="223"/>
      <c r="Q93" s="223"/>
      <c r="R93" s="163"/>
    </row>
    <row r="94" spans="2:47" s="9" customFormat="1" ht="19.899999999999999" customHeight="1">
      <c r="B94" s="162"/>
      <c r="C94" s="98"/>
      <c r="D94" s="109" t="s">
        <v>690</v>
      </c>
      <c r="E94" s="98"/>
      <c r="F94" s="98"/>
      <c r="G94" s="98"/>
      <c r="H94" s="98"/>
      <c r="I94" s="98"/>
      <c r="J94" s="98"/>
      <c r="K94" s="98"/>
      <c r="L94" s="98"/>
      <c r="M94" s="98"/>
      <c r="N94" s="222">
        <f>N159</f>
        <v>0</v>
      </c>
      <c r="O94" s="223"/>
      <c r="P94" s="223"/>
      <c r="Q94" s="223"/>
      <c r="R94" s="163"/>
    </row>
    <row r="95" spans="2:47" s="9" customFormat="1" ht="19.899999999999999" customHeight="1">
      <c r="B95" s="162"/>
      <c r="C95" s="98"/>
      <c r="D95" s="109" t="s">
        <v>250</v>
      </c>
      <c r="E95" s="98"/>
      <c r="F95" s="98"/>
      <c r="G95" s="98"/>
      <c r="H95" s="98"/>
      <c r="I95" s="98"/>
      <c r="J95" s="98"/>
      <c r="K95" s="98"/>
      <c r="L95" s="98"/>
      <c r="M95" s="98"/>
      <c r="N95" s="222">
        <f>N188</f>
        <v>0</v>
      </c>
      <c r="O95" s="223"/>
      <c r="P95" s="223"/>
      <c r="Q95" s="223"/>
      <c r="R95" s="163"/>
    </row>
    <row r="96" spans="2:47" s="7" customFormat="1" ht="24.95" customHeight="1">
      <c r="B96" s="129"/>
      <c r="C96" s="130"/>
      <c r="D96" s="131" t="s">
        <v>168</v>
      </c>
      <c r="E96" s="130"/>
      <c r="F96" s="130"/>
      <c r="G96" s="130"/>
      <c r="H96" s="130"/>
      <c r="I96" s="130"/>
      <c r="J96" s="130"/>
      <c r="K96" s="130"/>
      <c r="L96" s="130"/>
      <c r="M96" s="130"/>
      <c r="N96" s="261">
        <f>N190</f>
        <v>0</v>
      </c>
      <c r="O96" s="244"/>
      <c r="P96" s="244"/>
      <c r="Q96" s="244"/>
      <c r="R96" s="132"/>
    </row>
    <row r="97" spans="2:65" s="9" customFormat="1" ht="19.899999999999999" customHeight="1">
      <c r="B97" s="162"/>
      <c r="C97" s="98"/>
      <c r="D97" s="109" t="s">
        <v>692</v>
      </c>
      <c r="E97" s="98"/>
      <c r="F97" s="98"/>
      <c r="G97" s="98"/>
      <c r="H97" s="98"/>
      <c r="I97" s="98"/>
      <c r="J97" s="98"/>
      <c r="K97" s="98"/>
      <c r="L97" s="98"/>
      <c r="M97" s="98"/>
      <c r="N97" s="222">
        <f>N191</f>
        <v>0</v>
      </c>
      <c r="O97" s="223"/>
      <c r="P97" s="223"/>
      <c r="Q97" s="223"/>
      <c r="R97" s="163"/>
    </row>
    <row r="98" spans="2:65" s="7" customFormat="1" ht="24.95" customHeight="1">
      <c r="B98" s="129"/>
      <c r="C98" s="130"/>
      <c r="D98" s="131" t="s">
        <v>694</v>
      </c>
      <c r="E98" s="130"/>
      <c r="F98" s="130"/>
      <c r="G98" s="130"/>
      <c r="H98" s="130"/>
      <c r="I98" s="130"/>
      <c r="J98" s="130"/>
      <c r="K98" s="130"/>
      <c r="L98" s="130"/>
      <c r="M98" s="130"/>
      <c r="N98" s="261">
        <f>N194</f>
        <v>0</v>
      </c>
      <c r="O98" s="244"/>
      <c r="P98" s="244"/>
      <c r="Q98" s="244"/>
      <c r="R98" s="132"/>
    </row>
    <row r="99" spans="2:65" s="9" customFormat="1" ht="19.899999999999999" customHeight="1">
      <c r="B99" s="162"/>
      <c r="C99" s="98"/>
      <c r="D99" s="109" t="s">
        <v>1157</v>
      </c>
      <c r="E99" s="98"/>
      <c r="F99" s="98"/>
      <c r="G99" s="98"/>
      <c r="H99" s="98"/>
      <c r="I99" s="98"/>
      <c r="J99" s="98"/>
      <c r="K99" s="98"/>
      <c r="L99" s="98"/>
      <c r="M99" s="98"/>
      <c r="N99" s="222">
        <f>N195</f>
        <v>0</v>
      </c>
      <c r="O99" s="223"/>
      <c r="P99" s="223"/>
      <c r="Q99" s="223"/>
      <c r="R99" s="163"/>
    </row>
    <row r="100" spans="2:65" s="9" customFormat="1" ht="19.899999999999999" customHeight="1">
      <c r="B100" s="162"/>
      <c r="C100" s="98"/>
      <c r="D100" s="109" t="s">
        <v>1158</v>
      </c>
      <c r="E100" s="98"/>
      <c r="F100" s="98"/>
      <c r="G100" s="98"/>
      <c r="H100" s="98"/>
      <c r="I100" s="98"/>
      <c r="J100" s="98"/>
      <c r="K100" s="98"/>
      <c r="L100" s="98"/>
      <c r="M100" s="98"/>
      <c r="N100" s="222">
        <f>N199</f>
        <v>0</v>
      </c>
      <c r="O100" s="223"/>
      <c r="P100" s="223"/>
      <c r="Q100" s="223"/>
      <c r="R100" s="163"/>
    </row>
    <row r="101" spans="2:65" s="7" customFormat="1" ht="21.75" customHeight="1">
      <c r="B101" s="129"/>
      <c r="C101" s="130"/>
      <c r="D101" s="131" t="s">
        <v>136</v>
      </c>
      <c r="E101" s="130"/>
      <c r="F101" s="130"/>
      <c r="G101" s="130"/>
      <c r="H101" s="130"/>
      <c r="I101" s="130"/>
      <c r="J101" s="130"/>
      <c r="K101" s="130"/>
      <c r="L101" s="130"/>
      <c r="M101" s="130"/>
      <c r="N101" s="243">
        <f>N206</f>
        <v>0</v>
      </c>
      <c r="O101" s="244"/>
      <c r="P101" s="244"/>
      <c r="Q101" s="244"/>
      <c r="R101" s="132"/>
    </row>
    <row r="102" spans="2:65" s="1" customFormat="1" ht="21.75" customHeight="1">
      <c r="B102" s="35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7"/>
    </row>
    <row r="103" spans="2:65" s="1" customFormat="1" ht="29.25" customHeight="1">
      <c r="B103" s="35"/>
      <c r="C103" s="128" t="s">
        <v>137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242">
        <f>ROUND(N104+N105+N106+N107+N108+N109,2)</f>
        <v>0</v>
      </c>
      <c r="O103" s="245"/>
      <c r="P103" s="245"/>
      <c r="Q103" s="245"/>
      <c r="R103" s="37"/>
      <c r="T103" s="133"/>
      <c r="U103" s="134" t="s">
        <v>36</v>
      </c>
    </row>
    <row r="104" spans="2:65" s="1" customFormat="1" ht="18" customHeight="1">
      <c r="B104" s="135"/>
      <c r="C104" s="136"/>
      <c r="D104" s="229" t="s">
        <v>138</v>
      </c>
      <c r="E104" s="246"/>
      <c r="F104" s="246"/>
      <c r="G104" s="246"/>
      <c r="H104" s="246"/>
      <c r="I104" s="136"/>
      <c r="J104" s="136"/>
      <c r="K104" s="136"/>
      <c r="L104" s="136"/>
      <c r="M104" s="136"/>
      <c r="N104" s="228">
        <f>ROUND(N88*T104,2)</f>
        <v>0</v>
      </c>
      <c r="O104" s="247"/>
      <c r="P104" s="247"/>
      <c r="Q104" s="247"/>
      <c r="R104" s="138"/>
      <c r="S104" s="136"/>
      <c r="T104" s="139"/>
      <c r="U104" s="140" t="s">
        <v>39</v>
      </c>
      <c r="V104" s="141"/>
      <c r="W104" s="141"/>
      <c r="X104" s="141"/>
      <c r="Y104" s="141"/>
      <c r="Z104" s="141"/>
      <c r="AA104" s="141"/>
      <c r="AB104" s="141"/>
      <c r="AC104" s="141"/>
      <c r="AD104" s="141"/>
      <c r="AE104" s="141"/>
      <c r="AF104" s="141"/>
      <c r="AG104" s="141"/>
      <c r="AH104" s="141"/>
      <c r="AI104" s="141"/>
      <c r="AJ104" s="141"/>
      <c r="AK104" s="141"/>
      <c r="AL104" s="141"/>
      <c r="AM104" s="141"/>
      <c r="AN104" s="141"/>
      <c r="AO104" s="141"/>
      <c r="AP104" s="141"/>
      <c r="AQ104" s="141"/>
      <c r="AR104" s="141"/>
      <c r="AS104" s="141"/>
      <c r="AT104" s="141"/>
      <c r="AU104" s="141"/>
      <c r="AV104" s="141"/>
      <c r="AW104" s="141"/>
      <c r="AX104" s="141"/>
      <c r="AY104" s="142" t="s">
        <v>139</v>
      </c>
      <c r="AZ104" s="141"/>
      <c r="BA104" s="141"/>
      <c r="BB104" s="141"/>
      <c r="BC104" s="141"/>
      <c r="BD104" s="141"/>
      <c r="BE104" s="143">
        <f t="shared" ref="BE104:BE109" si="0">IF(U104="základná",N104,0)</f>
        <v>0</v>
      </c>
      <c r="BF104" s="143">
        <f t="shared" ref="BF104:BF109" si="1">IF(U104="znížená",N104,0)</f>
        <v>0</v>
      </c>
      <c r="BG104" s="143">
        <f t="shared" ref="BG104:BG109" si="2">IF(U104="zákl. prenesená",N104,0)</f>
        <v>0</v>
      </c>
      <c r="BH104" s="143">
        <f t="shared" ref="BH104:BH109" si="3">IF(U104="zníž. prenesená",N104,0)</f>
        <v>0</v>
      </c>
      <c r="BI104" s="143">
        <f t="shared" ref="BI104:BI109" si="4">IF(U104="nulová",N104,0)</f>
        <v>0</v>
      </c>
      <c r="BJ104" s="142" t="s">
        <v>88</v>
      </c>
      <c r="BK104" s="141"/>
      <c r="BL104" s="141"/>
      <c r="BM104" s="141"/>
    </row>
    <row r="105" spans="2:65" s="1" customFormat="1" ht="18" customHeight="1">
      <c r="B105" s="135"/>
      <c r="C105" s="136"/>
      <c r="D105" s="229" t="s">
        <v>696</v>
      </c>
      <c r="E105" s="246"/>
      <c r="F105" s="246"/>
      <c r="G105" s="246"/>
      <c r="H105" s="246"/>
      <c r="I105" s="136"/>
      <c r="J105" s="136"/>
      <c r="K105" s="136"/>
      <c r="L105" s="136"/>
      <c r="M105" s="136"/>
      <c r="N105" s="228">
        <f>ROUND(N88*T105,2)</f>
        <v>0</v>
      </c>
      <c r="O105" s="247"/>
      <c r="P105" s="247"/>
      <c r="Q105" s="247"/>
      <c r="R105" s="138"/>
      <c r="S105" s="136"/>
      <c r="T105" s="139"/>
      <c r="U105" s="140" t="s">
        <v>39</v>
      </c>
      <c r="V105" s="141"/>
      <c r="W105" s="141"/>
      <c r="X105" s="141"/>
      <c r="Y105" s="141"/>
      <c r="Z105" s="141"/>
      <c r="AA105" s="141"/>
      <c r="AB105" s="141"/>
      <c r="AC105" s="141"/>
      <c r="AD105" s="141"/>
      <c r="AE105" s="141"/>
      <c r="AF105" s="141"/>
      <c r="AG105" s="141"/>
      <c r="AH105" s="141"/>
      <c r="AI105" s="141"/>
      <c r="AJ105" s="141"/>
      <c r="AK105" s="141"/>
      <c r="AL105" s="141"/>
      <c r="AM105" s="141"/>
      <c r="AN105" s="141"/>
      <c r="AO105" s="141"/>
      <c r="AP105" s="141"/>
      <c r="AQ105" s="141"/>
      <c r="AR105" s="141"/>
      <c r="AS105" s="141"/>
      <c r="AT105" s="141"/>
      <c r="AU105" s="141"/>
      <c r="AV105" s="141"/>
      <c r="AW105" s="141"/>
      <c r="AX105" s="141"/>
      <c r="AY105" s="142" t="s">
        <v>139</v>
      </c>
      <c r="AZ105" s="141"/>
      <c r="BA105" s="141"/>
      <c r="BB105" s="141"/>
      <c r="BC105" s="141"/>
      <c r="BD105" s="141"/>
      <c r="BE105" s="143">
        <f t="shared" si="0"/>
        <v>0</v>
      </c>
      <c r="BF105" s="143">
        <f t="shared" si="1"/>
        <v>0</v>
      </c>
      <c r="BG105" s="143">
        <f t="shared" si="2"/>
        <v>0</v>
      </c>
      <c r="BH105" s="143">
        <f t="shared" si="3"/>
        <v>0</v>
      </c>
      <c r="BI105" s="143">
        <f t="shared" si="4"/>
        <v>0</v>
      </c>
      <c r="BJ105" s="142" t="s">
        <v>88</v>
      </c>
      <c r="BK105" s="141"/>
      <c r="BL105" s="141"/>
      <c r="BM105" s="141"/>
    </row>
    <row r="106" spans="2:65" s="1" customFormat="1" ht="18" customHeight="1">
      <c r="B106" s="135"/>
      <c r="C106" s="136"/>
      <c r="D106" s="229" t="s">
        <v>141</v>
      </c>
      <c r="E106" s="246"/>
      <c r="F106" s="246"/>
      <c r="G106" s="246"/>
      <c r="H106" s="246"/>
      <c r="I106" s="136"/>
      <c r="J106" s="136"/>
      <c r="K106" s="136"/>
      <c r="L106" s="136"/>
      <c r="M106" s="136"/>
      <c r="N106" s="228">
        <f>ROUND(N88*T106,2)</f>
        <v>0</v>
      </c>
      <c r="O106" s="247"/>
      <c r="P106" s="247"/>
      <c r="Q106" s="247"/>
      <c r="R106" s="138"/>
      <c r="S106" s="136"/>
      <c r="T106" s="139"/>
      <c r="U106" s="140" t="s">
        <v>39</v>
      </c>
      <c r="V106" s="141"/>
      <c r="W106" s="141"/>
      <c r="X106" s="141"/>
      <c r="Y106" s="141"/>
      <c r="Z106" s="141"/>
      <c r="AA106" s="141"/>
      <c r="AB106" s="141"/>
      <c r="AC106" s="141"/>
      <c r="AD106" s="141"/>
      <c r="AE106" s="141"/>
      <c r="AF106" s="141"/>
      <c r="AG106" s="141"/>
      <c r="AH106" s="141"/>
      <c r="AI106" s="141"/>
      <c r="AJ106" s="141"/>
      <c r="AK106" s="141"/>
      <c r="AL106" s="141"/>
      <c r="AM106" s="141"/>
      <c r="AN106" s="141"/>
      <c r="AO106" s="141"/>
      <c r="AP106" s="141"/>
      <c r="AQ106" s="141"/>
      <c r="AR106" s="141"/>
      <c r="AS106" s="141"/>
      <c r="AT106" s="141"/>
      <c r="AU106" s="141"/>
      <c r="AV106" s="141"/>
      <c r="AW106" s="141"/>
      <c r="AX106" s="141"/>
      <c r="AY106" s="142" t="s">
        <v>139</v>
      </c>
      <c r="AZ106" s="141"/>
      <c r="BA106" s="141"/>
      <c r="BB106" s="141"/>
      <c r="BC106" s="141"/>
      <c r="BD106" s="141"/>
      <c r="BE106" s="143">
        <f t="shared" si="0"/>
        <v>0</v>
      </c>
      <c r="BF106" s="143">
        <f t="shared" si="1"/>
        <v>0</v>
      </c>
      <c r="BG106" s="143">
        <f t="shared" si="2"/>
        <v>0</v>
      </c>
      <c r="BH106" s="143">
        <f t="shared" si="3"/>
        <v>0</v>
      </c>
      <c r="BI106" s="143">
        <f t="shared" si="4"/>
        <v>0</v>
      </c>
      <c r="BJ106" s="142" t="s">
        <v>88</v>
      </c>
      <c r="BK106" s="141"/>
      <c r="BL106" s="141"/>
      <c r="BM106" s="141"/>
    </row>
    <row r="107" spans="2:65" s="1" customFormat="1" ht="18" customHeight="1">
      <c r="B107" s="135"/>
      <c r="C107" s="136"/>
      <c r="D107" s="229" t="s">
        <v>142</v>
      </c>
      <c r="E107" s="246"/>
      <c r="F107" s="246"/>
      <c r="G107" s="246"/>
      <c r="H107" s="246"/>
      <c r="I107" s="136"/>
      <c r="J107" s="136"/>
      <c r="K107" s="136"/>
      <c r="L107" s="136"/>
      <c r="M107" s="136"/>
      <c r="N107" s="228">
        <f>ROUND(N88*T107,2)</f>
        <v>0</v>
      </c>
      <c r="O107" s="247"/>
      <c r="P107" s="247"/>
      <c r="Q107" s="247"/>
      <c r="R107" s="138"/>
      <c r="S107" s="136"/>
      <c r="T107" s="139"/>
      <c r="U107" s="140" t="s">
        <v>39</v>
      </c>
      <c r="V107" s="141"/>
      <c r="W107" s="141"/>
      <c r="X107" s="141"/>
      <c r="Y107" s="141"/>
      <c r="Z107" s="141"/>
      <c r="AA107" s="141"/>
      <c r="AB107" s="141"/>
      <c r="AC107" s="141"/>
      <c r="AD107" s="141"/>
      <c r="AE107" s="141"/>
      <c r="AF107" s="141"/>
      <c r="AG107" s="141"/>
      <c r="AH107" s="141"/>
      <c r="AI107" s="141"/>
      <c r="AJ107" s="141"/>
      <c r="AK107" s="141"/>
      <c r="AL107" s="141"/>
      <c r="AM107" s="141"/>
      <c r="AN107" s="141"/>
      <c r="AO107" s="141"/>
      <c r="AP107" s="141"/>
      <c r="AQ107" s="141"/>
      <c r="AR107" s="141"/>
      <c r="AS107" s="141"/>
      <c r="AT107" s="141"/>
      <c r="AU107" s="141"/>
      <c r="AV107" s="141"/>
      <c r="AW107" s="141"/>
      <c r="AX107" s="141"/>
      <c r="AY107" s="142" t="s">
        <v>139</v>
      </c>
      <c r="AZ107" s="141"/>
      <c r="BA107" s="141"/>
      <c r="BB107" s="141"/>
      <c r="BC107" s="141"/>
      <c r="BD107" s="141"/>
      <c r="BE107" s="143">
        <f t="shared" si="0"/>
        <v>0</v>
      </c>
      <c r="BF107" s="143">
        <f t="shared" si="1"/>
        <v>0</v>
      </c>
      <c r="BG107" s="143">
        <f t="shared" si="2"/>
        <v>0</v>
      </c>
      <c r="BH107" s="143">
        <f t="shared" si="3"/>
        <v>0</v>
      </c>
      <c r="BI107" s="143">
        <f t="shared" si="4"/>
        <v>0</v>
      </c>
      <c r="BJ107" s="142" t="s">
        <v>88</v>
      </c>
      <c r="BK107" s="141"/>
      <c r="BL107" s="141"/>
      <c r="BM107" s="141"/>
    </row>
    <row r="108" spans="2:65" s="1" customFormat="1" ht="18" customHeight="1">
      <c r="B108" s="135"/>
      <c r="C108" s="136"/>
      <c r="D108" s="229" t="s">
        <v>697</v>
      </c>
      <c r="E108" s="246"/>
      <c r="F108" s="246"/>
      <c r="G108" s="246"/>
      <c r="H108" s="246"/>
      <c r="I108" s="136"/>
      <c r="J108" s="136"/>
      <c r="K108" s="136"/>
      <c r="L108" s="136"/>
      <c r="M108" s="136"/>
      <c r="N108" s="228">
        <f>ROUND(N88*T108,2)</f>
        <v>0</v>
      </c>
      <c r="O108" s="247"/>
      <c r="P108" s="247"/>
      <c r="Q108" s="247"/>
      <c r="R108" s="138"/>
      <c r="S108" s="136"/>
      <c r="T108" s="139"/>
      <c r="U108" s="140" t="s">
        <v>39</v>
      </c>
      <c r="V108" s="141"/>
      <c r="W108" s="141"/>
      <c r="X108" s="141"/>
      <c r="Y108" s="141"/>
      <c r="Z108" s="141"/>
      <c r="AA108" s="141"/>
      <c r="AB108" s="141"/>
      <c r="AC108" s="141"/>
      <c r="AD108" s="141"/>
      <c r="AE108" s="141"/>
      <c r="AF108" s="141"/>
      <c r="AG108" s="141"/>
      <c r="AH108" s="141"/>
      <c r="AI108" s="141"/>
      <c r="AJ108" s="141"/>
      <c r="AK108" s="141"/>
      <c r="AL108" s="141"/>
      <c r="AM108" s="141"/>
      <c r="AN108" s="141"/>
      <c r="AO108" s="141"/>
      <c r="AP108" s="141"/>
      <c r="AQ108" s="141"/>
      <c r="AR108" s="141"/>
      <c r="AS108" s="141"/>
      <c r="AT108" s="141"/>
      <c r="AU108" s="141"/>
      <c r="AV108" s="141"/>
      <c r="AW108" s="141"/>
      <c r="AX108" s="141"/>
      <c r="AY108" s="142" t="s">
        <v>139</v>
      </c>
      <c r="AZ108" s="141"/>
      <c r="BA108" s="141"/>
      <c r="BB108" s="141"/>
      <c r="BC108" s="141"/>
      <c r="BD108" s="141"/>
      <c r="BE108" s="143">
        <f t="shared" si="0"/>
        <v>0</v>
      </c>
      <c r="BF108" s="143">
        <f t="shared" si="1"/>
        <v>0</v>
      </c>
      <c r="BG108" s="143">
        <f t="shared" si="2"/>
        <v>0</v>
      </c>
      <c r="BH108" s="143">
        <f t="shared" si="3"/>
        <v>0</v>
      </c>
      <c r="BI108" s="143">
        <f t="shared" si="4"/>
        <v>0</v>
      </c>
      <c r="BJ108" s="142" t="s">
        <v>88</v>
      </c>
      <c r="BK108" s="141"/>
      <c r="BL108" s="141"/>
      <c r="BM108" s="141"/>
    </row>
    <row r="109" spans="2:65" s="1" customFormat="1" ht="18" customHeight="1">
      <c r="B109" s="135"/>
      <c r="C109" s="136"/>
      <c r="D109" s="137" t="s">
        <v>144</v>
      </c>
      <c r="E109" s="136"/>
      <c r="F109" s="136"/>
      <c r="G109" s="136"/>
      <c r="H109" s="136"/>
      <c r="I109" s="136"/>
      <c r="J109" s="136"/>
      <c r="K109" s="136"/>
      <c r="L109" s="136"/>
      <c r="M109" s="136"/>
      <c r="N109" s="228">
        <f>ROUND(N88*T109,2)</f>
        <v>0</v>
      </c>
      <c r="O109" s="247"/>
      <c r="P109" s="247"/>
      <c r="Q109" s="247"/>
      <c r="R109" s="138"/>
      <c r="S109" s="136"/>
      <c r="T109" s="144"/>
      <c r="U109" s="145" t="s">
        <v>39</v>
      </c>
      <c r="V109" s="141"/>
      <c r="W109" s="141"/>
      <c r="X109" s="141"/>
      <c r="Y109" s="141"/>
      <c r="Z109" s="141"/>
      <c r="AA109" s="141"/>
      <c r="AB109" s="141"/>
      <c r="AC109" s="141"/>
      <c r="AD109" s="141"/>
      <c r="AE109" s="141"/>
      <c r="AF109" s="141"/>
      <c r="AG109" s="141"/>
      <c r="AH109" s="141"/>
      <c r="AI109" s="141"/>
      <c r="AJ109" s="141"/>
      <c r="AK109" s="141"/>
      <c r="AL109" s="141"/>
      <c r="AM109" s="141"/>
      <c r="AN109" s="141"/>
      <c r="AO109" s="141"/>
      <c r="AP109" s="141"/>
      <c r="AQ109" s="141"/>
      <c r="AR109" s="141"/>
      <c r="AS109" s="141"/>
      <c r="AT109" s="141"/>
      <c r="AU109" s="141"/>
      <c r="AV109" s="141"/>
      <c r="AW109" s="141"/>
      <c r="AX109" s="141"/>
      <c r="AY109" s="142" t="s">
        <v>145</v>
      </c>
      <c r="AZ109" s="141"/>
      <c r="BA109" s="141"/>
      <c r="BB109" s="141"/>
      <c r="BC109" s="141"/>
      <c r="BD109" s="141"/>
      <c r="BE109" s="143">
        <f t="shared" si="0"/>
        <v>0</v>
      </c>
      <c r="BF109" s="143">
        <f t="shared" si="1"/>
        <v>0</v>
      </c>
      <c r="BG109" s="143">
        <f t="shared" si="2"/>
        <v>0</v>
      </c>
      <c r="BH109" s="143">
        <f t="shared" si="3"/>
        <v>0</v>
      </c>
      <c r="BI109" s="143">
        <f t="shared" si="4"/>
        <v>0</v>
      </c>
      <c r="BJ109" s="142" t="s">
        <v>88</v>
      </c>
      <c r="BK109" s="141"/>
      <c r="BL109" s="141"/>
      <c r="BM109" s="141"/>
    </row>
    <row r="110" spans="2:65" s="1" customFormat="1">
      <c r="B110" s="35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7"/>
    </row>
    <row r="111" spans="2:65" s="1" customFormat="1" ht="29.25" customHeight="1">
      <c r="B111" s="35"/>
      <c r="C111" s="119" t="s">
        <v>123</v>
      </c>
      <c r="D111" s="120"/>
      <c r="E111" s="120"/>
      <c r="F111" s="120"/>
      <c r="G111" s="120"/>
      <c r="H111" s="120"/>
      <c r="I111" s="120"/>
      <c r="J111" s="120"/>
      <c r="K111" s="120"/>
      <c r="L111" s="225">
        <f>ROUND(SUM(N88+N103),2)</f>
        <v>0</v>
      </c>
      <c r="M111" s="225"/>
      <c r="N111" s="225"/>
      <c r="O111" s="225"/>
      <c r="P111" s="225"/>
      <c r="Q111" s="225"/>
      <c r="R111" s="37"/>
    </row>
    <row r="112" spans="2:65" s="1" customFormat="1" ht="6.95" customHeight="1">
      <c r="B112" s="59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1"/>
    </row>
    <row r="116" spans="2:63" s="1" customFormat="1" ht="6.95" customHeight="1">
      <c r="B116" s="62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4"/>
    </row>
    <row r="117" spans="2:63" s="1" customFormat="1" ht="36.950000000000003" customHeight="1">
      <c r="B117" s="35"/>
      <c r="C117" s="185" t="s">
        <v>146</v>
      </c>
      <c r="D117" s="231"/>
      <c r="E117" s="231"/>
      <c r="F117" s="231"/>
      <c r="G117" s="231"/>
      <c r="H117" s="231"/>
      <c r="I117" s="231"/>
      <c r="J117" s="231"/>
      <c r="K117" s="231"/>
      <c r="L117" s="231"/>
      <c r="M117" s="231"/>
      <c r="N117" s="231"/>
      <c r="O117" s="231"/>
      <c r="P117" s="231"/>
      <c r="Q117" s="231"/>
      <c r="R117" s="37"/>
    </row>
    <row r="118" spans="2:63" s="1" customFormat="1" ht="6.95" customHeight="1">
      <c r="B118" s="35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7"/>
    </row>
    <row r="119" spans="2:63" s="1" customFormat="1" ht="30" customHeight="1">
      <c r="B119" s="35"/>
      <c r="C119" s="30" t="s">
        <v>17</v>
      </c>
      <c r="D119" s="36"/>
      <c r="E119" s="36"/>
      <c r="F119" s="259" t="str">
        <f>F6</f>
        <v>Základná škola Gorkého - Ulica Maxima Gorkého</v>
      </c>
      <c r="G119" s="260"/>
      <c r="H119" s="260"/>
      <c r="I119" s="260"/>
      <c r="J119" s="260"/>
      <c r="K119" s="260"/>
      <c r="L119" s="260"/>
      <c r="M119" s="260"/>
      <c r="N119" s="260"/>
      <c r="O119" s="260"/>
      <c r="P119" s="260"/>
      <c r="Q119" s="36"/>
      <c r="R119" s="37"/>
    </row>
    <row r="120" spans="2:63" s="1" customFormat="1" ht="36.950000000000003" customHeight="1">
      <c r="B120" s="35"/>
      <c r="C120" s="69" t="s">
        <v>163</v>
      </c>
      <c r="D120" s="36"/>
      <c r="E120" s="36"/>
      <c r="F120" s="205" t="str">
        <f>F7</f>
        <v>SO 06/07 - Areálový rozvod vody a Areálová kanalizácia</v>
      </c>
      <c r="G120" s="231"/>
      <c r="H120" s="231"/>
      <c r="I120" s="231"/>
      <c r="J120" s="231"/>
      <c r="K120" s="231"/>
      <c r="L120" s="231"/>
      <c r="M120" s="231"/>
      <c r="N120" s="231"/>
      <c r="O120" s="231"/>
      <c r="P120" s="231"/>
      <c r="Q120" s="36"/>
      <c r="R120" s="37"/>
    </row>
    <row r="121" spans="2:63" s="1" customFormat="1" ht="6.95" customHeight="1">
      <c r="B121" s="35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7"/>
    </row>
    <row r="122" spans="2:63" s="1" customFormat="1" ht="18" customHeight="1">
      <c r="B122" s="35"/>
      <c r="C122" s="30" t="s">
        <v>21</v>
      </c>
      <c r="D122" s="36"/>
      <c r="E122" s="36"/>
      <c r="F122" s="28" t="str">
        <f>F9</f>
        <v xml:space="preserve"> </v>
      </c>
      <c r="G122" s="36"/>
      <c r="H122" s="36"/>
      <c r="I122" s="36"/>
      <c r="J122" s="36"/>
      <c r="K122" s="30" t="s">
        <v>23</v>
      </c>
      <c r="L122" s="36"/>
      <c r="M122" s="233" t="str">
        <f>IF(O9="","",O9)</f>
        <v/>
      </c>
      <c r="N122" s="233"/>
      <c r="O122" s="233"/>
      <c r="P122" s="233"/>
      <c r="Q122" s="36"/>
      <c r="R122" s="37"/>
    </row>
    <row r="123" spans="2:63" s="1" customFormat="1" ht="6.95" customHeight="1">
      <c r="B123" s="35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7"/>
    </row>
    <row r="124" spans="2:63" s="1" customFormat="1" ht="15">
      <c r="B124" s="35"/>
      <c r="C124" s="30" t="s">
        <v>24</v>
      </c>
      <c r="D124" s="36"/>
      <c r="E124" s="36"/>
      <c r="F124" s="28" t="str">
        <f>E12</f>
        <v xml:space="preserve"> </v>
      </c>
      <c r="G124" s="36"/>
      <c r="H124" s="36"/>
      <c r="I124" s="36"/>
      <c r="J124" s="36"/>
      <c r="K124" s="30" t="s">
        <v>28</v>
      </c>
      <c r="L124" s="36"/>
      <c r="M124" s="189" t="str">
        <f>E18</f>
        <v xml:space="preserve"> </v>
      </c>
      <c r="N124" s="189"/>
      <c r="O124" s="189"/>
      <c r="P124" s="189"/>
      <c r="Q124" s="189"/>
      <c r="R124" s="37"/>
    </row>
    <row r="125" spans="2:63" s="1" customFormat="1" ht="14.45" customHeight="1">
      <c r="B125" s="35"/>
      <c r="C125" s="30" t="s">
        <v>27</v>
      </c>
      <c r="D125" s="36"/>
      <c r="E125" s="36"/>
      <c r="F125" s="28" t="str">
        <f>IF(E15="","",E15)</f>
        <v xml:space="preserve"> </v>
      </c>
      <c r="G125" s="36"/>
      <c r="H125" s="36"/>
      <c r="I125" s="36"/>
      <c r="J125" s="36"/>
      <c r="K125" s="30" t="s">
        <v>31</v>
      </c>
      <c r="L125" s="36"/>
      <c r="M125" s="189" t="str">
        <f>E21</f>
        <v xml:space="preserve"> </v>
      </c>
      <c r="N125" s="189"/>
      <c r="O125" s="189"/>
      <c r="P125" s="189"/>
      <c r="Q125" s="189"/>
      <c r="R125" s="37"/>
    </row>
    <row r="126" spans="2:63" s="1" customFormat="1" ht="10.35" customHeight="1">
      <c r="B126" s="35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7"/>
    </row>
    <row r="127" spans="2:63" s="8" customFormat="1" ht="29.25" customHeight="1">
      <c r="B127" s="146"/>
      <c r="C127" s="147" t="s">
        <v>147</v>
      </c>
      <c r="D127" s="148" t="s">
        <v>148</v>
      </c>
      <c r="E127" s="148" t="s">
        <v>54</v>
      </c>
      <c r="F127" s="251" t="s">
        <v>149</v>
      </c>
      <c r="G127" s="251"/>
      <c r="H127" s="251"/>
      <c r="I127" s="251"/>
      <c r="J127" s="148" t="s">
        <v>150</v>
      </c>
      <c r="K127" s="148" t="s">
        <v>151</v>
      </c>
      <c r="L127" s="252" t="s">
        <v>152</v>
      </c>
      <c r="M127" s="252"/>
      <c r="N127" s="251" t="s">
        <v>133</v>
      </c>
      <c r="O127" s="251"/>
      <c r="P127" s="251"/>
      <c r="Q127" s="253"/>
      <c r="R127" s="149"/>
      <c r="T127" s="76" t="s">
        <v>153</v>
      </c>
      <c r="U127" s="77" t="s">
        <v>36</v>
      </c>
      <c r="V127" s="77" t="s">
        <v>154</v>
      </c>
      <c r="W127" s="77" t="s">
        <v>155</v>
      </c>
      <c r="X127" s="77" t="s">
        <v>156</v>
      </c>
      <c r="Y127" s="77" t="s">
        <v>157</v>
      </c>
      <c r="Z127" s="77" t="s">
        <v>158</v>
      </c>
      <c r="AA127" s="78" t="s">
        <v>159</v>
      </c>
    </row>
    <row r="128" spans="2:63" s="1" customFormat="1" ht="29.25" customHeight="1">
      <c r="B128" s="35"/>
      <c r="C128" s="80" t="s">
        <v>130</v>
      </c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255">
        <f>BK128</f>
        <v>0</v>
      </c>
      <c r="O128" s="256"/>
      <c r="P128" s="256"/>
      <c r="Q128" s="256"/>
      <c r="R128" s="37"/>
      <c r="T128" s="79"/>
      <c r="U128" s="51"/>
      <c r="V128" s="51"/>
      <c r="W128" s="150">
        <f>W129+W190+W194+W206</f>
        <v>0</v>
      </c>
      <c r="X128" s="51"/>
      <c r="Y128" s="150">
        <f>Y129+Y190+Y194+Y206</f>
        <v>855.72781155999996</v>
      </c>
      <c r="Z128" s="51"/>
      <c r="AA128" s="151">
        <f>AA129+AA190+AA194+AA206</f>
        <v>1.2209999999999999</v>
      </c>
      <c r="AT128" s="18" t="s">
        <v>71</v>
      </c>
      <c r="AU128" s="18" t="s">
        <v>135</v>
      </c>
      <c r="BK128" s="152">
        <f>BK129+BK190+BK194+BK206</f>
        <v>0</v>
      </c>
    </row>
    <row r="129" spans="2:65" s="10" customFormat="1" ht="37.35" customHeight="1">
      <c r="B129" s="164"/>
      <c r="C129" s="165"/>
      <c r="D129" s="153" t="s">
        <v>165</v>
      </c>
      <c r="E129" s="153"/>
      <c r="F129" s="153"/>
      <c r="G129" s="153"/>
      <c r="H129" s="153"/>
      <c r="I129" s="153"/>
      <c r="J129" s="153"/>
      <c r="K129" s="153"/>
      <c r="L129" s="153"/>
      <c r="M129" s="153"/>
      <c r="N129" s="243">
        <f>BK129</f>
        <v>0</v>
      </c>
      <c r="O129" s="264"/>
      <c r="P129" s="264"/>
      <c r="Q129" s="264"/>
      <c r="R129" s="166"/>
      <c r="T129" s="167"/>
      <c r="U129" s="165"/>
      <c r="V129" s="165"/>
      <c r="W129" s="168">
        <f>W130+W151+W153+W156+W159+W188</f>
        <v>0</v>
      </c>
      <c r="X129" s="165"/>
      <c r="Y129" s="168">
        <f>Y130+Y151+Y153+Y156+Y159+Y188</f>
        <v>855.67313156</v>
      </c>
      <c r="Z129" s="165"/>
      <c r="AA129" s="169">
        <f>AA130+AA151+AA153+AA156+AA159+AA188</f>
        <v>1.2209999999999999</v>
      </c>
      <c r="AR129" s="170" t="s">
        <v>77</v>
      </c>
      <c r="AT129" s="171" t="s">
        <v>71</v>
      </c>
      <c r="AU129" s="171" t="s">
        <v>72</v>
      </c>
      <c r="AY129" s="170" t="s">
        <v>170</v>
      </c>
      <c r="BK129" s="172">
        <f>BK130+BK151+BK153+BK156+BK159+BK188</f>
        <v>0</v>
      </c>
    </row>
    <row r="130" spans="2:65" s="10" customFormat="1" ht="19.899999999999999" customHeight="1">
      <c r="B130" s="164"/>
      <c r="C130" s="165"/>
      <c r="D130" s="173" t="s">
        <v>166</v>
      </c>
      <c r="E130" s="173"/>
      <c r="F130" s="173"/>
      <c r="G130" s="173"/>
      <c r="H130" s="173"/>
      <c r="I130" s="173"/>
      <c r="J130" s="173"/>
      <c r="K130" s="173"/>
      <c r="L130" s="173"/>
      <c r="M130" s="173"/>
      <c r="N130" s="265">
        <f>BK130</f>
        <v>0</v>
      </c>
      <c r="O130" s="266"/>
      <c r="P130" s="266"/>
      <c r="Q130" s="266"/>
      <c r="R130" s="166"/>
      <c r="T130" s="167"/>
      <c r="U130" s="165"/>
      <c r="V130" s="165"/>
      <c r="W130" s="168">
        <f>SUM(W131:W150)</f>
        <v>0</v>
      </c>
      <c r="X130" s="165"/>
      <c r="Y130" s="168">
        <f>SUM(Y131:Y150)</f>
        <v>779.12831649999998</v>
      </c>
      <c r="Z130" s="165"/>
      <c r="AA130" s="169">
        <f>SUM(AA131:AA150)</f>
        <v>1.2209999999999999</v>
      </c>
      <c r="AR130" s="170" t="s">
        <v>77</v>
      </c>
      <c r="AT130" s="171" t="s">
        <v>71</v>
      </c>
      <c r="AU130" s="171" t="s">
        <v>77</v>
      </c>
      <c r="AY130" s="170" t="s">
        <v>170</v>
      </c>
      <c r="BK130" s="172">
        <f>SUM(BK131:BK150)</f>
        <v>0</v>
      </c>
    </row>
    <row r="131" spans="2:65" s="1" customFormat="1" ht="31.5" customHeight="1">
      <c r="B131" s="135"/>
      <c r="C131" s="174" t="s">
        <v>77</v>
      </c>
      <c r="D131" s="174" t="s">
        <v>162</v>
      </c>
      <c r="E131" s="175" t="s">
        <v>1159</v>
      </c>
      <c r="F131" s="262" t="s">
        <v>1160</v>
      </c>
      <c r="G131" s="262"/>
      <c r="H131" s="262"/>
      <c r="I131" s="262"/>
      <c r="J131" s="176" t="s">
        <v>184</v>
      </c>
      <c r="K131" s="159">
        <v>1.65</v>
      </c>
      <c r="L131" s="249">
        <v>0</v>
      </c>
      <c r="M131" s="249"/>
      <c r="N131" s="263">
        <f t="shared" ref="N131:N150" si="5">ROUND(L131*K131,3)</f>
        <v>0</v>
      </c>
      <c r="O131" s="263"/>
      <c r="P131" s="263"/>
      <c r="Q131" s="263"/>
      <c r="R131" s="138"/>
      <c r="T131" s="160" t="s">
        <v>5</v>
      </c>
      <c r="U131" s="44" t="s">
        <v>39</v>
      </c>
      <c r="V131" s="36"/>
      <c r="W131" s="177">
        <f t="shared" ref="W131:W150" si="6">V131*K131</f>
        <v>0</v>
      </c>
      <c r="X131" s="177">
        <v>0</v>
      </c>
      <c r="Y131" s="177">
        <f t="shared" ref="Y131:Y150" si="7">X131*K131</f>
        <v>0</v>
      </c>
      <c r="Z131" s="177">
        <v>0.24</v>
      </c>
      <c r="AA131" s="178">
        <f t="shared" ref="AA131:AA150" si="8">Z131*K131</f>
        <v>0.39599999999999996</v>
      </c>
      <c r="AR131" s="18" t="s">
        <v>175</v>
      </c>
      <c r="AT131" s="18" t="s">
        <v>162</v>
      </c>
      <c r="AU131" s="18" t="s">
        <v>88</v>
      </c>
      <c r="AY131" s="18" t="s">
        <v>170</v>
      </c>
      <c r="BE131" s="113">
        <f t="shared" ref="BE131:BE150" si="9">IF(U131="základná",N131,0)</f>
        <v>0</v>
      </c>
      <c r="BF131" s="113">
        <f t="shared" ref="BF131:BF150" si="10">IF(U131="znížená",N131,0)</f>
        <v>0</v>
      </c>
      <c r="BG131" s="113">
        <f t="shared" ref="BG131:BG150" si="11">IF(U131="zákl. prenesená",N131,0)</f>
        <v>0</v>
      </c>
      <c r="BH131" s="113">
        <f t="shared" ref="BH131:BH150" si="12">IF(U131="zníž. prenesená",N131,0)</f>
        <v>0</v>
      </c>
      <c r="BI131" s="113">
        <f t="shared" ref="BI131:BI150" si="13">IF(U131="nulová",N131,0)</f>
        <v>0</v>
      </c>
      <c r="BJ131" s="18" t="s">
        <v>88</v>
      </c>
      <c r="BK131" s="155">
        <f t="shared" ref="BK131:BK150" si="14">ROUND(L131*K131,3)</f>
        <v>0</v>
      </c>
      <c r="BL131" s="18" t="s">
        <v>175</v>
      </c>
      <c r="BM131" s="18" t="s">
        <v>77</v>
      </c>
    </row>
    <row r="132" spans="2:65" s="1" customFormat="1" ht="31.5" customHeight="1">
      <c r="B132" s="135"/>
      <c r="C132" s="174" t="s">
        <v>88</v>
      </c>
      <c r="D132" s="174" t="s">
        <v>162</v>
      </c>
      <c r="E132" s="175" t="s">
        <v>1161</v>
      </c>
      <c r="F132" s="262" t="s">
        <v>1162</v>
      </c>
      <c r="G132" s="262"/>
      <c r="H132" s="262"/>
      <c r="I132" s="262"/>
      <c r="J132" s="176" t="s">
        <v>184</v>
      </c>
      <c r="K132" s="159">
        <v>1.65</v>
      </c>
      <c r="L132" s="249">
        <v>0</v>
      </c>
      <c r="M132" s="249"/>
      <c r="N132" s="263">
        <f t="shared" si="5"/>
        <v>0</v>
      </c>
      <c r="O132" s="263"/>
      <c r="P132" s="263"/>
      <c r="Q132" s="263"/>
      <c r="R132" s="138"/>
      <c r="T132" s="160" t="s">
        <v>5</v>
      </c>
      <c r="U132" s="44" t="s">
        <v>39</v>
      </c>
      <c r="V132" s="36"/>
      <c r="W132" s="177">
        <f t="shared" si="6"/>
        <v>0</v>
      </c>
      <c r="X132" s="177">
        <v>0</v>
      </c>
      <c r="Y132" s="177">
        <f t="shared" si="7"/>
        <v>0</v>
      </c>
      <c r="Z132" s="177">
        <v>0.5</v>
      </c>
      <c r="AA132" s="178">
        <f t="shared" si="8"/>
        <v>0.82499999999999996</v>
      </c>
      <c r="AR132" s="18" t="s">
        <v>175</v>
      </c>
      <c r="AT132" s="18" t="s">
        <v>162</v>
      </c>
      <c r="AU132" s="18" t="s">
        <v>88</v>
      </c>
      <c r="AY132" s="18" t="s">
        <v>170</v>
      </c>
      <c r="BE132" s="113">
        <f t="shared" si="9"/>
        <v>0</v>
      </c>
      <c r="BF132" s="113">
        <f t="shared" si="10"/>
        <v>0</v>
      </c>
      <c r="BG132" s="113">
        <f t="shared" si="11"/>
        <v>0</v>
      </c>
      <c r="BH132" s="113">
        <f t="shared" si="12"/>
        <v>0</v>
      </c>
      <c r="BI132" s="113">
        <f t="shared" si="13"/>
        <v>0</v>
      </c>
      <c r="BJ132" s="18" t="s">
        <v>88</v>
      </c>
      <c r="BK132" s="155">
        <f t="shared" si="14"/>
        <v>0</v>
      </c>
      <c r="BL132" s="18" t="s">
        <v>175</v>
      </c>
      <c r="BM132" s="18" t="s">
        <v>88</v>
      </c>
    </row>
    <row r="133" spans="2:65" s="1" customFormat="1" ht="31.5" customHeight="1">
      <c r="B133" s="135"/>
      <c r="C133" s="174" t="s">
        <v>215</v>
      </c>
      <c r="D133" s="174" t="s">
        <v>162</v>
      </c>
      <c r="E133" s="175" t="s">
        <v>975</v>
      </c>
      <c r="F133" s="262" t="s">
        <v>976</v>
      </c>
      <c r="G133" s="262"/>
      <c r="H133" s="262"/>
      <c r="I133" s="262"/>
      <c r="J133" s="176" t="s">
        <v>189</v>
      </c>
      <c r="K133" s="159">
        <v>5.5590000000000002</v>
      </c>
      <c r="L133" s="249">
        <v>0</v>
      </c>
      <c r="M133" s="249"/>
      <c r="N133" s="263">
        <f t="shared" si="5"/>
        <v>0</v>
      </c>
      <c r="O133" s="263"/>
      <c r="P133" s="263"/>
      <c r="Q133" s="263"/>
      <c r="R133" s="138"/>
      <c r="T133" s="160" t="s">
        <v>5</v>
      </c>
      <c r="U133" s="44" t="s">
        <v>39</v>
      </c>
      <c r="V133" s="36"/>
      <c r="W133" s="177">
        <f t="shared" si="6"/>
        <v>0</v>
      </c>
      <c r="X133" s="177">
        <v>0</v>
      </c>
      <c r="Y133" s="177">
        <f t="shared" si="7"/>
        <v>0</v>
      </c>
      <c r="Z133" s="177">
        <v>0</v>
      </c>
      <c r="AA133" s="178">
        <f t="shared" si="8"/>
        <v>0</v>
      </c>
      <c r="AR133" s="18" t="s">
        <v>175</v>
      </c>
      <c r="AT133" s="18" t="s">
        <v>162</v>
      </c>
      <c r="AU133" s="18" t="s">
        <v>88</v>
      </c>
      <c r="AY133" s="18" t="s">
        <v>170</v>
      </c>
      <c r="BE133" s="113">
        <f t="shared" si="9"/>
        <v>0</v>
      </c>
      <c r="BF133" s="113">
        <f t="shared" si="10"/>
        <v>0</v>
      </c>
      <c r="BG133" s="113">
        <f t="shared" si="11"/>
        <v>0</v>
      </c>
      <c r="BH133" s="113">
        <f t="shared" si="12"/>
        <v>0</v>
      </c>
      <c r="BI133" s="113">
        <f t="shared" si="13"/>
        <v>0</v>
      </c>
      <c r="BJ133" s="18" t="s">
        <v>88</v>
      </c>
      <c r="BK133" s="155">
        <f t="shared" si="14"/>
        <v>0</v>
      </c>
      <c r="BL133" s="18" t="s">
        <v>175</v>
      </c>
      <c r="BM133" s="18" t="s">
        <v>215</v>
      </c>
    </row>
    <row r="134" spans="2:65" s="1" customFormat="1" ht="44.25" customHeight="1">
      <c r="B134" s="135"/>
      <c r="C134" s="174" t="s">
        <v>175</v>
      </c>
      <c r="D134" s="174" t="s">
        <v>162</v>
      </c>
      <c r="E134" s="175" t="s">
        <v>1163</v>
      </c>
      <c r="F134" s="262" t="s">
        <v>1164</v>
      </c>
      <c r="G134" s="262"/>
      <c r="H134" s="262"/>
      <c r="I134" s="262"/>
      <c r="J134" s="176" t="s">
        <v>189</v>
      </c>
      <c r="K134" s="159">
        <v>2.42</v>
      </c>
      <c r="L134" s="249">
        <v>0</v>
      </c>
      <c r="M134" s="249"/>
      <c r="N134" s="263">
        <f t="shared" si="5"/>
        <v>0</v>
      </c>
      <c r="O134" s="263"/>
      <c r="P134" s="263"/>
      <c r="Q134" s="263"/>
      <c r="R134" s="138"/>
      <c r="T134" s="160" t="s">
        <v>5</v>
      </c>
      <c r="U134" s="44" t="s">
        <v>39</v>
      </c>
      <c r="V134" s="36"/>
      <c r="W134" s="177">
        <f t="shared" si="6"/>
        <v>0</v>
      </c>
      <c r="X134" s="177">
        <v>0</v>
      </c>
      <c r="Y134" s="177">
        <f t="shared" si="7"/>
        <v>0</v>
      </c>
      <c r="Z134" s="177">
        <v>0</v>
      </c>
      <c r="AA134" s="178">
        <f t="shared" si="8"/>
        <v>0</v>
      </c>
      <c r="AR134" s="18" t="s">
        <v>175</v>
      </c>
      <c r="AT134" s="18" t="s">
        <v>162</v>
      </c>
      <c r="AU134" s="18" t="s">
        <v>88</v>
      </c>
      <c r="AY134" s="18" t="s">
        <v>170</v>
      </c>
      <c r="BE134" s="113">
        <f t="shared" si="9"/>
        <v>0</v>
      </c>
      <c r="BF134" s="113">
        <f t="shared" si="10"/>
        <v>0</v>
      </c>
      <c r="BG134" s="113">
        <f t="shared" si="11"/>
        <v>0</v>
      </c>
      <c r="BH134" s="113">
        <f t="shared" si="12"/>
        <v>0</v>
      </c>
      <c r="BI134" s="113">
        <f t="shared" si="13"/>
        <v>0</v>
      </c>
      <c r="BJ134" s="18" t="s">
        <v>88</v>
      </c>
      <c r="BK134" s="155">
        <f t="shared" si="14"/>
        <v>0</v>
      </c>
      <c r="BL134" s="18" t="s">
        <v>175</v>
      </c>
      <c r="BM134" s="18" t="s">
        <v>175</v>
      </c>
    </row>
    <row r="135" spans="2:65" s="1" customFormat="1" ht="31.5" customHeight="1">
      <c r="B135" s="135"/>
      <c r="C135" s="174" t="s">
        <v>177</v>
      </c>
      <c r="D135" s="174" t="s">
        <v>162</v>
      </c>
      <c r="E135" s="175" t="s">
        <v>1165</v>
      </c>
      <c r="F135" s="262" t="s">
        <v>1166</v>
      </c>
      <c r="G135" s="262"/>
      <c r="H135" s="262"/>
      <c r="I135" s="262"/>
      <c r="J135" s="176" t="s">
        <v>189</v>
      </c>
      <c r="K135" s="159">
        <v>7.9790000000000001</v>
      </c>
      <c r="L135" s="249">
        <v>0</v>
      </c>
      <c r="M135" s="249"/>
      <c r="N135" s="263">
        <f t="shared" si="5"/>
        <v>0</v>
      </c>
      <c r="O135" s="263"/>
      <c r="P135" s="263"/>
      <c r="Q135" s="263"/>
      <c r="R135" s="138"/>
      <c r="T135" s="160" t="s">
        <v>5</v>
      </c>
      <c r="U135" s="44" t="s">
        <v>39</v>
      </c>
      <c r="V135" s="36"/>
      <c r="W135" s="177">
        <f t="shared" si="6"/>
        <v>0</v>
      </c>
      <c r="X135" s="177">
        <v>0</v>
      </c>
      <c r="Y135" s="177">
        <f t="shared" si="7"/>
        <v>0</v>
      </c>
      <c r="Z135" s="177">
        <v>0</v>
      </c>
      <c r="AA135" s="178">
        <f t="shared" si="8"/>
        <v>0</v>
      </c>
      <c r="AR135" s="18" t="s">
        <v>175</v>
      </c>
      <c r="AT135" s="18" t="s">
        <v>162</v>
      </c>
      <c r="AU135" s="18" t="s">
        <v>88</v>
      </c>
      <c r="AY135" s="18" t="s">
        <v>170</v>
      </c>
      <c r="BE135" s="113">
        <f t="shared" si="9"/>
        <v>0</v>
      </c>
      <c r="BF135" s="113">
        <f t="shared" si="10"/>
        <v>0</v>
      </c>
      <c r="BG135" s="113">
        <f t="shared" si="11"/>
        <v>0</v>
      </c>
      <c r="BH135" s="113">
        <f t="shared" si="12"/>
        <v>0</v>
      </c>
      <c r="BI135" s="113">
        <f t="shared" si="13"/>
        <v>0</v>
      </c>
      <c r="BJ135" s="18" t="s">
        <v>88</v>
      </c>
      <c r="BK135" s="155">
        <f t="shared" si="14"/>
        <v>0</v>
      </c>
      <c r="BL135" s="18" t="s">
        <v>175</v>
      </c>
      <c r="BM135" s="18" t="s">
        <v>177</v>
      </c>
    </row>
    <row r="136" spans="2:65" s="1" customFormat="1" ht="31.5" customHeight="1">
      <c r="B136" s="135"/>
      <c r="C136" s="174" t="s">
        <v>222</v>
      </c>
      <c r="D136" s="174" t="s">
        <v>162</v>
      </c>
      <c r="E136" s="175" t="s">
        <v>1167</v>
      </c>
      <c r="F136" s="262" t="s">
        <v>1168</v>
      </c>
      <c r="G136" s="262"/>
      <c r="H136" s="262"/>
      <c r="I136" s="262"/>
      <c r="J136" s="176" t="s">
        <v>189</v>
      </c>
      <c r="K136" s="159">
        <v>359.23200000000003</v>
      </c>
      <c r="L136" s="249">
        <v>0</v>
      </c>
      <c r="M136" s="249"/>
      <c r="N136" s="263">
        <f t="shared" si="5"/>
        <v>0</v>
      </c>
      <c r="O136" s="263"/>
      <c r="P136" s="263"/>
      <c r="Q136" s="263"/>
      <c r="R136" s="138"/>
      <c r="T136" s="160" t="s">
        <v>5</v>
      </c>
      <c r="U136" s="44" t="s">
        <v>39</v>
      </c>
      <c r="V136" s="36"/>
      <c r="W136" s="177">
        <f t="shared" si="6"/>
        <v>0</v>
      </c>
      <c r="X136" s="177">
        <v>0</v>
      </c>
      <c r="Y136" s="177">
        <f t="shared" si="7"/>
        <v>0</v>
      </c>
      <c r="Z136" s="177">
        <v>0</v>
      </c>
      <c r="AA136" s="178">
        <f t="shared" si="8"/>
        <v>0</v>
      </c>
      <c r="AR136" s="18" t="s">
        <v>175</v>
      </c>
      <c r="AT136" s="18" t="s">
        <v>162</v>
      </c>
      <c r="AU136" s="18" t="s">
        <v>88</v>
      </c>
      <c r="AY136" s="18" t="s">
        <v>170</v>
      </c>
      <c r="BE136" s="113">
        <f t="shared" si="9"/>
        <v>0</v>
      </c>
      <c r="BF136" s="113">
        <f t="shared" si="10"/>
        <v>0</v>
      </c>
      <c r="BG136" s="113">
        <f t="shared" si="11"/>
        <v>0</v>
      </c>
      <c r="BH136" s="113">
        <f t="shared" si="12"/>
        <v>0</v>
      </c>
      <c r="BI136" s="113">
        <f t="shared" si="13"/>
        <v>0</v>
      </c>
      <c r="BJ136" s="18" t="s">
        <v>88</v>
      </c>
      <c r="BK136" s="155">
        <f t="shared" si="14"/>
        <v>0</v>
      </c>
      <c r="BL136" s="18" t="s">
        <v>175</v>
      </c>
      <c r="BM136" s="18" t="s">
        <v>222</v>
      </c>
    </row>
    <row r="137" spans="2:65" s="1" customFormat="1" ht="44.25" customHeight="1">
      <c r="B137" s="135"/>
      <c r="C137" s="174" t="s">
        <v>226</v>
      </c>
      <c r="D137" s="174" t="s">
        <v>162</v>
      </c>
      <c r="E137" s="175" t="s">
        <v>1169</v>
      </c>
      <c r="F137" s="262" t="s">
        <v>1170</v>
      </c>
      <c r="G137" s="262"/>
      <c r="H137" s="262"/>
      <c r="I137" s="262"/>
      <c r="J137" s="176" t="s">
        <v>189</v>
      </c>
      <c r="K137" s="159">
        <v>359.23200000000003</v>
      </c>
      <c r="L137" s="249">
        <v>0</v>
      </c>
      <c r="M137" s="249"/>
      <c r="N137" s="263">
        <f t="shared" si="5"/>
        <v>0</v>
      </c>
      <c r="O137" s="263"/>
      <c r="P137" s="263"/>
      <c r="Q137" s="263"/>
      <c r="R137" s="138"/>
      <c r="T137" s="160" t="s">
        <v>5</v>
      </c>
      <c r="U137" s="44" t="s">
        <v>39</v>
      </c>
      <c r="V137" s="36"/>
      <c r="W137" s="177">
        <f t="shared" si="6"/>
        <v>0</v>
      </c>
      <c r="X137" s="177">
        <v>0</v>
      </c>
      <c r="Y137" s="177">
        <f t="shared" si="7"/>
        <v>0</v>
      </c>
      <c r="Z137" s="177">
        <v>0</v>
      </c>
      <c r="AA137" s="178">
        <f t="shared" si="8"/>
        <v>0</v>
      </c>
      <c r="AR137" s="18" t="s">
        <v>175</v>
      </c>
      <c r="AT137" s="18" t="s">
        <v>162</v>
      </c>
      <c r="AU137" s="18" t="s">
        <v>88</v>
      </c>
      <c r="AY137" s="18" t="s">
        <v>170</v>
      </c>
      <c r="BE137" s="113">
        <f t="shared" si="9"/>
        <v>0</v>
      </c>
      <c r="BF137" s="113">
        <f t="shared" si="10"/>
        <v>0</v>
      </c>
      <c r="BG137" s="113">
        <f t="shared" si="11"/>
        <v>0</v>
      </c>
      <c r="BH137" s="113">
        <f t="shared" si="12"/>
        <v>0</v>
      </c>
      <c r="BI137" s="113">
        <f t="shared" si="13"/>
        <v>0</v>
      </c>
      <c r="BJ137" s="18" t="s">
        <v>88</v>
      </c>
      <c r="BK137" s="155">
        <f t="shared" si="14"/>
        <v>0</v>
      </c>
      <c r="BL137" s="18" t="s">
        <v>175</v>
      </c>
      <c r="BM137" s="18" t="s">
        <v>226</v>
      </c>
    </row>
    <row r="138" spans="2:65" s="1" customFormat="1" ht="31.5" customHeight="1">
      <c r="B138" s="135"/>
      <c r="C138" s="174" t="s">
        <v>230</v>
      </c>
      <c r="D138" s="174" t="s">
        <v>162</v>
      </c>
      <c r="E138" s="175" t="s">
        <v>1171</v>
      </c>
      <c r="F138" s="262" t="s">
        <v>1172</v>
      </c>
      <c r="G138" s="262"/>
      <c r="H138" s="262"/>
      <c r="I138" s="262"/>
      <c r="J138" s="176" t="s">
        <v>184</v>
      </c>
      <c r="K138" s="159">
        <v>84.45</v>
      </c>
      <c r="L138" s="249">
        <v>0</v>
      </c>
      <c r="M138" s="249"/>
      <c r="N138" s="263">
        <f t="shared" si="5"/>
        <v>0</v>
      </c>
      <c r="O138" s="263"/>
      <c r="P138" s="263"/>
      <c r="Q138" s="263"/>
      <c r="R138" s="138"/>
      <c r="T138" s="160" t="s">
        <v>5</v>
      </c>
      <c r="U138" s="44" t="s">
        <v>39</v>
      </c>
      <c r="V138" s="36"/>
      <c r="W138" s="177">
        <f t="shared" si="6"/>
        <v>0</v>
      </c>
      <c r="X138" s="177">
        <v>9.7000000000000005E-4</v>
      </c>
      <c r="Y138" s="177">
        <f t="shared" si="7"/>
        <v>8.1916500000000003E-2</v>
      </c>
      <c r="Z138" s="177">
        <v>0</v>
      </c>
      <c r="AA138" s="178">
        <f t="shared" si="8"/>
        <v>0</v>
      </c>
      <c r="AR138" s="18" t="s">
        <v>175</v>
      </c>
      <c r="AT138" s="18" t="s">
        <v>162</v>
      </c>
      <c r="AU138" s="18" t="s">
        <v>88</v>
      </c>
      <c r="AY138" s="18" t="s">
        <v>170</v>
      </c>
      <c r="BE138" s="113">
        <f t="shared" si="9"/>
        <v>0</v>
      </c>
      <c r="BF138" s="113">
        <f t="shared" si="10"/>
        <v>0</v>
      </c>
      <c r="BG138" s="113">
        <f t="shared" si="11"/>
        <v>0</v>
      </c>
      <c r="BH138" s="113">
        <f t="shared" si="12"/>
        <v>0</v>
      </c>
      <c r="BI138" s="113">
        <f t="shared" si="13"/>
        <v>0</v>
      </c>
      <c r="BJ138" s="18" t="s">
        <v>88</v>
      </c>
      <c r="BK138" s="155">
        <f t="shared" si="14"/>
        <v>0</v>
      </c>
      <c r="BL138" s="18" t="s">
        <v>175</v>
      </c>
      <c r="BM138" s="18" t="s">
        <v>230</v>
      </c>
    </row>
    <row r="139" spans="2:65" s="1" customFormat="1" ht="31.5" customHeight="1">
      <c r="B139" s="135"/>
      <c r="C139" s="174" t="s">
        <v>234</v>
      </c>
      <c r="D139" s="174" t="s">
        <v>162</v>
      </c>
      <c r="E139" s="175" t="s">
        <v>1173</v>
      </c>
      <c r="F139" s="262" t="s">
        <v>1174</v>
      </c>
      <c r="G139" s="262"/>
      <c r="H139" s="262"/>
      <c r="I139" s="262"/>
      <c r="J139" s="176" t="s">
        <v>184</v>
      </c>
      <c r="K139" s="159">
        <v>84.45</v>
      </c>
      <c r="L139" s="249">
        <v>0</v>
      </c>
      <c r="M139" s="249"/>
      <c r="N139" s="263">
        <f t="shared" si="5"/>
        <v>0</v>
      </c>
      <c r="O139" s="263"/>
      <c r="P139" s="263"/>
      <c r="Q139" s="263"/>
      <c r="R139" s="138"/>
      <c r="T139" s="160" t="s">
        <v>5</v>
      </c>
      <c r="U139" s="44" t="s">
        <v>39</v>
      </c>
      <c r="V139" s="36"/>
      <c r="W139" s="177">
        <f t="shared" si="6"/>
        <v>0</v>
      </c>
      <c r="X139" s="177">
        <v>0</v>
      </c>
      <c r="Y139" s="177">
        <f t="shared" si="7"/>
        <v>0</v>
      </c>
      <c r="Z139" s="177">
        <v>0</v>
      </c>
      <c r="AA139" s="178">
        <f t="shared" si="8"/>
        <v>0</v>
      </c>
      <c r="AR139" s="18" t="s">
        <v>175</v>
      </c>
      <c r="AT139" s="18" t="s">
        <v>162</v>
      </c>
      <c r="AU139" s="18" t="s">
        <v>88</v>
      </c>
      <c r="AY139" s="18" t="s">
        <v>170</v>
      </c>
      <c r="BE139" s="113">
        <f t="shared" si="9"/>
        <v>0</v>
      </c>
      <c r="BF139" s="113">
        <f t="shared" si="10"/>
        <v>0</v>
      </c>
      <c r="BG139" s="113">
        <f t="shared" si="11"/>
        <v>0</v>
      </c>
      <c r="BH139" s="113">
        <f t="shared" si="12"/>
        <v>0</v>
      </c>
      <c r="BI139" s="113">
        <f t="shared" si="13"/>
        <v>0</v>
      </c>
      <c r="BJ139" s="18" t="s">
        <v>88</v>
      </c>
      <c r="BK139" s="155">
        <f t="shared" si="14"/>
        <v>0</v>
      </c>
      <c r="BL139" s="18" t="s">
        <v>175</v>
      </c>
      <c r="BM139" s="18" t="s">
        <v>234</v>
      </c>
    </row>
    <row r="140" spans="2:65" s="1" customFormat="1" ht="31.5" customHeight="1">
      <c r="B140" s="135"/>
      <c r="C140" s="174" t="s">
        <v>238</v>
      </c>
      <c r="D140" s="174" t="s">
        <v>162</v>
      </c>
      <c r="E140" s="175" t="s">
        <v>1175</v>
      </c>
      <c r="F140" s="262" t="s">
        <v>1176</v>
      </c>
      <c r="G140" s="262"/>
      <c r="H140" s="262"/>
      <c r="I140" s="262"/>
      <c r="J140" s="176" t="s">
        <v>189</v>
      </c>
      <c r="K140" s="159">
        <v>5.5590000000000002</v>
      </c>
      <c r="L140" s="249">
        <v>0</v>
      </c>
      <c r="M140" s="249"/>
      <c r="N140" s="263">
        <f t="shared" si="5"/>
        <v>0</v>
      </c>
      <c r="O140" s="263"/>
      <c r="P140" s="263"/>
      <c r="Q140" s="263"/>
      <c r="R140" s="138"/>
      <c r="T140" s="160" t="s">
        <v>5</v>
      </c>
      <c r="U140" s="44" t="s">
        <v>39</v>
      </c>
      <c r="V140" s="36"/>
      <c r="W140" s="177">
        <f t="shared" si="6"/>
        <v>0</v>
      </c>
      <c r="X140" s="177">
        <v>0</v>
      </c>
      <c r="Y140" s="177">
        <f t="shared" si="7"/>
        <v>0</v>
      </c>
      <c r="Z140" s="177">
        <v>0</v>
      </c>
      <c r="AA140" s="178">
        <f t="shared" si="8"/>
        <v>0</v>
      </c>
      <c r="AR140" s="18" t="s">
        <v>175</v>
      </c>
      <c r="AT140" s="18" t="s">
        <v>162</v>
      </c>
      <c r="AU140" s="18" t="s">
        <v>88</v>
      </c>
      <c r="AY140" s="18" t="s">
        <v>170</v>
      </c>
      <c r="BE140" s="113">
        <f t="shared" si="9"/>
        <v>0</v>
      </c>
      <c r="BF140" s="113">
        <f t="shared" si="10"/>
        <v>0</v>
      </c>
      <c r="BG140" s="113">
        <f t="shared" si="11"/>
        <v>0</v>
      </c>
      <c r="BH140" s="113">
        <f t="shared" si="12"/>
        <v>0</v>
      </c>
      <c r="BI140" s="113">
        <f t="shared" si="13"/>
        <v>0</v>
      </c>
      <c r="BJ140" s="18" t="s">
        <v>88</v>
      </c>
      <c r="BK140" s="155">
        <f t="shared" si="14"/>
        <v>0</v>
      </c>
      <c r="BL140" s="18" t="s">
        <v>175</v>
      </c>
      <c r="BM140" s="18" t="s">
        <v>238</v>
      </c>
    </row>
    <row r="141" spans="2:65" s="1" customFormat="1" ht="31.5" customHeight="1">
      <c r="B141" s="135"/>
      <c r="C141" s="174" t="s">
        <v>242</v>
      </c>
      <c r="D141" s="174" t="s">
        <v>162</v>
      </c>
      <c r="E141" s="175" t="s">
        <v>1177</v>
      </c>
      <c r="F141" s="262" t="s">
        <v>1178</v>
      </c>
      <c r="G141" s="262"/>
      <c r="H141" s="262"/>
      <c r="I141" s="262"/>
      <c r="J141" s="176" t="s">
        <v>189</v>
      </c>
      <c r="K141" s="159">
        <v>322.74099999999999</v>
      </c>
      <c r="L141" s="249">
        <v>0</v>
      </c>
      <c r="M141" s="249"/>
      <c r="N141" s="263">
        <f t="shared" si="5"/>
        <v>0</v>
      </c>
      <c r="O141" s="263"/>
      <c r="P141" s="263"/>
      <c r="Q141" s="263"/>
      <c r="R141" s="138"/>
      <c r="T141" s="160" t="s">
        <v>5</v>
      </c>
      <c r="U141" s="44" t="s">
        <v>39</v>
      </c>
      <c r="V141" s="36"/>
      <c r="W141" s="177">
        <f t="shared" si="6"/>
        <v>0</v>
      </c>
      <c r="X141" s="177">
        <v>0</v>
      </c>
      <c r="Y141" s="177">
        <f t="shared" si="7"/>
        <v>0</v>
      </c>
      <c r="Z141" s="177">
        <v>0</v>
      </c>
      <c r="AA141" s="178">
        <f t="shared" si="8"/>
        <v>0</v>
      </c>
      <c r="AR141" s="18" t="s">
        <v>175</v>
      </c>
      <c r="AT141" s="18" t="s">
        <v>162</v>
      </c>
      <c r="AU141" s="18" t="s">
        <v>88</v>
      </c>
      <c r="AY141" s="18" t="s">
        <v>170</v>
      </c>
      <c r="BE141" s="113">
        <f t="shared" si="9"/>
        <v>0</v>
      </c>
      <c r="BF141" s="113">
        <f t="shared" si="10"/>
        <v>0</v>
      </c>
      <c r="BG141" s="113">
        <f t="shared" si="11"/>
        <v>0</v>
      </c>
      <c r="BH141" s="113">
        <f t="shared" si="12"/>
        <v>0</v>
      </c>
      <c r="BI141" s="113">
        <f t="shared" si="13"/>
        <v>0</v>
      </c>
      <c r="BJ141" s="18" t="s">
        <v>88</v>
      </c>
      <c r="BK141" s="155">
        <f t="shared" si="14"/>
        <v>0</v>
      </c>
      <c r="BL141" s="18" t="s">
        <v>175</v>
      </c>
      <c r="BM141" s="18" t="s">
        <v>242</v>
      </c>
    </row>
    <row r="142" spans="2:65" s="1" customFormat="1" ht="31.5" customHeight="1">
      <c r="B142" s="135"/>
      <c r="C142" s="174" t="s">
        <v>171</v>
      </c>
      <c r="D142" s="174" t="s">
        <v>162</v>
      </c>
      <c r="E142" s="175" t="s">
        <v>1179</v>
      </c>
      <c r="F142" s="262" t="s">
        <v>1180</v>
      </c>
      <c r="G142" s="262"/>
      <c r="H142" s="262"/>
      <c r="I142" s="262"/>
      <c r="J142" s="176" t="s">
        <v>189</v>
      </c>
      <c r="K142" s="159">
        <v>322.74099999999999</v>
      </c>
      <c r="L142" s="249">
        <v>0</v>
      </c>
      <c r="M142" s="249"/>
      <c r="N142" s="263">
        <f t="shared" si="5"/>
        <v>0</v>
      </c>
      <c r="O142" s="263"/>
      <c r="P142" s="263"/>
      <c r="Q142" s="263"/>
      <c r="R142" s="138"/>
      <c r="T142" s="160" t="s">
        <v>5</v>
      </c>
      <c r="U142" s="44" t="s">
        <v>39</v>
      </c>
      <c r="V142" s="36"/>
      <c r="W142" s="177">
        <f t="shared" si="6"/>
        <v>0</v>
      </c>
      <c r="X142" s="177">
        <v>0</v>
      </c>
      <c r="Y142" s="177">
        <f t="shared" si="7"/>
        <v>0</v>
      </c>
      <c r="Z142" s="177">
        <v>0</v>
      </c>
      <c r="AA142" s="178">
        <f t="shared" si="8"/>
        <v>0</v>
      </c>
      <c r="AR142" s="18" t="s">
        <v>175</v>
      </c>
      <c r="AT142" s="18" t="s">
        <v>162</v>
      </c>
      <c r="AU142" s="18" t="s">
        <v>88</v>
      </c>
      <c r="AY142" s="18" t="s">
        <v>170</v>
      </c>
      <c r="BE142" s="113">
        <f t="shared" si="9"/>
        <v>0</v>
      </c>
      <c r="BF142" s="113">
        <f t="shared" si="10"/>
        <v>0</v>
      </c>
      <c r="BG142" s="113">
        <f t="shared" si="11"/>
        <v>0</v>
      </c>
      <c r="BH142" s="113">
        <f t="shared" si="12"/>
        <v>0</v>
      </c>
      <c r="BI142" s="113">
        <f t="shared" si="13"/>
        <v>0</v>
      </c>
      <c r="BJ142" s="18" t="s">
        <v>88</v>
      </c>
      <c r="BK142" s="155">
        <f t="shared" si="14"/>
        <v>0</v>
      </c>
      <c r="BL142" s="18" t="s">
        <v>175</v>
      </c>
      <c r="BM142" s="18" t="s">
        <v>171</v>
      </c>
    </row>
    <row r="143" spans="2:65" s="1" customFormat="1" ht="22.5" customHeight="1">
      <c r="B143" s="135"/>
      <c r="C143" s="174" t="s">
        <v>186</v>
      </c>
      <c r="D143" s="174" t="s">
        <v>162</v>
      </c>
      <c r="E143" s="175" t="s">
        <v>1181</v>
      </c>
      <c r="F143" s="262" t="s">
        <v>1182</v>
      </c>
      <c r="G143" s="262"/>
      <c r="H143" s="262"/>
      <c r="I143" s="262"/>
      <c r="J143" s="176" t="s">
        <v>189</v>
      </c>
      <c r="K143" s="159">
        <v>322.74099999999999</v>
      </c>
      <c r="L143" s="249">
        <v>0</v>
      </c>
      <c r="M143" s="249"/>
      <c r="N143" s="263">
        <f t="shared" si="5"/>
        <v>0</v>
      </c>
      <c r="O143" s="263"/>
      <c r="P143" s="263"/>
      <c r="Q143" s="263"/>
      <c r="R143" s="138"/>
      <c r="T143" s="160" t="s">
        <v>5</v>
      </c>
      <c r="U143" s="44" t="s">
        <v>39</v>
      </c>
      <c r="V143" s="36"/>
      <c r="W143" s="177">
        <f t="shared" si="6"/>
        <v>0</v>
      </c>
      <c r="X143" s="177">
        <v>0</v>
      </c>
      <c r="Y143" s="177">
        <f t="shared" si="7"/>
        <v>0</v>
      </c>
      <c r="Z143" s="177">
        <v>0</v>
      </c>
      <c r="AA143" s="178">
        <f t="shared" si="8"/>
        <v>0</v>
      </c>
      <c r="AR143" s="18" t="s">
        <v>175</v>
      </c>
      <c r="AT143" s="18" t="s">
        <v>162</v>
      </c>
      <c r="AU143" s="18" t="s">
        <v>88</v>
      </c>
      <c r="AY143" s="18" t="s">
        <v>170</v>
      </c>
      <c r="BE143" s="113">
        <f t="shared" si="9"/>
        <v>0</v>
      </c>
      <c r="BF143" s="113">
        <f t="shared" si="10"/>
        <v>0</v>
      </c>
      <c r="BG143" s="113">
        <f t="shared" si="11"/>
        <v>0</v>
      </c>
      <c r="BH143" s="113">
        <f t="shared" si="12"/>
        <v>0</v>
      </c>
      <c r="BI143" s="113">
        <f t="shared" si="13"/>
        <v>0</v>
      </c>
      <c r="BJ143" s="18" t="s">
        <v>88</v>
      </c>
      <c r="BK143" s="155">
        <f t="shared" si="14"/>
        <v>0</v>
      </c>
      <c r="BL143" s="18" t="s">
        <v>175</v>
      </c>
      <c r="BM143" s="18" t="s">
        <v>186</v>
      </c>
    </row>
    <row r="144" spans="2:65" s="1" customFormat="1" ht="22.5" customHeight="1">
      <c r="B144" s="135"/>
      <c r="C144" s="179" t="s">
        <v>191</v>
      </c>
      <c r="D144" s="179" t="s">
        <v>280</v>
      </c>
      <c r="E144" s="180" t="s">
        <v>1183</v>
      </c>
      <c r="F144" s="273" t="s">
        <v>1184</v>
      </c>
      <c r="G144" s="273"/>
      <c r="H144" s="273"/>
      <c r="I144" s="273"/>
      <c r="J144" s="181" t="s">
        <v>206</v>
      </c>
      <c r="K144" s="182">
        <v>548.66</v>
      </c>
      <c r="L144" s="274">
        <v>0</v>
      </c>
      <c r="M144" s="274"/>
      <c r="N144" s="275">
        <f t="shared" si="5"/>
        <v>0</v>
      </c>
      <c r="O144" s="263"/>
      <c r="P144" s="263"/>
      <c r="Q144" s="263"/>
      <c r="R144" s="138"/>
      <c r="T144" s="160" t="s">
        <v>5</v>
      </c>
      <c r="U144" s="44" t="s">
        <v>39</v>
      </c>
      <c r="V144" s="36"/>
      <c r="W144" s="177">
        <f t="shared" si="6"/>
        <v>0</v>
      </c>
      <c r="X144" s="177">
        <v>0.54</v>
      </c>
      <c r="Y144" s="177">
        <f t="shared" si="7"/>
        <v>296.27640000000002</v>
      </c>
      <c r="Z144" s="177">
        <v>0</v>
      </c>
      <c r="AA144" s="178">
        <f t="shared" si="8"/>
        <v>0</v>
      </c>
      <c r="AR144" s="18" t="s">
        <v>230</v>
      </c>
      <c r="AT144" s="18" t="s">
        <v>280</v>
      </c>
      <c r="AU144" s="18" t="s">
        <v>88</v>
      </c>
      <c r="AY144" s="18" t="s">
        <v>170</v>
      </c>
      <c r="BE144" s="113">
        <f t="shared" si="9"/>
        <v>0</v>
      </c>
      <c r="BF144" s="113">
        <f t="shared" si="10"/>
        <v>0</v>
      </c>
      <c r="BG144" s="113">
        <f t="shared" si="11"/>
        <v>0</v>
      </c>
      <c r="BH144" s="113">
        <f t="shared" si="12"/>
        <v>0</v>
      </c>
      <c r="BI144" s="113">
        <f t="shared" si="13"/>
        <v>0</v>
      </c>
      <c r="BJ144" s="18" t="s">
        <v>88</v>
      </c>
      <c r="BK144" s="155">
        <f t="shared" si="14"/>
        <v>0</v>
      </c>
      <c r="BL144" s="18" t="s">
        <v>175</v>
      </c>
      <c r="BM144" s="18" t="s">
        <v>191</v>
      </c>
    </row>
    <row r="145" spans="2:65" s="1" customFormat="1" ht="44.25" customHeight="1">
      <c r="B145" s="135"/>
      <c r="C145" s="174" t="s">
        <v>195</v>
      </c>
      <c r="D145" s="174" t="s">
        <v>162</v>
      </c>
      <c r="E145" s="175" t="s">
        <v>1185</v>
      </c>
      <c r="F145" s="262" t="s">
        <v>1186</v>
      </c>
      <c r="G145" s="262"/>
      <c r="H145" s="262"/>
      <c r="I145" s="262"/>
      <c r="J145" s="176" t="s">
        <v>189</v>
      </c>
      <c r="K145" s="159">
        <v>42.140999999999998</v>
      </c>
      <c r="L145" s="249">
        <v>0</v>
      </c>
      <c r="M145" s="249"/>
      <c r="N145" s="263">
        <f t="shared" si="5"/>
        <v>0</v>
      </c>
      <c r="O145" s="263"/>
      <c r="P145" s="263"/>
      <c r="Q145" s="263"/>
      <c r="R145" s="138"/>
      <c r="T145" s="160" t="s">
        <v>5</v>
      </c>
      <c r="U145" s="44" t="s">
        <v>39</v>
      </c>
      <c r="V145" s="36"/>
      <c r="W145" s="177">
        <f t="shared" si="6"/>
        <v>0</v>
      </c>
      <c r="X145" s="177">
        <v>0</v>
      </c>
      <c r="Y145" s="177">
        <f t="shared" si="7"/>
        <v>0</v>
      </c>
      <c r="Z145" s="177">
        <v>0</v>
      </c>
      <c r="AA145" s="178">
        <f t="shared" si="8"/>
        <v>0</v>
      </c>
      <c r="AR145" s="18" t="s">
        <v>175</v>
      </c>
      <c r="AT145" s="18" t="s">
        <v>162</v>
      </c>
      <c r="AU145" s="18" t="s">
        <v>88</v>
      </c>
      <c r="AY145" s="18" t="s">
        <v>170</v>
      </c>
      <c r="BE145" s="113">
        <f t="shared" si="9"/>
        <v>0</v>
      </c>
      <c r="BF145" s="113">
        <f t="shared" si="10"/>
        <v>0</v>
      </c>
      <c r="BG145" s="113">
        <f t="shared" si="11"/>
        <v>0</v>
      </c>
      <c r="BH145" s="113">
        <f t="shared" si="12"/>
        <v>0</v>
      </c>
      <c r="BI145" s="113">
        <f t="shared" si="13"/>
        <v>0</v>
      </c>
      <c r="BJ145" s="18" t="s">
        <v>88</v>
      </c>
      <c r="BK145" s="155">
        <f t="shared" si="14"/>
        <v>0</v>
      </c>
      <c r="BL145" s="18" t="s">
        <v>175</v>
      </c>
      <c r="BM145" s="18" t="s">
        <v>195</v>
      </c>
    </row>
    <row r="146" spans="2:65" s="1" customFormat="1" ht="31.5" customHeight="1">
      <c r="B146" s="135"/>
      <c r="C146" s="174" t="s">
        <v>199</v>
      </c>
      <c r="D146" s="174" t="s">
        <v>162</v>
      </c>
      <c r="E146" s="175" t="s">
        <v>1187</v>
      </c>
      <c r="F146" s="262" t="s">
        <v>1188</v>
      </c>
      <c r="G146" s="262"/>
      <c r="H146" s="262"/>
      <c r="I146" s="262"/>
      <c r="J146" s="176" t="s">
        <v>189</v>
      </c>
      <c r="K146" s="159">
        <v>155.28800000000001</v>
      </c>
      <c r="L146" s="249">
        <v>0</v>
      </c>
      <c r="M146" s="249"/>
      <c r="N146" s="263">
        <f t="shared" si="5"/>
        <v>0</v>
      </c>
      <c r="O146" s="263"/>
      <c r="P146" s="263"/>
      <c r="Q146" s="263"/>
      <c r="R146" s="138"/>
      <c r="T146" s="160" t="s">
        <v>5</v>
      </c>
      <c r="U146" s="44" t="s">
        <v>39</v>
      </c>
      <c r="V146" s="36"/>
      <c r="W146" s="177">
        <f t="shared" si="6"/>
        <v>0</v>
      </c>
      <c r="X146" s="177">
        <v>0</v>
      </c>
      <c r="Y146" s="177">
        <f t="shared" si="7"/>
        <v>0</v>
      </c>
      <c r="Z146" s="177">
        <v>0</v>
      </c>
      <c r="AA146" s="178">
        <f t="shared" si="8"/>
        <v>0</v>
      </c>
      <c r="AR146" s="18" t="s">
        <v>175</v>
      </c>
      <c r="AT146" s="18" t="s">
        <v>162</v>
      </c>
      <c r="AU146" s="18" t="s">
        <v>88</v>
      </c>
      <c r="AY146" s="18" t="s">
        <v>170</v>
      </c>
      <c r="BE146" s="113">
        <f t="shared" si="9"/>
        <v>0</v>
      </c>
      <c r="BF146" s="113">
        <f t="shared" si="10"/>
        <v>0</v>
      </c>
      <c r="BG146" s="113">
        <f t="shared" si="11"/>
        <v>0</v>
      </c>
      <c r="BH146" s="113">
        <f t="shared" si="12"/>
        <v>0</v>
      </c>
      <c r="BI146" s="113">
        <f t="shared" si="13"/>
        <v>0</v>
      </c>
      <c r="BJ146" s="18" t="s">
        <v>88</v>
      </c>
      <c r="BK146" s="155">
        <f t="shared" si="14"/>
        <v>0</v>
      </c>
      <c r="BL146" s="18" t="s">
        <v>175</v>
      </c>
      <c r="BM146" s="18" t="s">
        <v>199</v>
      </c>
    </row>
    <row r="147" spans="2:65" s="1" customFormat="1" ht="22.5" customHeight="1">
      <c r="B147" s="135"/>
      <c r="C147" s="179" t="s">
        <v>203</v>
      </c>
      <c r="D147" s="179" t="s">
        <v>280</v>
      </c>
      <c r="E147" s="180" t="s">
        <v>1189</v>
      </c>
      <c r="F147" s="273" t="s">
        <v>1190</v>
      </c>
      <c r="G147" s="273"/>
      <c r="H147" s="273"/>
      <c r="I147" s="273"/>
      <c r="J147" s="181" t="s">
        <v>206</v>
      </c>
      <c r="K147" s="182">
        <v>263.99</v>
      </c>
      <c r="L147" s="274">
        <v>0</v>
      </c>
      <c r="M147" s="274"/>
      <c r="N147" s="275">
        <f t="shared" si="5"/>
        <v>0</v>
      </c>
      <c r="O147" s="263"/>
      <c r="P147" s="263"/>
      <c r="Q147" s="263"/>
      <c r="R147" s="138"/>
      <c r="T147" s="160" t="s">
        <v>5</v>
      </c>
      <c r="U147" s="44" t="s">
        <v>39</v>
      </c>
      <c r="V147" s="36"/>
      <c r="W147" s="177">
        <f t="shared" si="6"/>
        <v>0</v>
      </c>
      <c r="X147" s="177">
        <v>1</v>
      </c>
      <c r="Y147" s="177">
        <f t="shared" si="7"/>
        <v>263.99</v>
      </c>
      <c r="Z147" s="177">
        <v>0</v>
      </c>
      <c r="AA147" s="178">
        <f t="shared" si="8"/>
        <v>0</v>
      </c>
      <c r="AR147" s="18" t="s">
        <v>230</v>
      </c>
      <c r="AT147" s="18" t="s">
        <v>280</v>
      </c>
      <c r="AU147" s="18" t="s">
        <v>88</v>
      </c>
      <c r="AY147" s="18" t="s">
        <v>170</v>
      </c>
      <c r="BE147" s="113">
        <f t="shared" si="9"/>
        <v>0</v>
      </c>
      <c r="BF147" s="113">
        <f t="shared" si="10"/>
        <v>0</v>
      </c>
      <c r="BG147" s="113">
        <f t="shared" si="11"/>
        <v>0</v>
      </c>
      <c r="BH147" s="113">
        <f t="shared" si="12"/>
        <v>0</v>
      </c>
      <c r="BI147" s="113">
        <f t="shared" si="13"/>
        <v>0</v>
      </c>
      <c r="BJ147" s="18" t="s">
        <v>88</v>
      </c>
      <c r="BK147" s="155">
        <f t="shared" si="14"/>
        <v>0</v>
      </c>
      <c r="BL147" s="18" t="s">
        <v>175</v>
      </c>
      <c r="BM147" s="18" t="s">
        <v>203</v>
      </c>
    </row>
    <row r="148" spans="2:65" s="1" customFormat="1" ht="31.5" customHeight="1">
      <c r="B148" s="135"/>
      <c r="C148" s="174" t="s">
        <v>208</v>
      </c>
      <c r="D148" s="174" t="s">
        <v>162</v>
      </c>
      <c r="E148" s="175" t="s">
        <v>1191</v>
      </c>
      <c r="F148" s="262" t="s">
        <v>1192</v>
      </c>
      <c r="G148" s="262"/>
      <c r="H148" s="262"/>
      <c r="I148" s="262"/>
      <c r="J148" s="176" t="s">
        <v>189</v>
      </c>
      <c r="K148" s="159">
        <v>128.69399999999999</v>
      </c>
      <c r="L148" s="249">
        <v>0</v>
      </c>
      <c r="M148" s="249"/>
      <c r="N148" s="263">
        <f t="shared" si="5"/>
        <v>0</v>
      </c>
      <c r="O148" s="263"/>
      <c r="P148" s="263"/>
      <c r="Q148" s="263"/>
      <c r="R148" s="138"/>
      <c r="T148" s="160" t="s">
        <v>5</v>
      </c>
      <c r="U148" s="44" t="s">
        <v>39</v>
      </c>
      <c r="V148" s="36"/>
      <c r="W148" s="177">
        <f t="shared" si="6"/>
        <v>0</v>
      </c>
      <c r="X148" s="177">
        <v>0</v>
      </c>
      <c r="Y148" s="177">
        <f t="shared" si="7"/>
        <v>0</v>
      </c>
      <c r="Z148" s="177">
        <v>0</v>
      </c>
      <c r="AA148" s="178">
        <f t="shared" si="8"/>
        <v>0</v>
      </c>
      <c r="AR148" s="18" t="s">
        <v>175</v>
      </c>
      <c r="AT148" s="18" t="s">
        <v>162</v>
      </c>
      <c r="AU148" s="18" t="s">
        <v>88</v>
      </c>
      <c r="AY148" s="18" t="s">
        <v>170</v>
      </c>
      <c r="BE148" s="113">
        <f t="shared" si="9"/>
        <v>0</v>
      </c>
      <c r="BF148" s="113">
        <f t="shared" si="10"/>
        <v>0</v>
      </c>
      <c r="BG148" s="113">
        <f t="shared" si="11"/>
        <v>0</v>
      </c>
      <c r="BH148" s="113">
        <f t="shared" si="12"/>
        <v>0</v>
      </c>
      <c r="BI148" s="113">
        <f t="shared" si="13"/>
        <v>0</v>
      </c>
      <c r="BJ148" s="18" t="s">
        <v>88</v>
      </c>
      <c r="BK148" s="155">
        <f t="shared" si="14"/>
        <v>0</v>
      </c>
      <c r="BL148" s="18" t="s">
        <v>175</v>
      </c>
      <c r="BM148" s="18" t="s">
        <v>208</v>
      </c>
    </row>
    <row r="149" spans="2:65" s="1" customFormat="1" ht="22.5" customHeight="1">
      <c r="B149" s="135"/>
      <c r="C149" s="179" t="s">
        <v>475</v>
      </c>
      <c r="D149" s="179" t="s">
        <v>280</v>
      </c>
      <c r="E149" s="180" t="s">
        <v>1193</v>
      </c>
      <c r="F149" s="273" t="s">
        <v>1194</v>
      </c>
      <c r="G149" s="273"/>
      <c r="H149" s="273"/>
      <c r="I149" s="273"/>
      <c r="J149" s="181" t="s">
        <v>206</v>
      </c>
      <c r="K149" s="182">
        <v>218.78</v>
      </c>
      <c r="L149" s="274">
        <v>0</v>
      </c>
      <c r="M149" s="274"/>
      <c r="N149" s="275">
        <f t="shared" si="5"/>
        <v>0</v>
      </c>
      <c r="O149" s="263"/>
      <c r="P149" s="263"/>
      <c r="Q149" s="263"/>
      <c r="R149" s="138"/>
      <c r="T149" s="160" t="s">
        <v>5</v>
      </c>
      <c r="U149" s="44" t="s">
        <v>39</v>
      </c>
      <c r="V149" s="36"/>
      <c r="W149" s="177">
        <f t="shared" si="6"/>
        <v>0</v>
      </c>
      <c r="X149" s="177">
        <v>1</v>
      </c>
      <c r="Y149" s="177">
        <f t="shared" si="7"/>
        <v>218.78</v>
      </c>
      <c r="Z149" s="177">
        <v>0</v>
      </c>
      <c r="AA149" s="178">
        <f t="shared" si="8"/>
        <v>0</v>
      </c>
      <c r="AR149" s="18" t="s">
        <v>230</v>
      </c>
      <c r="AT149" s="18" t="s">
        <v>280</v>
      </c>
      <c r="AU149" s="18" t="s">
        <v>88</v>
      </c>
      <c r="AY149" s="18" t="s">
        <v>170</v>
      </c>
      <c r="BE149" s="113">
        <f t="shared" si="9"/>
        <v>0</v>
      </c>
      <c r="BF149" s="113">
        <f t="shared" si="10"/>
        <v>0</v>
      </c>
      <c r="BG149" s="113">
        <f t="shared" si="11"/>
        <v>0</v>
      </c>
      <c r="BH149" s="113">
        <f t="shared" si="12"/>
        <v>0</v>
      </c>
      <c r="BI149" s="113">
        <f t="shared" si="13"/>
        <v>0</v>
      </c>
      <c r="BJ149" s="18" t="s">
        <v>88</v>
      </c>
      <c r="BK149" s="155">
        <f t="shared" si="14"/>
        <v>0</v>
      </c>
      <c r="BL149" s="18" t="s">
        <v>175</v>
      </c>
      <c r="BM149" s="18" t="s">
        <v>475</v>
      </c>
    </row>
    <row r="150" spans="2:65" s="1" customFormat="1" ht="22.5" customHeight="1">
      <c r="B150" s="135"/>
      <c r="C150" s="174" t="s">
        <v>10</v>
      </c>
      <c r="D150" s="174" t="s">
        <v>162</v>
      </c>
      <c r="E150" s="175" t="s">
        <v>1195</v>
      </c>
      <c r="F150" s="262" t="s">
        <v>1196</v>
      </c>
      <c r="G150" s="262"/>
      <c r="H150" s="262"/>
      <c r="I150" s="262"/>
      <c r="J150" s="176" t="s">
        <v>189</v>
      </c>
      <c r="K150" s="159">
        <v>128.69399999999999</v>
      </c>
      <c r="L150" s="249">
        <v>0</v>
      </c>
      <c r="M150" s="249"/>
      <c r="N150" s="263">
        <f t="shared" si="5"/>
        <v>0</v>
      </c>
      <c r="O150" s="263"/>
      <c r="P150" s="263"/>
      <c r="Q150" s="263"/>
      <c r="R150" s="138"/>
      <c r="T150" s="160" t="s">
        <v>5</v>
      </c>
      <c r="U150" s="44" t="s">
        <v>39</v>
      </c>
      <c r="V150" s="36"/>
      <c r="W150" s="177">
        <f t="shared" si="6"/>
        <v>0</v>
      </c>
      <c r="X150" s="177">
        <v>0</v>
      </c>
      <c r="Y150" s="177">
        <f t="shared" si="7"/>
        <v>0</v>
      </c>
      <c r="Z150" s="177">
        <v>0</v>
      </c>
      <c r="AA150" s="178">
        <f t="shared" si="8"/>
        <v>0</v>
      </c>
      <c r="AR150" s="18" t="s">
        <v>175</v>
      </c>
      <c r="AT150" s="18" t="s">
        <v>162</v>
      </c>
      <c r="AU150" s="18" t="s">
        <v>88</v>
      </c>
      <c r="AY150" s="18" t="s">
        <v>170</v>
      </c>
      <c r="BE150" s="113">
        <f t="shared" si="9"/>
        <v>0</v>
      </c>
      <c r="BF150" s="113">
        <f t="shared" si="10"/>
        <v>0</v>
      </c>
      <c r="BG150" s="113">
        <f t="shared" si="11"/>
        <v>0</v>
      </c>
      <c r="BH150" s="113">
        <f t="shared" si="12"/>
        <v>0</v>
      </c>
      <c r="BI150" s="113">
        <f t="shared" si="13"/>
        <v>0</v>
      </c>
      <c r="BJ150" s="18" t="s">
        <v>88</v>
      </c>
      <c r="BK150" s="155">
        <f t="shared" si="14"/>
        <v>0</v>
      </c>
      <c r="BL150" s="18" t="s">
        <v>175</v>
      </c>
      <c r="BM150" s="18" t="s">
        <v>10</v>
      </c>
    </row>
    <row r="151" spans="2:65" s="10" customFormat="1" ht="29.85" customHeight="1">
      <c r="B151" s="164"/>
      <c r="C151" s="165"/>
      <c r="D151" s="173" t="s">
        <v>409</v>
      </c>
      <c r="E151" s="173"/>
      <c r="F151" s="173"/>
      <c r="G151" s="173"/>
      <c r="H151" s="173"/>
      <c r="I151" s="173"/>
      <c r="J151" s="173"/>
      <c r="K151" s="173"/>
      <c r="L151" s="173"/>
      <c r="M151" s="173"/>
      <c r="N151" s="267">
        <f>BK151</f>
        <v>0</v>
      </c>
      <c r="O151" s="268"/>
      <c r="P151" s="268"/>
      <c r="Q151" s="268"/>
      <c r="R151" s="166"/>
      <c r="T151" s="167"/>
      <c r="U151" s="165"/>
      <c r="V151" s="165"/>
      <c r="W151" s="168">
        <f>W152</f>
        <v>0</v>
      </c>
      <c r="X151" s="165"/>
      <c r="Y151" s="168">
        <f>Y152</f>
        <v>73.286245199999996</v>
      </c>
      <c r="Z151" s="165"/>
      <c r="AA151" s="169">
        <f>AA152</f>
        <v>0</v>
      </c>
      <c r="AR151" s="170" t="s">
        <v>77</v>
      </c>
      <c r="AT151" s="171" t="s">
        <v>71</v>
      </c>
      <c r="AU151" s="171" t="s">
        <v>77</v>
      </c>
      <c r="AY151" s="170" t="s">
        <v>170</v>
      </c>
      <c r="BK151" s="172">
        <f>BK152</f>
        <v>0</v>
      </c>
    </row>
    <row r="152" spans="2:65" s="1" customFormat="1" ht="44.25" customHeight="1">
      <c r="B152" s="135"/>
      <c r="C152" s="174" t="s">
        <v>275</v>
      </c>
      <c r="D152" s="174" t="s">
        <v>162</v>
      </c>
      <c r="E152" s="175" t="s">
        <v>1197</v>
      </c>
      <c r="F152" s="262" t="s">
        <v>1198</v>
      </c>
      <c r="G152" s="262"/>
      <c r="H152" s="262"/>
      <c r="I152" s="262"/>
      <c r="J152" s="176" t="s">
        <v>189</v>
      </c>
      <c r="K152" s="159">
        <v>38.76</v>
      </c>
      <c r="L152" s="249">
        <v>0</v>
      </c>
      <c r="M152" s="249"/>
      <c r="N152" s="263">
        <f>ROUND(L152*K152,3)</f>
        <v>0</v>
      </c>
      <c r="O152" s="263"/>
      <c r="P152" s="263"/>
      <c r="Q152" s="263"/>
      <c r="R152" s="138"/>
      <c r="T152" s="160" t="s">
        <v>5</v>
      </c>
      <c r="U152" s="44" t="s">
        <v>39</v>
      </c>
      <c r="V152" s="36"/>
      <c r="W152" s="177">
        <f>V152*K152</f>
        <v>0</v>
      </c>
      <c r="X152" s="177">
        <v>1.8907700000000001</v>
      </c>
      <c r="Y152" s="177">
        <f>X152*K152</f>
        <v>73.286245199999996</v>
      </c>
      <c r="Z152" s="177">
        <v>0</v>
      </c>
      <c r="AA152" s="178">
        <f>Z152*K152</f>
        <v>0</v>
      </c>
      <c r="AR152" s="18" t="s">
        <v>175</v>
      </c>
      <c r="AT152" s="18" t="s">
        <v>162</v>
      </c>
      <c r="AU152" s="18" t="s">
        <v>88</v>
      </c>
      <c r="AY152" s="18" t="s">
        <v>170</v>
      </c>
      <c r="BE152" s="113">
        <f>IF(U152="základná",N152,0)</f>
        <v>0</v>
      </c>
      <c r="BF152" s="113">
        <f>IF(U152="znížená",N152,0)</f>
        <v>0</v>
      </c>
      <c r="BG152" s="113">
        <f>IF(U152="zákl. prenesená",N152,0)</f>
        <v>0</v>
      </c>
      <c r="BH152" s="113">
        <f>IF(U152="zníž. prenesená",N152,0)</f>
        <v>0</v>
      </c>
      <c r="BI152" s="113">
        <f>IF(U152="nulová",N152,0)</f>
        <v>0</v>
      </c>
      <c r="BJ152" s="18" t="s">
        <v>88</v>
      </c>
      <c r="BK152" s="155">
        <f>ROUND(L152*K152,3)</f>
        <v>0</v>
      </c>
      <c r="BL152" s="18" t="s">
        <v>175</v>
      </c>
      <c r="BM152" s="18" t="s">
        <v>275</v>
      </c>
    </row>
    <row r="153" spans="2:65" s="10" customFormat="1" ht="29.85" customHeight="1">
      <c r="B153" s="164"/>
      <c r="C153" s="165"/>
      <c r="D153" s="173" t="s">
        <v>248</v>
      </c>
      <c r="E153" s="173"/>
      <c r="F153" s="173"/>
      <c r="G153" s="173"/>
      <c r="H153" s="173"/>
      <c r="I153" s="173"/>
      <c r="J153" s="173"/>
      <c r="K153" s="173"/>
      <c r="L153" s="173"/>
      <c r="M153" s="173"/>
      <c r="N153" s="267">
        <f>BK153</f>
        <v>0</v>
      </c>
      <c r="O153" s="268"/>
      <c r="P153" s="268"/>
      <c r="Q153" s="268"/>
      <c r="R153" s="166"/>
      <c r="T153" s="167"/>
      <c r="U153" s="165"/>
      <c r="V153" s="165"/>
      <c r="W153" s="168">
        <f>SUM(W154:W155)</f>
        <v>0</v>
      </c>
      <c r="X153" s="165"/>
      <c r="Y153" s="168">
        <f>SUM(Y154:Y155)</f>
        <v>0.98064450000000003</v>
      </c>
      <c r="Z153" s="165"/>
      <c r="AA153" s="169">
        <f>SUM(AA154:AA155)</f>
        <v>0</v>
      </c>
      <c r="AR153" s="170" t="s">
        <v>77</v>
      </c>
      <c r="AT153" s="171" t="s">
        <v>71</v>
      </c>
      <c r="AU153" s="171" t="s">
        <v>77</v>
      </c>
      <c r="AY153" s="170" t="s">
        <v>170</v>
      </c>
      <c r="BK153" s="172">
        <f>SUM(BK154:BK155)</f>
        <v>0</v>
      </c>
    </row>
    <row r="154" spans="2:65" s="1" customFormat="1" ht="31.5" customHeight="1">
      <c r="B154" s="135"/>
      <c r="C154" s="174" t="s">
        <v>279</v>
      </c>
      <c r="D154" s="174" t="s">
        <v>162</v>
      </c>
      <c r="E154" s="175" t="s">
        <v>293</v>
      </c>
      <c r="F154" s="262" t="s">
        <v>1199</v>
      </c>
      <c r="G154" s="262"/>
      <c r="H154" s="262"/>
      <c r="I154" s="262"/>
      <c r="J154" s="176" t="s">
        <v>184</v>
      </c>
      <c r="K154" s="159">
        <v>1.65</v>
      </c>
      <c r="L154" s="249">
        <v>0</v>
      </c>
      <c r="M154" s="249"/>
      <c r="N154" s="263">
        <f>ROUND(L154*K154,3)</f>
        <v>0</v>
      </c>
      <c r="O154" s="263"/>
      <c r="P154" s="263"/>
      <c r="Q154" s="263"/>
      <c r="R154" s="138"/>
      <c r="T154" s="160" t="s">
        <v>5</v>
      </c>
      <c r="U154" s="44" t="s">
        <v>39</v>
      </c>
      <c r="V154" s="36"/>
      <c r="W154" s="177">
        <f>V154*K154</f>
        <v>0</v>
      </c>
      <c r="X154" s="177">
        <v>0.27994000000000002</v>
      </c>
      <c r="Y154" s="177">
        <f>X154*K154</f>
        <v>0.46190100000000001</v>
      </c>
      <c r="Z154" s="177">
        <v>0</v>
      </c>
      <c r="AA154" s="178">
        <f>Z154*K154</f>
        <v>0</v>
      </c>
      <c r="AR154" s="18" t="s">
        <v>175</v>
      </c>
      <c r="AT154" s="18" t="s">
        <v>162</v>
      </c>
      <c r="AU154" s="18" t="s">
        <v>88</v>
      </c>
      <c r="AY154" s="18" t="s">
        <v>170</v>
      </c>
      <c r="BE154" s="113">
        <f>IF(U154="základná",N154,0)</f>
        <v>0</v>
      </c>
      <c r="BF154" s="113">
        <f>IF(U154="znížená",N154,0)</f>
        <v>0</v>
      </c>
      <c r="BG154" s="113">
        <f>IF(U154="zákl. prenesená",N154,0)</f>
        <v>0</v>
      </c>
      <c r="BH154" s="113">
        <f>IF(U154="zníž. prenesená",N154,0)</f>
        <v>0</v>
      </c>
      <c r="BI154" s="113">
        <f>IF(U154="nulová",N154,0)</f>
        <v>0</v>
      </c>
      <c r="BJ154" s="18" t="s">
        <v>88</v>
      </c>
      <c r="BK154" s="155">
        <f>ROUND(L154*K154,3)</f>
        <v>0</v>
      </c>
      <c r="BL154" s="18" t="s">
        <v>175</v>
      </c>
      <c r="BM154" s="18" t="s">
        <v>279</v>
      </c>
    </row>
    <row r="155" spans="2:65" s="1" customFormat="1" ht="22.5" customHeight="1">
      <c r="B155" s="135"/>
      <c r="C155" s="174" t="s">
        <v>488</v>
      </c>
      <c r="D155" s="174" t="s">
        <v>162</v>
      </c>
      <c r="E155" s="175" t="s">
        <v>1200</v>
      </c>
      <c r="F155" s="262" t="s">
        <v>1201</v>
      </c>
      <c r="G155" s="262"/>
      <c r="H155" s="262"/>
      <c r="I155" s="262"/>
      <c r="J155" s="176" t="s">
        <v>184</v>
      </c>
      <c r="K155" s="159">
        <v>1.65</v>
      </c>
      <c r="L155" s="249">
        <v>0</v>
      </c>
      <c r="M155" s="249"/>
      <c r="N155" s="263">
        <f>ROUND(L155*K155,3)</f>
        <v>0</v>
      </c>
      <c r="O155" s="263"/>
      <c r="P155" s="263"/>
      <c r="Q155" s="263"/>
      <c r="R155" s="138"/>
      <c r="T155" s="160" t="s">
        <v>5</v>
      </c>
      <c r="U155" s="44" t="s">
        <v>39</v>
      </c>
      <c r="V155" s="36"/>
      <c r="W155" s="177">
        <f>V155*K155</f>
        <v>0</v>
      </c>
      <c r="X155" s="177">
        <v>0.31439</v>
      </c>
      <c r="Y155" s="177">
        <f>X155*K155</f>
        <v>0.51874350000000002</v>
      </c>
      <c r="Z155" s="177">
        <v>0</v>
      </c>
      <c r="AA155" s="178">
        <f>Z155*K155</f>
        <v>0</v>
      </c>
      <c r="AR155" s="18" t="s">
        <v>175</v>
      </c>
      <c r="AT155" s="18" t="s">
        <v>162</v>
      </c>
      <c r="AU155" s="18" t="s">
        <v>88</v>
      </c>
      <c r="AY155" s="18" t="s">
        <v>170</v>
      </c>
      <c r="BE155" s="113">
        <f>IF(U155="základná",N155,0)</f>
        <v>0</v>
      </c>
      <c r="BF155" s="113">
        <f>IF(U155="znížená",N155,0)</f>
        <v>0</v>
      </c>
      <c r="BG155" s="113">
        <f>IF(U155="zákl. prenesená",N155,0)</f>
        <v>0</v>
      </c>
      <c r="BH155" s="113">
        <f>IF(U155="zníž. prenesená",N155,0)</f>
        <v>0</v>
      </c>
      <c r="BI155" s="113">
        <f>IF(U155="nulová",N155,0)</f>
        <v>0</v>
      </c>
      <c r="BJ155" s="18" t="s">
        <v>88</v>
      </c>
      <c r="BK155" s="155">
        <f>ROUND(L155*K155,3)</f>
        <v>0</v>
      </c>
      <c r="BL155" s="18" t="s">
        <v>175</v>
      </c>
      <c r="BM155" s="18" t="s">
        <v>488</v>
      </c>
    </row>
    <row r="156" spans="2:65" s="10" customFormat="1" ht="29.85" customHeight="1">
      <c r="B156" s="164"/>
      <c r="C156" s="165"/>
      <c r="D156" s="173" t="s">
        <v>410</v>
      </c>
      <c r="E156" s="173"/>
      <c r="F156" s="173"/>
      <c r="G156" s="173"/>
      <c r="H156" s="173"/>
      <c r="I156" s="173"/>
      <c r="J156" s="173"/>
      <c r="K156" s="173"/>
      <c r="L156" s="173"/>
      <c r="M156" s="173"/>
      <c r="N156" s="267">
        <f>BK156</f>
        <v>0</v>
      </c>
      <c r="O156" s="268"/>
      <c r="P156" s="268"/>
      <c r="Q156" s="268"/>
      <c r="R156" s="166"/>
      <c r="T156" s="167"/>
      <c r="U156" s="165"/>
      <c r="V156" s="165"/>
      <c r="W156" s="168">
        <f>SUM(W157:W158)</f>
        <v>0</v>
      </c>
      <c r="X156" s="165"/>
      <c r="Y156" s="168">
        <f>SUM(Y157:Y158)</f>
        <v>0.79901536000000006</v>
      </c>
      <c r="Z156" s="165"/>
      <c r="AA156" s="169">
        <f>SUM(AA157:AA158)</f>
        <v>0</v>
      </c>
      <c r="AR156" s="170" t="s">
        <v>77</v>
      </c>
      <c r="AT156" s="171" t="s">
        <v>71</v>
      </c>
      <c r="AU156" s="171" t="s">
        <v>77</v>
      </c>
      <c r="AY156" s="170" t="s">
        <v>170</v>
      </c>
      <c r="BK156" s="172">
        <f>SUM(BK157:BK158)</f>
        <v>0</v>
      </c>
    </row>
    <row r="157" spans="2:65" s="1" customFormat="1" ht="31.5" customHeight="1">
      <c r="B157" s="135"/>
      <c r="C157" s="174" t="s">
        <v>492</v>
      </c>
      <c r="D157" s="174" t="s">
        <v>162</v>
      </c>
      <c r="E157" s="175" t="s">
        <v>1202</v>
      </c>
      <c r="F157" s="262" t="s">
        <v>1203</v>
      </c>
      <c r="G157" s="262"/>
      <c r="H157" s="262"/>
      <c r="I157" s="262"/>
      <c r="J157" s="176" t="s">
        <v>189</v>
      </c>
      <c r="K157" s="159">
        <v>0.33</v>
      </c>
      <c r="L157" s="249">
        <v>0</v>
      </c>
      <c r="M157" s="249"/>
      <c r="N157" s="263">
        <f>ROUND(L157*K157,3)</f>
        <v>0</v>
      </c>
      <c r="O157" s="263"/>
      <c r="P157" s="263"/>
      <c r="Q157" s="263"/>
      <c r="R157" s="138"/>
      <c r="T157" s="160" t="s">
        <v>5</v>
      </c>
      <c r="U157" s="44" t="s">
        <v>39</v>
      </c>
      <c r="V157" s="36"/>
      <c r="W157" s="177">
        <f>V157*K157</f>
        <v>0</v>
      </c>
      <c r="X157" s="177">
        <v>2.3264800000000001</v>
      </c>
      <c r="Y157" s="177">
        <f>X157*K157</f>
        <v>0.76773840000000004</v>
      </c>
      <c r="Z157" s="177">
        <v>0</v>
      </c>
      <c r="AA157" s="178">
        <f>Z157*K157</f>
        <v>0</v>
      </c>
      <c r="AR157" s="18" t="s">
        <v>175</v>
      </c>
      <c r="AT157" s="18" t="s">
        <v>162</v>
      </c>
      <c r="AU157" s="18" t="s">
        <v>88</v>
      </c>
      <c r="AY157" s="18" t="s">
        <v>170</v>
      </c>
      <c r="BE157" s="113">
        <f>IF(U157="základná",N157,0)</f>
        <v>0</v>
      </c>
      <c r="BF157" s="113">
        <f>IF(U157="znížená",N157,0)</f>
        <v>0</v>
      </c>
      <c r="BG157" s="113">
        <f>IF(U157="zákl. prenesená",N157,0)</f>
        <v>0</v>
      </c>
      <c r="BH157" s="113">
        <f>IF(U157="zníž. prenesená",N157,0)</f>
        <v>0</v>
      </c>
      <c r="BI157" s="113">
        <f>IF(U157="nulová",N157,0)</f>
        <v>0</v>
      </c>
      <c r="BJ157" s="18" t="s">
        <v>88</v>
      </c>
      <c r="BK157" s="155">
        <f>ROUND(L157*K157,3)</f>
        <v>0</v>
      </c>
      <c r="BL157" s="18" t="s">
        <v>175</v>
      </c>
      <c r="BM157" s="18" t="s">
        <v>492</v>
      </c>
    </row>
    <row r="158" spans="2:65" s="1" customFormat="1" ht="44.25" customHeight="1">
      <c r="B158" s="135"/>
      <c r="C158" s="174" t="s">
        <v>611</v>
      </c>
      <c r="D158" s="174" t="s">
        <v>162</v>
      </c>
      <c r="E158" s="175" t="s">
        <v>1204</v>
      </c>
      <c r="F158" s="262" t="s">
        <v>1205</v>
      </c>
      <c r="G158" s="262"/>
      <c r="H158" s="262"/>
      <c r="I158" s="262"/>
      <c r="J158" s="176" t="s">
        <v>206</v>
      </c>
      <c r="K158" s="159">
        <v>2.5999999999999999E-2</v>
      </c>
      <c r="L158" s="249">
        <v>0</v>
      </c>
      <c r="M158" s="249"/>
      <c r="N158" s="263">
        <f>ROUND(L158*K158,3)</f>
        <v>0</v>
      </c>
      <c r="O158" s="263"/>
      <c r="P158" s="263"/>
      <c r="Q158" s="263"/>
      <c r="R158" s="138"/>
      <c r="T158" s="160" t="s">
        <v>5</v>
      </c>
      <c r="U158" s="44" t="s">
        <v>39</v>
      </c>
      <c r="V158" s="36"/>
      <c r="W158" s="177">
        <f>V158*K158</f>
        <v>0</v>
      </c>
      <c r="X158" s="177">
        <v>1.20296</v>
      </c>
      <c r="Y158" s="177">
        <f>X158*K158</f>
        <v>3.1276959999999999E-2</v>
      </c>
      <c r="Z158" s="177">
        <v>0</v>
      </c>
      <c r="AA158" s="178">
        <f>Z158*K158</f>
        <v>0</v>
      </c>
      <c r="AR158" s="18" t="s">
        <v>175</v>
      </c>
      <c r="AT158" s="18" t="s">
        <v>162</v>
      </c>
      <c r="AU158" s="18" t="s">
        <v>88</v>
      </c>
      <c r="AY158" s="18" t="s">
        <v>170</v>
      </c>
      <c r="BE158" s="113">
        <f>IF(U158="základná",N158,0)</f>
        <v>0</v>
      </c>
      <c r="BF158" s="113">
        <f>IF(U158="znížená",N158,0)</f>
        <v>0</v>
      </c>
      <c r="BG158" s="113">
        <f>IF(U158="zákl. prenesená",N158,0)</f>
        <v>0</v>
      </c>
      <c r="BH158" s="113">
        <f>IF(U158="zníž. prenesená",N158,0)</f>
        <v>0</v>
      </c>
      <c r="BI158" s="113">
        <f>IF(U158="nulová",N158,0)</f>
        <v>0</v>
      </c>
      <c r="BJ158" s="18" t="s">
        <v>88</v>
      </c>
      <c r="BK158" s="155">
        <f>ROUND(L158*K158,3)</f>
        <v>0</v>
      </c>
      <c r="BL158" s="18" t="s">
        <v>175</v>
      </c>
      <c r="BM158" s="18" t="s">
        <v>611</v>
      </c>
    </row>
    <row r="159" spans="2:65" s="10" customFormat="1" ht="29.85" customHeight="1">
      <c r="B159" s="164"/>
      <c r="C159" s="165"/>
      <c r="D159" s="173" t="s">
        <v>690</v>
      </c>
      <c r="E159" s="173"/>
      <c r="F159" s="173"/>
      <c r="G159" s="173"/>
      <c r="H159" s="173"/>
      <c r="I159" s="173"/>
      <c r="J159" s="173"/>
      <c r="K159" s="173"/>
      <c r="L159" s="173"/>
      <c r="M159" s="173"/>
      <c r="N159" s="267">
        <f>BK159</f>
        <v>0</v>
      </c>
      <c r="O159" s="268"/>
      <c r="P159" s="268"/>
      <c r="Q159" s="268"/>
      <c r="R159" s="166"/>
      <c r="T159" s="167"/>
      <c r="U159" s="165"/>
      <c r="V159" s="165"/>
      <c r="W159" s="168">
        <f>SUM(W160:W187)</f>
        <v>0</v>
      </c>
      <c r="X159" s="165"/>
      <c r="Y159" s="168">
        <f>SUM(Y160:Y187)</f>
        <v>1.4789099999999999</v>
      </c>
      <c r="Z159" s="165"/>
      <c r="AA159" s="169">
        <f>SUM(AA160:AA187)</f>
        <v>0</v>
      </c>
      <c r="AR159" s="170" t="s">
        <v>77</v>
      </c>
      <c r="AT159" s="171" t="s">
        <v>71</v>
      </c>
      <c r="AU159" s="171" t="s">
        <v>77</v>
      </c>
      <c r="AY159" s="170" t="s">
        <v>170</v>
      </c>
      <c r="BK159" s="172">
        <f>SUM(BK160:BK187)</f>
        <v>0</v>
      </c>
    </row>
    <row r="160" spans="2:65" s="1" customFormat="1" ht="31.5" customHeight="1">
      <c r="B160" s="135"/>
      <c r="C160" s="174" t="s">
        <v>615</v>
      </c>
      <c r="D160" s="174" t="s">
        <v>162</v>
      </c>
      <c r="E160" s="175" t="s">
        <v>698</v>
      </c>
      <c r="F160" s="262" t="s">
        <v>699</v>
      </c>
      <c r="G160" s="262"/>
      <c r="H160" s="262"/>
      <c r="I160" s="262"/>
      <c r="J160" s="176" t="s">
        <v>180</v>
      </c>
      <c r="K160" s="159">
        <v>81</v>
      </c>
      <c r="L160" s="249">
        <v>0</v>
      </c>
      <c r="M160" s="249"/>
      <c r="N160" s="263">
        <f t="shared" ref="N160:N187" si="15">ROUND(L160*K160,3)</f>
        <v>0</v>
      </c>
      <c r="O160" s="263"/>
      <c r="P160" s="263"/>
      <c r="Q160" s="263"/>
      <c r="R160" s="138"/>
      <c r="T160" s="160" t="s">
        <v>5</v>
      </c>
      <c r="U160" s="44" t="s">
        <v>39</v>
      </c>
      <c r="V160" s="36"/>
      <c r="W160" s="177">
        <f t="shared" ref="W160:W187" si="16">V160*K160</f>
        <v>0</v>
      </c>
      <c r="X160" s="177">
        <v>0</v>
      </c>
      <c r="Y160" s="177">
        <f t="shared" ref="Y160:Y187" si="17">X160*K160</f>
        <v>0</v>
      </c>
      <c r="Z160" s="177">
        <v>0</v>
      </c>
      <c r="AA160" s="178">
        <f t="shared" ref="AA160:AA187" si="18">Z160*K160</f>
        <v>0</v>
      </c>
      <c r="AR160" s="18" t="s">
        <v>175</v>
      </c>
      <c r="AT160" s="18" t="s">
        <v>162</v>
      </c>
      <c r="AU160" s="18" t="s">
        <v>88</v>
      </c>
      <c r="AY160" s="18" t="s">
        <v>170</v>
      </c>
      <c r="BE160" s="113">
        <f t="shared" ref="BE160:BE187" si="19">IF(U160="základná",N160,0)</f>
        <v>0</v>
      </c>
      <c r="BF160" s="113">
        <f t="shared" ref="BF160:BF187" si="20">IF(U160="znížená",N160,0)</f>
        <v>0</v>
      </c>
      <c r="BG160" s="113">
        <f t="shared" ref="BG160:BG187" si="21">IF(U160="zákl. prenesená",N160,0)</f>
        <v>0</v>
      </c>
      <c r="BH160" s="113">
        <f t="shared" ref="BH160:BH187" si="22">IF(U160="zníž. prenesená",N160,0)</f>
        <v>0</v>
      </c>
      <c r="BI160" s="113">
        <f t="shared" ref="BI160:BI187" si="23">IF(U160="nulová",N160,0)</f>
        <v>0</v>
      </c>
      <c r="BJ160" s="18" t="s">
        <v>88</v>
      </c>
      <c r="BK160" s="155">
        <f t="shared" ref="BK160:BK187" si="24">ROUND(L160*K160,3)</f>
        <v>0</v>
      </c>
      <c r="BL160" s="18" t="s">
        <v>175</v>
      </c>
      <c r="BM160" s="18" t="s">
        <v>615</v>
      </c>
    </row>
    <row r="161" spans="2:65" s="1" customFormat="1" ht="31.5" customHeight="1">
      <c r="B161" s="135"/>
      <c r="C161" s="179" t="s">
        <v>539</v>
      </c>
      <c r="D161" s="179" t="s">
        <v>280</v>
      </c>
      <c r="E161" s="180" t="s">
        <v>700</v>
      </c>
      <c r="F161" s="273" t="s">
        <v>701</v>
      </c>
      <c r="G161" s="273"/>
      <c r="H161" s="273"/>
      <c r="I161" s="273"/>
      <c r="J161" s="181" t="s">
        <v>180</v>
      </c>
      <c r="K161" s="182">
        <v>81</v>
      </c>
      <c r="L161" s="274">
        <v>0</v>
      </c>
      <c r="M161" s="274"/>
      <c r="N161" s="275">
        <f t="shared" si="15"/>
        <v>0</v>
      </c>
      <c r="O161" s="263"/>
      <c r="P161" s="263"/>
      <c r="Q161" s="263"/>
      <c r="R161" s="138"/>
      <c r="T161" s="160" t="s">
        <v>5</v>
      </c>
      <c r="U161" s="44" t="s">
        <v>39</v>
      </c>
      <c r="V161" s="36"/>
      <c r="W161" s="177">
        <f t="shared" si="16"/>
        <v>0</v>
      </c>
      <c r="X161" s="177">
        <v>1.9000000000000001E-4</v>
      </c>
      <c r="Y161" s="177">
        <f t="shared" si="17"/>
        <v>1.5390000000000001E-2</v>
      </c>
      <c r="Z161" s="177">
        <v>0</v>
      </c>
      <c r="AA161" s="178">
        <f t="shared" si="18"/>
        <v>0</v>
      </c>
      <c r="AR161" s="18" t="s">
        <v>230</v>
      </c>
      <c r="AT161" s="18" t="s">
        <v>280</v>
      </c>
      <c r="AU161" s="18" t="s">
        <v>88</v>
      </c>
      <c r="AY161" s="18" t="s">
        <v>170</v>
      </c>
      <c r="BE161" s="113">
        <f t="shared" si="19"/>
        <v>0</v>
      </c>
      <c r="BF161" s="113">
        <f t="shared" si="20"/>
        <v>0</v>
      </c>
      <c r="BG161" s="113">
        <f t="shared" si="21"/>
        <v>0</v>
      </c>
      <c r="BH161" s="113">
        <f t="shared" si="22"/>
        <v>0</v>
      </c>
      <c r="BI161" s="113">
        <f t="shared" si="23"/>
        <v>0</v>
      </c>
      <c r="BJ161" s="18" t="s">
        <v>88</v>
      </c>
      <c r="BK161" s="155">
        <f t="shared" si="24"/>
        <v>0</v>
      </c>
      <c r="BL161" s="18" t="s">
        <v>175</v>
      </c>
      <c r="BM161" s="18" t="s">
        <v>539</v>
      </c>
    </row>
    <row r="162" spans="2:65" s="1" customFormat="1" ht="44.25" customHeight="1">
      <c r="B162" s="135"/>
      <c r="C162" s="174" t="s">
        <v>523</v>
      </c>
      <c r="D162" s="174" t="s">
        <v>162</v>
      </c>
      <c r="E162" s="175" t="s">
        <v>1206</v>
      </c>
      <c r="F162" s="262" t="s">
        <v>1207</v>
      </c>
      <c r="G162" s="262"/>
      <c r="H162" s="262"/>
      <c r="I162" s="262"/>
      <c r="J162" s="176" t="s">
        <v>180</v>
      </c>
      <c r="K162" s="159">
        <v>31</v>
      </c>
      <c r="L162" s="249">
        <v>0</v>
      </c>
      <c r="M162" s="249"/>
      <c r="N162" s="263">
        <f t="shared" si="15"/>
        <v>0</v>
      </c>
      <c r="O162" s="263"/>
      <c r="P162" s="263"/>
      <c r="Q162" s="263"/>
      <c r="R162" s="138"/>
      <c r="T162" s="160" t="s">
        <v>5</v>
      </c>
      <c r="U162" s="44" t="s">
        <v>39</v>
      </c>
      <c r="V162" s="36"/>
      <c r="W162" s="177">
        <f t="shared" si="16"/>
        <v>0</v>
      </c>
      <c r="X162" s="177">
        <v>1.0000000000000001E-5</v>
      </c>
      <c r="Y162" s="177">
        <f t="shared" si="17"/>
        <v>3.1E-4</v>
      </c>
      <c r="Z162" s="177">
        <v>0</v>
      </c>
      <c r="AA162" s="178">
        <f t="shared" si="18"/>
        <v>0</v>
      </c>
      <c r="AR162" s="18" t="s">
        <v>175</v>
      </c>
      <c r="AT162" s="18" t="s">
        <v>162</v>
      </c>
      <c r="AU162" s="18" t="s">
        <v>88</v>
      </c>
      <c r="AY162" s="18" t="s">
        <v>170</v>
      </c>
      <c r="BE162" s="113">
        <f t="shared" si="19"/>
        <v>0</v>
      </c>
      <c r="BF162" s="113">
        <f t="shared" si="20"/>
        <v>0</v>
      </c>
      <c r="BG162" s="113">
        <f t="shared" si="21"/>
        <v>0</v>
      </c>
      <c r="BH162" s="113">
        <f t="shared" si="22"/>
        <v>0</v>
      </c>
      <c r="BI162" s="113">
        <f t="shared" si="23"/>
        <v>0</v>
      </c>
      <c r="BJ162" s="18" t="s">
        <v>88</v>
      </c>
      <c r="BK162" s="155">
        <f t="shared" si="24"/>
        <v>0</v>
      </c>
      <c r="BL162" s="18" t="s">
        <v>175</v>
      </c>
      <c r="BM162" s="18" t="s">
        <v>523</v>
      </c>
    </row>
    <row r="163" spans="2:65" s="1" customFormat="1" ht="31.5" customHeight="1">
      <c r="B163" s="135"/>
      <c r="C163" s="179" t="s">
        <v>519</v>
      </c>
      <c r="D163" s="179" t="s">
        <v>280</v>
      </c>
      <c r="E163" s="180" t="s">
        <v>1208</v>
      </c>
      <c r="F163" s="273" t="s">
        <v>1209</v>
      </c>
      <c r="G163" s="273"/>
      <c r="H163" s="273"/>
      <c r="I163" s="273"/>
      <c r="J163" s="181" t="s">
        <v>174</v>
      </c>
      <c r="K163" s="182">
        <v>7</v>
      </c>
      <c r="L163" s="274">
        <v>0</v>
      </c>
      <c r="M163" s="274"/>
      <c r="N163" s="275">
        <f t="shared" si="15"/>
        <v>0</v>
      </c>
      <c r="O163" s="263"/>
      <c r="P163" s="263"/>
      <c r="Q163" s="263"/>
      <c r="R163" s="138"/>
      <c r="T163" s="160" t="s">
        <v>5</v>
      </c>
      <c r="U163" s="44" t="s">
        <v>39</v>
      </c>
      <c r="V163" s="36"/>
      <c r="W163" s="177">
        <f t="shared" si="16"/>
        <v>0</v>
      </c>
      <c r="X163" s="177">
        <v>6.4400000000000004E-3</v>
      </c>
      <c r="Y163" s="177">
        <f t="shared" si="17"/>
        <v>4.5080000000000002E-2</v>
      </c>
      <c r="Z163" s="177">
        <v>0</v>
      </c>
      <c r="AA163" s="178">
        <f t="shared" si="18"/>
        <v>0</v>
      </c>
      <c r="AR163" s="18" t="s">
        <v>230</v>
      </c>
      <c r="AT163" s="18" t="s">
        <v>280</v>
      </c>
      <c r="AU163" s="18" t="s">
        <v>88</v>
      </c>
      <c r="AY163" s="18" t="s">
        <v>170</v>
      </c>
      <c r="BE163" s="113">
        <f t="shared" si="19"/>
        <v>0</v>
      </c>
      <c r="BF163" s="113">
        <f t="shared" si="20"/>
        <v>0</v>
      </c>
      <c r="BG163" s="113">
        <f t="shared" si="21"/>
        <v>0</v>
      </c>
      <c r="BH163" s="113">
        <f t="shared" si="22"/>
        <v>0</v>
      </c>
      <c r="BI163" s="113">
        <f t="shared" si="23"/>
        <v>0</v>
      </c>
      <c r="BJ163" s="18" t="s">
        <v>88</v>
      </c>
      <c r="BK163" s="155">
        <f t="shared" si="24"/>
        <v>0</v>
      </c>
      <c r="BL163" s="18" t="s">
        <v>175</v>
      </c>
      <c r="BM163" s="18" t="s">
        <v>519</v>
      </c>
    </row>
    <row r="164" spans="2:65" s="1" customFormat="1" ht="31.5" customHeight="1">
      <c r="B164" s="135"/>
      <c r="C164" s="179" t="s">
        <v>533</v>
      </c>
      <c r="D164" s="179" t="s">
        <v>280</v>
      </c>
      <c r="E164" s="180" t="s">
        <v>1210</v>
      </c>
      <c r="F164" s="273" t="s">
        <v>1211</v>
      </c>
      <c r="G164" s="273"/>
      <c r="H164" s="273"/>
      <c r="I164" s="273"/>
      <c r="J164" s="181" t="s">
        <v>174</v>
      </c>
      <c r="K164" s="182">
        <v>3</v>
      </c>
      <c r="L164" s="274">
        <v>0</v>
      </c>
      <c r="M164" s="274"/>
      <c r="N164" s="275">
        <f t="shared" si="15"/>
        <v>0</v>
      </c>
      <c r="O164" s="263"/>
      <c r="P164" s="263"/>
      <c r="Q164" s="263"/>
      <c r="R164" s="138"/>
      <c r="T164" s="160" t="s">
        <v>5</v>
      </c>
      <c r="U164" s="44" t="s">
        <v>39</v>
      </c>
      <c r="V164" s="36"/>
      <c r="W164" s="177">
        <f t="shared" si="16"/>
        <v>0</v>
      </c>
      <c r="X164" s="177">
        <v>9.5099999999999994E-3</v>
      </c>
      <c r="Y164" s="177">
        <f t="shared" si="17"/>
        <v>2.853E-2</v>
      </c>
      <c r="Z164" s="177">
        <v>0</v>
      </c>
      <c r="AA164" s="178">
        <f t="shared" si="18"/>
        <v>0</v>
      </c>
      <c r="AR164" s="18" t="s">
        <v>230</v>
      </c>
      <c r="AT164" s="18" t="s">
        <v>280</v>
      </c>
      <c r="AU164" s="18" t="s">
        <v>88</v>
      </c>
      <c r="AY164" s="18" t="s">
        <v>170</v>
      </c>
      <c r="BE164" s="113">
        <f t="shared" si="19"/>
        <v>0</v>
      </c>
      <c r="BF164" s="113">
        <f t="shared" si="20"/>
        <v>0</v>
      </c>
      <c r="BG164" s="113">
        <f t="shared" si="21"/>
        <v>0</v>
      </c>
      <c r="BH164" s="113">
        <f t="shared" si="22"/>
        <v>0</v>
      </c>
      <c r="BI164" s="113">
        <f t="shared" si="23"/>
        <v>0</v>
      </c>
      <c r="BJ164" s="18" t="s">
        <v>88</v>
      </c>
      <c r="BK164" s="155">
        <f t="shared" si="24"/>
        <v>0</v>
      </c>
      <c r="BL164" s="18" t="s">
        <v>175</v>
      </c>
      <c r="BM164" s="18" t="s">
        <v>533</v>
      </c>
    </row>
    <row r="165" spans="2:65" s="1" customFormat="1" ht="31.5" customHeight="1">
      <c r="B165" s="135"/>
      <c r="C165" s="179" t="s">
        <v>537</v>
      </c>
      <c r="D165" s="179" t="s">
        <v>280</v>
      </c>
      <c r="E165" s="180" t="s">
        <v>1212</v>
      </c>
      <c r="F165" s="273" t="s">
        <v>1213</v>
      </c>
      <c r="G165" s="273"/>
      <c r="H165" s="273"/>
      <c r="I165" s="273"/>
      <c r="J165" s="181" t="s">
        <v>174</v>
      </c>
      <c r="K165" s="182">
        <v>6</v>
      </c>
      <c r="L165" s="274">
        <v>0</v>
      </c>
      <c r="M165" s="274"/>
      <c r="N165" s="275">
        <f t="shared" si="15"/>
        <v>0</v>
      </c>
      <c r="O165" s="263"/>
      <c r="P165" s="263"/>
      <c r="Q165" s="263"/>
      <c r="R165" s="138"/>
      <c r="T165" s="160" t="s">
        <v>5</v>
      </c>
      <c r="U165" s="44" t="s">
        <v>39</v>
      </c>
      <c r="V165" s="36"/>
      <c r="W165" s="177">
        <f t="shared" si="16"/>
        <v>0</v>
      </c>
      <c r="X165" s="177">
        <v>3.3899999999999998E-3</v>
      </c>
      <c r="Y165" s="177">
        <f t="shared" si="17"/>
        <v>2.0339999999999997E-2</v>
      </c>
      <c r="Z165" s="177">
        <v>0</v>
      </c>
      <c r="AA165" s="178">
        <f t="shared" si="18"/>
        <v>0</v>
      </c>
      <c r="AR165" s="18" t="s">
        <v>230</v>
      </c>
      <c r="AT165" s="18" t="s">
        <v>280</v>
      </c>
      <c r="AU165" s="18" t="s">
        <v>88</v>
      </c>
      <c r="AY165" s="18" t="s">
        <v>170</v>
      </c>
      <c r="BE165" s="113">
        <f t="shared" si="19"/>
        <v>0</v>
      </c>
      <c r="BF165" s="113">
        <f t="shared" si="20"/>
        <v>0</v>
      </c>
      <c r="BG165" s="113">
        <f t="shared" si="21"/>
        <v>0</v>
      </c>
      <c r="BH165" s="113">
        <f t="shared" si="22"/>
        <v>0</v>
      </c>
      <c r="BI165" s="113">
        <f t="shared" si="23"/>
        <v>0</v>
      </c>
      <c r="BJ165" s="18" t="s">
        <v>88</v>
      </c>
      <c r="BK165" s="155">
        <f t="shared" si="24"/>
        <v>0</v>
      </c>
      <c r="BL165" s="18" t="s">
        <v>175</v>
      </c>
      <c r="BM165" s="18" t="s">
        <v>537</v>
      </c>
    </row>
    <row r="166" spans="2:65" s="1" customFormat="1" ht="31.5" customHeight="1">
      <c r="B166" s="135"/>
      <c r="C166" s="179" t="s">
        <v>562</v>
      </c>
      <c r="D166" s="179" t="s">
        <v>280</v>
      </c>
      <c r="E166" s="180" t="s">
        <v>1214</v>
      </c>
      <c r="F166" s="273" t="s">
        <v>1215</v>
      </c>
      <c r="G166" s="273"/>
      <c r="H166" s="273"/>
      <c r="I166" s="273"/>
      <c r="J166" s="181" t="s">
        <v>174</v>
      </c>
      <c r="K166" s="182">
        <v>4</v>
      </c>
      <c r="L166" s="274">
        <v>0</v>
      </c>
      <c r="M166" s="274"/>
      <c r="N166" s="275">
        <f t="shared" si="15"/>
        <v>0</v>
      </c>
      <c r="O166" s="263"/>
      <c r="P166" s="263"/>
      <c r="Q166" s="263"/>
      <c r="R166" s="138"/>
      <c r="T166" s="160" t="s">
        <v>5</v>
      </c>
      <c r="U166" s="44" t="s">
        <v>39</v>
      </c>
      <c r="V166" s="36"/>
      <c r="W166" s="177">
        <f t="shared" si="16"/>
        <v>0</v>
      </c>
      <c r="X166" s="177">
        <v>1.8699999999999999E-3</v>
      </c>
      <c r="Y166" s="177">
        <f t="shared" si="17"/>
        <v>7.4799999999999997E-3</v>
      </c>
      <c r="Z166" s="177">
        <v>0</v>
      </c>
      <c r="AA166" s="178">
        <f t="shared" si="18"/>
        <v>0</v>
      </c>
      <c r="AR166" s="18" t="s">
        <v>230</v>
      </c>
      <c r="AT166" s="18" t="s">
        <v>280</v>
      </c>
      <c r="AU166" s="18" t="s">
        <v>88</v>
      </c>
      <c r="AY166" s="18" t="s">
        <v>170</v>
      </c>
      <c r="BE166" s="113">
        <f t="shared" si="19"/>
        <v>0</v>
      </c>
      <c r="BF166" s="113">
        <f t="shared" si="20"/>
        <v>0</v>
      </c>
      <c r="BG166" s="113">
        <f t="shared" si="21"/>
        <v>0</v>
      </c>
      <c r="BH166" s="113">
        <f t="shared" si="22"/>
        <v>0</v>
      </c>
      <c r="BI166" s="113">
        <f t="shared" si="23"/>
        <v>0</v>
      </c>
      <c r="BJ166" s="18" t="s">
        <v>88</v>
      </c>
      <c r="BK166" s="155">
        <f t="shared" si="24"/>
        <v>0</v>
      </c>
      <c r="BL166" s="18" t="s">
        <v>175</v>
      </c>
      <c r="BM166" s="18" t="s">
        <v>562</v>
      </c>
    </row>
    <row r="167" spans="2:65" s="1" customFormat="1" ht="44.25" customHeight="1">
      <c r="B167" s="135"/>
      <c r="C167" s="174" t="s">
        <v>592</v>
      </c>
      <c r="D167" s="174" t="s">
        <v>162</v>
      </c>
      <c r="E167" s="175" t="s">
        <v>1216</v>
      </c>
      <c r="F167" s="262" t="s">
        <v>1217</v>
      </c>
      <c r="G167" s="262"/>
      <c r="H167" s="262"/>
      <c r="I167" s="262"/>
      <c r="J167" s="176" t="s">
        <v>180</v>
      </c>
      <c r="K167" s="159">
        <v>2</v>
      </c>
      <c r="L167" s="249">
        <v>0</v>
      </c>
      <c r="M167" s="249"/>
      <c r="N167" s="263">
        <f t="shared" si="15"/>
        <v>0</v>
      </c>
      <c r="O167" s="263"/>
      <c r="P167" s="263"/>
      <c r="Q167" s="263"/>
      <c r="R167" s="138"/>
      <c r="T167" s="160" t="s">
        <v>5</v>
      </c>
      <c r="U167" s="44" t="s">
        <v>39</v>
      </c>
      <c r="V167" s="36"/>
      <c r="W167" s="177">
        <f t="shared" si="16"/>
        <v>0</v>
      </c>
      <c r="X167" s="177">
        <v>1.0000000000000001E-5</v>
      </c>
      <c r="Y167" s="177">
        <f t="shared" si="17"/>
        <v>2.0000000000000002E-5</v>
      </c>
      <c r="Z167" s="177">
        <v>0</v>
      </c>
      <c r="AA167" s="178">
        <f t="shared" si="18"/>
        <v>0</v>
      </c>
      <c r="AR167" s="18" t="s">
        <v>175</v>
      </c>
      <c r="AT167" s="18" t="s">
        <v>162</v>
      </c>
      <c r="AU167" s="18" t="s">
        <v>88</v>
      </c>
      <c r="AY167" s="18" t="s">
        <v>170</v>
      </c>
      <c r="BE167" s="113">
        <f t="shared" si="19"/>
        <v>0</v>
      </c>
      <c r="BF167" s="113">
        <f t="shared" si="20"/>
        <v>0</v>
      </c>
      <c r="BG167" s="113">
        <f t="shared" si="21"/>
        <v>0</v>
      </c>
      <c r="BH167" s="113">
        <f t="shared" si="22"/>
        <v>0</v>
      </c>
      <c r="BI167" s="113">
        <f t="shared" si="23"/>
        <v>0</v>
      </c>
      <c r="BJ167" s="18" t="s">
        <v>88</v>
      </c>
      <c r="BK167" s="155">
        <f t="shared" si="24"/>
        <v>0</v>
      </c>
      <c r="BL167" s="18" t="s">
        <v>175</v>
      </c>
      <c r="BM167" s="18" t="s">
        <v>592</v>
      </c>
    </row>
    <row r="168" spans="2:65" s="1" customFormat="1" ht="31.5" customHeight="1">
      <c r="B168" s="135"/>
      <c r="C168" s="179" t="s">
        <v>284</v>
      </c>
      <c r="D168" s="179" t="s">
        <v>280</v>
      </c>
      <c r="E168" s="180" t="s">
        <v>1218</v>
      </c>
      <c r="F168" s="273" t="s">
        <v>1219</v>
      </c>
      <c r="G168" s="273"/>
      <c r="H168" s="273"/>
      <c r="I168" s="273"/>
      <c r="J168" s="181" t="s">
        <v>174</v>
      </c>
      <c r="K168" s="182">
        <v>2</v>
      </c>
      <c r="L168" s="274">
        <v>0</v>
      </c>
      <c r="M168" s="274"/>
      <c r="N168" s="275">
        <f t="shared" si="15"/>
        <v>0</v>
      </c>
      <c r="O168" s="263"/>
      <c r="P168" s="263"/>
      <c r="Q168" s="263"/>
      <c r="R168" s="138"/>
      <c r="T168" s="160" t="s">
        <v>5</v>
      </c>
      <c r="U168" s="44" t="s">
        <v>39</v>
      </c>
      <c r="V168" s="36"/>
      <c r="W168" s="177">
        <f t="shared" si="16"/>
        <v>0</v>
      </c>
      <c r="X168" s="177">
        <v>2.0600000000000002E-3</v>
      </c>
      <c r="Y168" s="177">
        <f t="shared" si="17"/>
        <v>4.1200000000000004E-3</v>
      </c>
      <c r="Z168" s="177">
        <v>0</v>
      </c>
      <c r="AA168" s="178">
        <f t="shared" si="18"/>
        <v>0</v>
      </c>
      <c r="AR168" s="18" t="s">
        <v>230</v>
      </c>
      <c r="AT168" s="18" t="s">
        <v>280</v>
      </c>
      <c r="AU168" s="18" t="s">
        <v>88</v>
      </c>
      <c r="AY168" s="18" t="s">
        <v>170</v>
      </c>
      <c r="BE168" s="113">
        <f t="shared" si="19"/>
        <v>0</v>
      </c>
      <c r="BF168" s="113">
        <f t="shared" si="20"/>
        <v>0</v>
      </c>
      <c r="BG168" s="113">
        <f t="shared" si="21"/>
        <v>0</v>
      </c>
      <c r="BH168" s="113">
        <f t="shared" si="22"/>
        <v>0</v>
      </c>
      <c r="BI168" s="113">
        <f t="shared" si="23"/>
        <v>0</v>
      </c>
      <c r="BJ168" s="18" t="s">
        <v>88</v>
      </c>
      <c r="BK168" s="155">
        <f t="shared" si="24"/>
        <v>0</v>
      </c>
      <c r="BL168" s="18" t="s">
        <v>175</v>
      </c>
      <c r="BM168" s="18" t="s">
        <v>284</v>
      </c>
    </row>
    <row r="169" spans="2:65" s="1" customFormat="1" ht="44.25" customHeight="1">
      <c r="B169" s="135"/>
      <c r="C169" s="174" t="s">
        <v>581</v>
      </c>
      <c r="D169" s="174" t="s">
        <v>162</v>
      </c>
      <c r="E169" s="175" t="s">
        <v>1220</v>
      </c>
      <c r="F169" s="262" t="s">
        <v>1221</v>
      </c>
      <c r="G169" s="262"/>
      <c r="H169" s="262"/>
      <c r="I169" s="262"/>
      <c r="J169" s="176" t="s">
        <v>180</v>
      </c>
      <c r="K169" s="159">
        <v>155</v>
      </c>
      <c r="L169" s="249">
        <v>0</v>
      </c>
      <c r="M169" s="249"/>
      <c r="N169" s="263">
        <f t="shared" si="15"/>
        <v>0</v>
      </c>
      <c r="O169" s="263"/>
      <c r="P169" s="263"/>
      <c r="Q169" s="263"/>
      <c r="R169" s="138"/>
      <c r="T169" s="160" t="s">
        <v>5</v>
      </c>
      <c r="U169" s="44" t="s">
        <v>39</v>
      </c>
      <c r="V169" s="36"/>
      <c r="W169" s="177">
        <f t="shared" si="16"/>
        <v>0</v>
      </c>
      <c r="X169" s="177">
        <v>1.0000000000000001E-5</v>
      </c>
      <c r="Y169" s="177">
        <f t="shared" si="17"/>
        <v>1.5500000000000002E-3</v>
      </c>
      <c r="Z169" s="177">
        <v>0</v>
      </c>
      <c r="AA169" s="178">
        <f t="shared" si="18"/>
        <v>0</v>
      </c>
      <c r="AR169" s="18" t="s">
        <v>175</v>
      </c>
      <c r="AT169" s="18" t="s">
        <v>162</v>
      </c>
      <c r="AU169" s="18" t="s">
        <v>88</v>
      </c>
      <c r="AY169" s="18" t="s">
        <v>170</v>
      </c>
      <c r="BE169" s="113">
        <f t="shared" si="19"/>
        <v>0</v>
      </c>
      <c r="BF169" s="113">
        <f t="shared" si="20"/>
        <v>0</v>
      </c>
      <c r="BG169" s="113">
        <f t="shared" si="21"/>
        <v>0</v>
      </c>
      <c r="BH169" s="113">
        <f t="shared" si="22"/>
        <v>0</v>
      </c>
      <c r="BI169" s="113">
        <f t="shared" si="23"/>
        <v>0</v>
      </c>
      <c r="BJ169" s="18" t="s">
        <v>88</v>
      </c>
      <c r="BK169" s="155">
        <f t="shared" si="24"/>
        <v>0</v>
      </c>
      <c r="BL169" s="18" t="s">
        <v>175</v>
      </c>
      <c r="BM169" s="18" t="s">
        <v>581</v>
      </c>
    </row>
    <row r="170" spans="2:65" s="1" customFormat="1" ht="31.5" customHeight="1">
      <c r="B170" s="135"/>
      <c r="C170" s="179" t="s">
        <v>585</v>
      </c>
      <c r="D170" s="179" t="s">
        <v>280</v>
      </c>
      <c r="E170" s="180" t="s">
        <v>1222</v>
      </c>
      <c r="F170" s="273" t="s">
        <v>1223</v>
      </c>
      <c r="G170" s="273"/>
      <c r="H170" s="273"/>
      <c r="I170" s="273"/>
      <c r="J170" s="181" t="s">
        <v>174</v>
      </c>
      <c r="K170" s="182">
        <v>20</v>
      </c>
      <c r="L170" s="274">
        <v>0</v>
      </c>
      <c r="M170" s="274"/>
      <c r="N170" s="275">
        <f t="shared" si="15"/>
        <v>0</v>
      </c>
      <c r="O170" s="263"/>
      <c r="P170" s="263"/>
      <c r="Q170" s="263"/>
      <c r="R170" s="138"/>
      <c r="T170" s="160" t="s">
        <v>5</v>
      </c>
      <c r="U170" s="44" t="s">
        <v>39</v>
      </c>
      <c r="V170" s="36"/>
      <c r="W170" s="177">
        <f t="shared" si="16"/>
        <v>0</v>
      </c>
      <c r="X170" s="177">
        <v>3.8010000000000002E-2</v>
      </c>
      <c r="Y170" s="177">
        <f t="shared" si="17"/>
        <v>0.76019999999999999</v>
      </c>
      <c r="Z170" s="177">
        <v>0</v>
      </c>
      <c r="AA170" s="178">
        <f t="shared" si="18"/>
        <v>0</v>
      </c>
      <c r="AR170" s="18" t="s">
        <v>230</v>
      </c>
      <c r="AT170" s="18" t="s">
        <v>280</v>
      </c>
      <c r="AU170" s="18" t="s">
        <v>88</v>
      </c>
      <c r="AY170" s="18" t="s">
        <v>170</v>
      </c>
      <c r="BE170" s="113">
        <f t="shared" si="19"/>
        <v>0</v>
      </c>
      <c r="BF170" s="113">
        <f t="shared" si="20"/>
        <v>0</v>
      </c>
      <c r="BG170" s="113">
        <f t="shared" si="21"/>
        <v>0</v>
      </c>
      <c r="BH170" s="113">
        <f t="shared" si="22"/>
        <v>0</v>
      </c>
      <c r="BI170" s="113">
        <f t="shared" si="23"/>
        <v>0</v>
      </c>
      <c r="BJ170" s="18" t="s">
        <v>88</v>
      </c>
      <c r="BK170" s="155">
        <f t="shared" si="24"/>
        <v>0</v>
      </c>
      <c r="BL170" s="18" t="s">
        <v>175</v>
      </c>
      <c r="BM170" s="18" t="s">
        <v>585</v>
      </c>
    </row>
    <row r="171" spans="2:65" s="1" customFormat="1" ht="31.5" customHeight="1">
      <c r="B171" s="135"/>
      <c r="C171" s="179" t="s">
        <v>596</v>
      </c>
      <c r="D171" s="179" t="s">
        <v>280</v>
      </c>
      <c r="E171" s="180" t="s">
        <v>1224</v>
      </c>
      <c r="F171" s="273" t="s">
        <v>1225</v>
      </c>
      <c r="G171" s="273"/>
      <c r="H171" s="273"/>
      <c r="I171" s="273"/>
      <c r="J171" s="181" t="s">
        <v>174</v>
      </c>
      <c r="K171" s="182">
        <v>10</v>
      </c>
      <c r="L171" s="274">
        <v>0</v>
      </c>
      <c r="M171" s="274"/>
      <c r="N171" s="275">
        <f t="shared" si="15"/>
        <v>0</v>
      </c>
      <c r="O171" s="263"/>
      <c r="P171" s="263"/>
      <c r="Q171" s="263"/>
      <c r="R171" s="138"/>
      <c r="T171" s="160" t="s">
        <v>5</v>
      </c>
      <c r="U171" s="44" t="s">
        <v>39</v>
      </c>
      <c r="V171" s="36"/>
      <c r="W171" s="177">
        <f t="shared" si="16"/>
        <v>0</v>
      </c>
      <c r="X171" s="177">
        <v>2.3300000000000001E-2</v>
      </c>
      <c r="Y171" s="177">
        <f t="shared" si="17"/>
        <v>0.23300000000000001</v>
      </c>
      <c r="Z171" s="177">
        <v>0</v>
      </c>
      <c r="AA171" s="178">
        <f t="shared" si="18"/>
        <v>0</v>
      </c>
      <c r="AR171" s="18" t="s">
        <v>230</v>
      </c>
      <c r="AT171" s="18" t="s">
        <v>280</v>
      </c>
      <c r="AU171" s="18" t="s">
        <v>88</v>
      </c>
      <c r="AY171" s="18" t="s">
        <v>170</v>
      </c>
      <c r="BE171" s="113">
        <f t="shared" si="19"/>
        <v>0</v>
      </c>
      <c r="BF171" s="113">
        <f t="shared" si="20"/>
        <v>0</v>
      </c>
      <c r="BG171" s="113">
        <f t="shared" si="21"/>
        <v>0</v>
      </c>
      <c r="BH171" s="113">
        <f t="shared" si="22"/>
        <v>0</v>
      </c>
      <c r="BI171" s="113">
        <f t="shared" si="23"/>
        <v>0</v>
      </c>
      <c r="BJ171" s="18" t="s">
        <v>88</v>
      </c>
      <c r="BK171" s="155">
        <f t="shared" si="24"/>
        <v>0</v>
      </c>
      <c r="BL171" s="18" t="s">
        <v>175</v>
      </c>
      <c r="BM171" s="18" t="s">
        <v>596</v>
      </c>
    </row>
    <row r="172" spans="2:65" s="1" customFormat="1" ht="31.5" customHeight="1">
      <c r="B172" s="135"/>
      <c r="C172" s="179" t="s">
        <v>600</v>
      </c>
      <c r="D172" s="179" t="s">
        <v>280</v>
      </c>
      <c r="E172" s="180" t="s">
        <v>1226</v>
      </c>
      <c r="F172" s="273" t="s">
        <v>1227</v>
      </c>
      <c r="G172" s="273"/>
      <c r="H172" s="273"/>
      <c r="I172" s="273"/>
      <c r="J172" s="181" t="s">
        <v>174</v>
      </c>
      <c r="K172" s="182">
        <v>9</v>
      </c>
      <c r="L172" s="274">
        <v>0</v>
      </c>
      <c r="M172" s="274"/>
      <c r="N172" s="275">
        <f t="shared" si="15"/>
        <v>0</v>
      </c>
      <c r="O172" s="263"/>
      <c r="P172" s="263"/>
      <c r="Q172" s="263"/>
      <c r="R172" s="138"/>
      <c r="T172" s="160" t="s">
        <v>5</v>
      </c>
      <c r="U172" s="44" t="s">
        <v>39</v>
      </c>
      <c r="V172" s="36"/>
      <c r="W172" s="177">
        <f t="shared" si="16"/>
        <v>0</v>
      </c>
      <c r="X172" s="177">
        <v>1.5879999999999998E-2</v>
      </c>
      <c r="Y172" s="177">
        <f t="shared" si="17"/>
        <v>0.14291999999999999</v>
      </c>
      <c r="Z172" s="177">
        <v>0</v>
      </c>
      <c r="AA172" s="178">
        <f t="shared" si="18"/>
        <v>0</v>
      </c>
      <c r="AR172" s="18" t="s">
        <v>230</v>
      </c>
      <c r="AT172" s="18" t="s">
        <v>280</v>
      </c>
      <c r="AU172" s="18" t="s">
        <v>88</v>
      </c>
      <c r="AY172" s="18" t="s">
        <v>170</v>
      </c>
      <c r="BE172" s="113">
        <f t="shared" si="19"/>
        <v>0</v>
      </c>
      <c r="BF172" s="113">
        <f t="shared" si="20"/>
        <v>0</v>
      </c>
      <c r="BG172" s="113">
        <f t="shared" si="21"/>
        <v>0</v>
      </c>
      <c r="BH172" s="113">
        <f t="shared" si="22"/>
        <v>0</v>
      </c>
      <c r="BI172" s="113">
        <f t="shared" si="23"/>
        <v>0</v>
      </c>
      <c r="BJ172" s="18" t="s">
        <v>88</v>
      </c>
      <c r="BK172" s="155">
        <f t="shared" si="24"/>
        <v>0</v>
      </c>
      <c r="BL172" s="18" t="s">
        <v>175</v>
      </c>
      <c r="BM172" s="18" t="s">
        <v>600</v>
      </c>
    </row>
    <row r="173" spans="2:65" s="1" customFormat="1" ht="31.5" customHeight="1">
      <c r="B173" s="135"/>
      <c r="C173" s="179" t="s">
        <v>604</v>
      </c>
      <c r="D173" s="179" t="s">
        <v>280</v>
      </c>
      <c r="E173" s="180" t="s">
        <v>1228</v>
      </c>
      <c r="F173" s="273" t="s">
        <v>1229</v>
      </c>
      <c r="G173" s="273"/>
      <c r="H173" s="273"/>
      <c r="I173" s="273"/>
      <c r="J173" s="181" t="s">
        <v>174</v>
      </c>
      <c r="K173" s="182">
        <v>7</v>
      </c>
      <c r="L173" s="274">
        <v>0</v>
      </c>
      <c r="M173" s="274"/>
      <c r="N173" s="275">
        <f t="shared" si="15"/>
        <v>0</v>
      </c>
      <c r="O173" s="263"/>
      <c r="P173" s="263"/>
      <c r="Q173" s="263"/>
      <c r="R173" s="138"/>
      <c r="T173" s="160" t="s">
        <v>5</v>
      </c>
      <c r="U173" s="44" t="s">
        <v>39</v>
      </c>
      <c r="V173" s="36"/>
      <c r="W173" s="177">
        <f t="shared" si="16"/>
        <v>0</v>
      </c>
      <c r="X173" s="177">
        <v>8.4899999999999993E-3</v>
      </c>
      <c r="Y173" s="177">
        <f t="shared" si="17"/>
        <v>5.9429999999999997E-2</v>
      </c>
      <c r="Z173" s="177">
        <v>0</v>
      </c>
      <c r="AA173" s="178">
        <f t="shared" si="18"/>
        <v>0</v>
      </c>
      <c r="AR173" s="18" t="s">
        <v>230</v>
      </c>
      <c r="AT173" s="18" t="s">
        <v>280</v>
      </c>
      <c r="AU173" s="18" t="s">
        <v>88</v>
      </c>
      <c r="AY173" s="18" t="s">
        <v>170</v>
      </c>
      <c r="BE173" s="113">
        <f t="shared" si="19"/>
        <v>0</v>
      </c>
      <c r="BF173" s="113">
        <f t="shared" si="20"/>
        <v>0</v>
      </c>
      <c r="BG173" s="113">
        <f t="shared" si="21"/>
        <v>0</v>
      </c>
      <c r="BH173" s="113">
        <f t="shared" si="22"/>
        <v>0</v>
      </c>
      <c r="BI173" s="113">
        <f t="shared" si="23"/>
        <v>0</v>
      </c>
      <c r="BJ173" s="18" t="s">
        <v>88</v>
      </c>
      <c r="BK173" s="155">
        <f t="shared" si="24"/>
        <v>0</v>
      </c>
      <c r="BL173" s="18" t="s">
        <v>175</v>
      </c>
      <c r="BM173" s="18" t="s">
        <v>604</v>
      </c>
    </row>
    <row r="174" spans="2:65" s="1" customFormat="1" ht="31.5" customHeight="1">
      <c r="B174" s="135"/>
      <c r="C174" s="174" t="s">
        <v>631</v>
      </c>
      <c r="D174" s="174" t="s">
        <v>162</v>
      </c>
      <c r="E174" s="175" t="s">
        <v>1230</v>
      </c>
      <c r="F174" s="262" t="s">
        <v>1231</v>
      </c>
      <c r="G174" s="262"/>
      <c r="H174" s="262"/>
      <c r="I174" s="262"/>
      <c r="J174" s="176" t="s">
        <v>174</v>
      </c>
      <c r="K174" s="159">
        <v>13</v>
      </c>
      <c r="L174" s="249">
        <v>0</v>
      </c>
      <c r="M174" s="249"/>
      <c r="N174" s="263">
        <f t="shared" si="15"/>
        <v>0</v>
      </c>
      <c r="O174" s="263"/>
      <c r="P174" s="263"/>
      <c r="Q174" s="263"/>
      <c r="R174" s="138"/>
      <c r="T174" s="160" t="s">
        <v>5</v>
      </c>
      <c r="U174" s="44" t="s">
        <v>39</v>
      </c>
      <c r="V174" s="36"/>
      <c r="W174" s="177">
        <f t="shared" si="16"/>
        <v>0</v>
      </c>
      <c r="X174" s="177">
        <v>3.0000000000000001E-5</v>
      </c>
      <c r="Y174" s="177">
        <f t="shared" si="17"/>
        <v>3.8999999999999999E-4</v>
      </c>
      <c r="Z174" s="177">
        <v>0</v>
      </c>
      <c r="AA174" s="178">
        <f t="shared" si="18"/>
        <v>0</v>
      </c>
      <c r="AR174" s="18" t="s">
        <v>175</v>
      </c>
      <c r="AT174" s="18" t="s">
        <v>162</v>
      </c>
      <c r="AU174" s="18" t="s">
        <v>88</v>
      </c>
      <c r="AY174" s="18" t="s">
        <v>170</v>
      </c>
      <c r="BE174" s="113">
        <f t="shared" si="19"/>
        <v>0</v>
      </c>
      <c r="BF174" s="113">
        <f t="shared" si="20"/>
        <v>0</v>
      </c>
      <c r="BG174" s="113">
        <f t="shared" si="21"/>
        <v>0</v>
      </c>
      <c r="BH174" s="113">
        <f t="shared" si="22"/>
        <v>0</v>
      </c>
      <c r="BI174" s="113">
        <f t="shared" si="23"/>
        <v>0</v>
      </c>
      <c r="BJ174" s="18" t="s">
        <v>88</v>
      </c>
      <c r="BK174" s="155">
        <f t="shared" si="24"/>
        <v>0</v>
      </c>
      <c r="BL174" s="18" t="s">
        <v>175</v>
      </c>
      <c r="BM174" s="18" t="s">
        <v>631</v>
      </c>
    </row>
    <row r="175" spans="2:65" s="1" customFormat="1" ht="31.5" customHeight="1">
      <c r="B175" s="135"/>
      <c r="C175" s="179" t="s">
        <v>635</v>
      </c>
      <c r="D175" s="179" t="s">
        <v>280</v>
      </c>
      <c r="E175" s="180" t="s">
        <v>1232</v>
      </c>
      <c r="F175" s="273" t="s">
        <v>1233</v>
      </c>
      <c r="G175" s="273"/>
      <c r="H175" s="273"/>
      <c r="I175" s="273"/>
      <c r="J175" s="181" t="s">
        <v>174</v>
      </c>
      <c r="K175" s="182">
        <v>13</v>
      </c>
      <c r="L175" s="274">
        <v>0</v>
      </c>
      <c r="M175" s="274"/>
      <c r="N175" s="275">
        <f t="shared" si="15"/>
        <v>0</v>
      </c>
      <c r="O175" s="263"/>
      <c r="P175" s="263"/>
      <c r="Q175" s="263"/>
      <c r="R175" s="138"/>
      <c r="T175" s="160" t="s">
        <v>5</v>
      </c>
      <c r="U175" s="44" t="s">
        <v>39</v>
      </c>
      <c r="V175" s="36"/>
      <c r="W175" s="177">
        <f t="shared" si="16"/>
        <v>0</v>
      </c>
      <c r="X175" s="177">
        <v>2.0500000000000002E-3</v>
      </c>
      <c r="Y175" s="177">
        <f t="shared" si="17"/>
        <v>2.6650000000000004E-2</v>
      </c>
      <c r="Z175" s="177">
        <v>0</v>
      </c>
      <c r="AA175" s="178">
        <f t="shared" si="18"/>
        <v>0</v>
      </c>
      <c r="AR175" s="18" t="s">
        <v>230</v>
      </c>
      <c r="AT175" s="18" t="s">
        <v>280</v>
      </c>
      <c r="AU175" s="18" t="s">
        <v>88</v>
      </c>
      <c r="AY175" s="18" t="s">
        <v>170</v>
      </c>
      <c r="BE175" s="113">
        <f t="shared" si="19"/>
        <v>0</v>
      </c>
      <c r="BF175" s="113">
        <f t="shared" si="20"/>
        <v>0</v>
      </c>
      <c r="BG175" s="113">
        <f t="shared" si="21"/>
        <v>0</v>
      </c>
      <c r="BH175" s="113">
        <f t="shared" si="22"/>
        <v>0</v>
      </c>
      <c r="BI175" s="113">
        <f t="shared" si="23"/>
        <v>0</v>
      </c>
      <c r="BJ175" s="18" t="s">
        <v>88</v>
      </c>
      <c r="BK175" s="155">
        <f t="shared" si="24"/>
        <v>0</v>
      </c>
      <c r="BL175" s="18" t="s">
        <v>175</v>
      </c>
      <c r="BM175" s="18" t="s">
        <v>635</v>
      </c>
    </row>
    <row r="176" spans="2:65" s="1" customFormat="1" ht="31.5" customHeight="1">
      <c r="B176" s="135"/>
      <c r="C176" s="174" t="s">
        <v>296</v>
      </c>
      <c r="D176" s="174" t="s">
        <v>162</v>
      </c>
      <c r="E176" s="175" t="s">
        <v>1234</v>
      </c>
      <c r="F176" s="262" t="s">
        <v>1235</v>
      </c>
      <c r="G176" s="262"/>
      <c r="H176" s="262"/>
      <c r="I176" s="262"/>
      <c r="J176" s="176" t="s">
        <v>174</v>
      </c>
      <c r="K176" s="159">
        <v>1</v>
      </c>
      <c r="L176" s="249">
        <v>0</v>
      </c>
      <c r="M176" s="249"/>
      <c r="N176" s="263">
        <f t="shared" si="15"/>
        <v>0</v>
      </c>
      <c r="O176" s="263"/>
      <c r="P176" s="263"/>
      <c r="Q176" s="263"/>
      <c r="R176" s="138"/>
      <c r="T176" s="160" t="s">
        <v>5</v>
      </c>
      <c r="U176" s="44" t="s">
        <v>39</v>
      </c>
      <c r="V176" s="36"/>
      <c r="W176" s="177">
        <f t="shared" si="16"/>
        <v>0</v>
      </c>
      <c r="X176" s="177">
        <v>6.9999999999999999E-4</v>
      </c>
      <c r="Y176" s="177">
        <f t="shared" si="17"/>
        <v>6.9999999999999999E-4</v>
      </c>
      <c r="Z176" s="177">
        <v>0</v>
      </c>
      <c r="AA176" s="178">
        <f t="shared" si="18"/>
        <v>0</v>
      </c>
      <c r="AR176" s="18" t="s">
        <v>175</v>
      </c>
      <c r="AT176" s="18" t="s">
        <v>162</v>
      </c>
      <c r="AU176" s="18" t="s">
        <v>88</v>
      </c>
      <c r="AY176" s="18" t="s">
        <v>170</v>
      </c>
      <c r="BE176" s="113">
        <f t="shared" si="19"/>
        <v>0</v>
      </c>
      <c r="BF176" s="113">
        <f t="shared" si="20"/>
        <v>0</v>
      </c>
      <c r="BG176" s="113">
        <f t="shared" si="21"/>
        <v>0</v>
      </c>
      <c r="BH176" s="113">
        <f t="shared" si="22"/>
        <v>0</v>
      </c>
      <c r="BI176" s="113">
        <f t="shared" si="23"/>
        <v>0</v>
      </c>
      <c r="BJ176" s="18" t="s">
        <v>88</v>
      </c>
      <c r="BK176" s="155">
        <f t="shared" si="24"/>
        <v>0</v>
      </c>
      <c r="BL176" s="18" t="s">
        <v>175</v>
      </c>
      <c r="BM176" s="18" t="s">
        <v>296</v>
      </c>
    </row>
    <row r="177" spans="2:65" s="1" customFormat="1" ht="31.5" customHeight="1">
      <c r="B177" s="135"/>
      <c r="C177" s="179" t="s">
        <v>300</v>
      </c>
      <c r="D177" s="179" t="s">
        <v>280</v>
      </c>
      <c r="E177" s="180" t="s">
        <v>1236</v>
      </c>
      <c r="F177" s="273" t="s">
        <v>1237</v>
      </c>
      <c r="G177" s="273"/>
      <c r="H177" s="273"/>
      <c r="I177" s="273"/>
      <c r="J177" s="181" t="s">
        <v>174</v>
      </c>
      <c r="K177" s="182">
        <v>1</v>
      </c>
      <c r="L177" s="274">
        <v>0</v>
      </c>
      <c r="M177" s="274"/>
      <c r="N177" s="275">
        <f t="shared" si="15"/>
        <v>0</v>
      </c>
      <c r="O177" s="263"/>
      <c r="P177" s="263"/>
      <c r="Q177" s="263"/>
      <c r="R177" s="138"/>
      <c r="T177" s="160" t="s">
        <v>5</v>
      </c>
      <c r="U177" s="44" t="s">
        <v>39</v>
      </c>
      <c r="V177" s="36"/>
      <c r="W177" s="177">
        <f t="shared" si="16"/>
        <v>0</v>
      </c>
      <c r="X177" s="177">
        <v>2.3999999999999998E-3</v>
      </c>
      <c r="Y177" s="177">
        <f t="shared" si="17"/>
        <v>2.3999999999999998E-3</v>
      </c>
      <c r="Z177" s="177">
        <v>0</v>
      </c>
      <c r="AA177" s="178">
        <f t="shared" si="18"/>
        <v>0</v>
      </c>
      <c r="AR177" s="18" t="s">
        <v>230</v>
      </c>
      <c r="AT177" s="18" t="s">
        <v>280</v>
      </c>
      <c r="AU177" s="18" t="s">
        <v>88</v>
      </c>
      <c r="AY177" s="18" t="s">
        <v>170</v>
      </c>
      <c r="BE177" s="113">
        <f t="shared" si="19"/>
        <v>0</v>
      </c>
      <c r="BF177" s="113">
        <f t="shared" si="20"/>
        <v>0</v>
      </c>
      <c r="BG177" s="113">
        <f t="shared" si="21"/>
        <v>0</v>
      </c>
      <c r="BH177" s="113">
        <f t="shared" si="22"/>
        <v>0</v>
      </c>
      <c r="BI177" s="113">
        <f t="shared" si="23"/>
        <v>0</v>
      </c>
      <c r="BJ177" s="18" t="s">
        <v>88</v>
      </c>
      <c r="BK177" s="155">
        <f t="shared" si="24"/>
        <v>0</v>
      </c>
      <c r="BL177" s="18" t="s">
        <v>175</v>
      </c>
      <c r="BM177" s="18" t="s">
        <v>300</v>
      </c>
    </row>
    <row r="178" spans="2:65" s="1" customFormat="1" ht="22.5" customHeight="1">
      <c r="B178" s="135"/>
      <c r="C178" s="179" t="s">
        <v>675</v>
      </c>
      <c r="D178" s="179" t="s">
        <v>280</v>
      </c>
      <c r="E178" s="180" t="s">
        <v>1238</v>
      </c>
      <c r="F178" s="273" t="s">
        <v>1239</v>
      </c>
      <c r="G178" s="273"/>
      <c r="H178" s="273"/>
      <c r="I178" s="273"/>
      <c r="J178" s="181" t="s">
        <v>174</v>
      </c>
      <c r="K178" s="182">
        <v>1</v>
      </c>
      <c r="L178" s="274">
        <v>0</v>
      </c>
      <c r="M178" s="274"/>
      <c r="N178" s="275">
        <f t="shared" si="15"/>
        <v>0</v>
      </c>
      <c r="O178" s="263"/>
      <c r="P178" s="263"/>
      <c r="Q178" s="263"/>
      <c r="R178" s="138"/>
      <c r="T178" s="160" t="s">
        <v>5</v>
      </c>
      <c r="U178" s="44" t="s">
        <v>39</v>
      </c>
      <c r="V178" s="36"/>
      <c r="W178" s="177">
        <f t="shared" si="16"/>
        <v>0</v>
      </c>
      <c r="X178" s="177">
        <v>2.33E-3</v>
      </c>
      <c r="Y178" s="177">
        <f t="shared" si="17"/>
        <v>2.33E-3</v>
      </c>
      <c r="Z178" s="177">
        <v>0</v>
      </c>
      <c r="AA178" s="178">
        <f t="shared" si="18"/>
        <v>0</v>
      </c>
      <c r="AR178" s="18" t="s">
        <v>230</v>
      </c>
      <c r="AT178" s="18" t="s">
        <v>280</v>
      </c>
      <c r="AU178" s="18" t="s">
        <v>88</v>
      </c>
      <c r="AY178" s="18" t="s">
        <v>170</v>
      </c>
      <c r="BE178" s="113">
        <f t="shared" si="19"/>
        <v>0</v>
      </c>
      <c r="BF178" s="113">
        <f t="shared" si="20"/>
        <v>0</v>
      </c>
      <c r="BG178" s="113">
        <f t="shared" si="21"/>
        <v>0</v>
      </c>
      <c r="BH178" s="113">
        <f t="shared" si="22"/>
        <v>0</v>
      </c>
      <c r="BI178" s="113">
        <f t="shared" si="23"/>
        <v>0</v>
      </c>
      <c r="BJ178" s="18" t="s">
        <v>88</v>
      </c>
      <c r="BK178" s="155">
        <f t="shared" si="24"/>
        <v>0</v>
      </c>
      <c r="BL178" s="18" t="s">
        <v>175</v>
      </c>
      <c r="BM178" s="18" t="s">
        <v>675</v>
      </c>
    </row>
    <row r="179" spans="2:65" s="1" customFormat="1" ht="31.5" customHeight="1">
      <c r="B179" s="135"/>
      <c r="C179" s="179" t="s">
        <v>308</v>
      </c>
      <c r="D179" s="179" t="s">
        <v>280</v>
      </c>
      <c r="E179" s="180" t="s">
        <v>1240</v>
      </c>
      <c r="F179" s="273" t="s">
        <v>1241</v>
      </c>
      <c r="G179" s="273"/>
      <c r="H179" s="273"/>
      <c r="I179" s="273"/>
      <c r="J179" s="181" t="s">
        <v>174</v>
      </c>
      <c r="K179" s="182">
        <v>2</v>
      </c>
      <c r="L179" s="274">
        <v>0</v>
      </c>
      <c r="M179" s="274"/>
      <c r="N179" s="275">
        <f t="shared" si="15"/>
        <v>0</v>
      </c>
      <c r="O179" s="263"/>
      <c r="P179" s="263"/>
      <c r="Q179" s="263"/>
      <c r="R179" s="138"/>
      <c r="T179" s="160" t="s">
        <v>5</v>
      </c>
      <c r="U179" s="44" t="s">
        <v>39</v>
      </c>
      <c r="V179" s="36"/>
      <c r="W179" s="177">
        <f t="shared" si="16"/>
        <v>0</v>
      </c>
      <c r="X179" s="177">
        <v>4.8000000000000001E-4</v>
      </c>
      <c r="Y179" s="177">
        <f t="shared" si="17"/>
        <v>9.6000000000000002E-4</v>
      </c>
      <c r="Z179" s="177">
        <v>0</v>
      </c>
      <c r="AA179" s="178">
        <f t="shared" si="18"/>
        <v>0</v>
      </c>
      <c r="AR179" s="18" t="s">
        <v>230</v>
      </c>
      <c r="AT179" s="18" t="s">
        <v>280</v>
      </c>
      <c r="AU179" s="18" t="s">
        <v>88</v>
      </c>
      <c r="AY179" s="18" t="s">
        <v>170</v>
      </c>
      <c r="BE179" s="113">
        <f t="shared" si="19"/>
        <v>0</v>
      </c>
      <c r="BF179" s="113">
        <f t="shared" si="20"/>
        <v>0</v>
      </c>
      <c r="BG179" s="113">
        <f t="shared" si="21"/>
        <v>0</v>
      </c>
      <c r="BH179" s="113">
        <f t="shared" si="22"/>
        <v>0</v>
      </c>
      <c r="BI179" s="113">
        <f t="shared" si="23"/>
        <v>0</v>
      </c>
      <c r="BJ179" s="18" t="s">
        <v>88</v>
      </c>
      <c r="BK179" s="155">
        <f t="shared" si="24"/>
        <v>0</v>
      </c>
      <c r="BL179" s="18" t="s">
        <v>175</v>
      </c>
      <c r="BM179" s="18" t="s">
        <v>308</v>
      </c>
    </row>
    <row r="180" spans="2:65" s="1" customFormat="1" ht="31.5" customHeight="1">
      <c r="B180" s="135"/>
      <c r="C180" s="174" t="s">
        <v>312</v>
      </c>
      <c r="D180" s="174" t="s">
        <v>162</v>
      </c>
      <c r="E180" s="175" t="s">
        <v>1242</v>
      </c>
      <c r="F180" s="262" t="s">
        <v>1243</v>
      </c>
      <c r="G180" s="262"/>
      <c r="H180" s="262"/>
      <c r="I180" s="262"/>
      <c r="J180" s="176" t="s">
        <v>180</v>
      </c>
      <c r="K180" s="159">
        <v>81</v>
      </c>
      <c r="L180" s="249">
        <v>0</v>
      </c>
      <c r="M180" s="249"/>
      <c r="N180" s="263">
        <f t="shared" si="15"/>
        <v>0</v>
      </c>
      <c r="O180" s="263"/>
      <c r="P180" s="263"/>
      <c r="Q180" s="263"/>
      <c r="R180" s="138"/>
      <c r="T180" s="160" t="s">
        <v>5</v>
      </c>
      <c r="U180" s="44" t="s">
        <v>39</v>
      </c>
      <c r="V180" s="36"/>
      <c r="W180" s="177">
        <f t="shared" si="16"/>
        <v>0</v>
      </c>
      <c r="X180" s="177">
        <v>0</v>
      </c>
      <c r="Y180" s="177">
        <f t="shared" si="17"/>
        <v>0</v>
      </c>
      <c r="Z180" s="177">
        <v>0</v>
      </c>
      <c r="AA180" s="178">
        <f t="shared" si="18"/>
        <v>0</v>
      </c>
      <c r="AR180" s="18" t="s">
        <v>175</v>
      </c>
      <c r="AT180" s="18" t="s">
        <v>162</v>
      </c>
      <c r="AU180" s="18" t="s">
        <v>88</v>
      </c>
      <c r="AY180" s="18" t="s">
        <v>170</v>
      </c>
      <c r="BE180" s="113">
        <f t="shared" si="19"/>
        <v>0</v>
      </c>
      <c r="BF180" s="113">
        <f t="shared" si="20"/>
        <v>0</v>
      </c>
      <c r="BG180" s="113">
        <f t="shared" si="21"/>
        <v>0</v>
      </c>
      <c r="BH180" s="113">
        <f t="shared" si="22"/>
        <v>0</v>
      </c>
      <c r="BI180" s="113">
        <f t="shared" si="23"/>
        <v>0</v>
      </c>
      <c r="BJ180" s="18" t="s">
        <v>88</v>
      </c>
      <c r="BK180" s="155">
        <f t="shared" si="24"/>
        <v>0</v>
      </c>
      <c r="BL180" s="18" t="s">
        <v>175</v>
      </c>
      <c r="BM180" s="18" t="s">
        <v>312</v>
      </c>
    </row>
    <row r="181" spans="2:65" s="1" customFormat="1" ht="31.5" customHeight="1">
      <c r="B181" s="135"/>
      <c r="C181" s="174" t="s">
        <v>316</v>
      </c>
      <c r="D181" s="174" t="s">
        <v>162</v>
      </c>
      <c r="E181" s="175" t="s">
        <v>1244</v>
      </c>
      <c r="F181" s="262" t="s">
        <v>1245</v>
      </c>
      <c r="G181" s="262"/>
      <c r="H181" s="262"/>
      <c r="I181" s="262"/>
      <c r="J181" s="176" t="s">
        <v>180</v>
      </c>
      <c r="K181" s="159">
        <v>81</v>
      </c>
      <c r="L181" s="249">
        <v>0</v>
      </c>
      <c r="M181" s="249"/>
      <c r="N181" s="263">
        <f t="shared" si="15"/>
        <v>0</v>
      </c>
      <c r="O181" s="263"/>
      <c r="P181" s="263"/>
      <c r="Q181" s="263"/>
      <c r="R181" s="138"/>
      <c r="T181" s="160" t="s">
        <v>5</v>
      </c>
      <c r="U181" s="44" t="s">
        <v>39</v>
      </c>
      <c r="V181" s="36"/>
      <c r="W181" s="177">
        <f t="shared" si="16"/>
        <v>0</v>
      </c>
      <c r="X181" s="177">
        <v>0</v>
      </c>
      <c r="Y181" s="177">
        <f t="shared" si="17"/>
        <v>0</v>
      </c>
      <c r="Z181" s="177">
        <v>0</v>
      </c>
      <c r="AA181" s="178">
        <f t="shared" si="18"/>
        <v>0</v>
      </c>
      <c r="AR181" s="18" t="s">
        <v>175</v>
      </c>
      <c r="AT181" s="18" t="s">
        <v>162</v>
      </c>
      <c r="AU181" s="18" t="s">
        <v>88</v>
      </c>
      <c r="AY181" s="18" t="s">
        <v>170</v>
      </c>
      <c r="BE181" s="113">
        <f t="shared" si="19"/>
        <v>0</v>
      </c>
      <c r="BF181" s="113">
        <f t="shared" si="20"/>
        <v>0</v>
      </c>
      <c r="BG181" s="113">
        <f t="shared" si="21"/>
        <v>0</v>
      </c>
      <c r="BH181" s="113">
        <f t="shared" si="22"/>
        <v>0</v>
      </c>
      <c r="BI181" s="113">
        <f t="shared" si="23"/>
        <v>0</v>
      </c>
      <c r="BJ181" s="18" t="s">
        <v>88</v>
      </c>
      <c r="BK181" s="155">
        <f t="shared" si="24"/>
        <v>0</v>
      </c>
      <c r="BL181" s="18" t="s">
        <v>175</v>
      </c>
      <c r="BM181" s="18" t="s">
        <v>316</v>
      </c>
    </row>
    <row r="182" spans="2:65" s="1" customFormat="1" ht="22.5" customHeight="1">
      <c r="B182" s="135"/>
      <c r="C182" s="174" t="s">
        <v>682</v>
      </c>
      <c r="D182" s="174" t="s">
        <v>162</v>
      </c>
      <c r="E182" s="175" t="s">
        <v>1246</v>
      </c>
      <c r="F182" s="262" t="s">
        <v>1247</v>
      </c>
      <c r="G182" s="262"/>
      <c r="H182" s="262"/>
      <c r="I182" s="262"/>
      <c r="J182" s="176" t="s">
        <v>180</v>
      </c>
      <c r="K182" s="159">
        <v>33</v>
      </c>
      <c r="L182" s="249">
        <v>0</v>
      </c>
      <c r="M182" s="249"/>
      <c r="N182" s="263">
        <f t="shared" si="15"/>
        <v>0</v>
      </c>
      <c r="O182" s="263"/>
      <c r="P182" s="263"/>
      <c r="Q182" s="263"/>
      <c r="R182" s="138"/>
      <c r="T182" s="160" t="s">
        <v>5</v>
      </c>
      <c r="U182" s="44" t="s">
        <v>39</v>
      </c>
      <c r="V182" s="36"/>
      <c r="W182" s="177">
        <f t="shared" si="16"/>
        <v>0</v>
      </c>
      <c r="X182" s="177">
        <v>0</v>
      </c>
      <c r="Y182" s="177">
        <f t="shared" si="17"/>
        <v>0</v>
      </c>
      <c r="Z182" s="177">
        <v>0</v>
      </c>
      <c r="AA182" s="178">
        <f t="shared" si="18"/>
        <v>0</v>
      </c>
      <c r="AR182" s="18" t="s">
        <v>175</v>
      </c>
      <c r="AT182" s="18" t="s">
        <v>162</v>
      </c>
      <c r="AU182" s="18" t="s">
        <v>88</v>
      </c>
      <c r="AY182" s="18" t="s">
        <v>170</v>
      </c>
      <c r="BE182" s="113">
        <f t="shared" si="19"/>
        <v>0</v>
      </c>
      <c r="BF182" s="113">
        <f t="shared" si="20"/>
        <v>0</v>
      </c>
      <c r="BG182" s="113">
        <f t="shared" si="21"/>
        <v>0</v>
      </c>
      <c r="BH182" s="113">
        <f t="shared" si="22"/>
        <v>0</v>
      </c>
      <c r="BI182" s="113">
        <f t="shared" si="23"/>
        <v>0</v>
      </c>
      <c r="BJ182" s="18" t="s">
        <v>88</v>
      </c>
      <c r="BK182" s="155">
        <f t="shared" si="24"/>
        <v>0</v>
      </c>
      <c r="BL182" s="18" t="s">
        <v>175</v>
      </c>
      <c r="BM182" s="18" t="s">
        <v>682</v>
      </c>
    </row>
    <row r="183" spans="2:65" s="1" customFormat="1" ht="22.5" customHeight="1">
      <c r="B183" s="135"/>
      <c r="C183" s="174" t="s">
        <v>504</v>
      </c>
      <c r="D183" s="174" t="s">
        <v>162</v>
      </c>
      <c r="E183" s="175" t="s">
        <v>1248</v>
      </c>
      <c r="F183" s="262" t="s">
        <v>1249</v>
      </c>
      <c r="G183" s="262"/>
      <c r="H183" s="262"/>
      <c r="I183" s="262"/>
      <c r="J183" s="176" t="s">
        <v>180</v>
      </c>
      <c r="K183" s="159">
        <v>155</v>
      </c>
      <c r="L183" s="249">
        <v>0</v>
      </c>
      <c r="M183" s="249"/>
      <c r="N183" s="263">
        <f t="shared" si="15"/>
        <v>0</v>
      </c>
      <c r="O183" s="263"/>
      <c r="P183" s="263"/>
      <c r="Q183" s="263"/>
      <c r="R183" s="138"/>
      <c r="T183" s="160" t="s">
        <v>5</v>
      </c>
      <c r="U183" s="44" t="s">
        <v>39</v>
      </c>
      <c r="V183" s="36"/>
      <c r="W183" s="177">
        <f t="shared" si="16"/>
        <v>0</v>
      </c>
      <c r="X183" s="177">
        <v>0</v>
      </c>
      <c r="Y183" s="177">
        <f t="shared" si="17"/>
        <v>0</v>
      </c>
      <c r="Z183" s="177">
        <v>0</v>
      </c>
      <c r="AA183" s="178">
        <f t="shared" si="18"/>
        <v>0</v>
      </c>
      <c r="AR183" s="18" t="s">
        <v>175</v>
      </c>
      <c r="AT183" s="18" t="s">
        <v>162</v>
      </c>
      <c r="AU183" s="18" t="s">
        <v>88</v>
      </c>
      <c r="AY183" s="18" t="s">
        <v>170</v>
      </c>
      <c r="BE183" s="113">
        <f t="shared" si="19"/>
        <v>0</v>
      </c>
      <c r="BF183" s="113">
        <f t="shared" si="20"/>
        <v>0</v>
      </c>
      <c r="BG183" s="113">
        <f t="shared" si="21"/>
        <v>0</v>
      </c>
      <c r="BH183" s="113">
        <f t="shared" si="22"/>
        <v>0</v>
      </c>
      <c r="BI183" s="113">
        <f t="shared" si="23"/>
        <v>0</v>
      </c>
      <c r="BJ183" s="18" t="s">
        <v>88</v>
      </c>
      <c r="BK183" s="155">
        <f t="shared" si="24"/>
        <v>0</v>
      </c>
      <c r="BL183" s="18" t="s">
        <v>175</v>
      </c>
      <c r="BM183" s="18" t="s">
        <v>504</v>
      </c>
    </row>
    <row r="184" spans="2:65" s="1" customFormat="1" ht="22.5" customHeight="1">
      <c r="B184" s="135"/>
      <c r="C184" s="174" t="s">
        <v>496</v>
      </c>
      <c r="D184" s="174" t="s">
        <v>162</v>
      </c>
      <c r="E184" s="175" t="s">
        <v>1250</v>
      </c>
      <c r="F184" s="262" t="s">
        <v>1251</v>
      </c>
      <c r="G184" s="262"/>
      <c r="H184" s="262"/>
      <c r="I184" s="262"/>
      <c r="J184" s="176" t="s">
        <v>174</v>
      </c>
      <c r="K184" s="159">
        <v>12</v>
      </c>
      <c r="L184" s="249">
        <v>0</v>
      </c>
      <c r="M184" s="249"/>
      <c r="N184" s="263">
        <f t="shared" si="15"/>
        <v>0</v>
      </c>
      <c r="O184" s="263"/>
      <c r="P184" s="263"/>
      <c r="Q184" s="263"/>
      <c r="R184" s="138"/>
      <c r="T184" s="160" t="s">
        <v>5</v>
      </c>
      <c r="U184" s="44" t="s">
        <v>39</v>
      </c>
      <c r="V184" s="36"/>
      <c r="W184" s="177">
        <f t="shared" si="16"/>
        <v>0</v>
      </c>
      <c r="X184" s="177">
        <v>0</v>
      </c>
      <c r="Y184" s="177">
        <f t="shared" si="17"/>
        <v>0</v>
      </c>
      <c r="Z184" s="177">
        <v>0</v>
      </c>
      <c r="AA184" s="178">
        <f t="shared" si="18"/>
        <v>0</v>
      </c>
      <c r="AR184" s="18" t="s">
        <v>175</v>
      </c>
      <c r="AT184" s="18" t="s">
        <v>162</v>
      </c>
      <c r="AU184" s="18" t="s">
        <v>88</v>
      </c>
      <c r="AY184" s="18" t="s">
        <v>170</v>
      </c>
      <c r="BE184" s="113">
        <f t="shared" si="19"/>
        <v>0</v>
      </c>
      <c r="BF184" s="113">
        <f t="shared" si="20"/>
        <v>0</v>
      </c>
      <c r="BG184" s="113">
        <f t="shared" si="21"/>
        <v>0</v>
      </c>
      <c r="BH184" s="113">
        <f t="shared" si="22"/>
        <v>0</v>
      </c>
      <c r="BI184" s="113">
        <f t="shared" si="23"/>
        <v>0</v>
      </c>
      <c r="BJ184" s="18" t="s">
        <v>88</v>
      </c>
      <c r="BK184" s="155">
        <f t="shared" si="24"/>
        <v>0</v>
      </c>
      <c r="BL184" s="18" t="s">
        <v>175</v>
      </c>
      <c r="BM184" s="18" t="s">
        <v>496</v>
      </c>
    </row>
    <row r="185" spans="2:65" s="1" customFormat="1" ht="22.5" customHeight="1">
      <c r="B185" s="135"/>
      <c r="C185" s="174" t="s">
        <v>385</v>
      </c>
      <c r="D185" s="174" t="s">
        <v>162</v>
      </c>
      <c r="E185" s="175" t="s">
        <v>1252</v>
      </c>
      <c r="F185" s="262" t="s">
        <v>1253</v>
      </c>
      <c r="G185" s="262"/>
      <c r="H185" s="262"/>
      <c r="I185" s="262"/>
      <c r="J185" s="176" t="s">
        <v>174</v>
      </c>
      <c r="K185" s="159">
        <v>1</v>
      </c>
      <c r="L185" s="249">
        <v>0</v>
      </c>
      <c r="M185" s="249"/>
      <c r="N185" s="263">
        <f t="shared" si="15"/>
        <v>0</v>
      </c>
      <c r="O185" s="263"/>
      <c r="P185" s="263"/>
      <c r="Q185" s="263"/>
      <c r="R185" s="138"/>
      <c r="T185" s="160" t="s">
        <v>5</v>
      </c>
      <c r="U185" s="44" t="s">
        <v>39</v>
      </c>
      <c r="V185" s="36"/>
      <c r="W185" s="177">
        <f t="shared" si="16"/>
        <v>0</v>
      </c>
      <c r="X185" s="177">
        <v>0.11405999999999999</v>
      </c>
      <c r="Y185" s="177">
        <f t="shared" si="17"/>
        <v>0.11405999999999999</v>
      </c>
      <c r="Z185" s="177">
        <v>0</v>
      </c>
      <c r="AA185" s="178">
        <f t="shared" si="18"/>
        <v>0</v>
      </c>
      <c r="AR185" s="18" t="s">
        <v>175</v>
      </c>
      <c r="AT185" s="18" t="s">
        <v>162</v>
      </c>
      <c r="AU185" s="18" t="s">
        <v>88</v>
      </c>
      <c r="AY185" s="18" t="s">
        <v>170</v>
      </c>
      <c r="BE185" s="113">
        <f t="shared" si="19"/>
        <v>0</v>
      </c>
      <c r="BF185" s="113">
        <f t="shared" si="20"/>
        <v>0</v>
      </c>
      <c r="BG185" s="113">
        <f t="shared" si="21"/>
        <v>0</v>
      </c>
      <c r="BH185" s="113">
        <f t="shared" si="22"/>
        <v>0</v>
      </c>
      <c r="BI185" s="113">
        <f t="shared" si="23"/>
        <v>0</v>
      </c>
      <c r="BJ185" s="18" t="s">
        <v>88</v>
      </c>
      <c r="BK185" s="155">
        <f t="shared" si="24"/>
        <v>0</v>
      </c>
      <c r="BL185" s="18" t="s">
        <v>175</v>
      </c>
      <c r="BM185" s="18" t="s">
        <v>385</v>
      </c>
    </row>
    <row r="186" spans="2:65" s="1" customFormat="1" ht="22.5" customHeight="1">
      <c r="B186" s="135"/>
      <c r="C186" s="179" t="s">
        <v>389</v>
      </c>
      <c r="D186" s="179" t="s">
        <v>280</v>
      </c>
      <c r="E186" s="180" t="s">
        <v>1254</v>
      </c>
      <c r="F186" s="273" t="s">
        <v>1255</v>
      </c>
      <c r="G186" s="273"/>
      <c r="H186" s="273"/>
      <c r="I186" s="273"/>
      <c r="J186" s="181" t="s">
        <v>174</v>
      </c>
      <c r="K186" s="182">
        <v>1</v>
      </c>
      <c r="L186" s="274">
        <v>0</v>
      </c>
      <c r="M186" s="274"/>
      <c r="N186" s="275">
        <f t="shared" si="15"/>
        <v>0</v>
      </c>
      <c r="O186" s="263"/>
      <c r="P186" s="263"/>
      <c r="Q186" s="263"/>
      <c r="R186" s="138"/>
      <c r="T186" s="160" t="s">
        <v>5</v>
      </c>
      <c r="U186" s="44" t="s">
        <v>39</v>
      </c>
      <c r="V186" s="36"/>
      <c r="W186" s="177">
        <f t="shared" si="16"/>
        <v>0</v>
      </c>
      <c r="X186" s="177">
        <v>1.2449999999999999E-2</v>
      </c>
      <c r="Y186" s="177">
        <f t="shared" si="17"/>
        <v>1.2449999999999999E-2</v>
      </c>
      <c r="Z186" s="177">
        <v>0</v>
      </c>
      <c r="AA186" s="178">
        <f t="shared" si="18"/>
        <v>0</v>
      </c>
      <c r="AR186" s="18" t="s">
        <v>230</v>
      </c>
      <c r="AT186" s="18" t="s">
        <v>280</v>
      </c>
      <c r="AU186" s="18" t="s">
        <v>88</v>
      </c>
      <c r="AY186" s="18" t="s">
        <v>170</v>
      </c>
      <c r="BE186" s="113">
        <f t="shared" si="19"/>
        <v>0</v>
      </c>
      <c r="BF186" s="113">
        <f t="shared" si="20"/>
        <v>0</v>
      </c>
      <c r="BG186" s="113">
        <f t="shared" si="21"/>
        <v>0</v>
      </c>
      <c r="BH186" s="113">
        <f t="shared" si="22"/>
        <v>0</v>
      </c>
      <c r="BI186" s="113">
        <f t="shared" si="23"/>
        <v>0</v>
      </c>
      <c r="BJ186" s="18" t="s">
        <v>88</v>
      </c>
      <c r="BK186" s="155">
        <f t="shared" si="24"/>
        <v>0</v>
      </c>
      <c r="BL186" s="18" t="s">
        <v>175</v>
      </c>
      <c r="BM186" s="18" t="s">
        <v>389</v>
      </c>
    </row>
    <row r="187" spans="2:65" s="1" customFormat="1" ht="22.5" customHeight="1">
      <c r="B187" s="135"/>
      <c r="C187" s="179" t="s">
        <v>465</v>
      </c>
      <c r="D187" s="179" t="s">
        <v>280</v>
      </c>
      <c r="E187" s="180" t="s">
        <v>1256</v>
      </c>
      <c r="F187" s="273" t="s">
        <v>1257</v>
      </c>
      <c r="G187" s="273"/>
      <c r="H187" s="273"/>
      <c r="I187" s="273"/>
      <c r="J187" s="181" t="s">
        <v>174</v>
      </c>
      <c r="K187" s="182">
        <v>1</v>
      </c>
      <c r="L187" s="274">
        <v>0</v>
      </c>
      <c r="M187" s="274"/>
      <c r="N187" s="275">
        <f t="shared" si="15"/>
        <v>0</v>
      </c>
      <c r="O187" s="263"/>
      <c r="P187" s="263"/>
      <c r="Q187" s="263"/>
      <c r="R187" s="138"/>
      <c r="T187" s="160" t="s">
        <v>5</v>
      </c>
      <c r="U187" s="44" t="s">
        <v>39</v>
      </c>
      <c r="V187" s="36"/>
      <c r="W187" s="177">
        <f t="shared" si="16"/>
        <v>0</v>
      </c>
      <c r="X187" s="177">
        <v>5.9999999999999995E-4</v>
      </c>
      <c r="Y187" s="177">
        <f t="shared" si="17"/>
        <v>5.9999999999999995E-4</v>
      </c>
      <c r="Z187" s="177">
        <v>0</v>
      </c>
      <c r="AA187" s="178">
        <f t="shared" si="18"/>
        <v>0</v>
      </c>
      <c r="AR187" s="18" t="s">
        <v>230</v>
      </c>
      <c r="AT187" s="18" t="s">
        <v>280</v>
      </c>
      <c r="AU187" s="18" t="s">
        <v>88</v>
      </c>
      <c r="AY187" s="18" t="s">
        <v>170</v>
      </c>
      <c r="BE187" s="113">
        <f t="shared" si="19"/>
        <v>0</v>
      </c>
      <c r="BF187" s="113">
        <f t="shared" si="20"/>
        <v>0</v>
      </c>
      <c r="BG187" s="113">
        <f t="shared" si="21"/>
        <v>0</v>
      </c>
      <c r="BH187" s="113">
        <f t="shared" si="22"/>
        <v>0</v>
      </c>
      <c r="BI187" s="113">
        <f t="shared" si="23"/>
        <v>0</v>
      </c>
      <c r="BJ187" s="18" t="s">
        <v>88</v>
      </c>
      <c r="BK187" s="155">
        <f t="shared" si="24"/>
        <v>0</v>
      </c>
      <c r="BL187" s="18" t="s">
        <v>175</v>
      </c>
      <c r="BM187" s="18" t="s">
        <v>465</v>
      </c>
    </row>
    <row r="188" spans="2:65" s="10" customFormat="1" ht="29.85" customHeight="1">
      <c r="B188" s="164"/>
      <c r="C188" s="165"/>
      <c r="D188" s="173" t="s">
        <v>250</v>
      </c>
      <c r="E188" s="173"/>
      <c r="F188" s="173"/>
      <c r="G188" s="173"/>
      <c r="H188" s="173"/>
      <c r="I188" s="173"/>
      <c r="J188" s="173"/>
      <c r="K188" s="173"/>
      <c r="L188" s="173"/>
      <c r="M188" s="173"/>
      <c r="N188" s="267">
        <f>BK188</f>
        <v>0</v>
      </c>
      <c r="O188" s="268"/>
      <c r="P188" s="268"/>
      <c r="Q188" s="268"/>
      <c r="R188" s="166"/>
      <c r="T188" s="167"/>
      <c r="U188" s="165"/>
      <c r="V188" s="165"/>
      <c r="W188" s="168">
        <f>W189</f>
        <v>0</v>
      </c>
      <c r="X188" s="165"/>
      <c r="Y188" s="168">
        <f>Y189</f>
        <v>0</v>
      </c>
      <c r="Z188" s="165"/>
      <c r="AA188" s="169">
        <f>AA189</f>
        <v>0</v>
      </c>
      <c r="AR188" s="170" t="s">
        <v>77</v>
      </c>
      <c r="AT188" s="171" t="s">
        <v>71</v>
      </c>
      <c r="AU188" s="171" t="s">
        <v>77</v>
      </c>
      <c r="AY188" s="170" t="s">
        <v>170</v>
      </c>
      <c r="BK188" s="172">
        <f>BK189</f>
        <v>0</v>
      </c>
    </row>
    <row r="189" spans="2:65" s="1" customFormat="1" ht="31.5" customHeight="1">
      <c r="B189" s="135"/>
      <c r="C189" s="174" t="s">
        <v>458</v>
      </c>
      <c r="D189" s="174" t="s">
        <v>162</v>
      </c>
      <c r="E189" s="175" t="s">
        <v>1258</v>
      </c>
      <c r="F189" s="262" t="s">
        <v>1259</v>
      </c>
      <c r="G189" s="262"/>
      <c r="H189" s="262"/>
      <c r="I189" s="262"/>
      <c r="J189" s="176" t="s">
        <v>206</v>
      </c>
      <c r="K189" s="159">
        <v>855.673</v>
      </c>
      <c r="L189" s="249">
        <v>0</v>
      </c>
      <c r="M189" s="249"/>
      <c r="N189" s="263">
        <f>ROUND(L189*K189,3)</f>
        <v>0</v>
      </c>
      <c r="O189" s="263"/>
      <c r="P189" s="263"/>
      <c r="Q189" s="263"/>
      <c r="R189" s="138"/>
      <c r="T189" s="160" t="s">
        <v>5</v>
      </c>
      <c r="U189" s="44" t="s">
        <v>39</v>
      </c>
      <c r="V189" s="36"/>
      <c r="W189" s="177">
        <f>V189*K189</f>
        <v>0</v>
      </c>
      <c r="X189" s="177">
        <v>0</v>
      </c>
      <c r="Y189" s="177">
        <f>X189*K189</f>
        <v>0</v>
      </c>
      <c r="Z189" s="177">
        <v>0</v>
      </c>
      <c r="AA189" s="178">
        <f>Z189*K189</f>
        <v>0</v>
      </c>
      <c r="AR189" s="18" t="s">
        <v>175</v>
      </c>
      <c r="AT189" s="18" t="s">
        <v>162</v>
      </c>
      <c r="AU189" s="18" t="s">
        <v>88</v>
      </c>
      <c r="AY189" s="18" t="s">
        <v>170</v>
      </c>
      <c r="BE189" s="113">
        <f>IF(U189="základná",N189,0)</f>
        <v>0</v>
      </c>
      <c r="BF189" s="113">
        <f>IF(U189="znížená",N189,0)</f>
        <v>0</v>
      </c>
      <c r="BG189" s="113">
        <f>IF(U189="zákl. prenesená",N189,0)</f>
        <v>0</v>
      </c>
      <c r="BH189" s="113">
        <f>IF(U189="zníž. prenesená",N189,0)</f>
        <v>0</v>
      </c>
      <c r="BI189" s="113">
        <f>IF(U189="nulová",N189,0)</f>
        <v>0</v>
      </c>
      <c r="BJ189" s="18" t="s">
        <v>88</v>
      </c>
      <c r="BK189" s="155">
        <f>ROUND(L189*K189,3)</f>
        <v>0</v>
      </c>
      <c r="BL189" s="18" t="s">
        <v>175</v>
      </c>
      <c r="BM189" s="18" t="s">
        <v>458</v>
      </c>
    </row>
    <row r="190" spans="2:65" s="10" customFormat="1" ht="37.35" customHeight="1">
      <c r="B190" s="164"/>
      <c r="C190" s="165"/>
      <c r="D190" s="153" t="s">
        <v>168</v>
      </c>
      <c r="E190" s="153"/>
      <c r="F190" s="153"/>
      <c r="G190" s="153"/>
      <c r="H190" s="153"/>
      <c r="I190" s="153"/>
      <c r="J190" s="153"/>
      <c r="K190" s="153"/>
      <c r="L190" s="153"/>
      <c r="M190" s="153"/>
      <c r="N190" s="269">
        <f>BK190</f>
        <v>0</v>
      </c>
      <c r="O190" s="270"/>
      <c r="P190" s="270"/>
      <c r="Q190" s="270"/>
      <c r="R190" s="166"/>
      <c r="T190" s="167"/>
      <c r="U190" s="165"/>
      <c r="V190" s="165"/>
      <c r="W190" s="168">
        <f>W191</f>
        <v>0</v>
      </c>
      <c r="X190" s="165"/>
      <c r="Y190" s="168">
        <f>Y191</f>
        <v>2.2000000000000001E-4</v>
      </c>
      <c r="Z190" s="165"/>
      <c r="AA190" s="169">
        <f>AA191</f>
        <v>0</v>
      </c>
      <c r="AR190" s="170" t="s">
        <v>88</v>
      </c>
      <c r="AT190" s="171" t="s">
        <v>71</v>
      </c>
      <c r="AU190" s="171" t="s">
        <v>72</v>
      </c>
      <c r="AY190" s="170" t="s">
        <v>170</v>
      </c>
      <c r="BK190" s="172">
        <f>BK191</f>
        <v>0</v>
      </c>
    </row>
    <row r="191" spans="2:65" s="10" customFormat="1" ht="19.899999999999999" customHeight="1">
      <c r="B191" s="164"/>
      <c r="C191" s="165"/>
      <c r="D191" s="173" t="s">
        <v>692</v>
      </c>
      <c r="E191" s="173"/>
      <c r="F191" s="173"/>
      <c r="G191" s="173"/>
      <c r="H191" s="173"/>
      <c r="I191" s="173"/>
      <c r="J191" s="173"/>
      <c r="K191" s="173"/>
      <c r="L191" s="173"/>
      <c r="M191" s="173"/>
      <c r="N191" s="265">
        <f>BK191</f>
        <v>0</v>
      </c>
      <c r="O191" s="266"/>
      <c r="P191" s="266"/>
      <c r="Q191" s="266"/>
      <c r="R191" s="166"/>
      <c r="T191" s="167"/>
      <c r="U191" s="165"/>
      <c r="V191" s="165"/>
      <c r="W191" s="168">
        <f>SUM(W192:W193)</f>
        <v>0</v>
      </c>
      <c r="X191" s="165"/>
      <c r="Y191" s="168">
        <f>SUM(Y192:Y193)</f>
        <v>2.2000000000000001E-4</v>
      </c>
      <c r="Z191" s="165"/>
      <c r="AA191" s="169">
        <f>SUM(AA192:AA193)</f>
        <v>0</v>
      </c>
      <c r="AR191" s="170" t="s">
        <v>88</v>
      </c>
      <c r="AT191" s="171" t="s">
        <v>71</v>
      </c>
      <c r="AU191" s="171" t="s">
        <v>77</v>
      </c>
      <c r="AY191" s="170" t="s">
        <v>170</v>
      </c>
      <c r="BK191" s="172">
        <f>SUM(BK192:BK193)</f>
        <v>0</v>
      </c>
    </row>
    <row r="192" spans="2:65" s="1" customFormat="1" ht="44.25" customHeight="1">
      <c r="B192" s="135"/>
      <c r="C192" s="174" t="s">
        <v>454</v>
      </c>
      <c r="D192" s="174" t="s">
        <v>162</v>
      </c>
      <c r="E192" s="175" t="s">
        <v>764</v>
      </c>
      <c r="F192" s="262" t="s">
        <v>765</v>
      </c>
      <c r="G192" s="262"/>
      <c r="H192" s="262"/>
      <c r="I192" s="262"/>
      <c r="J192" s="176" t="s">
        <v>174</v>
      </c>
      <c r="K192" s="159">
        <v>1</v>
      </c>
      <c r="L192" s="249">
        <v>0</v>
      </c>
      <c r="M192" s="249"/>
      <c r="N192" s="263">
        <f>ROUND(L192*K192,3)</f>
        <v>0</v>
      </c>
      <c r="O192" s="263"/>
      <c r="P192" s="263"/>
      <c r="Q192" s="263"/>
      <c r="R192" s="138"/>
      <c r="T192" s="160" t="s">
        <v>5</v>
      </c>
      <c r="U192" s="44" t="s">
        <v>39</v>
      </c>
      <c r="V192" s="36"/>
      <c r="W192" s="177">
        <f>V192*K192</f>
        <v>0</v>
      </c>
      <c r="X192" s="177">
        <v>2.0000000000000002E-5</v>
      </c>
      <c r="Y192" s="177">
        <f>X192*K192</f>
        <v>2.0000000000000002E-5</v>
      </c>
      <c r="Z192" s="177">
        <v>0</v>
      </c>
      <c r="AA192" s="178">
        <f>Z192*K192</f>
        <v>0</v>
      </c>
      <c r="AR192" s="18" t="s">
        <v>199</v>
      </c>
      <c r="AT192" s="18" t="s">
        <v>162</v>
      </c>
      <c r="AU192" s="18" t="s">
        <v>88</v>
      </c>
      <c r="AY192" s="18" t="s">
        <v>170</v>
      </c>
      <c r="BE192" s="113">
        <f>IF(U192="základná",N192,0)</f>
        <v>0</v>
      </c>
      <c r="BF192" s="113">
        <f>IF(U192="znížená",N192,0)</f>
        <v>0</v>
      </c>
      <c r="BG192" s="113">
        <f>IF(U192="zákl. prenesená",N192,0)</f>
        <v>0</v>
      </c>
      <c r="BH192" s="113">
        <f>IF(U192="zníž. prenesená",N192,0)</f>
        <v>0</v>
      </c>
      <c r="BI192" s="113">
        <f>IF(U192="nulová",N192,0)</f>
        <v>0</v>
      </c>
      <c r="BJ192" s="18" t="s">
        <v>88</v>
      </c>
      <c r="BK192" s="155">
        <f>ROUND(L192*K192,3)</f>
        <v>0</v>
      </c>
      <c r="BL192" s="18" t="s">
        <v>199</v>
      </c>
      <c r="BM192" s="18" t="s">
        <v>454</v>
      </c>
    </row>
    <row r="193" spans="2:65" s="1" customFormat="1" ht="22.5" customHeight="1">
      <c r="B193" s="135"/>
      <c r="C193" s="179" t="s">
        <v>515</v>
      </c>
      <c r="D193" s="179" t="s">
        <v>280</v>
      </c>
      <c r="E193" s="180" t="s">
        <v>1260</v>
      </c>
      <c r="F193" s="273" t="s">
        <v>1261</v>
      </c>
      <c r="G193" s="273"/>
      <c r="H193" s="273"/>
      <c r="I193" s="273"/>
      <c r="J193" s="181" t="s">
        <v>174</v>
      </c>
      <c r="K193" s="182">
        <v>1</v>
      </c>
      <c r="L193" s="274">
        <v>0</v>
      </c>
      <c r="M193" s="274"/>
      <c r="N193" s="275">
        <f>ROUND(L193*K193,3)</f>
        <v>0</v>
      </c>
      <c r="O193" s="263"/>
      <c r="P193" s="263"/>
      <c r="Q193" s="263"/>
      <c r="R193" s="138"/>
      <c r="T193" s="160" t="s">
        <v>5</v>
      </c>
      <c r="U193" s="44" t="s">
        <v>39</v>
      </c>
      <c r="V193" s="36"/>
      <c r="W193" s="177">
        <f>V193*K193</f>
        <v>0</v>
      </c>
      <c r="X193" s="177">
        <v>2.0000000000000001E-4</v>
      </c>
      <c r="Y193" s="177">
        <f>X193*K193</f>
        <v>2.0000000000000001E-4</v>
      </c>
      <c r="Z193" s="177">
        <v>0</v>
      </c>
      <c r="AA193" s="178">
        <f>Z193*K193</f>
        <v>0</v>
      </c>
      <c r="AR193" s="18" t="s">
        <v>562</v>
      </c>
      <c r="AT193" s="18" t="s">
        <v>280</v>
      </c>
      <c r="AU193" s="18" t="s">
        <v>88</v>
      </c>
      <c r="AY193" s="18" t="s">
        <v>170</v>
      </c>
      <c r="BE193" s="113">
        <f>IF(U193="základná",N193,0)</f>
        <v>0</v>
      </c>
      <c r="BF193" s="113">
        <f>IF(U193="znížená",N193,0)</f>
        <v>0</v>
      </c>
      <c r="BG193" s="113">
        <f>IF(U193="zákl. prenesená",N193,0)</f>
        <v>0</v>
      </c>
      <c r="BH193" s="113">
        <f>IF(U193="zníž. prenesená",N193,0)</f>
        <v>0</v>
      </c>
      <c r="BI193" s="113">
        <f>IF(U193="nulová",N193,0)</f>
        <v>0</v>
      </c>
      <c r="BJ193" s="18" t="s">
        <v>88</v>
      </c>
      <c r="BK193" s="155">
        <f>ROUND(L193*K193,3)</f>
        <v>0</v>
      </c>
      <c r="BL193" s="18" t="s">
        <v>199</v>
      </c>
      <c r="BM193" s="18" t="s">
        <v>515</v>
      </c>
    </row>
    <row r="194" spans="2:65" s="10" customFormat="1" ht="37.35" customHeight="1">
      <c r="B194" s="164"/>
      <c r="C194" s="165"/>
      <c r="D194" s="153" t="s">
        <v>694</v>
      </c>
      <c r="E194" s="153"/>
      <c r="F194" s="153"/>
      <c r="G194" s="153"/>
      <c r="H194" s="153"/>
      <c r="I194" s="153"/>
      <c r="J194" s="153"/>
      <c r="K194" s="153"/>
      <c r="L194" s="153"/>
      <c r="M194" s="153"/>
      <c r="N194" s="269">
        <f>BK194</f>
        <v>0</v>
      </c>
      <c r="O194" s="270"/>
      <c r="P194" s="270"/>
      <c r="Q194" s="270"/>
      <c r="R194" s="166"/>
      <c r="T194" s="167"/>
      <c r="U194" s="165"/>
      <c r="V194" s="165"/>
      <c r="W194" s="168">
        <f>W195+W199</f>
        <v>0</v>
      </c>
      <c r="X194" s="165"/>
      <c r="Y194" s="168">
        <f>Y195+Y199</f>
        <v>5.4460000000000001E-2</v>
      </c>
      <c r="Z194" s="165"/>
      <c r="AA194" s="169">
        <f>AA195+AA199</f>
        <v>0</v>
      </c>
      <c r="AR194" s="170" t="s">
        <v>175</v>
      </c>
      <c r="AT194" s="171" t="s">
        <v>71</v>
      </c>
      <c r="AU194" s="171" t="s">
        <v>72</v>
      </c>
      <c r="AY194" s="170" t="s">
        <v>170</v>
      </c>
      <c r="BK194" s="172">
        <f>BK195+BK199</f>
        <v>0</v>
      </c>
    </row>
    <row r="195" spans="2:65" s="10" customFormat="1" ht="19.899999999999999" customHeight="1">
      <c r="B195" s="164"/>
      <c r="C195" s="165"/>
      <c r="D195" s="173" t="s">
        <v>1157</v>
      </c>
      <c r="E195" s="173"/>
      <c r="F195" s="173"/>
      <c r="G195" s="173"/>
      <c r="H195" s="173"/>
      <c r="I195" s="173"/>
      <c r="J195" s="173"/>
      <c r="K195" s="173"/>
      <c r="L195" s="173"/>
      <c r="M195" s="173"/>
      <c r="N195" s="265">
        <f>BK195</f>
        <v>0</v>
      </c>
      <c r="O195" s="266"/>
      <c r="P195" s="266"/>
      <c r="Q195" s="266"/>
      <c r="R195" s="166"/>
      <c r="T195" s="167"/>
      <c r="U195" s="165"/>
      <c r="V195" s="165"/>
      <c r="W195" s="168">
        <f>SUM(W196:W198)</f>
        <v>0</v>
      </c>
      <c r="X195" s="165"/>
      <c r="Y195" s="168">
        <f>SUM(Y196:Y198)</f>
        <v>5.3800000000000001E-2</v>
      </c>
      <c r="Z195" s="165"/>
      <c r="AA195" s="169">
        <f>SUM(AA196:AA198)</f>
        <v>0</v>
      </c>
      <c r="AR195" s="170" t="s">
        <v>175</v>
      </c>
      <c r="AT195" s="171" t="s">
        <v>71</v>
      </c>
      <c r="AU195" s="171" t="s">
        <v>77</v>
      </c>
      <c r="AY195" s="170" t="s">
        <v>170</v>
      </c>
      <c r="BK195" s="172">
        <f>SUM(BK196:BK198)</f>
        <v>0</v>
      </c>
    </row>
    <row r="196" spans="2:65" s="1" customFormat="1" ht="31.5" customHeight="1">
      <c r="B196" s="135"/>
      <c r="C196" s="174" t="s">
        <v>500</v>
      </c>
      <c r="D196" s="174" t="s">
        <v>162</v>
      </c>
      <c r="E196" s="175" t="s">
        <v>1262</v>
      </c>
      <c r="F196" s="262" t="s">
        <v>1263</v>
      </c>
      <c r="G196" s="262"/>
      <c r="H196" s="262"/>
      <c r="I196" s="262"/>
      <c r="J196" s="176" t="s">
        <v>180</v>
      </c>
      <c r="K196" s="159">
        <v>269</v>
      </c>
      <c r="L196" s="249">
        <v>0</v>
      </c>
      <c r="M196" s="249"/>
      <c r="N196" s="263">
        <f>ROUND(L196*K196,3)</f>
        <v>0</v>
      </c>
      <c r="O196" s="263"/>
      <c r="P196" s="263"/>
      <c r="Q196" s="263"/>
      <c r="R196" s="138"/>
      <c r="T196" s="160" t="s">
        <v>5</v>
      </c>
      <c r="U196" s="44" t="s">
        <v>39</v>
      </c>
      <c r="V196" s="36"/>
      <c r="W196" s="177">
        <f>V196*K196</f>
        <v>0</v>
      </c>
      <c r="X196" s="177">
        <v>0</v>
      </c>
      <c r="Y196" s="177">
        <f>X196*K196</f>
        <v>0</v>
      </c>
      <c r="Z196" s="177">
        <v>0</v>
      </c>
      <c r="AA196" s="178">
        <f>Z196*K196</f>
        <v>0</v>
      </c>
      <c r="AR196" s="18" t="s">
        <v>373</v>
      </c>
      <c r="AT196" s="18" t="s">
        <v>162</v>
      </c>
      <c r="AU196" s="18" t="s">
        <v>88</v>
      </c>
      <c r="AY196" s="18" t="s">
        <v>170</v>
      </c>
      <c r="BE196" s="113">
        <f>IF(U196="základná",N196,0)</f>
        <v>0</v>
      </c>
      <c r="BF196" s="113">
        <f>IF(U196="znížená",N196,0)</f>
        <v>0</v>
      </c>
      <c r="BG196" s="113">
        <f>IF(U196="zákl. prenesená",N196,0)</f>
        <v>0</v>
      </c>
      <c r="BH196" s="113">
        <f>IF(U196="zníž. prenesená",N196,0)</f>
        <v>0</v>
      </c>
      <c r="BI196" s="113">
        <f>IF(U196="nulová",N196,0)</f>
        <v>0</v>
      </c>
      <c r="BJ196" s="18" t="s">
        <v>88</v>
      </c>
      <c r="BK196" s="155">
        <f>ROUND(L196*K196,3)</f>
        <v>0</v>
      </c>
      <c r="BL196" s="18" t="s">
        <v>373</v>
      </c>
      <c r="BM196" s="18" t="s">
        <v>500</v>
      </c>
    </row>
    <row r="197" spans="2:65" s="1" customFormat="1" ht="31.5" customHeight="1">
      <c r="B197" s="135"/>
      <c r="C197" s="179" t="s">
        <v>508</v>
      </c>
      <c r="D197" s="179" t="s">
        <v>280</v>
      </c>
      <c r="E197" s="180" t="s">
        <v>1264</v>
      </c>
      <c r="F197" s="273" t="s">
        <v>1265</v>
      </c>
      <c r="G197" s="273"/>
      <c r="H197" s="273"/>
      <c r="I197" s="273"/>
      <c r="J197" s="181" t="s">
        <v>180</v>
      </c>
      <c r="K197" s="182">
        <v>188</v>
      </c>
      <c r="L197" s="274">
        <v>0</v>
      </c>
      <c r="M197" s="274"/>
      <c r="N197" s="275">
        <f>ROUND(L197*K197,3)</f>
        <v>0</v>
      </c>
      <c r="O197" s="263"/>
      <c r="P197" s="263"/>
      <c r="Q197" s="263"/>
      <c r="R197" s="138"/>
      <c r="T197" s="160" t="s">
        <v>5</v>
      </c>
      <c r="U197" s="44" t="s">
        <v>39</v>
      </c>
      <c r="V197" s="36"/>
      <c r="W197" s="177">
        <f>V197*K197</f>
        <v>0</v>
      </c>
      <c r="X197" s="177">
        <v>2.0000000000000001E-4</v>
      </c>
      <c r="Y197" s="177">
        <f>X197*K197</f>
        <v>3.7600000000000001E-2</v>
      </c>
      <c r="Z197" s="177">
        <v>0</v>
      </c>
      <c r="AA197" s="178">
        <f>Z197*K197</f>
        <v>0</v>
      </c>
      <c r="AR197" s="18" t="s">
        <v>1266</v>
      </c>
      <c r="AT197" s="18" t="s">
        <v>280</v>
      </c>
      <c r="AU197" s="18" t="s">
        <v>88</v>
      </c>
      <c r="AY197" s="18" t="s">
        <v>170</v>
      </c>
      <c r="BE197" s="113">
        <f>IF(U197="základná",N197,0)</f>
        <v>0</v>
      </c>
      <c r="BF197" s="113">
        <f>IF(U197="znížená",N197,0)</f>
        <v>0</v>
      </c>
      <c r="BG197" s="113">
        <f>IF(U197="zákl. prenesená",N197,0)</f>
        <v>0</v>
      </c>
      <c r="BH197" s="113">
        <f>IF(U197="zníž. prenesená",N197,0)</f>
        <v>0</v>
      </c>
      <c r="BI197" s="113">
        <f>IF(U197="nulová",N197,0)</f>
        <v>0</v>
      </c>
      <c r="BJ197" s="18" t="s">
        <v>88</v>
      </c>
      <c r="BK197" s="155">
        <f>ROUND(L197*K197,3)</f>
        <v>0</v>
      </c>
      <c r="BL197" s="18" t="s">
        <v>373</v>
      </c>
      <c r="BM197" s="18" t="s">
        <v>508</v>
      </c>
    </row>
    <row r="198" spans="2:65" s="1" customFormat="1" ht="31.5" customHeight="1">
      <c r="B198" s="135"/>
      <c r="C198" s="179" t="s">
        <v>543</v>
      </c>
      <c r="D198" s="179" t="s">
        <v>280</v>
      </c>
      <c r="E198" s="180" t="s">
        <v>1267</v>
      </c>
      <c r="F198" s="273" t="s">
        <v>1268</v>
      </c>
      <c r="G198" s="273"/>
      <c r="H198" s="273"/>
      <c r="I198" s="273"/>
      <c r="J198" s="181" t="s">
        <v>180</v>
      </c>
      <c r="K198" s="182">
        <v>81</v>
      </c>
      <c r="L198" s="274">
        <v>0</v>
      </c>
      <c r="M198" s="274"/>
      <c r="N198" s="275">
        <f>ROUND(L198*K198,3)</f>
        <v>0</v>
      </c>
      <c r="O198" s="263"/>
      <c r="P198" s="263"/>
      <c r="Q198" s="263"/>
      <c r="R198" s="138"/>
      <c r="T198" s="160" t="s">
        <v>5</v>
      </c>
      <c r="U198" s="44" t="s">
        <v>39</v>
      </c>
      <c r="V198" s="36"/>
      <c r="W198" s="177">
        <f>V198*K198</f>
        <v>0</v>
      </c>
      <c r="X198" s="177">
        <v>2.0000000000000001E-4</v>
      </c>
      <c r="Y198" s="177">
        <f>X198*K198</f>
        <v>1.6199999999999999E-2</v>
      </c>
      <c r="Z198" s="177">
        <v>0</v>
      </c>
      <c r="AA198" s="178">
        <f>Z198*K198</f>
        <v>0</v>
      </c>
      <c r="AR198" s="18" t="s">
        <v>1266</v>
      </c>
      <c r="AT198" s="18" t="s">
        <v>280</v>
      </c>
      <c r="AU198" s="18" t="s">
        <v>88</v>
      </c>
      <c r="AY198" s="18" t="s">
        <v>170</v>
      </c>
      <c r="BE198" s="113">
        <f>IF(U198="základná",N198,0)</f>
        <v>0</v>
      </c>
      <c r="BF198" s="113">
        <f>IF(U198="znížená",N198,0)</f>
        <v>0</v>
      </c>
      <c r="BG198" s="113">
        <f>IF(U198="zákl. prenesená",N198,0)</f>
        <v>0</v>
      </c>
      <c r="BH198" s="113">
        <f>IF(U198="zníž. prenesená",N198,0)</f>
        <v>0</v>
      </c>
      <c r="BI198" s="113">
        <f>IF(U198="nulová",N198,0)</f>
        <v>0</v>
      </c>
      <c r="BJ198" s="18" t="s">
        <v>88</v>
      </c>
      <c r="BK198" s="155">
        <f>ROUND(L198*K198,3)</f>
        <v>0</v>
      </c>
      <c r="BL198" s="18" t="s">
        <v>373</v>
      </c>
      <c r="BM198" s="18" t="s">
        <v>543</v>
      </c>
    </row>
    <row r="199" spans="2:65" s="10" customFormat="1" ht="29.85" customHeight="1">
      <c r="B199" s="164"/>
      <c r="C199" s="165"/>
      <c r="D199" s="173" t="s">
        <v>1158</v>
      </c>
      <c r="E199" s="173"/>
      <c r="F199" s="173"/>
      <c r="G199" s="173"/>
      <c r="H199" s="173"/>
      <c r="I199" s="173"/>
      <c r="J199" s="173"/>
      <c r="K199" s="173"/>
      <c r="L199" s="173"/>
      <c r="M199" s="173"/>
      <c r="N199" s="267">
        <f>BK199</f>
        <v>0</v>
      </c>
      <c r="O199" s="268"/>
      <c r="P199" s="268"/>
      <c r="Q199" s="268"/>
      <c r="R199" s="166"/>
      <c r="T199" s="167"/>
      <c r="U199" s="165"/>
      <c r="V199" s="165"/>
      <c r="W199" s="168">
        <f>SUM(W200:W205)</f>
        <v>0</v>
      </c>
      <c r="X199" s="165"/>
      <c r="Y199" s="168">
        <f>SUM(Y200:Y205)</f>
        <v>6.6E-4</v>
      </c>
      <c r="Z199" s="165"/>
      <c r="AA199" s="169">
        <f>SUM(AA200:AA205)</f>
        <v>0</v>
      </c>
      <c r="AR199" s="170" t="s">
        <v>175</v>
      </c>
      <c r="AT199" s="171" t="s">
        <v>71</v>
      </c>
      <c r="AU199" s="171" t="s">
        <v>77</v>
      </c>
      <c r="AY199" s="170" t="s">
        <v>170</v>
      </c>
      <c r="BK199" s="172">
        <f>SUM(BK200:BK205)</f>
        <v>0</v>
      </c>
    </row>
    <row r="200" spans="2:65" s="1" customFormat="1" ht="22.5" customHeight="1">
      <c r="B200" s="135"/>
      <c r="C200" s="174" t="s">
        <v>547</v>
      </c>
      <c r="D200" s="174" t="s">
        <v>162</v>
      </c>
      <c r="E200" s="175" t="s">
        <v>1269</v>
      </c>
      <c r="F200" s="262" t="s">
        <v>1270</v>
      </c>
      <c r="G200" s="262"/>
      <c r="H200" s="262"/>
      <c r="I200" s="262"/>
      <c r="J200" s="176" t="s">
        <v>174</v>
      </c>
      <c r="K200" s="159">
        <v>2</v>
      </c>
      <c r="L200" s="249">
        <v>0</v>
      </c>
      <c r="M200" s="249"/>
      <c r="N200" s="263">
        <f t="shared" ref="N200:N205" si="25">ROUND(L200*K200,3)</f>
        <v>0</v>
      </c>
      <c r="O200" s="263"/>
      <c r="P200" s="263"/>
      <c r="Q200" s="263"/>
      <c r="R200" s="138"/>
      <c r="T200" s="160" t="s">
        <v>5</v>
      </c>
      <c r="U200" s="44" t="s">
        <v>39</v>
      </c>
      <c r="V200" s="36"/>
      <c r="W200" s="177">
        <f t="shared" ref="W200:W205" si="26">V200*K200</f>
        <v>0</v>
      </c>
      <c r="X200" s="177">
        <v>2.1000000000000001E-4</v>
      </c>
      <c r="Y200" s="177">
        <f t="shared" ref="Y200:Y205" si="27">X200*K200</f>
        <v>4.2000000000000002E-4</v>
      </c>
      <c r="Z200" s="177">
        <v>0</v>
      </c>
      <c r="AA200" s="178">
        <f t="shared" ref="AA200:AA205" si="28">Z200*K200</f>
        <v>0</v>
      </c>
      <c r="AR200" s="18" t="s">
        <v>373</v>
      </c>
      <c r="AT200" s="18" t="s">
        <v>162</v>
      </c>
      <c r="AU200" s="18" t="s">
        <v>88</v>
      </c>
      <c r="AY200" s="18" t="s">
        <v>170</v>
      </c>
      <c r="BE200" s="113">
        <f t="shared" ref="BE200:BE205" si="29">IF(U200="základná",N200,0)</f>
        <v>0</v>
      </c>
      <c r="BF200" s="113">
        <f t="shared" ref="BF200:BF205" si="30">IF(U200="znížená",N200,0)</f>
        <v>0</v>
      </c>
      <c r="BG200" s="113">
        <f t="shared" ref="BG200:BG205" si="31">IF(U200="zákl. prenesená",N200,0)</f>
        <v>0</v>
      </c>
      <c r="BH200" s="113">
        <f t="shared" ref="BH200:BH205" si="32">IF(U200="zníž. prenesená",N200,0)</f>
        <v>0</v>
      </c>
      <c r="BI200" s="113">
        <f t="shared" ref="BI200:BI205" si="33">IF(U200="nulová",N200,0)</f>
        <v>0</v>
      </c>
      <c r="BJ200" s="18" t="s">
        <v>88</v>
      </c>
      <c r="BK200" s="155">
        <f t="shared" ref="BK200:BK205" si="34">ROUND(L200*K200,3)</f>
        <v>0</v>
      </c>
      <c r="BL200" s="18" t="s">
        <v>373</v>
      </c>
      <c r="BM200" s="18" t="s">
        <v>547</v>
      </c>
    </row>
    <row r="201" spans="2:65" s="1" customFormat="1" ht="31.5" customHeight="1">
      <c r="B201" s="135"/>
      <c r="C201" s="179" t="s">
        <v>393</v>
      </c>
      <c r="D201" s="179" t="s">
        <v>280</v>
      </c>
      <c r="E201" s="180" t="s">
        <v>1271</v>
      </c>
      <c r="F201" s="273" t="s">
        <v>1272</v>
      </c>
      <c r="G201" s="273"/>
      <c r="H201" s="273"/>
      <c r="I201" s="273"/>
      <c r="J201" s="181" t="s">
        <v>180</v>
      </c>
      <c r="K201" s="182">
        <v>81</v>
      </c>
      <c r="L201" s="274">
        <v>0</v>
      </c>
      <c r="M201" s="274"/>
      <c r="N201" s="275">
        <f t="shared" si="25"/>
        <v>0</v>
      </c>
      <c r="O201" s="263"/>
      <c r="P201" s="263"/>
      <c r="Q201" s="263"/>
      <c r="R201" s="138"/>
      <c r="T201" s="160" t="s">
        <v>5</v>
      </c>
      <c r="U201" s="44" t="s">
        <v>39</v>
      </c>
      <c r="V201" s="36"/>
      <c r="W201" s="177">
        <f t="shared" si="26"/>
        <v>0</v>
      </c>
      <c r="X201" s="177">
        <v>0</v>
      </c>
      <c r="Y201" s="177">
        <f t="shared" si="27"/>
        <v>0</v>
      </c>
      <c r="Z201" s="177">
        <v>0</v>
      </c>
      <c r="AA201" s="178">
        <f t="shared" si="28"/>
        <v>0</v>
      </c>
      <c r="AR201" s="18" t="s">
        <v>1266</v>
      </c>
      <c r="AT201" s="18" t="s">
        <v>280</v>
      </c>
      <c r="AU201" s="18" t="s">
        <v>88</v>
      </c>
      <c r="AY201" s="18" t="s">
        <v>170</v>
      </c>
      <c r="BE201" s="113">
        <f t="shared" si="29"/>
        <v>0</v>
      </c>
      <c r="BF201" s="113">
        <f t="shared" si="30"/>
        <v>0</v>
      </c>
      <c r="BG201" s="113">
        <f t="shared" si="31"/>
        <v>0</v>
      </c>
      <c r="BH201" s="113">
        <f t="shared" si="32"/>
        <v>0</v>
      </c>
      <c r="BI201" s="113">
        <f t="shared" si="33"/>
        <v>0</v>
      </c>
      <c r="BJ201" s="18" t="s">
        <v>88</v>
      </c>
      <c r="BK201" s="155">
        <f t="shared" si="34"/>
        <v>0</v>
      </c>
      <c r="BL201" s="18" t="s">
        <v>373</v>
      </c>
      <c r="BM201" s="18" t="s">
        <v>393</v>
      </c>
    </row>
    <row r="202" spans="2:65" s="1" customFormat="1" ht="31.5" customHeight="1">
      <c r="B202" s="135"/>
      <c r="C202" s="174" t="s">
        <v>292</v>
      </c>
      <c r="D202" s="174" t="s">
        <v>162</v>
      </c>
      <c r="E202" s="175" t="s">
        <v>1273</v>
      </c>
      <c r="F202" s="262" t="s">
        <v>1274</v>
      </c>
      <c r="G202" s="262"/>
      <c r="H202" s="262"/>
      <c r="I202" s="262"/>
      <c r="J202" s="176" t="s">
        <v>174</v>
      </c>
      <c r="K202" s="159">
        <v>1</v>
      </c>
      <c r="L202" s="249">
        <v>0</v>
      </c>
      <c r="M202" s="249"/>
      <c r="N202" s="263">
        <f t="shared" si="25"/>
        <v>0</v>
      </c>
      <c r="O202" s="263"/>
      <c r="P202" s="263"/>
      <c r="Q202" s="263"/>
      <c r="R202" s="138"/>
      <c r="T202" s="160" t="s">
        <v>5</v>
      </c>
      <c r="U202" s="44" t="s">
        <v>39</v>
      </c>
      <c r="V202" s="36"/>
      <c r="W202" s="177">
        <f t="shared" si="26"/>
        <v>0</v>
      </c>
      <c r="X202" s="177">
        <v>0</v>
      </c>
      <c r="Y202" s="177">
        <f t="shared" si="27"/>
        <v>0</v>
      </c>
      <c r="Z202" s="177">
        <v>0</v>
      </c>
      <c r="AA202" s="178">
        <f t="shared" si="28"/>
        <v>0</v>
      </c>
      <c r="AR202" s="18" t="s">
        <v>373</v>
      </c>
      <c r="AT202" s="18" t="s">
        <v>162</v>
      </c>
      <c r="AU202" s="18" t="s">
        <v>88</v>
      </c>
      <c r="AY202" s="18" t="s">
        <v>170</v>
      </c>
      <c r="BE202" s="113">
        <f t="shared" si="29"/>
        <v>0</v>
      </c>
      <c r="BF202" s="113">
        <f t="shared" si="30"/>
        <v>0</v>
      </c>
      <c r="BG202" s="113">
        <f t="shared" si="31"/>
        <v>0</v>
      </c>
      <c r="BH202" s="113">
        <f t="shared" si="32"/>
        <v>0</v>
      </c>
      <c r="BI202" s="113">
        <f t="shared" si="33"/>
        <v>0</v>
      </c>
      <c r="BJ202" s="18" t="s">
        <v>88</v>
      </c>
      <c r="BK202" s="155">
        <f t="shared" si="34"/>
        <v>0</v>
      </c>
      <c r="BL202" s="18" t="s">
        <v>373</v>
      </c>
      <c r="BM202" s="18" t="s">
        <v>292</v>
      </c>
    </row>
    <row r="203" spans="2:65" s="1" customFormat="1" ht="31.5" customHeight="1">
      <c r="B203" s="135"/>
      <c r="C203" s="179" t="s">
        <v>288</v>
      </c>
      <c r="D203" s="179" t="s">
        <v>280</v>
      </c>
      <c r="E203" s="180" t="s">
        <v>1275</v>
      </c>
      <c r="F203" s="273" t="s">
        <v>1276</v>
      </c>
      <c r="G203" s="273"/>
      <c r="H203" s="273"/>
      <c r="I203" s="273"/>
      <c r="J203" s="181" t="s">
        <v>174</v>
      </c>
      <c r="K203" s="182">
        <v>1</v>
      </c>
      <c r="L203" s="274">
        <v>0</v>
      </c>
      <c r="M203" s="274"/>
      <c r="N203" s="275">
        <f t="shared" si="25"/>
        <v>0</v>
      </c>
      <c r="O203" s="263"/>
      <c r="P203" s="263"/>
      <c r="Q203" s="263"/>
      <c r="R203" s="138"/>
      <c r="T203" s="160" t="s">
        <v>5</v>
      </c>
      <c r="U203" s="44" t="s">
        <v>39</v>
      </c>
      <c r="V203" s="36"/>
      <c r="W203" s="177">
        <f t="shared" si="26"/>
        <v>0</v>
      </c>
      <c r="X203" s="177">
        <v>6.9999999999999994E-5</v>
      </c>
      <c r="Y203" s="177">
        <f t="shared" si="27"/>
        <v>6.9999999999999994E-5</v>
      </c>
      <c r="Z203" s="177">
        <v>0</v>
      </c>
      <c r="AA203" s="178">
        <f t="shared" si="28"/>
        <v>0</v>
      </c>
      <c r="AR203" s="18" t="s">
        <v>1266</v>
      </c>
      <c r="AT203" s="18" t="s">
        <v>280</v>
      </c>
      <c r="AU203" s="18" t="s">
        <v>88</v>
      </c>
      <c r="AY203" s="18" t="s">
        <v>170</v>
      </c>
      <c r="BE203" s="113">
        <f t="shared" si="29"/>
        <v>0</v>
      </c>
      <c r="BF203" s="113">
        <f t="shared" si="30"/>
        <v>0</v>
      </c>
      <c r="BG203" s="113">
        <f t="shared" si="31"/>
        <v>0</v>
      </c>
      <c r="BH203" s="113">
        <f t="shared" si="32"/>
        <v>0</v>
      </c>
      <c r="BI203" s="113">
        <f t="shared" si="33"/>
        <v>0</v>
      </c>
      <c r="BJ203" s="18" t="s">
        <v>88</v>
      </c>
      <c r="BK203" s="155">
        <f t="shared" si="34"/>
        <v>0</v>
      </c>
      <c r="BL203" s="18" t="s">
        <v>373</v>
      </c>
      <c r="BM203" s="18" t="s">
        <v>288</v>
      </c>
    </row>
    <row r="204" spans="2:65" s="1" customFormat="1" ht="31.5" customHeight="1">
      <c r="B204" s="135"/>
      <c r="C204" s="174" t="s">
        <v>373</v>
      </c>
      <c r="D204" s="174" t="s">
        <v>162</v>
      </c>
      <c r="E204" s="175" t="s">
        <v>1277</v>
      </c>
      <c r="F204" s="262" t="s">
        <v>1278</v>
      </c>
      <c r="G204" s="262"/>
      <c r="H204" s="262"/>
      <c r="I204" s="262"/>
      <c r="J204" s="176" t="s">
        <v>174</v>
      </c>
      <c r="K204" s="159">
        <v>1</v>
      </c>
      <c r="L204" s="249">
        <v>0</v>
      </c>
      <c r="M204" s="249"/>
      <c r="N204" s="263">
        <f t="shared" si="25"/>
        <v>0</v>
      </c>
      <c r="O204" s="263"/>
      <c r="P204" s="263"/>
      <c r="Q204" s="263"/>
      <c r="R204" s="138"/>
      <c r="T204" s="160" t="s">
        <v>5</v>
      </c>
      <c r="U204" s="44" t="s">
        <v>39</v>
      </c>
      <c r="V204" s="36"/>
      <c r="W204" s="177">
        <f t="shared" si="26"/>
        <v>0</v>
      </c>
      <c r="X204" s="177">
        <v>0</v>
      </c>
      <c r="Y204" s="177">
        <f t="shared" si="27"/>
        <v>0</v>
      </c>
      <c r="Z204" s="177">
        <v>0</v>
      </c>
      <c r="AA204" s="178">
        <f t="shared" si="28"/>
        <v>0</v>
      </c>
      <c r="AR204" s="18" t="s">
        <v>175</v>
      </c>
      <c r="AT204" s="18" t="s">
        <v>162</v>
      </c>
      <c r="AU204" s="18" t="s">
        <v>88</v>
      </c>
      <c r="AY204" s="18" t="s">
        <v>170</v>
      </c>
      <c r="BE204" s="113">
        <f t="shared" si="29"/>
        <v>0</v>
      </c>
      <c r="BF204" s="113">
        <f t="shared" si="30"/>
        <v>0</v>
      </c>
      <c r="BG204" s="113">
        <f t="shared" si="31"/>
        <v>0</v>
      </c>
      <c r="BH204" s="113">
        <f t="shared" si="32"/>
        <v>0</v>
      </c>
      <c r="BI204" s="113">
        <f t="shared" si="33"/>
        <v>0</v>
      </c>
      <c r="BJ204" s="18" t="s">
        <v>88</v>
      </c>
      <c r="BK204" s="155">
        <f t="shared" si="34"/>
        <v>0</v>
      </c>
      <c r="BL204" s="18" t="s">
        <v>175</v>
      </c>
      <c r="BM204" s="18" t="s">
        <v>373</v>
      </c>
    </row>
    <row r="205" spans="2:65" s="1" customFormat="1" ht="31.5" customHeight="1">
      <c r="B205" s="135"/>
      <c r="C205" s="179" t="s">
        <v>377</v>
      </c>
      <c r="D205" s="179" t="s">
        <v>280</v>
      </c>
      <c r="E205" s="180" t="s">
        <v>1279</v>
      </c>
      <c r="F205" s="273" t="s">
        <v>1280</v>
      </c>
      <c r="G205" s="273"/>
      <c r="H205" s="273"/>
      <c r="I205" s="273"/>
      <c r="J205" s="181" t="s">
        <v>174</v>
      </c>
      <c r="K205" s="182">
        <v>1</v>
      </c>
      <c r="L205" s="274">
        <v>0</v>
      </c>
      <c r="M205" s="274"/>
      <c r="N205" s="275">
        <f t="shared" si="25"/>
        <v>0</v>
      </c>
      <c r="O205" s="263"/>
      <c r="P205" s="263"/>
      <c r="Q205" s="263"/>
      <c r="R205" s="138"/>
      <c r="T205" s="160" t="s">
        <v>5</v>
      </c>
      <c r="U205" s="44" t="s">
        <v>39</v>
      </c>
      <c r="V205" s="36"/>
      <c r="W205" s="177">
        <f t="shared" si="26"/>
        <v>0</v>
      </c>
      <c r="X205" s="177">
        <v>1.7000000000000001E-4</v>
      </c>
      <c r="Y205" s="177">
        <f t="shared" si="27"/>
        <v>1.7000000000000001E-4</v>
      </c>
      <c r="Z205" s="177">
        <v>0</v>
      </c>
      <c r="AA205" s="178">
        <f t="shared" si="28"/>
        <v>0</v>
      </c>
      <c r="AR205" s="18" t="s">
        <v>1266</v>
      </c>
      <c r="AT205" s="18" t="s">
        <v>280</v>
      </c>
      <c r="AU205" s="18" t="s">
        <v>88</v>
      </c>
      <c r="AY205" s="18" t="s">
        <v>170</v>
      </c>
      <c r="BE205" s="113">
        <f t="shared" si="29"/>
        <v>0</v>
      </c>
      <c r="BF205" s="113">
        <f t="shared" si="30"/>
        <v>0</v>
      </c>
      <c r="BG205" s="113">
        <f t="shared" si="31"/>
        <v>0</v>
      </c>
      <c r="BH205" s="113">
        <f t="shared" si="32"/>
        <v>0</v>
      </c>
      <c r="BI205" s="113">
        <f t="shared" si="33"/>
        <v>0</v>
      </c>
      <c r="BJ205" s="18" t="s">
        <v>88</v>
      </c>
      <c r="BK205" s="155">
        <f t="shared" si="34"/>
        <v>0</v>
      </c>
      <c r="BL205" s="18" t="s">
        <v>373</v>
      </c>
      <c r="BM205" s="18" t="s">
        <v>377</v>
      </c>
    </row>
    <row r="206" spans="2:65" s="1" customFormat="1" ht="49.9" customHeight="1">
      <c r="B206" s="35"/>
      <c r="C206" s="36"/>
      <c r="D206" s="153" t="s">
        <v>160</v>
      </c>
      <c r="E206" s="36"/>
      <c r="F206" s="36"/>
      <c r="G206" s="36"/>
      <c r="H206" s="36"/>
      <c r="I206" s="36"/>
      <c r="J206" s="36"/>
      <c r="K206" s="36"/>
      <c r="L206" s="36"/>
      <c r="M206" s="36"/>
      <c r="N206" s="271">
        <f t="shared" ref="N206:N211" si="35">BK206</f>
        <v>0</v>
      </c>
      <c r="O206" s="272"/>
      <c r="P206" s="272"/>
      <c r="Q206" s="272"/>
      <c r="R206" s="37"/>
      <c r="T206" s="154"/>
      <c r="U206" s="36"/>
      <c r="V206" s="36"/>
      <c r="W206" s="36"/>
      <c r="X206" s="36"/>
      <c r="Y206" s="36"/>
      <c r="Z206" s="36"/>
      <c r="AA206" s="74"/>
      <c r="AT206" s="18" t="s">
        <v>71</v>
      </c>
      <c r="AU206" s="18" t="s">
        <v>72</v>
      </c>
      <c r="AY206" s="18" t="s">
        <v>161</v>
      </c>
      <c r="BK206" s="155">
        <f>SUM(BK207:BK211)</f>
        <v>0</v>
      </c>
    </row>
    <row r="207" spans="2:65" s="1" customFormat="1" ht="22.35" customHeight="1">
      <c r="B207" s="35"/>
      <c r="C207" s="156" t="s">
        <v>5</v>
      </c>
      <c r="D207" s="156" t="s">
        <v>162</v>
      </c>
      <c r="E207" s="157" t="s">
        <v>5</v>
      </c>
      <c r="F207" s="248" t="s">
        <v>5</v>
      </c>
      <c r="G207" s="248"/>
      <c r="H207" s="248"/>
      <c r="I207" s="248"/>
      <c r="J207" s="158" t="s">
        <v>5</v>
      </c>
      <c r="K207" s="159"/>
      <c r="L207" s="249"/>
      <c r="M207" s="250"/>
      <c r="N207" s="250">
        <f t="shared" si="35"/>
        <v>0</v>
      </c>
      <c r="O207" s="250"/>
      <c r="P207" s="250"/>
      <c r="Q207" s="250"/>
      <c r="R207" s="37"/>
      <c r="T207" s="160" t="s">
        <v>5</v>
      </c>
      <c r="U207" s="161" t="s">
        <v>39</v>
      </c>
      <c r="V207" s="36"/>
      <c r="W207" s="36"/>
      <c r="X207" s="36"/>
      <c r="Y207" s="36"/>
      <c r="Z207" s="36"/>
      <c r="AA207" s="74"/>
      <c r="AT207" s="18" t="s">
        <v>161</v>
      </c>
      <c r="AU207" s="18" t="s">
        <v>77</v>
      </c>
      <c r="AY207" s="18" t="s">
        <v>161</v>
      </c>
      <c r="BE207" s="113">
        <f>IF(U207="základná",N207,0)</f>
        <v>0</v>
      </c>
      <c r="BF207" s="113">
        <f>IF(U207="znížená",N207,0)</f>
        <v>0</v>
      </c>
      <c r="BG207" s="113">
        <f>IF(U207="zákl. prenesená",N207,0)</f>
        <v>0</v>
      </c>
      <c r="BH207" s="113">
        <f>IF(U207="zníž. prenesená",N207,0)</f>
        <v>0</v>
      </c>
      <c r="BI207" s="113">
        <f>IF(U207="nulová",N207,0)</f>
        <v>0</v>
      </c>
      <c r="BJ207" s="18" t="s">
        <v>88</v>
      </c>
      <c r="BK207" s="155">
        <f>L207*K207</f>
        <v>0</v>
      </c>
    </row>
    <row r="208" spans="2:65" s="1" customFormat="1" ht="22.35" customHeight="1">
      <c r="B208" s="35"/>
      <c r="C208" s="156" t="s">
        <v>5</v>
      </c>
      <c r="D208" s="156" t="s">
        <v>162</v>
      </c>
      <c r="E208" s="157" t="s">
        <v>5</v>
      </c>
      <c r="F208" s="248" t="s">
        <v>5</v>
      </c>
      <c r="G208" s="248"/>
      <c r="H208" s="248"/>
      <c r="I208" s="248"/>
      <c r="J208" s="158" t="s">
        <v>5</v>
      </c>
      <c r="K208" s="159"/>
      <c r="L208" s="249"/>
      <c r="M208" s="250"/>
      <c r="N208" s="250">
        <f t="shared" si="35"/>
        <v>0</v>
      </c>
      <c r="O208" s="250"/>
      <c r="P208" s="250"/>
      <c r="Q208" s="250"/>
      <c r="R208" s="37"/>
      <c r="T208" s="160" t="s">
        <v>5</v>
      </c>
      <c r="U208" s="161" t="s">
        <v>39</v>
      </c>
      <c r="V208" s="36"/>
      <c r="W208" s="36"/>
      <c r="X208" s="36"/>
      <c r="Y208" s="36"/>
      <c r="Z208" s="36"/>
      <c r="AA208" s="74"/>
      <c r="AT208" s="18" t="s">
        <v>161</v>
      </c>
      <c r="AU208" s="18" t="s">
        <v>77</v>
      </c>
      <c r="AY208" s="18" t="s">
        <v>161</v>
      </c>
      <c r="BE208" s="113">
        <f>IF(U208="základná",N208,0)</f>
        <v>0</v>
      </c>
      <c r="BF208" s="113">
        <f>IF(U208="znížená",N208,0)</f>
        <v>0</v>
      </c>
      <c r="BG208" s="113">
        <f>IF(U208="zákl. prenesená",N208,0)</f>
        <v>0</v>
      </c>
      <c r="BH208" s="113">
        <f>IF(U208="zníž. prenesená",N208,0)</f>
        <v>0</v>
      </c>
      <c r="BI208" s="113">
        <f>IF(U208="nulová",N208,0)</f>
        <v>0</v>
      </c>
      <c r="BJ208" s="18" t="s">
        <v>88</v>
      </c>
      <c r="BK208" s="155">
        <f>L208*K208</f>
        <v>0</v>
      </c>
    </row>
    <row r="209" spans="2:63" s="1" customFormat="1" ht="22.35" customHeight="1">
      <c r="B209" s="35"/>
      <c r="C209" s="156" t="s">
        <v>5</v>
      </c>
      <c r="D209" s="156" t="s">
        <v>162</v>
      </c>
      <c r="E209" s="157" t="s">
        <v>5</v>
      </c>
      <c r="F209" s="248" t="s">
        <v>5</v>
      </c>
      <c r="G209" s="248"/>
      <c r="H209" s="248"/>
      <c r="I209" s="248"/>
      <c r="J209" s="158" t="s">
        <v>5</v>
      </c>
      <c r="K209" s="159"/>
      <c r="L209" s="249"/>
      <c r="M209" s="250"/>
      <c r="N209" s="250">
        <f t="shared" si="35"/>
        <v>0</v>
      </c>
      <c r="O209" s="250"/>
      <c r="P209" s="250"/>
      <c r="Q209" s="250"/>
      <c r="R209" s="37"/>
      <c r="T209" s="160" t="s">
        <v>5</v>
      </c>
      <c r="U209" s="161" t="s">
        <v>39</v>
      </c>
      <c r="V209" s="36"/>
      <c r="W209" s="36"/>
      <c r="X209" s="36"/>
      <c r="Y209" s="36"/>
      <c r="Z209" s="36"/>
      <c r="AA209" s="74"/>
      <c r="AT209" s="18" t="s">
        <v>161</v>
      </c>
      <c r="AU209" s="18" t="s">
        <v>77</v>
      </c>
      <c r="AY209" s="18" t="s">
        <v>161</v>
      </c>
      <c r="BE209" s="113">
        <f>IF(U209="základná",N209,0)</f>
        <v>0</v>
      </c>
      <c r="BF209" s="113">
        <f>IF(U209="znížená",N209,0)</f>
        <v>0</v>
      </c>
      <c r="BG209" s="113">
        <f>IF(U209="zákl. prenesená",N209,0)</f>
        <v>0</v>
      </c>
      <c r="BH209" s="113">
        <f>IF(U209="zníž. prenesená",N209,0)</f>
        <v>0</v>
      </c>
      <c r="BI209" s="113">
        <f>IF(U209="nulová",N209,0)</f>
        <v>0</v>
      </c>
      <c r="BJ209" s="18" t="s">
        <v>88</v>
      </c>
      <c r="BK209" s="155">
        <f>L209*K209</f>
        <v>0</v>
      </c>
    </row>
    <row r="210" spans="2:63" s="1" customFormat="1" ht="22.35" customHeight="1">
      <c r="B210" s="35"/>
      <c r="C210" s="156" t="s">
        <v>5</v>
      </c>
      <c r="D210" s="156" t="s">
        <v>162</v>
      </c>
      <c r="E210" s="157" t="s">
        <v>5</v>
      </c>
      <c r="F210" s="248" t="s">
        <v>5</v>
      </c>
      <c r="G210" s="248"/>
      <c r="H210" s="248"/>
      <c r="I210" s="248"/>
      <c r="J210" s="158" t="s">
        <v>5</v>
      </c>
      <c r="K210" s="159"/>
      <c r="L210" s="249"/>
      <c r="M210" s="250"/>
      <c r="N210" s="250">
        <f t="shared" si="35"/>
        <v>0</v>
      </c>
      <c r="O210" s="250"/>
      <c r="P210" s="250"/>
      <c r="Q210" s="250"/>
      <c r="R210" s="37"/>
      <c r="T210" s="160" t="s">
        <v>5</v>
      </c>
      <c r="U210" s="161" t="s">
        <v>39</v>
      </c>
      <c r="V210" s="36"/>
      <c r="W210" s="36"/>
      <c r="X210" s="36"/>
      <c r="Y210" s="36"/>
      <c r="Z210" s="36"/>
      <c r="AA210" s="74"/>
      <c r="AT210" s="18" t="s">
        <v>161</v>
      </c>
      <c r="AU210" s="18" t="s">
        <v>77</v>
      </c>
      <c r="AY210" s="18" t="s">
        <v>161</v>
      </c>
      <c r="BE210" s="113">
        <f>IF(U210="základná",N210,0)</f>
        <v>0</v>
      </c>
      <c r="BF210" s="113">
        <f>IF(U210="znížená",N210,0)</f>
        <v>0</v>
      </c>
      <c r="BG210" s="113">
        <f>IF(U210="zákl. prenesená",N210,0)</f>
        <v>0</v>
      </c>
      <c r="BH210" s="113">
        <f>IF(U210="zníž. prenesená",N210,0)</f>
        <v>0</v>
      </c>
      <c r="BI210" s="113">
        <f>IF(U210="nulová",N210,0)</f>
        <v>0</v>
      </c>
      <c r="BJ210" s="18" t="s">
        <v>88</v>
      </c>
      <c r="BK210" s="155">
        <f>L210*K210</f>
        <v>0</v>
      </c>
    </row>
    <row r="211" spans="2:63" s="1" customFormat="1" ht="22.35" customHeight="1">
      <c r="B211" s="35"/>
      <c r="C211" s="156" t="s">
        <v>5</v>
      </c>
      <c r="D211" s="156" t="s">
        <v>162</v>
      </c>
      <c r="E211" s="157" t="s">
        <v>5</v>
      </c>
      <c r="F211" s="248" t="s">
        <v>5</v>
      </c>
      <c r="G211" s="248"/>
      <c r="H211" s="248"/>
      <c r="I211" s="248"/>
      <c r="J211" s="158" t="s">
        <v>5</v>
      </c>
      <c r="K211" s="159"/>
      <c r="L211" s="249"/>
      <c r="M211" s="250"/>
      <c r="N211" s="250">
        <f t="shared" si="35"/>
        <v>0</v>
      </c>
      <c r="O211" s="250"/>
      <c r="P211" s="250"/>
      <c r="Q211" s="250"/>
      <c r="R211" s="37"/>
      <c r="T211" s="160" t="s">
        <v>5</v>
      </c>
      <c r="U211" s="161" t="s">
        <v>39</v>
      </c>
      <c r="V211" s="56"/>
      <c r="W211" s="56"/>
      <c r="X211" s="56"/>
      <c r="Y211" s="56"/>
      <c r="Z211" s="56"/>
      <c r="AA211" s="58"/>
      <c r="AT211" s="18" t="s">
        <v>161</v>
      </c>
      <c r="AU211" s="18" t="s">
        <v>77</v>
      </c>
      <c r="AY211" s="18" t="s">
        <v>161</v>
      </c>
      <c r="BE211" s="113">
        <f>IF(U211="základná",N211,0)</f>
        <v>0</v>
      </c>
      <c r="BF211" s="113">
        <f>IF(U211="znížená",N211,0)</f>
        <v>0</v>
      </c>
      <c r="BG211" s="113">
        <f>IF(U211="zákl. prenesená",N211,0)</f>
        <v>0</v>
      </c>
      <c r="BH211" s="113">
        <f>IF(U211="zníž. prenesená",N211,0)</f>
        <v>0</v>
      </c>
      <c r="BI211" s="113">
        <f>IF(U211="nulová",N211,0)</f>
        <v>0</v>
      </c>
      <c r="BJ211" s="18" t="s">
        <v>88</v>
      </c>
      <c r="BK211" s="155">
        <f>L211*K211</f>
        <v>0</v>
      </c>
    </row>
    <row r="212" spans="2:63" s="1" customFormat="1" ht="6.95" customHeight="1">
      <c r="B212" s="59"/>
      <c r="C212" s="60"/>
      <c r="D212" s="60"/>
      <c r="E212" s="60"/>
      <c r="F212" s="60"/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1"/>
    </row>
  </sheetData>
  <mergeCells count="299">
    <mergeCell ref="S2:AC2"/>
    <mergeCell ref="N159:Q159"/>
    <mergeCell ref="N188:Q188"/>
    <mergeCell ref="N190:Q190"/>
    <mergeCell ref="N191:Q191"/>
    <mergeCell ref="N194:Q194"/>
    <mergeCell ref="N195:Q195"/>
    <mergeCell ref="N199:Q199"/>
    <mergeCell ref="N206:Q206"/>
    <mergeCell ref="N203:Q203"/>
    <mergeCell ref="F119:P119"/>
    <mergeCell ref="F120:P120"/>
    <mergeCell ref="M122:P122"/>
    <mergeCell ref="M124:Q124"/>
    <mergeCell ref="M125:Q125"/>
    <mergeCell ref="F127:I127"/>
    <mergeCell ref="L127:M127"/>
    <mergeCell ref="N127:Q127"/>
    <mergeCell ref="F131:I131"/>
    <mergeCell ref="L131:M131"/>
    <mergeCell ref="N131:Q131"/>
    <mergeCell ref="N128:Q128"/>
    <mergeCell ref="N129:Q129"/>
    <mergeCell ref="N130:Q130"/>
    <mergeCell ref="H1:K1"/>
    <mergeCell ref="F209:I209"/>
    <mergeCell ref="L209:M209"/>
    <mergeCell ref="N209:Q209"/>
    <mergeCell ref="F210:I210"/>
    <mergeCell ref="L210:M210"/>
    <mergeCell ref="N210:Q210"/>
    <mergeCell ref="F211:I211"/>
    <mergeCell ref="L211:M211"/>
    <mergeCell ref="N211:Q211"/>
    <mergeCell ref="F205:I205"/>
    <mergeCell ref="L205:M205"/>
    <mergeCell ref="N205:Q205"/>
    <mergeCell ref="F207:I207"/>
    <mergeCell ref="L207:M207"/>
    <mergeCell ref="N207:Q207"/>
    <mergeCell ref="F208:I208"/>
    <mergeCell ref="L208:M208"/>
    <mergeCell ref="N208:Q208"/>
    <mergeCell ref="F202:I202"/>
    <mergeCell ref="L202:M202"/>
    <mergeCell ref="N202:Q202"/>
    <mergeCell ref="F203:I203"/>
    <mergeCell ref="L203:M203"/>
    <mergeCell ref="F204:I204"/>
    <mergeCell ref="L204:M204"/>
    <mergeCell ref="N204:Q204"/>
    <mergeCell ref="F198:I198"/>
    <mergeCell ref="L198:M198"/>
    <mergeCell ref="N198:Q198"/>
    <mergeCell ref="F200:I200"/>
    <mergeCell ref="L200:M200"/>
    <mergeCell ref="N200:Q200"/>
    <mergeCell ref="F201:I201"/>
    <mergeCell ref="L201:M201"/>
    <mergeCell ref="N201:Q201"/>
    <mergeCell ref="F193:I193"/>
    <mergeCell ref="L193:M193"/>
    <mergeCell ref="N193:Q193"/>
    <mergeCell ref="F196:I196"/>
    <mergeCell ref="L196:M196"/>
    <mergeCell ref="N196:Q196"/>
    <mergeCell ref="F197:I197"/>
    <mergeCell ref="L197:M197"/>
    <mergeCell ref="N197:Q197"/>
    <mergeCell ref="F187:I187"/>
    <mergeCell ref="L187:M187"/>
    <mergeCell ref="N187:Q187"/>
    <mergeCell ref="F189:I189"/>
    <mergeCell ref="L189:M189"/>
    <mergeCell ref="N189:Q189"/>
    <mergeCell ref="F192:I192"/>
    <mergeCell ref="L192:M192"/>
    <mergeCell ref="N192:Q192"/>
    <mergeCell ref="F184:I184"/>
    <mergeCell ref="L184:M184"/>
    <mergeCell ref="N184:Q184"/>
    <mergeCell ref="F185:I185"/>
    <mergeCell ref="L185:M185"/>
    <mergeCell ref="N185:Q185"/>
    <mergeCell ref="F186:I186"/>
    <mergeCell ref="L186:M186"/>
    <mergeCell ref="N186:Q186"/>
    <mergeCell ref="F181:I181"/>
    <mergeCell ref="L181:M181"/>
    <mergeCell ref="N181:Q181"/>
    <mergeCell ref="F182:I182"/>
    <mergeCell ref="L182:M182"/>
    <mergeCell ref="N182:Q182"/>
    <mergeCell ref="F183:I183"/>
    <mergeCell ref="L183:M183"/>
    <mergeCell ref="N183:Q183"/>
    <mergeCell ref="F178:I178"/>
    <mergeCell ref="L178:M178"/>
    <mergeCell ref="N178:Q178"/>
    <mergeCell ref="F179:I179"/>
    <mergeCell ref="L179:M179"/>
    <mergeCell ref="N179:Q179"/>
    <mergeCell ref="F180:I180"/>
    <mergeCell ref="L180:M180"/>
    <mergeCell ref="N180:Q180"/>
    <mergeCell ref="F175:I175"/>
    <mergeCell ref="L175:M175"/>
    <mergeCell ref="N175:Q175"/>
    <mergeCell ref="F176:I176"/>
    <mergeCell ref="L176:M176"/>
    <mergeCell ref="N176:Q176"/>
    <mergeCell ref="F177:I177"/>
    <mergeCell ref="L177:M177"/>
    <mergeCell ref="N177:Q177"/>
    <mergeCell ref="F172:I172"/>
    <mergeCell ref="L172:M172"/>
    <mergeCell ref="N172:Q172"/>
    <mergeCell ref="F173:I173"/>
    <mergeCell ref="L173:M173"/>
    <mergeCell ref="N173:Q173"/>
    <mergeCell ref="F174:I174"/>
    <mergeCell ref="L174:M174"/>
    <mergeCell ref="N174:Q174"/>
    <mergeCell ref="F169:I169"/>
    <mergeCell ref="L169:M169"/>
    <mergeCell ref="N169:Q169"/>
    <mergeCell ref="F170:I170"/>
    <mergeCell ref="L170:M170"/>
    <mergeCell ref="N170:Q170"/>
    <mergeCell ref="F171:I171"/>
    <mergeCell ref="L171:M171"/>
    <mergeCell ref="N171:Q171"/>
    <mergeCell ref="F166:I166"/>
    <mergeCell ref="L166:M166"/>
    <mergeCell ref="N166:Q166"/>
    <mergeCell ref="F167:I167"/>
    <mergeCell ref="L167:M167"/>
    <mergeCell ref="N167:Q167"/>
    <mergeCell ref="F168:I168"/>
    <mergeCell ref="L168:M168"/>
    <mergeCell ref="N168:Q168"/>
    <mergeCell ref="F163:I163"/>
    <mergeCell ref="L163:M163"/>
    <mergeCell ref="N163:Q163"/>
    <mergeCell ref="F164:I164"/>
    <mergeCell ref="L164:M164"/>
    <mergeCell ref="N164:Q164"/>
    <mergeCell ref="F165:I165"/>
    <mergeCell ref="L165:M165"/>
    <mergeCell ref="N165:Q165"/>
    <mergeCell ref="F160:I160"/>
    <mergeCell ref="L160:M160"/>
    <mergeCell ref="N160:Q160"/>
    <mergeCell ref="F161:I161"/>
    <mergeCell ref="L161:M161"/>
    <mergeCell ref="N161:Q161"/>
    <mergeCell ref="F162:I162"/>
    <mergeCell ref="L162:M162"/>
    <mergeCell ref="N162:Q162"/>
    <mergeCell ref="F155:I155"/>
    <mergeCell ref="L155:M155"/>
    <mergeCell ref="N155:Q155"/>
    <mergeCell ref="F157:I157"/>
    <mergeCell ref="L157:M157"/>
    <mergeCell ref="N157:Q157"/>
    <mergeCell ref="F158:I158"/>
    <mergeCell ref="L158:M158"/>
    <mergeCell ref="N158:Q158"/>
    <mergeCell ref="N156:Q156"/>
    <mergeCell ref="F150:I150"/>
    <mergeCell ref="L150:M150"/>
    <mergeCell ref="N150:Q150"/>
    <mergeCell ref="F152:I152"/>
    <mergeCell ref="L152:M152"/>
    <mergeCell ref="N152:Q152"/>
    <mergeCell ref="F154:I154"/>
    <mergeCell ref="L154:M154"/>
    <mergeCell ref="N154:Q154"/>
    <mergeCell ref="N151:Q151"/>
    <mergeCell ref="N153:Q153"/>
    <mergeCell ref="F147:I147"/>
    <mergeCell ref="L147:M147"/>
    <mergeCell ref="N147:Q147"/>
    <mergeCell ref="F148:I148"/>
    <mergeCell ref="L148:M148"/>
    <mergeCell ref="N148:Q148"/>
    <mergeCell ref="F149:I149"/>
    <mergeCell ref="L149:M149"/>
    <mergeCell ref="N149:Q149"/>
    <mergeCell ref="F144:I144"/>
    <mergeCell ref="L144:M144"/>
    <mergeCell ref="N144:Q144"/>
    <mergeCell ref="F145:I145"/>
    <mergeCell ref="L145:M145"/>
    <mergeCell ref="N145:Q145"/>
    <mergeCell ref="F146:I146"/>
    <mergeCell ref="L146:M146"/>
    <mergeCell ref="N146:Q146"/>
    <mergeCell ref="F141:I141"/>
    <mergeCell ref="L141:M141"/>
    <mergeCell ref="N141:Q141"/>
    <mergeCell ref="F142:I142"/>
    <mergeCell ref="L142:M142"/>
    <mergeCell ref="N142:Q142"/>
    <mergeCell ref="F143:I143"/>
    <mergeCell ref="L143:M143"/>
    <mergeCell ref="N143:Q143"/>
    <mergeCell ref="F138:I138"/>
    <mergeCell ref="L138:M138"/>
    <mergeCell ref="N138:Q138"/>
    <mergeCell ref="F139:I139"/>
    <mergeCell ref="L139:M139"/>
    <mergeCell ref="N139:Q139"/>
    <mergeCell ref="F140:I140"/>
    <mergeCell ref="L140:M140"/>
    <mergeCell ref="N140:Q140"/>
    <mergeCell ref="F135:I135"/>
    <mergeCell ref="L135:M135"/>
    <mergeCell ref="N135:Q135"/>
    <mergeCell ref="F136:I136"/>
    <mergeCell ref="L136:M136"/>
    <mergeCell ref="N136:Q136"/>
    <mergeCell ref="F137:I137"/>
    <mergeCell ref="L137:M137"/>
    <mergeCell ref="N137:Q137"/>
    <mergeCell ref="F132:I132"/>
    <mergeCell ref="L132:M132"/>
    <mergeCell ref="N132:Q132"/>
    <mergeCell ref="F133:I133"/>
    <mergeCell ref="L133:M133"/>
    <mergeCell ref="N133:Q133"/>
    <mergeCell ref="F134:I134"/>
    <mergeCell ref="L134:M134"/>
    <mergeCell ref="N134:Q134"/>
    <mergeCell ref="D106:H106"/>
    <mergeCell ref="N106:Q106"/>
    <mergeCell ref="D107:H107"/>
    <mergeCell ref="N107:Q107"/>
    <mergeCell ref="D108:H108"/>
    <mergeCell ref="N108:Q108"/>
    <mergeCell ref="N109:Q109"/>
    <mergeCell ref="L111:Q111"/>
    <mergeCell ref="C117:Q117"/>
    <mergeCell ref="N98:Q98"/>
    <mergeCell ref="N99:Q99"/>
    <mergeCell ref="N100:Q100"/>
    <mergeCell ref="N101:Q101"/>
    <mergeCell ref="N103:Q103"/>
    <mergeCell ref="D104:H104"/>
    <mergeCell ref="N104:Q104"/>
    <mergeCell ref="D105:H105"/>
    <mergeCell ref="N105:Q105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dataValidations count="2">
    <dataValidation type="list" allowBlank="1" showInputMessage="1" showErrorMessage="1" error="Povolené sú hodnoty K, M." sqref="D207:D212">
      <formula1>"K, M"</formula1>
    </dataValidation>
    <dataValidation type="list" allowBlank="1" showInputMessage="1" showErrorMessage="1" error="Povolené sú hodnoty základná, znížená, nulová." sqref="U207:U212">
      <formula1>"základná, znížená, nulová"</formula1>
    </dataValidation>
  </dataValidations>
  <hyperlinks>
    <hyperlink ref="F1:G1" location="C2" display="1) Krycí list rozpočtu"/>
    <hyperlink ref="H1:K1" location="C86" display="2) Rekapitulácia rozpočtu"/>
    <hyperlink ref="L1" location="C127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83"/>
  <sheetViews>
    <sheetView showGridLines="0" workbookViewId="0">
      <pane ySplit="1" topLeftCell="A2" activePane="bottomLeft" state="frozen"/>
      <selection pane="bottomLeft" activeCell="O9" sqref="O9:P9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21"/>
      <c r="B1" s="12"/>
      <c r="C1" s="12"/>
      <c r="D1" s="13" t="s">
        <v>1</v>
      </c>
      <c r="E1" s="12"/>
      <c r="F1" s="14" t="s">
        <v>124</v>
      </c>
      <c r="G1" s="14"/>
      <c r="H1" s="254" t="s">
        <v>125</v>
      </c>
      <c r="I1" s="254"/>
      <c r="J1" s="254"/>
      <c r="K1" s="254"/>
      <c r="L1" s="14" t="s">
        <v>126</v>
      </c>
      <c r="M1" s="12"/>
      <c r="N1" s="12"/>
      <c r="O1" s="13" t="s">
        <v>127</v>
      </c>
      <c r="P1" s="12"/>
      <c r="Q1" s="12"/>
      <c r="R1" s="12"/>
      <c r="S1" s="14" t="s">
        <v>128</v>
      </c>
      <c r="T1" s="14"/>
      <c r="U1" s="121"/>
      <c r="V1" s="121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50000000000003" customHeight="1">
      <c r="C2" s="183" t="s">
        <v>7</v>
      </c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S2" s="226" t="s">
        <v>8</v>
      </c>
      <c r="T2" s="227"/>
      <c r="U2" s="227"/>
      <c r="V2" s="227"/>
      <c r="W2" s="227"/>
      <c r="X2" s="227"/>
      <c r="Y2" s="227"/>
      <c r="Z2" s="227"/>
      <c r="AA2" s="227"/>
      <c r="AB2" s="227"/>
      <c r="AC2" s="227"/>
      <c r="AT2" s="18" t="s">
        <v>108</v>
      </c>
    </row>
    <row r="3" spans="1:6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72</v>
      </c>
    </row>
    <row r="4" spans="1:66" ht="36.950000000000003" customHeight="1">
      <c r="B4" s="22"/>
      <c r="C4" s="185" t="s">
        <v>129</v>
      </c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23"/>
      <c r="T4" s="24" t="s">
        <v>12</v>
      </c>
      <c r="AT4" s="18" t="s">
        <v>6</v>
      </c>
    </row>
    <row r="5" spans="1:66" ht="6.95" customHeight="1">
      <c r="B5" s="22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3"/>
    </row>
    <row r="6" spans="1:66" ht="25.35" customHeight="1">
      <c r="B6" s="22"/>
      <c r="C6" s="26"/>
      <c r="D6" s="30" t="s">
        <v>17</v>
      </c>
      <c r="E6" s="26"/>
      <c r="F6" s="259" t="str">
        <f>'Rekapitulácia stavby'!K6</f>
        <v>Základná škola Gorkého - Ulica Maxima Gorkého</v>
      </c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"/>
      <c r="R6" s="23"/>
    </row>
    <row r="7" spans="1:66" s="1" customFormat="1" ht="32.85" customHeight="1">
      <c r="B7" s="35"/>
      <c r="C7" s="36"/>
      <c r="D7" s="29" t="s">
        <v>163</v>
      </c>
      <c r="E7" s="36"/>
      <c r="F7" s="191" t="s">
        <v>1281</v>
      </c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36"/>
      <c r="R7" s="37"/>
    </row>
    <row r="8" spans="1:66" s="1" customFormat="1" ht="14.45" customHeight="1">
      <c r="B8" s="35"/>
      <c r="C8" s="36"/>
      <c r="D8" s="30" t="s">
        <v>19</v>
      </c>
      <c r="E8" s="36"/>
      <c r="F8" s="28" t="s">
        <v>5</v>
      </c>
      <c r="G8" s="36"/>
      <c r="H8" s="36"/>
      <c r="I8" s="36"/>
      <c r="J8" s="36"/>
      <c r="K8" s="36"/>
      <c r="L8" s="36"/>
      <c r="M8" s="30" t="s">
        <v>20</v>
      </c>
      <c r="N8" s="36"/>
      <c r="O8" s="28" t="s">
        <v>5</v>
      </c>
      <c r="P8" s="36"/>
      <c r="Q8" s="36"/>
      <c r="R8" s="37"/>
    </row>
    <row r="9" spans="1:66" s="1" customFormat="1" ht="14.45" customHeight="1">
      <c r="B9" s="35"/>
      <c r="C9" s="36"/>
      <c r="D9" s="30" t="s">
        <v>21</v>
      </c>
      <c r="E9" s="36"/>
      <c r="F9" s="28" t="s">
        <v>22</v>
      </c>
      <c r="G9" s="36"/>
      <c r="H9" s="36"/>
      <c r="I9" s="36"/>
      <c r="J9" s="36"/>
      <c r="K9" s="36"/>
      <c r="L9" s="36"/>
      <c r="M9" s="30" t="s">
        <v>23</v>
      </c>
      <c r="N9" s="36"/>
      <c r="O9" s="232"/>
      <c r="P9" s="233"/>
      <c r="Q9" s="36"/>
      <c r="R9" s="37"/>
    </row>
    <row r="10" spans="1:66" s="1" customFormat="1" ht="10.9" customHeight="1"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7"/>
    </row>
    <row r="11" spans="1:66" s="1" customFormat="1" ht="14.45" customHeight="1">
      <c r="B11" s="35"/>
      <c r="C11" s="36"/>
      <c r="D11" s="30" t="s">
        <v>24</v>
      </c>
      <c r="E11" s="36"/>
      <c r="F11" s="36"/>
      <c r="G11" s="36"/>
      <c r="H11" s="36"/>
      <c r="I11" s="36"/>
      <c r="J11" s="36"/>
      <c r="K11" s="36"/>
      <c r="L11" s="36"/>
      <c r="M11" s="30" t="s">
        <v>25</v>
      </c>
      <c r="N11" s="36"/>
      <c r="O11" s="189" t="str">
        <f>IF('Rekapitulácia stavby'!AN10="","",'Rekapitulácia stavby'!AN10)</f>
        <v/>
      </c>
      <c r="P11" s="189"/>
      <c r="Q11" s="36"/>
      <c r="R11" s="37"/>
    </row>
    <row r="12" spans="1:66" s="1" customFormat="1" ht="18" customHeight="1">
      <c r="B12" s="35"/>
      <c r="C12" s="36"/>
      <c r="D12" s="36"/>
      <c r="E12" s="28" t="str">
        <f>IF('Rekapitulácia stavby'!E11="","",'Rekapitulácia stavby'!E11)</f>
        <v xml:space="preserve"> </v>
      </c>
      <c r="F12" s="36"/>
      <c r="G12" s="36"/>
      <c r="H12" s="36"/>
      <c r="I12" s="36"/>
      <c r="J12" s="36"/>
      <c r="K12" s="36"/>
      <c r="L12" s="36"/>
      <c r="M12" s="30" t="s">
        <v>26</v>
      </c>
      <c r="N12" s="36"/>
      <c r="O12" s="189" t="str">
        <f>IF('Rekapitulácia stavby'!AN11="","",'Rekapitulácia stavby'!AN11)</f>
        <v/>
      </c>
      <c r="P12" s="189"/>
      <c r="Q12" s="36"/>
      <c r="R12" s="37"/>
    </row>
    <row r="13" spans="1:66" s="1" customFormat="1" ht="6.95" customHeight="1">
      <c r="B13" s="35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7"/>
    </row>
    <row r="14" spans="1:66" s="1" customFormat="1" ht="14.45" customHeight="1">
      <c r="B14" s="35"/>
      <c r="C14" s="36"/>
      <c r="D14" s="30" t="s">
        <v>27</v>
      </c>
      <c r="E14" s="36"/>
      <c r="F14" s="36"/>
      <c r="G14" s="36"/>
      <c r="H14" s="36"/>
      <c r="I14" s="36"/>
      <c r="J14" s="36"/>
      <c r="K14" s="36"/>
      <c r="L14" s="36"/>
      <c r="M14" s="30" t="s">
        <v>25</v>
      </c>
      <c r="N14" s="36"/>
      <c r="O14" s="234" t="str">
        <f>IF('Rekapitulácia stavby'!AN13="","",'Rekapitulácia stavby'!AN13)</f>
        <v/>
      </c>
      <c r="P14" s="189"/>
      <c r="Q14" s="36"/>
      <c r="R14" s="37"/>
    </row>
    <row r="15" spans="1:66" s="1" customFormat="1" ht="18" customHeight="1">
      <c r="B15" s="35"/>
      <c r="C15" s="36"/>
      <c r="D15" s="36"/>
      <c r="E15" s="234" t="str">
        <f>IF('Rekapitulácia stavby'!E14="","",'Rekapitulácia stavby'!E14)</f>
        <v/>
      </c>
      <c r="F15" s="235"/>
      <c r="G15" s="235"/>
      <c r="H15" s="235"/>
      <c r="I15" s="235"/>
      <c r="J15" s="235"/>
      <c r="K15" s="235"/>
      <c r="L15" s="235"/>
      <c r="M15" s="30" t="s">
        <v>26</v>
      </c>
      <c r="N15" s="36"/>
      <c r="O15" s="234" t="str">
        <f>IF('Rekapitulácia stavby'!AN14="","",'Rekapitulácia stavby'!AN14)</f>
        <v/>
      </c>
      <c r="P15" s="189"/>
      <c r="Q15" s="36"/>
      <c r="R15" s="37"/>
    </row>
    <row r="16" spans="1:66" s="1" customFormat="1" ht="6.95" customHeight="1"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7"/>
    </row>
    <row r="17" spans="2:18" s="1" customFormat="1" ht="14.45" customHeight="1">
      <c r="B17" s="35"/>
      <c r="C17" s="36"/>
      <c r="D17" s="30" t="s">
        <v>28</v>
      </c>
      <c r="E17" s="36"/>
      <c r="F17" s="36"/>
      <c r="G17" s="36"/>
      <c r="H17" s="36"/>
      <c r="I17" s="36"/>
      <c r="J17" s="36"/>
      <c r="K17" s="36"/>
      <c r="L17" s="36"/>
      <c r="M17" s="30" t="s">
        <v>25</v>
      </c>
      <c r="N17" s="36"/>
      <c r="O17" s="189" t="str">
        <f>IF('Rekapitulácia stavby'!AN16="","",'Rekapitulácia stavby'!AN16)</f>
        <v/>
      </c>
      <c r="P17" s="189"/>
      <c r="Q17" s="36"/>
      <c r="R17" s="37"/>
    </row>
    <row r="18" spans="2:18" s="1" customFormat="1" ht="18" customHeight="1">
      <c r="B18" s="35"/>
      <c r="C18" s="36"/>
      <c r="D18" s="36"/>
      <c r="E18" s="28" t="str">
        <f>IF('Rekapitulácia stavby'!E17="","",'Rekapitulácia stavby'!E17)</f>
        <v xml:space="preserve"> </v>
      </c>
      <c r="F18" s="36"/>
      <c r="G18" s="36"/>
      <c r="H18" s="36"/>
      <c r="I18" s="36"/>
      <c r="J18" s="36"/>
      <c r="K18" s="36"/>
      <c r="L18" s="36"/>
      <c r="M18" s="30" t="s">
        <v>26</v>
      </c>
      <c r="N18" s="36"/>
      <c r="O18" s="189" t="str">
        <f>IF('Rekapitulácia stavby'!AN17="","",'Rekapitulácia stavby'!AN17)</f>
        <v/>
      </c>
      <c r="P18" s="189"/>
      <c r="Q18" s="36"/>
      <c r="R18" s="37"/>
    </row>
    <row r="19" spans="2:18" s="1" customFormat="1" ht="6.95" customHeight="1">
      <c r="B19" s="35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7"/>
    </row>
    <row r="20" spans="2:18" s="1" customFormat="1" ht="14.45" customHeight="1">
      <c r="B20" s="35"/>
      <c r="C20" s="36"/>
      <c r="D20" s="30" t="s">
        <v>31</v>
      </c>
      <c r="E20" s="36"/>
      <c r="F20" s="36"/>
      <c r="G20" s="36"/>
      <c r="H20" s="36"/>
      <c r="I20" s="36"/>
      <c r="J20" s="36"/>
      <c r="K20" s="36"/>
      <c r="L20" s="36"/>
      <c r="M20" s="30" t="s">
        <v>25</v>
      </c>
      <c r="N20" s="36"/>
      <c r="O20" s="189" t="str">
        <f>IF('Rekapitulácia stavby'!AN19="","",'Rekapitulácia stavby'!AN19)</f>
        <v/>
      </c>
      <c r="P20" s="189"/>
      <c r="Q20" s="36"/>
      <c r="R20" s="37"/>
    </row>
    <row r="21" spans="2:18" s="1" customFormat="1" ht="18" customHeight="1">
      <c r="B21" s="35"/>
      <c r="C21" s="36"/>
      <c r="D21" s="36"/>
      <c r="E21" s="28" t="str">
        <f>IF('Rekapitulácia stavby'!E20="","",'Rekapitulácia stavby'!E20)</f>
        <v xml:space="preserve"> </v>
      </c>
      <c r="F21" s="36"/>
      <c r="G21" s="36"/>
      <c r="H21" s="36"/>
      <c r="I21" s="36"/>
      <c r="J21" s="36"/>
      <c r="K21" s="36"/>
      <c r="L21" s="36"/>
      <c r="M21" s="30" t="s">
        <v>26</v>
      </c>
      <c r="N21" s="36"/>
      <c r="O21" s="189" t="str">
        <f>IF('Rekapitulácia stavby'!AN20="","",'Rekapitulácia stavby'!AN20)</f>
        <v/>
      </c>
      <c r="P21" s="189"/>
      <c r="Q21" s="36"/>
      <c r="R21" s="37"/>
    </row>
    <row r="22" spans="2:18" s="1" customFormat="1" ht="6.95" customHeight="1"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7"/>
    </row>
    <row r="23" spans="2:18" s="1" customFormat="1" ht="14.45" customHeight="1">
      <c r="B23" s="35"/>
      <c r="C23" s="36"/>
      <c r="D23" s="30" t="s">
        <v>32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7"/>
    </row>
    <row r="24" spans="2:18" s="1" customFormat="1" ht="22.5" customHeight="1">
      <c r="B24" s="35"/>
      <c r="C24" s="36"/>
      <c r="D24" s="36"/>
      <c r="E24" s="194" t="s">
        <v>5</v>
      </c>
      <c r="F24" s="194"/>
      <c r="G24" s="194"/>
      <c r="H24" s="194"/>
      <c r="I24" s="194"/>
      <c r="J24" s="194"/>
      <c r="K24" s="194"/>
      <c r="L24" s="194"/>
      <c r="M24" s="36"/>
      <c r="N24" s="36"/>
      <c r="O24" s="36"/>
      <c r="P24" s="36"/>
      <c r="Q24" s="36"/>
      <c r="R24" s="37"/>
    </row>
    <row r="25" spans="2:18" s="1" customFormat="1" ht="6.95" customHeight="1"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7"/>
    </row>
    <row r="26" spans="2:18" s="1" customFormat="1" ht="6.95" customHeight="1">
      <c r="B26" s="35"/>
      <c r="C26" s="36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36"/>
      <c r="R26" s="37"/>
    </row>
    <row r="27" spans="2:18" s="1" customFormat="1" ht="14.45" customHeight="1">
      <c r="B27" s="35"/>
      <c r="C27" s="36"/>
      <c r="D27" s="122" t="s">
        <v>130</v>
      </c>
      <c r="E27" s="36"/>
      <c r="F27" s="36"/>
      <c r="G27" s="36"/>
      <c r="H27" s="36"/>
      <c r="I27" s="36"/>
      <c r="J27" s="36"/>
      <c r="K27" s="36"/>
      <c r="L27" s="36"/>
      <c r="M27" s="195">
        <f>N88</f>
        <v>0</v>
      </c>
      <c r="N27" s="195"/>
      <c r="O27" s="195"/>
      <c r="P27" s="195"/>
      <c r="Q27" s="36"/>
      <c r="R27" s="37"/>
    </row>
    <row r="28" spans="2:18" s="1" customFormat="1" ht="14.45" customHeight="1">
      <c r="B28" s="35"/>
      <c r="C28" s="36"/>
      <c r="D28" s="34" t="s">
        <v>118</v>
      </c>
      <c r="E28" s="36"/>
      <c r="F28" s="36"/>
      <c r="G28" s="36"/>
      <c r="H28" s="36"/>
      <c r="I28" s="36"/>
      <c r="J28" s="36"/>
      <c r="K28" s="36"/>
      <c r="L28" s="36"/>
      <c r="M28" s="195">
        <f>N95</f>
        <v>0</v>
      </c>
      <c r="N28" s="195"/>
      <c r="O28" s="195"/>
      <c r="P28" s="195"/>
      <c r="Q28" s="36"/>
      <c r="R28" s="37"/>
    </row>
    <row r="29" spans="2:18" s="1" customFormat="1" ht="6.95" customHeight="1"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7"/>
    </row>
    <row r="30" spans="2:18" s="1" customFormat="1" ht="25.35" customHeight="1">
      <c r="B30" s="35"/>
      <c r="C30" s="36"/>
      <c r="D30" s="123" t="s">
        <v>35</v>
      </c>
      <c r="E30" s="36"/>
      <c r="F30" s="36"/>
      <c r="G30" s="36"/>
      <c r="H30" s="36"/>
      <c r="I30" s="36"/>
      <c r="J30" s="36"/>
      <c r="K30" s="36"/>
      <c r="L30" s="36"/>
      <c r="M30" s="236">
        <f>ROUND(M27+M28,2)</f>
        <v>0</v>
      </c>
      <c r="N30" s="231"/>
      <c r="O30" s="231"/>
      <c r="P30" s="231"/>
      <c r="Q30" s="36"/>
      <c r="R30" s="37"/>
    </row>
    <row r="31" spans="2:18" s="1" customFormat="1" ht="6.95" customHeight="1">
      <c r="B31" s="35"/>
      <c r="C31" s="36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36"/>
      <c r="R31" s="37"/>
    </row>
    <row r="32" spans="2:18" s="1" customFormat="1" ht="14.45" customHeight="1">
      <c r="B32" s="35"/>
      <c r="C32" s="36"/>
      <c r="D32" s="42" t="s">
        <v>36</v>
      </c>
      <c r="E32" s="42" t="s">
        <v>37</v>
      </c>
      <c r="F32" s="43">
        <v>0.2</v>
      </c>
      <c r="G32" s="124" t="s">
        <v>38</v>
      </c>
      <c r="H32" s="237">
        <f>ROUND((((SUM(BE95:BE102)+SUM(BE120:BE176))+SUM(BE178:BE182))),2)</f>
        <v>0</v>
      </c>
      <c r="I32" s="231"/>
      <c r="J32" s="231"/>
      <c r="K32" s="36"/>
      <c r="L32" s="36"/>
      <c r="M32" s="237">
        <f>ROUND(((ROUND((SUM(BE95:BE102)+SUM(BE120:BE176)), 2)*F32)+SUM(BE178:BE182)*F32),2)</f>
        <v>0</v>
      </c>
      <c r="N32" s="231"/>
      <c r="O32" s="231"/>
      <c r="P32" s="231"/>
      <c r="Q32" s="36"/>
      <c r="R32" s="37"/>
    </row>
    <row r="33" spans="2:18" s="1" customFormat="1" ht="14.45" customHeight="1">
      <c r="B33" s="35"/>
      <c r="C33" s="36"/>
      <c r="D33" s="36"/>
      <c r="E33" s="42" t="s">
        <v>39</v>
      </c>
      <c r="F33" s="43">
        <v>0.2</v>
      </c>
      <c r="G33" s="124" t="s">
        <v>38</v>
      </c>
      <c r="H33" s="237">
        <f>ROUND((((SUM(BF95:BF102)+SUM(BF120:BF176))+SUM(BF178:BF182))),2)</f>
        <v>0</v>
      </c>
      <c r="I33" s="231"/>
      <c r="J33" s="231"/>
      <c r="K33" s="36"/>
      <c r="L33" s="36"/>
      <c r="M33" s="237">
        <f>ROUND(((ROUND((SUM(BF95:BF102)+SUM(BF120:BF176)), 2)*F33)+SUM(BF178:BF182)*F33),2)</f>
        <v>0</v>
      </c>
      <c r="N33" s="231"/>
      <c r="O33" s="231"/>
      <c r="P33" s="231"/>
      <c r="Q33" s="36"/>
      <c r="R33" s="37"/>
    </row>
    <row r="34" spans="2:18" s="1" customFormat="1" ht="14.45" hidden="1" customHeight="1">
      <c r="B34" s="35"/>
      <c r="C34" s="36"/>
      <c r="D34" s="36"/>
      <c r="E34" s="42" t="s">
        <v>40</v>
      </c>
      <c r="F34" s="43">
        <v>0.2</v>
      </c>
      <c r="G34" s="124" t="s">
        <v>38</v>
      </c>
      <c r="H34" s="237">
        <f>ROUND((((SUM(BG95:BG102)+SUM(BG120:BG176))+SUM(BG178:BG182))),2)</f>
        <v>0</v>
      </c>
      <c r="I34" s="231"/>
      <c r="J34" s="231"/>
      <c r="K34" s="36"/>
      <c r="L34" s="36"/>
      <c r="M34" s="237">
        <v>0</v>
      </c>
      <c r="N34" s="231"/>
      <c r="O34" s="231"/>
      <c r="P34" s="231"/>
      <c r="Q34" s="36"/>
      <c r="R34" s="37"/>
    </row>
    <row r="35" spans="2:18" s="1" customFormat="1" ht="14.45" hidden="1" customHeight="1">
      <c r="B35" s="35"/>
      <c r="C35" s="36"/>
      <c r="D35" s="36"/>
      <c r="E35" s="42" t="s">
        <v>41</v>
      </c>
      <c r="F35" s="43">
        <v>0.2</v>
      </c>
      <c r="G35" s="124" t="s">
        <v>38</v>
      </c>
      <c r="H35" s="237">
        <f>ROUND((((SUM(BH95:BH102)+SUM(BH120:BH176))+SUM(BH178:BH182))),2)</f>
        <v>0</v>
      </c>
      <c r="I35" s="231"/>
      <c r="J35" s="231"/>
      <c r="K35" s="36"/>
      <c r="L35" s="36"/>
      <c r="M35" s="237">
        <v>0</v>
      </c>
      <c r="N35" s="231"/>
      <c r="O35" s="231"/>
      <c r="P35" s="231"/>
      <c r="Q35" s="36"/>
      <c r="R35" s="37"/>
    </row>
    <row r="36" spans="2:18" s="1" customFormat="1" ht="14.45" hidden="1" customHeight="1">
      <c r="B36" s="35"/>
      <c r="C36" s="36"/>
      <c r="D36" s="36"/>
      <c r="E36" s="42" t="s">
        <v>42</v>
      </c>
      <c r="F36" s="43">
        <v>0</v>
      </c>
      <c r="G36" s="124" t="s">
        <v>38</v>
      </c>
      <c r="H36" s="237">
        <f>ROUND((((SUM(BI95:BI102)+SUM(BI120:BI176))+SUM(BI178:BI182))),2)</f>
        <v>0</v>
      </c>
      <c r="I36" s="231"/>
      <c r="J36" s="231"/>
      <c r="K36" s="36"/>
      <c r="L36" s="36"/>
      <c r="M36" s="237">
        <v>0</v>
      </c>
      <c r="N36" s="231"/>
      <c r="O36" s="231"/>
      <c r="P36" s="231"/>
      <c r="Q36" s="36"/>
      <c r="R36" s="37"/>
    </row>
    <row r="37" spans="2:18" s="1" customFormat="1" ht="6.95" customHeight="1"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7"/>
    </row>
    <row r="38" spans="2:18" s="1" customFormat="1" ht="25.35" customHeight="1">
      <c r="B38" s="35"/>
      <c r="C38" s="120"/>
      <c r="D38" s="125" t="s">
        <v>43</v>
      </c>
      <c r="E38" s="75"/>
      <c r="F38" s="75"/>
      <c r="G38" s="126" t="s">
        <v>44</v>
      </c>
      <c r="H38" s="127" t="s">
        <v>45</v>
      </c>
      <c r="I38" s="75"/>
      <c r="J38" s="75"/>
      <c r="K38" s="75"/>
      <c r="L38" s="238">
        <f>SUM(M30:M36)</f>
        <v>0</v>
      </c>
      <c r="M38" s="238"/>
      <c r="N38" s="238"/>
      <c r="O38" s="238"/>
      <c r="P38" s="239"/>
      <c r="Q38" s="120"/>
      <c r="R38" s="37"/>
    </row>
    <row r="39" spans="2:18" s="1" customFormat="1" ht="14.45" customHeight="1">
      <c r="B39" s="35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7"/>
    </row>
    <row r="40" spans="2:18" s="1" customFormat="1" ht="14.45" customHeight="1">
      <c r="B40" s="35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7"/>
    </row>
    <row r="41" spans="2:18">
      <c r="B41" s="22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3"/>
    </row>
    <row r="42" spans="2:18">
      <c r="B42" s="22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3"/>
    </row>
    <row r="43" spans="2:18">
      <c r="B43" s="22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3"/>
    </row>
    <row r="44" spans="2:18">
      <c r="B44" s="22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3"/>
    </row>
    <row r="45" spans="2:18">
      <c r="B45" s="22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3"/>
    </row>
    <row r="46" spans="2:18">
      <c r="B46" s="22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3"/>
    </row>
    <row r="47" spans="2:18">
      <c r="B47" s="22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3"/>
    </row>
    <row r="48" spans="2:18">
      <c r="B48" s="22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3"/>
    </row>
    <row r="49" spans="2:18">
      <c r="B49" s="22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3"/>
    </row>
    <row r="50" spans="2:18" s="1" customFormat="1" ht="15">
      <c r="B50" s="35"/>
      <c r="C50" s="36"/>
      <c r="D50" s="50" t="s">
        <v>46</v>
      </c>
      <c r="E50" s="51"/>
      <c r="F50" s="51"/>
      <c r="G50" s="51"/>
      <c r="H50" s="52"/>
      <c r="I50" s="36"/>
      <c r="J50" s="50" t="s">
        <v>47</v>
      </c>
      <c r="K50" s="51"/>
      <c r="L50" s="51"/>
      <c r="M50" s="51"/>
      <c r="N50" s="51"/>
      <c r="O50" s="51"/>
      <c r="P50" s="52"/>
      <c r="Q50" s="36"/>
      <c r="R50" s="37"/>
    </row>
    <row r="51" spans="2:18">
      <c r="B51" s="22"/>
      <c r="C51" s="26"/>
      <c r="D51" s="53"/>
      <c r="E51" s="26"/>
      <c r="F51" s="26"/>
      <c r="G51" s="26"/>
      <c r="H51" s="54"/>
      <c r="I51" s="26"/>
      <c r="J51" s="53"/>
      <c r="K51" s="26"/>
      <c r="L51" s="26"/>
      <c r="M51" s="26"/>
      <c r="N51" s="26"/>
      <c r="O51" s="26"/>
      <c r="P51" s="54"/>
      <c r="Q51" s="26"/>
      <c r="R51" s="23"/>
    </row>
    <row r="52" spans="2:18">
      <c r="B52" s="22"/>
      <c r="C52" s="26"/>
      <c r="D52" s="53"/>
      <c r="E52" s="26"/>
      <c r="F52" s="26"/>
      <c r="G52" s="26"/>
      <c r="H52" s="54"/>
      <c r="I52" s="26"/>
      <c r="J52" s="53"/>
      <c r="K52" s="26"/>
      <c r="L52" s="26"/>
      <c r="M52" s="26"/>
      <c r="N52" s="26"/>
      <c r="O52" s="26"/>
      <c r="P52" s="54"/>
      <c r="Q52" s="26"/>
      <c r="R52" s="23"/>
    </row>
    <row r="53" spans="2:18">
      <c r="B53" s="22"/>
      <c r="C53" s="26"/>
      <c r="D53" s="53"/>
      <c r="E53" s="26"/>
      <c r="F53" s="26"/>
      <c r="G53" s="26"/>
      <c r="H53" s="54"/>
      <c r="I53" s="26"/>
      <c r="J53" s="53"/>
      <c r="K53" s="26"/>
      <c r="L53" s="26"/>
      <c r="M53" s="26"/>
      <c r="N53" s="26"/>
      <c r="O53" s="26"/>
      <c r="P53" s="54"/>
      <c r="Q53" s="26"/>
      <c r="R53" s="23"/>
    </row>
    <row r="54" spans="2:18">
      <c r="B54" s="22"/>
      <c r="C54" s="26"/>
      <c r="D54" s="53"/>
      <c r="E54" s="26"/>
      <c r="F54" s="26"/>
      <c r="G54" s="26"/>
      <c r="H54" s="54"/>
      <c r="I54" s="26"/>
      <c r="J54" s="53"/>
      <c r="K54" s="26"/>
      <c r="L54" s="26"/>
      <c r="M54" s="26"/>
      <c r="N54" s="26"/>
      <c r="O54" s="26"/>
      <c r="P54" s="54"/>
      <c r="Q54" s="26"/>
      <c r="R54" s="23"/>
    </row>
    <row r="55" spans="2:18">
      <c r="B55" s="22"/>
      <c r="C55" s="26"/>
      <c r="D55" s="53"/>
      <c r="E55" s="26"/>
      <c r="F55" s="26"/>
      <c r="G55" s="26"/>
      <c r="H55" s="54"/>
      <c r="I55" s="26"/>
      <c r="J55" s="53"/>
      <c r="K55" s="26"/>
      <c r="L55" s="26"/>
      <c r="M55" s="26"/>
      <c r="N55" s="26"/>
      <c r="O55" s="26"/>
      <c r="P55" s="54"/>
      <c r="Q55" s="26"/>
      <c r="R55" s="23"/>
    </row>
    <row r="56" spans="2:18">
      <c r="B56" s="22"/>
      <c r="C56" s="26"/>
      <c r="D56" s="53"/>
      <c r="E56" s="26"/>
      <c r="F56" s="26"/>
      <c r="G56" s="26"/>
      <c r="H56" s="54"/>
      <c r="I56" s="26"/>
      <c r="J56" s="53"/>
      <c r="K56" s="26"/>
      <c r="L56" s="26"/>
      <c r="M56" s="26"/>
      <c r="N56" s="26"/>
      <c r="O56" s="26"/>
      <c r="P56" s="54"/>
      <c r="Q56" s="26"/>
      <c r="R56" s="23"/>
    </row>
    <row r="57" spans="2:18">
      <c r="B57" s="22"/>
      <c r="C57" s="26"/>
      <c r="D57" s="53"/>
      <c r="E57" s="26"/>
      <c r="F57" s="26"/>
      <c r="G57" s="26"/>
      <c r="H57" s="54"/>
      <c r="I57" s="26"/>
      <c r="J57" s="53"/>
      <c r="K57" s="26"/>
      <c r="L57" s="26"/>
      <c r="M57" s="26"/>
      <c r="N57" s="26"/>
      <c r="O57" s="26"/>
      <c r="P57" s="54"/>
      <c r="Q57" s="26"/>
      <c r="R57" s="23"/>
    </row>
    <row r="58" spans="2:18">
      <c r="B58" s="22"/>
      <c r="C58" s="26"/>
      <c r="D58" s="53"/>
      <c r="E58" s="26"/>
      <c r="F58" s="26"/>
      <c r="G58" s="26"/>
      <c r="H58" s="54"/>
      <c r="I58" s="26"/>
      <c r="J58" s="53"/>
      <c r="K58" s="26"/>
      <c r="L58" s="26"/>
      <c r="M58" s="26"/>
      <c r="N58" s="26"/>
      <c r="O58" s="26"/>
      <c r="P58" s="54"/>
      <c r="Q58" s="26"/>
      <c r="R58" s="23"/>
    </row>
    <row r="59" spans="2:18" s="1" customFormat="1" ht="15">
      <c r="B59" s="35"/>
      <c r="C59" s="36"/>
      <c r="D59" s="55" t="s">
        <v>48</v>
      </c>
      <c r="E59" s="56"/>
      <c r="F59" s="56"/>
      <c r="G59" s="57" t="s">
        <v>49</v>
      </c>
      <c r="H59" s="58"/>
      <c r="I59" s="36"/>
      <c r="J59" s="55" t="s">
        <v>48</v>
      </c>
      <c r="K59" s="56"/>
      <c r="L59" s="56"/>
      <c r="M59" s="56"/>
      <c r="N59" s="57" t="s">
        <v>49</v>
      </c>
      <c r="O59" s="56"/>
      <c r="P59" s="58"/>
      <c r="Q59" s="36"/>
      <c r="R59" s="37"/>
    </row>
    <row r="60" spans="2:18">
      <c r="B60" s="22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3"/>
    </row>
    <row r="61" spans="2:18" s="1" customFormat="1" ht="15">
      <c r="B61" s="35"/>
      <c r="C61" s="36"/>
      <c r="D61" s="50" t="s">
        <v>50</v>
      </c>
      <c r="E61" s="51"/>
      <c r="F61" s="51"/>
      <c r="G61" s="51"/>
      <c r="H61" s="52"/>
      <c r="I61" s="36"/>
      <c r="J61" s="50" t="s">
        <v>51</v>
      </c>
      <c r="K61" s="51"/>
      <c r="L61" s="51"/>
      <c r="M61" s="51"/>
      <c r="N61" s="51"/>
      <c r="O61" s="51"/>
      <c r="P61" s="52"/>
      <c r="Q61" s="36"/>
      <c r="R61" s="37"/>
    </row>
    <row r="62" spans="2:18">
      <c r="B62" s="22"/>
      <c r="C62" s="26"/>
      <c r="D62" s="53"/>
      <c r="E62" s="26"/>
      <c r="F62" s="26"/>
      <c r="G62" s="26"/>
      <c r="H62" s="54"/>
      <c r="I62" s="26"/>
      <c r="J62" s="53"/>
      <c r="K62" s="26"/>
      <c r="L62" s="26"/>
      <c r="M62" s="26"/>
      <c r="N62" s="26"/>
      <c r="O62" s="26"/>
      <c r="P62" s="54"/>
      <c r="Q62" s="26"/>
      <c r="R62" s="23"/>
    </row>
    <row r="63" spans="2:18">
      <c r="B63" s="22"/>
      <c r="C63" s="26"/>
      <c r="D63" s="53"/>
      <c r="E63" s="26"/>
      <c r="F63" s="26"/>
      <c r="G63" s="26"/>
      <c r="H63" s="54"/>
      <c r="I63" s="26"/>
      <c r="J63" s="53"/>
      <c r="K63" s="26"/>
      <c r="L63" s="26"/>
      <c r="M63" s="26"/>
      <c r="N63" s="26"/>
      <c r="O63" s="26"/>
      <c r="P63" s="54"/>
      <c r="Q63" s="26"/>
      <c r="R63" s="23"/>
    </row>
    <row r="64" spans="2:18">
      <c r="B64" s="22"/>
      <c r="C64" s="26"/>
      <c r="D64" s="53"/>
      <c r="E64" s="26"/>
      <c r="F64" s="26"/>
      <c r="G64" s="26"/>
      <c r="H64" s="54"/>
      <c r="I64" s="26"/>
      <c r="J64" s="53"/>
      <c r="K64" s="26"/>
      <c r="L64" s="26"/>
      <c r="M64" s="26"/>
      <c r="N64" s="26"/>
      <c r="O64" s="26"/>
      <c r="P64" s="54"/>
      <c r="Q64" s="26"/>
      <c r="R64" s="23"/>
    </row>
    <row r="65" spans="2:18">
      <c r="B65" s="22"/>
      <c r="C65" s="26"/>
      <c r="D65" s="53"/>
      <c r="E65" s="26"/>
      <c r="F65" s="26"/>
      <c r="G65" s="26"/>
      <c r="H65" s="54"/>
      <c r="I65" s="26"/>
      <c r="J65" s="53"/>
      <c r="K65" s="26"/>
      <c r="L65" s="26"/>
      <c r="M65" s="26"/>
      <c r="N65" s="26"/>
      <c r="O65" s="26"/>
      <c r="P65" s="54"/>
      <c r="Q65" s="26"/>
      <c r="R65" s="23"/>
    </row>
    <row r="66" spans="2:18">
      <c r="B66" s="22"/>
      <c r="C66" s="26"/>
      <c r="D66" s="53"/>
      <c r="E66" s="26"/>
      <c r="F66" s="26"/>
      <c r="G66" s="26"/>
      <c r="H66" s="54"/>
      <c r="I66" s="26"/>
      <c r="J66" s="53"/>
      <c r="K66" s="26"/>
      <c r="L66" s="26"/>
      <c r="M66" s="26"/>
      <c r="N66" s="26"/>
      <c r="O66" s="26"/>
      <c r="P66" s="54"/>
      <c r="Q66" s="26"/>
      <c r="R66" s="23"/>
    </row>
    <row r="67" spans="2:18">
      <c r="B67" s="22"/>
      <c r="C67" s="26"/>
      <c r="D67" s="53"/>
      <c r="E67" s="26"/>
      <c r="F67" s="26"/>
      <c r="G67" s="26"/>
      <c r="H67" s="54"/>
      <c r="I67" s="26"/>
      <c r="J67" s="53"/>
      <c r="K67" s="26"/>
      <c r="L67" s="26"/>
      <c r="M67" s="26"/>
      <c r="N67" s="26"/>
      <c r="O67" s="26"/>
      <c r="P67" s="54"/>
      <c r="Q67" s="26"/>
      <c r="R67" s="23"/>
    </row>
    <row r="68" spans="2:18">
      <c r="B68" s="22"/>
      <c r="C68" s="26"/>
      <c r="D68" s="53"/>
      <c r="E68" s="26"/>
      <c r="F68" s="26"/>
      <c r="G68" s="26"/>
      <c r="H68" s="54"/>
      <c r="I68" s="26"/>
      <c r="J68" s="53"/>
      <c r="K68" s="26"/>
      <c r="L68" s="26"/>
      <c r="M68" s="26"/>
      <c r="N68" s="26"/>
      <c r="O68" s="26"/>
      <c r="P68" s="54"/>
      <c r="Q68" s="26"/>
      <c r="R68" s="23"/>
    </row>
    <row r="69" spans="2:18">
      <c r="B69" s="22"/>
      <c r="C69" s="26"/>
      <c r="D69" s="53"/>
      <c r="E69" s="26"/>
      <c r="F69" s="26"/>
      <c r="G69" s="26"/>
      <c r="H69" s="54"/>
      <c r="I69" s="26"/>
      <c r="J69" s="53"/>
      <c r="K69" s="26"/>
      <c r="L69" s="26"/>
      <c r="M69" s="26"/>
      <c r="N69" s="26"/>
      <c r="O69" s="26"/>
      <c r="P69" s="54"/>
      <c r="Q69" s="26"/>
      <c r="R69" s="23"/>
    </row>
    <row r="70" spans="2:18" s="1" customFormat="1" ht="15">
      <c r="B70" s="35"/>
      <c r="C70" s="36"/>
      <c r="D70" s="55" t="s">
        <v>48</v>
      </c>
      <c r="E70" s="56"/>
      <c r="F70" s="56"/>
      <c r="G70" s="57" t="s">
        <v>49</v>
      </c>
      <c r="H70" s="58"/>
      <c r="I70" s="36"/>
      <c r="J70" s="55" t="s">
        <v>48</v>
      </c>
      <c r="K70" s="56"/>
      <c r="L70" s="56"/>
      <c r="M70" s="56"/>
      <c r="N70" s="57" t="s">
        <v>49</v>
      </c>
      <c r="O70" s="56"/>
      <c r="P70" s="58"/>
      <c r="Q70" s="36"/>
      <c r="R70" s="37"/>
    </row>
    <row r="71" spans="2:18" s="1" customFormat="1" ht="14.45" customHeight="1"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1"/>
    </row>
    <row r="75" spans="2:18" s="1" customFormat="1" ht="6.95" customHeight="1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4"/>
    </row>
    <row r="76" spans="2:18" s="1" customFormat="1" ht="36.950000000000003" customHeight="1">
      <c r="B76" s="35"/>
      <c r="C76" s="185" t="s">
        <v>131</v>
      </c>
      <c r="D76" s="186"/>
      <c r="E76" s="186"/>
      <c r="F76" s="186"/>
      <c r="G76" s="186"/>
      <c r="H76" s="186"/>
      <c r="I76" s="186"/>
      <c r="J76" s="186"/>
      <c r="K76" s="186"/>
      <c r="L76" s="186"/>
      <c r="M76" s="186"/>
      <c r="N76" s="186"/>
      <c r="O76" s="186"/>
      <c r="P76" s="186"/>
      <c r="Q76" s="186"/>
      <c r="R76" s="37"/>
    </row>
    <row r="77" spans="2:18" s="1" customFormat="1" ht="6.95" customHeight="1"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7"/>
    </row>
    <row r="78" spans="2:18" s="1" customFormat="1" ht="30" customHeight="1">
      <c r="B78" s="35"/>
      <c r="C78" s="30" t="s">
        <v>17</v>
      </c>
      <c r="D78" s="36"/>
      <c r="E78" s="36"/>
      <c r="F78" s="259" t="str">
        <f>F6</f>
        <v>Základná škola Gorkého - Ulica Maxima Gorkého</v>
      </c>
      <c r="G78" s="260"/>
      <c r="H78" s="260"/>
      <c r="I78" s="260"/>
      <c r="J78" s="260"/>
      <c r="K78" s="260"/>
      <c r="L78" s="260"/>
      <c r="M78" s="260"/>
      <c r="N78" s="260"/>
      <c r="O78" s="260"/>
      <c r="P78" s="260"/>
      <c r="Q78" s="36"/>
      <c r="R78" s="37"/>
    </row>
    <row r="79" spans="2:18" s="1" customFormat="1" ht="36.950000000000003" customHeight="1">
      <c r="B79" s="35"/>
      <c r="C79" s="69" t="s">
        <v>163</v>
      </c>
      <c r="D79" s="36"/>
      <c r="E79" s="36"/>
      <c r="F79" s="205" t="str">
        <f>F7</f>
        <v>SO 08 - Vonkajšie rozvody elektroinštalácie a osvetlenie</v>
      </c>
      <c r="G79" s="231"/>
      <c r="H79" s="231"/>
      <c r="I79" s="231"/>
      <c r="J79" s="231"/>
      <c r="K79" s="231"/>
      <c r="L79" s="231"/>
      <c r="M79" s="231"/>
      <c r="N79" s="231"/>
      <c r="O79" s="231"/>
      <c r="P79" s="231"/>
      <c r="Q79" s="36"/>
      <c r="R79" s="37"/>
    </row>
    <row r="80" spans="2:18" s="1" customFormat="1" ht="6.95" customHeight="1">
      <c r="B80" s="35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7"/>
    </row>
    <row r="81" spans="2:65" s="1" customFormat="1" ht="18" customHeight="1">
      <c r="B81" s="35"/>
      <c r="C81" s="30" t="s">
        <v>21</v>
      </c>
      <c r="D81" s="36"/>
      <c r="E81" s="36"/>
      <c r="F81" s="28" t="str">
        <f>F9</f>
        <v xml:space="preserve"> </v>
      </c>
      <c r="G81" s="36"/>
      <c r="H81" s="36"/>
      <c r="I81" s="36"/>
      <c r="J81" s="36"/>
      <c r="K81" s="30" t="s">
        <v>23</v>
      </c>
      <c r="L81" s="36"/>
      <c r="M81" s="233" t="str">
        <f>IF(O9="","",O9)</f>
        <v/>
      </c>
      <c r="N81" s="233"/>
      <c r="O81" s="233"/>
      <c r="P81" s="233"/>
      <c r="Q81" s="36"/>
      <c r="R81" s="37"/>
    </row>
    <row r="82" spans="2:65" s="1" customFormat="1" ht="6.95" customHeight="1">
      <c r="B82" s="35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7"/>
    </row>
    <row r="83" spans="2:65" s="1" customFormat="1" ht="15">
      <c r="B83" s="35"/>
      <c r="C83" s="30" t="s">
        <v>24</v>
      </c>
      <c r="D83" s="36"/>
      <c r="E83" s="36"/>
      <c r="F83" s="28" t="str">
        <f>E12</f>
        <v xml:space="preserve"> </v>
      </c>
      <c r="G83" s="36"/>
      <c r="H83" s="36"/>
      <c r="I83" s="36"/>
      <c r="J83" s="36"/>
      <c r="K83" s="30" t="s">
        <v>28</v>
      </c>
      <c r="L83" s="36"/>
      <c r="M83" s="189" t="str">
        <f>E18</f>
        <v xml:space="preserve"> </v>
      </c>
      <c r="N83" s="189"/>
      <c r="O83" s="189"/>
      <c r="P83" s="189"/>
      <c r="Q83" s="189"/>
      <c r="R83" s="37"/>
    </row>
    <row r="84" spans="2:65" s="1" customFormat="1" ht="14.45" customHeight="1">
      <c r="B84" s="35"/>
      <c r="C84" s="30" t="s">
        <v>27</v>
      </c>
      <c r="D84" s="36"/>
      <c r="E84" s="36"/>
      <c r="F84" s="28" t="str">
        <f>IF(E15="","",E15)</f>
        <v/>
      </c>
      <c r="G84" s="36"/>
      <c r="H84" s="36"/>
      <c r="I84" s="36"/>
      <c r="J84" s="36"/>
      <c r="K84" s="30" t="s">
        <v>31</v>
      </c>
      <c r="L84" s="36"/>
      <c r="M84" s="189" t="str">
        <f>E21</f>
        <v xml:space="preserve"> </v>
      </c>
      <c r="N84" s="189"/>
      <c r="O84" s="189"/>
      <c r="P84" s="189"/>
      <c r="Q84" s="189"/>
      <c r="R84" s="37"/>
    </row>
    <row r="85" spans="2:65" s="1" customFormat="1" ht="10.35" customHeight="1">
      <c r="B85" s="35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7"/>
    </row>
    <row r="86" spans="2:65" s="1" customFormat="1" ht="29.25" customHeight="1">
      <c r="B86" s="35"/>
      <c r="C86" s="240" t="s">
        <v>132</v>
      </c>
      <c r="D86" s="241"/>
      <c r="E86" s="241"/>
      <c r="F86" s="241"/>
      <c r="G86" s="241"/>
      <c r="H86" s="120"/>
      <c r="I86" s="120"/>
      <c r="J86" s="120"/>
      <c r="K86" s="120"/>
      <c r="L86" s="120"/>
      <c r="M86" s="120"/>
      <c r="N86" s="240" t="s">
        <v>133</v>
      </c>
      <c r="O86" s="241"/>
      <c r="P86" s="241"/>
      <c r="Q86" s="241"/>
      <c r="R86" s="37"/>
    </row>
    <row r="87" spans="2:65" s="1" customFormat="1" ht="10.35" customHeight="1">
      <c r="B87" s="35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7"/>
    </row>
    <row r="88" spans="2:65" s="1" customFormat="1" ht="29.25" customHeight="1">
      <c r="B88" s="35"/>
      <c r="C88" s="128" t="s">
        <v>134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220">
        <f>N120</f>
        <v>0</v>
      </c>
      <c r="O88" s="242"/>
      <c r="P88" s="242"/>
      <c r="Q88" s="242"/>
      <c r="R88" s="37"/>
      <c r="AU88" s="18" t="s">
        <v>135</v>
      </c>
    </row>
    <row r="89" spans="2:65" s="7" customFormat="1" ht="24.95" customHeight="1">
      <c r="B89" s="129"/>
      <c r="C89" s="130"/>
      <c r="D89" s="131" t="s">
        <v>694</v>
      </c>
      <c r="E89" s="130"/>
      <c r="F89" s="130"/>
      <c r="G89" s="130"/>
      <c r="H89" s="130"/>
      <c r="I89" s="130"/>
      <c r="J89" s="130"/>
      <c r="K89" s="130"/>
      <c r="L89" s="130"/>
      <c r="M89" s="130"/>
      <c r="N89" s="261">
        <f>N121</f>
        <v>0</v>
      </c>
      <c r="O89" s="244"/>
      <c r="P89" s="244"/>
      <c r="Q89" s="244"/>
      <c r="R89" s="132"/>
    </row>
    <row r="90" spans="2:65" s="9" customFormat="1" ht="19.899999999999999" customHeight="1">
      <c r="B90" s="162"/>
      <c r="C90" s="98"/>
      <c r="D90" s="109" t="s">
        <v>827</v>
      </c>
      <c r="E90" s="98"/>
      <c r="F90" s="98"/>
      <c r="G90" s="98"/>
      <c r="H90" s="98"/>
      <c r="I90" s="98"/>
      <c r="J90" s="98"/>
      <c r="K90" s="98"/>
      <c r="L90" s="98"/>
      <c r="M90" s="98"/>
      <c r="N90" s="222">
        <f>N122</f>
        <v>0</v>
      </c>
      <c r="O90" s="223"/>
      <c r="P90" s="223"/>
      <c r="Q90" s="223"/>
      <c r="R90" s="163"/>
    </row>
    <row r="91" spans="2:65" s="9" customFormat="1" ht="19.899999999999999" customHeight="1">
      <c r="B91" s="162"/>
      <c r="C91" s="98"/>
      <c r="D91" s="109" t="s">
        <v>828</v>
      </c>
      <c r="E91" s="98"/>
      <c r="F91" s="98"/>
      <c r="G91" s="98"/>
      <c r="H91" s="98"/>
      <c r="I91" s="98"/>
      <c r="J91" s="98"/>
      <c r="K91" s="98"/>
      <c r="L91" s="98"/>
      <c r="M91" s="98"/>
      <c r="N91" s="222">
        <f>N146</f>
        <v>0</v>
      </c>
      <c r="O91" s="223"/>
      <c r="P91" s="223"/>
      <c r="Q91" s="223"/>
      <c r="R91" s="163"/>
    </row>
    <row r="92" spans="2:65" s="9" customFormat="1" ht="19.899999999999999" customHeight="1">
      <c r="B92" s="162"/>
      <c r="C92" s="98"/>
      <c r="D92" s="109" t="s">
        <v>1282</v>
      </c>
      <c r="E92" s="98"/>
      <c r="F92" s="98"/>
      <c r="G92" s="98"/>
      <c r="H92" s="98"/>
      <c r="I92" s="98"/>
      <c r="J92" s="98"/>
      <c r="K92" s="98"/>
      <c r="L92" s="98"/>
      <c r="M92" s="98"/>
      <c r="N92" s="222">
        <f>N168</f>
        <v>0</v>
      </c>
      <c r="O92" s="223"/>
      <c r="P92" s="223"/>
      <c r="Q92" s="223"/>
      <c r="R92" s="163"/>
    </row>
    <row r="93" spans="2:65" s="7" customFormat="1" ht="21.75" customHeight="1">
      <c r="B93" s="129"/>
      <c r="C93" s="130"/>
      <c r="D93" s="131" t="s">
        <v>136</v>
      </c>
      <c r="E93" s="130"/>
      <c r="F93" s="130"/>
      <c r="G93" s="130"/>
      <c r="H93" s="130"/>
      <c r="I93" s="130"/>
      <c r="J93" s="130"/>
      <c r="K93" s="130"/>
      <c r="L93" s="130"/>
      <c r="M93" s="130"/>
      <c r="N93" s="243">
        <f>N177</f>
        <v>0</v>
      </c>
      <c r="O93" s="244"/>
      <c r="P93" s="244"/>
      <c r="Q93" s="244"/>
      <c r="R93" s="132"/>
    </row>
    <row r="94" spans="2:65" s="1" customFormat="1" ht="21.75" customHeight="1">
      <c r="B94" s="35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7"/>
    </row>
    <row r="95" spans="2:65" s="1" customFormat="1" ht="29.25" customHeight="1">
      <c r="B95" s="35"/>
      <c r="C95" s="128" t="s">
        <v>137</v>
      </c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242">
        <f>ROUND(N96+N97+N98+N99+N100+N101,2)</f>
        <v>0</v>
      </c>
      <c r="O95" s="245"/>
      <c r="P95" s="245"/>
      <c r="Q95" s="245"/>
      <c r="R95" s="37"/>
      <c r="T95" s="133"/>
      <c r="U95" s="134" t="s">
        <v>36</v>
      </c>
    </row>
    <row r="96" spans="2:65" s="1" customFormat="1" ht="18" customHeight="1">
      <c r="B96" s="135"/>
      <c r="C96" s="136"/>
      <c r="D96" s="229" t="s">
        <v>138</v>
      </c>
      <c r="E96" s="246"/>
      <c r="F96" s="246"/>
      <c r="G96" s="246"/>
      <c r="H96" s="246"/>
      <c r="I96" s="136"/>
      <c r="J96" s="136"/>
      <c r="K96" s="136"/>
      <c r="L96" s="136"/>
      <c r="M96" s="136"/>
      <c r="N96" s="228">
        <f>ROUND(N88*T96,2)</f>
        <v>0</v>
      </c>
      <c r="O96" s="247"/>
      <c r="P96" s="247"/>
      <c r="Q96" s="247"/>
      <c r="R96" s="138"/>
      <c r="S96" s="136"/>
      <c r="T96" s="139"/>
      <c r="U96" s="140" t="s">
        <v>39</v>
      </c>
      <c r="V96" s="141"/>
      <c r="W96" s="141"/>
      <c r="X96" s="141"/>
      <c r="Y96" s="141"/>
      <c r="Z96" s="141"/>
      <c r="AA96" s="141"/>
      <c r="AB96" s="141"/>
      <c r="AC96" s="141"/>
      <c r="AD96" s="141"/>
      <c r="AE96" s="141"/>
      <c r="AF96" s="141"/>
      <c r="AG96" s="141"/>
      <c r="AH96" s="141"/>
      <c r="AI96" s="141"/>
      <c r="AJ96" s="141"/>
      <c r="AK96" s="141"/>
      <c r="AL96" s="141"/>
      <c r="AM96" s="141"/>
      <c r="AN96" s="141"/>
      <c r="AO96" s="141"/>
      <c r="AP96" s="141"/>
      <c r="AQ96" s="141"/>
      <c r="AR96" s="141"/>
      <c r="AS96" s="141"/>
      <c r="AT96" s="141"/>
      <c r="AU96" s="141"/>
      <c r="AV96" s="141"/>
      <c r="AW96" s="141"/>
      <c r="AX96" s="141"/>
      <c r="AY96" s="142" t="s">
        <v>139</v>
      </c>
      <c r="AZ96" s="141"/>
      <c r="BA96" s="141"/>
      <c r="BB96" s="141"/>
      <c r="BC96" s="141"/>
      <c r="BD96" s="141"/>
      <c r="BE96" s="143">
        <f t="shared" ref="BE96:BE101" si="0">IF(U96="základná",N96,0)</f>
        <v>0</v>
      </c>
      <c r="BF96" s="143">
        <f t="shared" ref="BF96:BF101" si="1">IF(U96="znížená",N96,0)</f>
        <v>0</v>
      </c>
      <c r="BG96" s="143">
        <f t="shared" ref="BG96:BG101" si="2">IF(U96="zákl. prenesená",N96,0)</f>
        <v>0</v>
      </c>
      <c r="BH96" s="143">
        <f t="shared" ref="BH96:BH101" si="3">IF(U96="zníž. prenesená",N96,0)</f>
        <v>0</v>
      </c>
      <c r="BI96" s="143">
        <f t="shared" ref="BI96:BI101" si="4">IF(U96="nulová",N96,0)</f>
        <v>0</v>
      </c>
      <c r="BJ96" s="142" t="s">
        <v>88</v>
      </c>
      <c r="BK96" s="141"/>
      <c r="BL96" s="141"/>
      <c r="BM96" s="141"/>
    </row>
    <row r="97" spans="2:65" s="1" customFormat="1" ht="18" customHeight="1">
      <c r="B97" s="135"/>
      <c r="C97" s="136"/>
      <c r="D97" s="229" t="s">
        <v>140</v>
      </c>
      <c r="E97" s="246"/>
      <c r="F97" s="246"/>
      <c r="G97" s="246"/>
      <c r="H97" s="246"/>
      <c r="I97" s="136"/>
      <c r="J97" s="136"/>
      <c r="K97" s="136"/>
      <c r="L97" s="136"/>
      <c r="M97" s="136"/>
      <c r="N97" s="228">
        <f>ROUND(N88*T97,2)</f>
        <v>0</v>
      </c>
      <c r="O97" s="247"/>
      <c r="P97" s="247"/>
      <c r="Q97" s="247"/>
      <c r="R97" s="138"/>
      <c r="S97" s="136"/>
      <c r="T97" s="139"/>
      <c r="U97" s="140" t="s">
        <v>39</v>
      </c>
      <c r="V97" s="141"/>
      <c r="W97" s="141"/>
      <c r="X97" s="141"/>
      <c r="Y97" s="141"/>
      <c r="Z97" s="141"/>
      <c r="AA97" s="141"/>
      <c r="AB97" s="141"/>
      <c r="AC97" s="141"/>
      <c r="AD97" s="141"/>
      <c r="AE97" s="141"/>
      <c r="AF97" s="141"/>
      <c r="AG97" s="141"/>
      <c r="AH97" s="141"/>
      <c r="AI97" s="141"/>
      <c r="AJ97" s="141"/>
      <c r="AK97" s="141"/>
      <c r="AL97" s="141"/>
      <c r="AM97" s="141"/>
      <c r="AN97" s="141"/>
      <c r="AO97" s="141"/>
      <c r="AP97" s="141"/>
      <c r="AQ97" s="141"/>
      <c r="AR97" s="141"/>
      <c r="AS97" s="141"/>
      <c r="AT97" s="141"/>
      <c r="AU97" s="141"/>
      <c r="AV97" s="141"/>
      <c r="AW97" s="141"/>
      <c r="AX97" s="141"/>
      <c r="AY97" s="142" t="s">
        <v>139</v>
      </c>
      <c r="AZ97" s="141"/>
      <c r="BA97" s="141"/>
      <c r="BB97" s="141"/>
      <c r="BC97" s="141"/>
      <c r="BD97" s="141"/>
      <c r="BE97" s="143">
        <f t="shared" si="0"/>
        <v>0</v>
      </c>
      <c r="BF97" s="143">
        <f t="shared" si="1"/>
        <v>0</v>
      </c>
      <c r="BG97" s="143">
        <f t="shared" si="2"/>
        <v>0</v>
      </c>
      <c r="BH97" s="143">
        <f t="shared" si="3"/>
        <v>0</v>
      </c>
      <c r="BI97" s="143">
        <f t="shared" si="4"/>
        <v>0</v>
      </c>
      <c r="BJ97" s="142" t="s">
        <v>88</v>
      </c>
      <c r="BK97" s="141"/>
      <c r="BL97" s="141"/>
      <c r="BM97" s="141"/>
    </row>
    <row r="98" spans="2:65" s="1" customFormat="1" ht="18" customHeight="1">
      <c r="B98" s="135"/>
      <c r="C98" s="136"/>
      <c r="D98" s="229" t="s">
        <v>141</v>
      </c>
      <c r="E98" s="246"/>
      <c r="F98" s="246"/>
      <c r="G98" s="246"/>
      <c r="H98" s="246"/>
      <c r="I98" s="136"/>
      <c r="J98" s="136"/>
      <c r="K98" s="136"/>
      <c r="L98" s="136"/>
      <c r="M98" s="136"/>
      <c r="N98" s="228">
        <f>ROUND(N88*T98,2)</f>
        <v>0</v>
      </c>
      <c r="O98" s="247"/>
      <c r="P98" s="247"/>
      <c r="Q98" s="247"/>
      <c r="R98" s="138"/>
      <c r="S98" s="136"/>
      <c r="T98" s="139"/>
      <c r="U98" s="140" t="s">
        <v>39</v>
      </c>
      <c r="V98" s="141"/>
      <c r="W98" s="141"/>
      <c r="X98" s="141"/>
      <c r="Y98" s="141"/>
      <c r="Z98" s="141"/>
      <c r="AA98" s="141"/>
      <c r="AB98" s="141"/>
      <c r="AC98" s="141"/>
      <c r="AD98" s="141"/>
      <c r="AE98" s="141"/>
      <c r="AF98" s="141"/>
      <c r="AG98" s="141"/>
      <c r="AH98" s="141"/>
      <c r="AI98" s="141"/>
      <c r="AJ98" s="141"/>
      <c r="AK98" s="141"/>
      <c r="AL98" s="141"/>
      <c r="AM98" s="141"/>
      <c r="AN98" s="141"/>
      <c r="AO98" s="141"/>
      <c r="AP98" s="141"/>
      <c r="AQ98" s="141"/>
      <c r="AR98" s="141"/>
      <c r="AS98" s="141"/>
      <c r="AT98" s="141"/>
      <c r="AU98" s="141"/>
      <c r="AV98" s="141"/>
      <c r="AW98" s="141"/>
      <c r="AX98" s="141"/>
      <c r="AY98" s="142" t="s">
        <v>139</v>
      </c>
      <c r="AZ98" s="141"/>
      <c r="BA98" s="141"/>
      <c r="BB98" s="141"/>
      <c r="BC98" s="141"/>
      <c r="BD98" s="141"/>
      <c r="BE98" s="143">
        <f t="shared" si="0"/>
        <v>0</v>
      </c>
      <c r="BF98" s="143">
        <f t="shared" si="1"/>
        <v>0</v>
      </c>
      <c r="BG98" s="143">
        <f t="shared" si="2"/>
        <v>0</v>
      </c>
      <c r="BH98" s="143">
        <f t="shared" si="3"/>
        <v>0</v>
      </c>
      <c r="BI98" s="143">
        <f t="shared" si="4"/>
        <v>0</v>
      </c>
      <c r="BJ98" s="142" t="s">
        <v>88</v>
      </c>
      <c r="BK98" s="141"/>
      <c r="BL98" s="141"/>
      <c r="BM98" s="141"/>
    </row>
    <row r="99" spans="2:65" s="1" customFormat="1" ht="18" customHeight="1">
      <c r="B99" s="135"/>
      <c r="C99" s="136"/>
      <c r="D99" s="229" t="s">
        <v>142</v>
      </c>
      <c r="E99" s="246"/>
      <c r="F99" s="246"/>
      <c r="G99" s="246"/>
      <c r="H99" s="246"/>
      <c r="I99" s="136"/>
      <c r="J99" s="136"/>
      <c r="K99" s="136"/>
      <c r="L99" s="136"/>
      <c r="M99" s="136"/>
      <c r="N99" s="228">
        <f>ROUND(N88*T99,2)</f>
        <v>0</v>
      </c>
      <c r="O99" s="247"/>
      <c r="P99" s="247"/>
      <c r="Q99" s="247"/>
      <c r="R99" s="138"/>
      <c r="S99" s="136"/>
      <c r="T99" s="139"/>
      <c r="U99" s="140" t="s">
        <v>39</v>
      </c>
      <c r="V99" s="141"/>
      <c r="W99" s="141"/>
      <c r="X99" s="141"/>
      <c r="Y99" s="141"/>
      <c r="Z99" s="141"/>
      <c r="AA99" s="141"/>
      <c r="AB99" s="141"/>
      <c r="AC99" s="141"/>
      <c r="AD99" s="141"/>
      <c r="AE99" s="141"/>
      <c r="AF99" s="141"/>
      <c r="AG99" s="141"/>
      <c r="AH99" s="141"/>
      <c r="AI99" s="141"/>
      <c r="AJ99" s="141"/>
      <c r="AK99" s="141"/>
      <c r="AL99" s="141"/>
      <c r="AM99" s="141"/>
      <c r="AN99" s="141"/>
      <c r="AO99" s="141"/>
      <c r="AP99" s="141"/>
      <c r="AQ99" s="141"/>
      <c r="AR99" s="141"/>
      <c r="AS99" s="141"/>
      <c r="AT99" s="141"/>
      <c r="AU99" s="141"/>
      <c r="AV99" s="141"/>
      <c r="AW99" s="141"/>
      <c r="AX99" s="141"/>
      <c r="AY99" s="142" t="s">
        <v>139</v>
      </c>
      <c r="AZ99" s="141"/>
      <c r="BA99" s="141"/>
      <c r="BB99" s="141"/>
      <c r="BC99" s="141"/>
      <c r="BD99" s="141"/>
      <c r="BE99" s="143">
        <f t="shared" si="0"/>
        <v>0</v>
      </c>
      <c r="BF99" s="143">
        <f t="shared" si="1"/>
        <v>0</v>
      </c>
      <c r="BG99" s="143">
        <f t="shared" si="2"/>
        <v>0</v>
      </c>
      <c r="BH99" s="143">
        <f t="shared" si="3"/>
        <v>0</v>
      </c>
      <c r="BI99" s="143">
        <f t="shared" si="4"/>
        <v>0</v>
      </c>
      <c r="BJ99" s="142" t="s">
        <v>88</v>
      </c>
      <c r="BK99" s="141"/>
      <c r="BL99" s="141"/>
      <c r="BM99" s="141"/>
    </row>
    <row r="100" spans="2:65" s="1" customFormat="1" ht="18" customHeight="1">
      <c r="B100" s="135"/>
      <c r="C100" s="136"/>
      <c r="D100" s="229" t="s">
        <v>143</v>
      </c>
      <c r="E100" s="246"/>
      <c r="F100" s="246"/>
      <c r="G100" s="246"/>
      <c r="H100" s="246"/>
      <c r="I100" s="136"/>
      <c r="J100" s="136"/>
      <c r="K100" s="136"/>
      <c r="L100" s="136"/>
      <c r="M100" s="136"/>
      <c r="N100" s="228">
        <f>ROUND(N88*T100,2)</f>
        <v>0</v>
      </c>
      <c r="O100" s="247"/>
      <c r="P100" s="247"/>
      <c r="Q100" s="247"/>
      <c r="R100" s="138"/>
      <c r="S100" s="136"/>
      <c r="T100" s="139"/>
      <c r="U100" s="140" t="s">
        <v>39</v>
      </c>
      <c r="V100" s="141"/>
      <c r="W100" s="141"/>
      <c r="X100" s="141"/>
      <c r="Y100" s="141"/>
      <c r="Z100" s="141"/>
      <c r="AA100" s="141"/>
      <c r="AB100" s="141"/>
      <c r="AC100" s="141"/>
      <c r="AD100" s="141"/>
      <c r="AE100" s="141"/>
      <c r="AF100" s="141"/>
      <c r="AG100" s="141"/>
      <c r="AH100" s="141"/>
      <c r="AI100" s="141"/>
      <c r="AJ100" s="141"/>
      <c r="AK100" s="141"/>
      <c r="AL100" s="141"/>
      <c r="AM100" s="141"/>
      <c r="AN100" s="141"/>
      <c r="AO100" s="141"/>
      <c r="AP100" s="141"/>
      <c r="AQ100" s="141"/>
      <c r="AR100" s="141"/>
      <c r="AS100" s="141"/>
      <c r="AT100" s="141"/>
      <c r="AU100" s="141"/>
      <c r="AV100" s="141"/>
      <c r="AW100" s="141"/>
      <c r="AX100" s="141"/>
      <c r="AY100" s="142" t="s">
        <v>139</v>
      </c>
      <c r="AZ100" s="141"/>
      <c r="BA100" s="141"/>
      <c r="BB100" s="141"/>
      <c r="BC100" s="141"/>
      <c r="BD100" s="141"/>
      <c r="BE100" s="143">
        <f t="shared" si="0"/>
        <v>0</v>
      </c>
      <c r="BF100" s="143">
        <f t="shared" si="1"/>
        <v>0</v>
      </c>
      <c r="BG100" s="143">
        <f t="shared" si="2"/>
        <v>0</v>
      </c>
      <c r="BH100" s="143">
        <f t="shared" si="3"/>
        <v>0</v>
      </c>
      <c r="BI100" s="143">
        <f t="shared" si="4"/>
        <v>0</v>
      </c>
      <c r="BJ100" s="142" t="s">
        <v>88</v>
      </c>
      <c r="BK100" s="141"/>
      <c r="BL100" s="141"/>
      <c r="BM100" s="141"/>
    </row>
    <row r="101" spans="2:65" s="1" customFormat="1" ht="18" customHeight="1">
      <c r="B101" s="135"/>
      <c r="C101" s="136"/>
      <c r="D101" s="137" t="s">
        <v>144</v>
      </c>
      <c r="E101" s="136"/>
      <c r="F101" s="136"/>
      <c r="G101" s="136"/>
      <c r="H101" s="136"/>
      <c r="I101" s="136"/>
      <c r="J101" s="136"/>
      <c r="K101" s="136"/>
      <c r="L101" s="136"/>
      <c r="M101" s="136"/>
      <c r="N101" s="228">
        <f>ROUND(N88*T101,2)</f>
        <v>0</v>
      </c>
      <c r="O101" s="247"/>
      <c r="P101" s="247"/>
      <c r="Q101" s="247"/>
      <c r="R101" s="138"/>
      <c r="S101" s="136"/>
      <c r="T101" s="144"/>
      <c r="U101" s="145" t="s">
        <v>39</v>
      </c>
      <c r="V101" s="141"/>
      <c r="W101" s="141"/>
      <c r="X101" s="141"/>
      <c r="Y101" s="141"/>
      <c r="Z101" s="141"/>
      <c r="AA101" s="141"/>
      <c r="AB101" s="141"/>
      <c r="AC101" s="141"/>
      <c r="AD101" s="141"/>
      <c r="AE101" s="141"/>
      <c r="AF101" s="141"/>
      <c r="AG101" s="141"/>
      <c r="AH101" s="141"/>
      <c r="AI101" s="141"/>
      <c r="AJ101" s="141"/>
      <c r="AK101" s="141"/>
      <c r="AL101" s="141"/>
      <c r="AM101" s="141"/>
      <c r="AN101" s="141"/>
      <c r="AO101" s="141"/>
      <c r="AP101" s="141"/>
      <c r="AQ101" s="141"/>
      <c r="AR101" s="141"/>
      <c r="AS101" s="141"/>
      <c r="AT101" s="141"/>
      <c r="AU101" s="141"/>
      <c r="AV101" s="141"/>
      <c r="AW101" s="141"/>
      <c r="AX101" s="141"/>
      <c r="AY101" s="142" t="s">
        <v>145</v>
      </c>
      <c r="AZ101" s="141"/>
      <c r="BA101" s="141"/>
      <c r="BB101" s="141"/>
      <c r="BC101" s="141"/>
      <c r="BD101" s="141"/>
      <c r="BE101" s="143">
        <f t="shared" si="0"/>
        <v>0</v>
      </c>
      <c r="BF101" s="143">
        <f t="shared" si="1"/>
        <v>0</v>
      </c>
      <c r="BG101" s="143">
        <f t="shared" si="2"/>
        <v>0</v>
      </c>
      <c r="BH101" s="143">
        <f t="shared" si="3"/>
        <v>0</v>
      </c>
      <c r="BI101" s="143">
        <f t="shared" si="4"/>
        <v>0</v>
      </c>
      <c r="BJ101" s="142" t="s">
        <v>88</v>
      </c>
      <c r="BK101" s="141"/>
      <c r="BL101" s="141"/>
      <c r="BM101" s="141"/>
    </row>
    <row r="102" spans="2:65" s="1" customFormat="1">
      <c r="B102" s="35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7"/>
    </row>
    <row r="103" spans="2:65" s="1" customFormat="1" ht="29.25" customHeight="1">
      <c r="B103" s="35"/>
      <c r="C103" s="119" t="s">
        <v>123</v>
      </c>
      <c r="D103" s="120"/>
      <c r="E103" s="120"/>
      <c r="F103" s="120"/>
      <c r="G103" s="120"/>
      <c r="H103" s="120"/>
      <c r="I103" s="120"/>
      <c r="J103" s="120"/>
      <c r="K103" s="120"/>
      <c r="L103" s="225">
        <f>ROUND(SUM(N88+N95),2)</f>
        <v>0</v>
      </c>
      <c r="M103" s="225"/>
      <c r="N103" s="225"/>
      <c r="O103" s="225"/>
      <c r="P103" s="225"/>
      <c r="Q103" s="225"/>
      <c r="R103" s="37"/>
    </row>
    <row r="104" spans="2:65" s="1" customFormat="1" ht="6.95" customHeight="1">
      <c r="B104" s="59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1"/>
    </row>
    <row r="108" spans="2:65" s="1" customFormat="1" ht="6.95" customHeight="1">
      <c r="B108" s="62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4"/>
    </row>
    <row r="109" spans="2:65" s="1" customFormat="1" ht="36.950000000000003" customHeight="1">
      <c r="B109" s="35"/>
      <c r="C109" s="185" t="s">
        <v>146</v>
      </c>
      <c r="D109" s="231"/>
      <c r="E109" s="231"/>
      <c r="F109" s="231"/>
      <c r="G109" s="231"/>
      <c r="H109" s="231"/>
      <c r="I109" s="231"/>
      <c r="J109" s="231"/>
      <c r="K109" s="231"/>
      <c r="L109" s="231"/>
      <c r="M109" s="231"/>
      <c r="N109" s="231"/>
      <c r="O109" s="231"/>
      <c r="P109" s="231"/>
      <c r="Q109" s="231"/>
      <c r="R109" s="37"/>
    </row>
    <row r="110" spans="2:65" s="1" customFormat="1" ht="6.95" customHeight="1">
      <c r="B110" s="35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7"/>
    </row>
    <row r="111" spans="2:65" s="1" customFormat="1" ht="30" customHeight="1">
      <c r="B111" s="35"/>
      <c r="C111" s="30" t="s">
        <v>17</v>
      </c>
      <c r="D111" s="36"/>
      <c r="E111" s="36"/>
      <c r="F111" s="259" t="str">
        <f>F6</f>
        <v>Základná škola Gorkého - Ulica Maxima Gorkého</v>
      </c>
      <c r="G111" s="260"/>
      <c r="H111" s="260"/>
      <c r="I111" s="260"/>
      <c r="J111" s="260"/>
      <c r="K111" s="260"/>
      <c r="L111" s="260"/>
      <c r="M111" s="260"/>
      <c r="N111" s="260"/>
      <c r="O111" s="260"/>
      <c r="P111" s="260"/>
      <c r="Q111" s="36"/>
      <c r="R111" s="37"/>
    </row>
    <row r="112" spans="2:65" s="1" customFormat="1" ht="36.950000000000003" customHeight="1">
      <c r="B112" s="35"/>
      <c r="C112" s="69" t="s">
        <v>163</v>
      </c>
      <c r="D112" s="36"/>
      <c r="E112" s="36"/>
      <c r="F112" s="205" t="str">
        <f>F7</f>
        <v>SO 08 - Vonkajšie rozvody elektroinštalácie a osvetlenie</v>
      </c>
      <c r="G112" s="231"/>
      <c r="H112" s="231"/>
      <c r="I112" s="231"/>
      <c r="J112" s="231"/>
      <c r="K112" s="231"/>
      <c r="L112" s="231"/>
      <c r="M112" s="231"/>
      <c r="N112" s="231"/>
      <c r="O112" s="231"/>
      <c r="P112" s="231"/>
      <c r="Q112" s="36"/>
      <c r="R112" s="37"/>
    </row>
    <row r="113" spans="2:65" s="1" customFormat="1" ht="6.95" customHeight="1">
      <c r="B113" s="35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7"/>
    </row>
    <row r="114" spans="2:65" s="1" customFormat="1" ht="18" customHeight="1">
      <c r="B114" s="35"/>
      <c r="C114" s="30" t="s">
        <v>21</v>
      </c>
      <c r="D114" s="36"/>
      <c r="E114" s="36"/>
      <c r="F114" s="28" t="str">
        <f>F9</f>
        <v xml:space="preserve"> </v>
      </c>
      <c r="G114" s="36"/>
      <c r="H114" s="36"/>
      <c r="I114" s="36"/>
      <c r="J114" s="36"/>
      <c r="K114" s="30" t="s">
        <v>23</v>
      </c>
      <c r="L114" s="36"/>
      <c r="M114" s="233" t="str">
        <f>IF(O9="","",O9)</f>
        <v/>
      </c>
      <c r="N114" s="233"/>
      <c r="O114" s="233"/>
      <c r="P114" s="233"/>
      <c r="Q114" s="36"/>
      <c r="R114" s="37"/>
    </row>
    <row r="115" spans="2:65" s="1" customFormat="1" ht="6.95" customHeight="1"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7"/>
    </row>
    <row r="116" spans="2:65" s="1" customFormat="1" ht="15">
      <c r="B116" s="35"/>
      <c r="C116" s="30" t="s">
        <v>24</v>
      </c>
      <c r="D116" s="36"/>
      <c r="E116" s="36"/>
      <c r="F116" s="28" t="str">
        <f>E12</f>
        <v xml:space="preserve"> </v>
      </c>
      <c r="G116" s="36"/>
      <c r="H116" s="36"/>
      <c r="I116" s="36"/>
      <c r="J116" s="36"/>
      <c r="K116" s="30" t="s">
        <v>28</v>
      </c>
      <c r="L116" s="36"/>
      <c r="M116" s="189" t="str">
        <f>E18</f>
        <v xml:space="preserve"> </v>
      </c>
      <c r="N116" s="189"/>
      <c r="O116" s="189"/>
      <c r="P116" s="189"/>
      <c r="Q116" s="189"/>
      <c r="R116" s="37"/>
    </row>
    <row r="117" spans="2:65" s="1" customFormat="1" ht="14.45" customHeight="1">
      <c r="B117" s="35"/>
      <c r="C117" s="30" t="s">
        <v>27</v>
      </c>
      <c r="D117" s="36"/>
      <c r="E117" s="36"/>
      <c r="F117" s="28" t="str">
        <f>IF(E15="","",E15)</f>
        <v/>
      </c>
      <c r="G117" s="36"/>
      <c r="H117" s="36"/>
      <c r="I117" s="36"/>
      <c r="J117" s="36"/>
      <c r="K117" s="30" t="s">
        <v>31</v>
      </c>
      <c r="L117" s="36"/>
      <c r="M117" s="189" t="str">
        <f>E21</f>
        <v xml:space="preserve"> </v>
      </c>
      <c r="N117" s="189"/>
      <c r="O117" s="189"/>
      <c r="P117" s="189"/>
      <c r="Q117" s="189"/>
      <c r="R117" s="37"/>
    </row>
    <row r="118" spans="2:65" s="1" customFormat="1" ht="10.35" customHeight="1">
      <c r="B118" s="35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7"/>
    </row>
    <row r="119" spans="2:65" s="8" customFormat="1" ht="29.25" customHeight="1">
      <c r="B119" s="146"/>
      <c r="C119" s="147" t="s">
        <v>147</v>
      </c>
      <c r="D119" s="148" t="s">
        <v>148</v>
      </c>
      <c r="E119" s="148" t="s">
        <v>54</v>
      </c>
      <c r="F119" s="251" t="s">
        <v>149</v>
      </c>
      <c r="G119" s="251"/>
      <c r="H119" s="251"/>
      <c r="I119" s="251"/>
      <c r="J119" s="148" t="s">
        <v>150</v>
      </c>
      <c r="K119" s="148" t="s">
        <v>151</v>
      </c>
      <c r="L119" s="252" t="s">
        <v>152</v>
      </c>
      <c r="M119" s="252"/>
      <c r="N119" s="251" t="s">
        <v>133</v>
      </c>
      <c r="O119" s="251"/>
      <c r="P119" s="251"/>
      <c r="Q119" s="253"/>
      <c r="R119" s="149"/>
      <c r="T119" s="76" t="s">
        <v>153</v>
      </c>
      <c r="U119" s="77" t="s">
        <v>36</v>
      </c>
      <c r="V119" s="77" t="s">
        <v>154</v>
      </c>
      <c r="W119" s="77" t="s">
        <v>155</v>
      </c>
      <c r="X119" s="77" t="s">
        <v>156</v>
      </c>
      <c r="Y119" s="77" t="s">
        <v>157</v>
      </c>
      <c r="Z119" s="77" t="s">
        <v>158</v>
      </c>
      <c r="AA119" s="78" t="s">
        <v>159</v>
      </c>
    </row>
    <row r="120" spans="2:65" s="1" customFormat="1" ht="29.25" customHeight="1">
      <c r="B120" s="35"/>
      <c r="C120" s="80" t="s">
        <v>130</v>
      </c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255">
        <f>BK120</f>
        <v>0</v>
      </c>
      <c r="O120" s="256"/>
      <c r="P120" s="256"/>
      <c r="Q120" s="256"/>
      <c r="R120" s="37"/>
      <c r="T120" s="79"/>
      <c r="U120" s="51"/>
      <c r="V120" s="51"/>
      <c r="W120" s="150">
        <f>W121+W177</f>
        <v>0</v>
      </c>
      <c r="X120" s="51"/>
      <c r="Y120" s="150">
        <f>Y121+Y177</f>
        <v>0</v>
      </c>
      <c r="Z120" s="51"/>
      <c r="AA120" s="151">
        <f>AA121+AA177</f>
        <v>0</v>
      </c>
      <c r="AT120" s="18" t="s">
        <v>71</v>
      </c>
      <c r="AU120" s="18" t="s">
        <v>135</v>
      </c>
      <c r="BK120" s="152">
        <f>BK121+BK177</f>
        <v>0</v>
      </c>
    </row>
    <row r="121" spans="2:65" s="10" customFormat="1" ht="37.35" customHeight="1">
      <c r="B121" s="164"/>
      <c r="C121" s="165"/>
      <c r="D121" s="153" t="s">
        <v>694</v>
      </c>
      <c r="E121" s="153"/>
      <c r="F121" s="153"/>
      <c r="G121" s="153"/>
      <c r="H121" s="153"/>
      <c r="I121" s="153"/>
      <c r="J121" s="153"/>
      <c r="K121" s="153"/>
      <c r="L121" s="153"/>
      <c r="M121" s="153"/>
      <c r="N121" s="243">
        <f>BK121</f>
        <v>0</v>
      </c>
      <c r="O121" s="264"/>
      <c r="P121" s="264"/>
      <c r="Q121" s="264"/>
      <c r="R121" s="166"/>
      <c r="T121" s="167"/>
      <c r="U121" s="165"/>
      <c r="V121" s="165"/>
      <c r="W121" s="168">
        <f>W122+W146+W168</f>
        <v>0</v>
      </c>
      <c r="X121" s="165"/>
      <c r="Y121" s="168">
        <f>Y122+Y146+Y168</f>
        <v>0</v>
      </c>
      <c r="Z121" s="165"/>
      <c r="AA121" s="169">
        <f>AA122+AA146+AA168</f>
        <v>0</v>
      </c>
      <c r="AR121" s="170" t="s">
        <v>77</v>
      </c>
      <c r="AT121" s="171" t="s">
        <v>71</v>
      </c>
      <c r="AU121" s="171" t="s">
        <v>72</v>
      </c>
      <c r="AY121" s="170" t="s">
        <v>170</v>
      </c>
      <c r="BK121" s="172">
        <f>BK122+BK146+BK168</f>
        <v>0</v>
      </c>
    </row>
    <row r="122" spans="2:65" s="10" customFormat="1" ht="19.899999999999999" customHeight="1">
      <c r="B122" s="164"/>
      <c r="C122" s="165"/>
      <c r="D122" s="173" t="s">
        <v>827</v>
      </c>
      <c r="E122" s="173"/>
      <c r="F122" s="173"/>
      <c r="G122" s="173"/>
      <c r="H122" s="173"/>
      <c r="I122" s="173"/>
      <c r="J122" s="173"/>
      <c r="K122" s="173"/>
      <c r="L122" s="173"/>
      <c r="M122" s="173"/>
      <c r="N122" s="265">
        <f>BK122</f>
        <v>0</v>
      </c>
      <c r="O122" s="266"/>
      <c r="P122" s="266"/>
      <c r="Q122" s="266"/>
      <c r="R122" s="166"/>
      <c r="T122" s="167"/>
      <c r="U122" s="165"/>
      <c r="V122" s="165"/>
      <c r="W122" s="168">
        <f>SUM(W123:W145)</f>
        <v>0</v>
      </c>
      <c r="X122" s="165"/>
      <c r="Y122" s="168">
        <f>SUM(Y123:Y145)</f>
        <v>0</v>
      </c>
      <c r="Z122" s="165"/>
      <c r="AA122" s="169">
        <f>SUM(AA123:AA145)</f>
        <v>0</v>
      </c>
      <c r="AR122" s="170" t="s">
        <v>77</v>
      </c>
      <c r="AT122" s="171" t="s">
        <v>71</v>
      </c>
      <c r="AU122" s="171" t="s">
        <v>77</v>
      </c>
      <c r="AY122" s="170" t="s">
        <v>170</v>
      </c>
      <c r="BK122" s="172">
        <f>SUM(BK123:BK145)</f>
        <v>0</v>
      </c>
    </row>
    <row r="123" spans="2:65" s="1" customFormat="1" ht="22.5" customHeight="1">
      <c r="B123" s="135"/>
      <c r="C123" s="174" t="s">
        <v>77</v>
      </c>
      <c r="D123" s="174" t="s">
        <v>162</v>
      </c>
      <c r="E123" s="175" t="s">
        <v>1283</v>
      </c>
      <c r="F123" s="262" t="s">
        <v>1284</v>
      </c>
      <c r="G123" s="262"/>
      <c r="H123" s="262"/>
      <c r="I123" s="262"/>
      <c r="J123" s="176" t="s">
        <v>174</v>
      </c>
      <c r="K123" s="159">
        <v>18</v>
      </c>
      <c r="L123" s="249">
        <v>0</v>
      </c>
      <c r="M123" s="249"/>
      <c r="N123" s="263">
        <f t="shared" ref="N123:N145" si="5">ROUND(L123*K123,3)</f>
        <v>0</v>
      </c>
      <c r="O123" s="263"/>
      <c r="P123" s="263"/>
      <c r="Q123" s="263"/>
      <c r="R123" s="138"/>
      <c r="T123" s="160" t="s">
        <v>5</v>
      </c>
      <c r="U123" s="44" t="s">
        <v>39</v>
      </c>
      <c r="V123" s="36"/>
      <c r="W123" s="177">
        <f t="shared" ref="W123:W145" si="6">V123*K123</f>
        <v>0</v>
      </c>
      <c r="X123" s="177">
        <v>0</v>
      </c>
      <c r="Y123" s="177">
        <f t="shared" ref="Y123:Y145" si="7">X123*K123</f>
        <v>0</v>
      </c>
      <c r="Z123" s="177">
        <v>0</v>
      </c>
      <c r="AA123" s="178">
        <f t="shared" ref="AA123:AA145" si="8">Z123*K123</f>
        <v>0</v>
      </c>
      <c r="AR123" s="18" t="s">
        <v>175</v>
      </c>
      <c r="AT123" s="18" t="s">
        <v>162</v>
      </c>
      <c r="AU123" s="18" t="s">
        <v>88</v>
      </c>
      <c r="AY123" s="18" t="s">
        <v>170</v>
      </c>
      <c r="BE123" s="113">
        <f t="shared" ref="BE123:BE145" si="9">IF(U123="základná",N123,0)</f>
        <v>0</v>
      </c>
      <c r="BF123" s="113">
        <f t="shared" ref="BF123:BF145" si="10">IF(U123="znížená",N123,0)</f>
        <v>0</v>
      </c>
      <c r="BG123" s="113">
        <f t="shared" ref="BG123:BG145" si="11">IF(U123="zákl. prenesená",N123,0)</f>
        <v>0</v>
      </c>
      <c r="BH123" s="113">
        <f t="shared" ref="BH123:BH145" si="12">IF(U123="zníž. prenesená",N123,0)</f>
        <v>0</v>
      </c>
      <c r="BI123" s="113">
        <f t="shared" ref="BI123:BI145" si="13">IF(U123="nulová",N123,0)</f>
        <v>0</v>
      </c>
      <c r="BJ123" s="18" t="s">
        <v>88</v>
      </c>
      <c r="BK123" s="155">
        <f t="shared" ref="BK123:BK145" si="14">ROUND(L123*K123,3)</f>
        <v>0</v>
      </c>
      <c r="BL123" s="18" t="s">
        <v>175</v>
      </c>
      <c r="BM123" s="18" t="s">
        <v>88</v>
      </c>
    </row>
    <row r="124" spans="2:65" s="1" customFormat="1" ht="31.5" customHeight="1">
      <c r="B124" s="135"/>
      <c r="C124" s="174" t="s">
        <v>88</v>
      </c>
      <c r="D124" s="174" t="s">
        <v>162</v>
      </c>
      <c r="E124" s="175" t="s">
        <v>1285</v>
      </c>
      <c r="F124" s="262" t="s">
        <v>1286</v>
      </c>
      <c r="G124" s="262"/>
      <c r="H124" s="262"/>
      <c r="I124" s="262"/>
      <c r="J124" s="176" t="s">
        <v>174</v>
      </c>
      <c r="K124" s="159">
        <v>4</v>
      </c>
      <c r="L124" s="249">
        <v>0</v>
      </c>
      <c r="M124" s="249"/>
      <c r="N124" s="263">
        <f t="shared" si="5"/>
        <v>0</v>
      </c>
      <c r="O124" s="263"/>
      <c r="P124" s="263"/>
      <c r="Q124" s="263"/>
      <c r="R124" s="138"/>
      <c r="T124" s="160" t="s">
        <v>5</v>
      </c>
      <c r="U124" s="44" t="s">
        <v>39</v>
      </c>
      <c r="V124" s="36"/>
      <c r="W124" s="177">
        <f t="shared" si="6"/>
        <v>0</v>
      </c>
      <c r="X124" s="177">
        <v>0</v>
      </c>
      <c r="Y124" s="177">
        <f t="shared" si="7"/>
        <v>0</v>
      </c>
      <c r="Z124" s="177">
        <v>0</v>
      </c>
      <c r="AA124" s="178">
        <f t="shared" si="8"/>
        <v>0</v>
      </c>
      <c r="AR124" s="18" t="s">
        <v>175</v>
      </c>
      <c r="AT124" s="18" t="s">
        <v>162</v>
      </c>
      <c r="AU124" s="18" t="s">
        <v>88</v>
      </c>
      <c r="AY124" s="18" t="s">
        <v>170</v>
      </c>
      <c r="BE124" s="113">
        <f t="shared" si="9"/>
        <v>0</v>
      </c>
      <c r="BF124" s="113">
        <f t="shared" si="10"/>
        <v>0</v>
      </c>
      <c r="BG124" s="113">
        <f t="shared" si="11"/>
        <v>0</v>
      </c>
      <c r="BH124" s="113">
        <f t="shared" si="12"/>
        <v>0</v>
      </c>
      <c r="BI124" s="113">
        <f t="shared" si="13"/>
        <v>0</v>
      </c>
      <c r="BJ124" s="18" t="s">
        <v>88</v>
      </c>
      <c r="BK124" s="155">
        <f t="shared" si="14"/>
        <v>0</v>
      </c>
      <c r="BL124" s="18" t="s">
        <v>175</v>
      </c>
      <c r="BM124" s="18" t="s">
        <v>175</v>
      </c>
    </row>
    <row r="125" spans="2:65" s="1" customFormat="1" ht="22.5" customHeight="1">
      <c r="B125" s="135"/>
      <c r="C125" s="174" t="s">
        <v>215</v>
      </c>
      <c r="D125" s="174" t="s">
        <v>162</v>
      </c>
      <c r="E125" s="175" t="s">
        <v>1287</v>
      </c>
      <c r="F125" s="262" t="s">
        <v>1288</v>
      </c>
      <c r="G125" s="262"/>
      <c r="H125" s="262"/>
      <c r="I125" s="262"/>
      <c r="J125" s="176" t="s">
        <v>174</v>
      </c>
      <c r="K125" s="159">
        <v>18</v>
      </c>
      <c r="L125" s="249">
        <v>0</v>
      </c>
      <c r="M125" s="249"/>
      <c r="N125" s="263">
        <f t="shared" si="5"/>
        <v>0</v>
      </c>
      <c r="O125" s="263"/>
      <c r="P125" s="263"/>
      <c r="Q125" s="263"/>
      <c r="R125" s="138"/>
      <c r="T125" s="160" t="s">
        <v>5</v>
      </c>
      <c r="U125" s="44" t="s">
        <v>39</v>
      </c>
      <c r="V125" s="36"/>
      <c r="W125" s="177">
        <f t="shared" si="6"/>
        <v>0</v>
      </c>
      <c r="X125" s="177">
        <v>0</v>
      </c>
      <c r="Y125" s="177">
        <f t="shared" si="7"/>
        <v>0</v>
      </c>
      <c r="Z125" s="177">
        <v>0</v>
      </c>
      <c r="AA125" s="178">
        <f t="shared" si="8"/>
        <v>0</v>
      </c>
      <c r="AR125" s="18" t="s">
        <v>175</v>
      </c>
      <c r="AT125" s="18" t="s">
        <v>162</v>
      </c>
      <c r="AU125" s="18" t="s">
        <v>88</v>
      </c>
      <c r="AY125" s="18" t="s">
        <v>170</v>
      </c>
      <c r="BE125" s="113">
        <f t="shared" si="9"/>
        <v>0</v>
      </c>
      <c r="BF125" s="113">
        <f t="shared" si="10"/>
        <v>0</v>
      </c>
      <c r="BG125" s="113">
        <f t="shared" si="11"/>
        <v>0</v>
      </c>
      <c r="BH125" s="113">
        <f t="shared" si="12"/>
        <v>0</v>
      </c>
      <c r="BI125" s="113">
        <f t="shared" si="13"/>
        <v>0</v>
      </c>
      <c r="BJ125" s="18" t="s">
        <v>88</v>
      </c>
      <c r="BK125" s="155">
        <f t="shared" si="14"/>
        <v>0</v>
      </c>
      <c r="BL125" s="18" t="s">
        <v>175</v>
      </c>
      <c r="BM125" s="18" t="s">
        <v>222</v>
      </c>
    </row>
    <row r="126" spans="2:65" s="1" customFormat="1" ht="31.5" customHeight="1">
      <c r="B126" s="135"/>
      <c r="C126" s="174" t="s">
        <v>175</v>
      </c>
      <c r="D126" s="174" t="s">
        <v>162</v>
      </c>
      <c r="E126" s="175" t="s">
        <v>1289</v>
      </c>
      <c r="F126" s="262" t="s">
        <v>1290</v>
      </c>
      <c r="G126" s="262"/>
      <c r="H126" s="262"/>
      <c r="I126" s="262"/>
      <c r="J126" s="176" t="s">
        <v>180</v>
      </c>
      <c r="K126" s="159">
        <v>713</v>
      </c>
      <c r="L126" s="249">
        <v>0</v>
      </c>
      <c r="M126" s="249"/>
      <c r="N126" s="263">
        <f t="shared" si="5"/>
        <v>0</v>
      </c>
      <c r="O126" s="263"/>
      <c r="P126" s="263"/>
      <c r="Q126" s="263"/>
      <c r="R126" s="138"/>
      <c r="T126" s="160" t="s">
        <v>5</v>
      </c>
      <c r="U126" s="44" t="s">
        <v>39</v>
      </c>
      <c r="V126" s="36"/>
      <c r="W126" s="177">
        <f t="shared" si="6"/>
        <v>0</v>
      </c>
      <c r="X126" s="177">
        <v>0</v>
      </c>
      <c r="Y126" s="177">
        <f t="shared" si="7"/>
        <v>0</v>
      </c>
      <c r="Z126" s="177">
        <v>0</v>
      </c>
      <c r="AA126" s="178">
        <f t="shared" si="8"/>
        <v>0</v>
      </c>
      <c r="AR126" s="18" t="s">
        <v>175</v>
      </c>
      <c r="AT126" s="18" t="s">
        <v>162</v>
      </c>
      <c r="AU126" s="18" t="s">
        <v>88</v>
      </c>
      <c r="AY126" s="18" t="s">
        <v>170</v>
      </c>
      <c r="BE126" s="113">
        <f t="shared" si="9"/>
        <v>0</v>
      </c>
      <c r="BF126" s="113">
        <f t="shared" si="10"/>
        <v>0</v>
      </c>
      <c r="BG126" s="113">
        <f t="shared" si="11"/>
        <v>0</v>
      </c>
      <c r="BH126" s="113">
        <f t="shared" si="12"/>
        <v>0</v>
      </c>
      <c r="BI126" s="113">
        <f t="shared" si="13"/>
        <v>0</v>
      </c>
      <c r="BJ126" s="18" t="s">
        <v>88</v>
      </c>
      <c r="BK126" s="155">
        <f t="shared" si="14"/>
        <v>0</v>
      </c>
      <c r="BL126" s="18" t="s">
        <v>175</v>
      </c>
      <c r="BM126" s="18" t="s">
        <v>230</v>
      </c>
    </row>
    <row r="127" spans="2:65" s="1" customFormat="1" ht="31.5" customHeight="1">
      <c r="B127" s="135"/>
      <c r="C127" s="174" t="s">
        <v>177</v>
      </c>
      <c r="D127" s="174" t="s">
        <v>162</v>
      </c>
      <c r="E127" s="175" t="s">
        <v>1291</v>
      </c>
      <c r="F127" s="262" t="s">
        <v>1292</v>
      </c>
      <c r="G127" s="262"/>
      <c r="H127" s="262"/>
      <c r="I127" s="262"/>
      <c r="J127" s="176" t="s">
        <v>180</v>
      </c>
      <c r="K127" s="159">
        <v>116</v>
      </c>
      <c r="L127" s="249">
        <v>0</v>
      </c>
      <c r="M127" s="249"/>
      <c r="N127" s="263">
        <f t="shared" si="5"/>
        <v>0</v>
      </c>
      <c r="O127" s="263"/>
      <c r="P127" s="263"/>
      <c r="Q127" s="263"/>
      <c r="R127" s="138"/>
      <c r="T127" s="160" t="s">
        <v>5</v>
      </c>
      <c r="U127" s="44" t="s">
        <v>39</v>
      </c>
      <c r="V127" s="36"/>
      <c r="W127" s="177">
        <f t="shared" si="6"/>
        <v>0</v>
      </c>
      <c r="X127" s="177">
        <v>0</v>
      </c>
      <c r="Y127" s="177">
        <f t="shared" si="7"/>
        <v>0</v>
      </c>
      <c r="Z127" s="177">
        <v>0</v>
      </c>
      <c r="AA127" s="178">
        <f t="shared" si="8"/>
        <v>0</v>
      </c>
      <c r="AR127" s="18" t="s">
        <v>175</v>
      </c>
      <c r="AT127" s="18" t="s">
        <v>162</v>
      </c>
      <c r="AU127" s="18" t="s">
        <v>88</v>
      </c>
      <c r="AY127" s="18" t="s">
        <v>170</v>
      </c>
      <c r="BE127" s="113">
        <f t="shared" si="9"/>
        <v>0</v>
      </c>
      <c r="BF127" s="113">
        <f t="shared" si="10"/>
        <v>0</v>
      </c>
      <c r="BG127" s="113">
        <f t="shared" si="11"/>
        <v>0</v>
      </c>
      <c r="BH127" s="113">
        <f t="shared" si="12"/>
        <v>0</v>
      </c>
      <c r="BI127" s="113">
        <f t="shared" si="13"/>
        <v>0</v>
      </c>
      <c r="BJ127" s="18" t="s">
        <v>88</v>
      </c>
      <c r="BK127" s="155">
        <f t="shared" si="14"/>
        <v>0</v>
      </c>
      <c r="BL127" s="18" t="s">
        <v>175</v>
      </c>
      <c r="BM127" s="18" t="s">
        <v>238</v>
      </c>
    </row>
    <row r="128" spans="2:65" s="1" customFormat="1" ht="31.5" customHeight="1">
      <c r="B128" s="135"/>
      <c r="C128" s="174" t="s">
        <v>222</v>
      </c>
      <c r="D128" s="174" t="s">
        <v>162</v>
      </c>
      <c r="E128" s="175" t="s">
        <v>1293</v>
      </c>
      <c r="F128" s="262" t="s">
        <v>1294</v>
      </c>
      <c r="G128" s="262"/>
      <c r="H128" s="262"/>
      <c r="I128" s="262"/>
      <c r="J128" s="176" t="s">
        <v>180</v>
      </c>
      <c r="K128" s="159">
        <v>70</v>
      </c>
      <c r="L128" s="249">
        <v>0</v>
      </c>
      <c r="M128" s="249"/>
      <c r="N128" s="263">
        <f t="shared" si="5"/>
        <v>0</v>
      </c>
      <c r="O128" s="263"/>
      <c r="P128" s="263"/>
      <c r="Q128" s="263"/>
      <c r="R128" s="138"/>
      <c r="T128" s="160" t="s">
        <v>5</v>
      </c>
      <c r="U128" s="44" t="s">
        <v>39</v>
      </c>
      <c r="V128" s="36"/>
      <c r="W128" s="177">
        <f t="shared" si="6"/>
        <v>0</v>
      </c>
      <c r="X128" s="177">
        <v>0</v>
      </c>
      <c r="Y128" s="177">
        <f t="shared" si="7"/>
        <v>0</v>
      </c>
      <c r="Z128" s="177">
        <v>0</v>
      </c>
      <c r="AA128" s="178">
        <f t="shared" si="8"/>
        <v>0</v>
      </c>
      <c r="AR128" s="18" t="s">
        <v>175</v>
      </c>
      <c r="AT128" s="18" t="s">
        <v>162</v>
      </c>
      <c r="AU128" s="18" t="s">
        <v>88</v>
      </c>
      <c r="AY128" s="18" t="s">
        <v>170</v>
      </c>
      <c r="BE128" s="113">
        <f t="shared" si="9"/>
        <v>0</v>
      </c>
      <c r="BF128" s="113">
        <f t="shared" si="10"/>
        <v>0</v>
      </c>
      <c r="BG128" s="113">
        <f t="shared" si="11"/>
        <v>0</v>
      </c>
      <c r="BH128" s="113">
        <f t="shared" si="12"/>
        <v>0</v>
      </c>
      <c r="BI128" s="113">
        <f t="shared" si="13"/>
        <v>0</v>
      </c>
      <c r="BJ128" s="18" t="s">
        <v>88</v>
      </c>
      <c r="BK128" s="155">
        <f t="shared" si="14"/>
        <v>0</v>
      </c>
      <c r="BL128" s="18" t="s">
        <v>175</v>
      </c>
      <c r="BM128" s="18" t="s">
        <v>171</v>
      </c>
    </row>
    <row r="129" spans="2:65" s="1" customFormat="1" ht="44.25" customHeight="1">
      <c r="B129" s="135"/>
      <c r="C129" s="174" t="s">
        <v>226</v>
      </c>
      <c r="D129" s="174" t="s">
        <v>162</v>
      </c>
      <c r="E129" s="175" t="s">
        <v>1295</v>
      </c>
      <c r="F129" s="262" t="s">
        <v>1296</v>
      </c>
      <c r="G129" s="262"/>
      <c r="H129" s="262"/>
      <c r="I129" s="262"/>
      <c r="J129" s="176" t="s">
        <v>174</v>
      </c>
      <c r="K129" s="159">
        <v>14</v>
      </c>
      <c r="L129" s="249">
        <v>0</v>
      </c>
      <c r="M129" s="249"/>
      <c r="N129" s="263">
        <f t="shared" si="5"/>
        <v>0</v>
      </c>
      <c r="O129" s="263"/>
      <c r="P129" s="263"/>
      <c r="Q129" s="263"/>
      <c r="R129" s="138"/>
      <c r="T129" s="160" t="s">
        <v>5</v>
      </c>
      <c r="U129" s="44" t="s">
        <v>39</v>
      </c>
      <c r="V129" s="36"/>
      <c r="W129" s="177">
        <f t="shared" si="6"/>
        <v>0</v>
      </c>
      <c r="X129" s="177">
        <v>0</v>
      </c>
      <c r="Y129" s="177">
        <f t="shared" si="7"/>
        <v>0</v>
      </c>
      <c r="Z129" s="177">
        <v>0</v>
      </c>
      <c r="AA129" s="178">
        <f t="shared" si="8"/>
        <v>0</v>
      </c>
      <c r="AR129" s="18" t="s">
        <v>175</v>
      </c>
      <c r="AT129" s="18" t="s">
        <v>162</v>
      </c>
      <c r="AU129" s="18" t="s">
        <v>88</v>
      </c>
      <c r="AY129" s="18" t="s">
        <v>170</v>
      </c>
      <c r="BE129" s="113">
        <f t="shared" si="9"/>
        <v>0</v>
      </c>
      <c r="BF129" s="113">
        <f t="shared" si="10"/>
        <v>0</v>
      </c>
      <c r="BG129" s="113">
        <f t="shared" si="11"/>
        <v>0</v>
      </c>
      <c r="BH129" s="113">
        <f t="shared" si="12"/>
        <v>0</v>
      </c>
      <c r="BI129" s="113">
        <f t="shared" si="13"/>
        <v>0</v>
      </c>
      <c r="BJ129" s="18" t="s">
        <v>88</v>
      </c>
      <c r="BK129" s="155">
        <f t="shared" si="14"/>
        <v>0</v>
      </c>
      <c r="BL129" s="18" t="s">
        <v>175</v>
      </c>
      <c r="BM129" s="18" t="s">
        <v>191</v>
      </c>
    </row>
    <row r="130" spans="2:65" s="1" customFormat="1" ht="44.25" customHeight="1">
      <c r="B130" s="135"/>
      <c r="C130" s="174" t="s">
        <v>230</v>
      </c>
      <c r="D130" s="174" t="s">
        <v>162</v>
      </c>
      <c r="E130" s="175" t="s">
        <v>1297</v>
      </c>
      <c r="F130" s="262" t="s">
        <v>1298</v>
      </c>
      <c r="G130" s="262"/>
      <c r="H130" s="262"/>
      <c r="I130" s="262"/>
      <c r="J130" s="176" t="s">
        <v>174</v>
      </c>
      <c r="K130" s="159">
        <v>8</v>
      </c>
      <c r="L130" s="249">
        <v>0</v>
      </c>
      <c r="M130" s="249"/>
      <c r="N130" s="263">
        <f t="shared" si="5"/>
        <v>0</v>
      </c>
      <c r="O130" s="263"/>
      <c r="P130" s="263"/>
      <c r="Q130" s="263"/>
      <c r="R130" s="138"/>
      <c r="T130" s="160" t="s">
        <v>5</v>
      </c>
      <c r="U130" s="44" t="s">
        <v>39</v>
      </c>
      <c r="V130" s="36"/>
      <c r="W130" s="177">
        <f t="shared" si="6"/>
        <v>0</v>
      </c>
      <c r="X130" s="177">
        <v>0</v>
      </c>
      <c r="Y130" s="177">
        <f t="shared" si="7"/>
        <v>0</v>
      </c>
      <c r="Z130" s="177">
        <v>0</v>
      </c>
      <c r="AA130" s="178">
        <f t="shared" si="8"/>
        <v>0</v>
      </c>
      <c r="AR130" s="18" t="s">
        <v>175</v>
      </c>
      <c r="AT130" s="18" t="s">
        <v>162</v>
      </c>
      <c r="AU130" s="18" t="s">
        <v>88</v>
      </c>
      <c r="AY130" s="18" t="s">
        <v>170</v>
      </c>
      <c r="BE130" s="113">
        <f t="shared" si="9"/>
        <v>0</v>
      </c>
      <c r="BF130" s="113">
        <f t="shared" si="10"/>
        <v>0</v>
      </c>
      <c r="BG130" s="113">
        <f t="shared" si="11"/>
        <v>0</v>
      </c>
      <c r="BH130" s="113">
        <f t="shared" si="12"/>
        <v>0</v>
      </c>
      <c r="BI130" s="113">
        <f t="shared" si="13"/>
        <v>0</v>
      </c>
      <c r="BJ130" s="18" t="s">
        <v>88</v>
      </c>
      <c r="BK130" s="155">
        <f t="shared" si="14"/>
        <v>0</v>
      </c>
      <c r="BL130" s="18" t="s">
        <v>175</v>
      </c>
      <c r="BM130" s="18" t="s">
        <v>199</v>
      </c>
    </row>
    <row r="131" spans="2:65" s="1" customFormat="1" ht="31.5" customHeight="1">
      <c r="B131" s="135"/>
      <c r="C131" s="174" t="s">
        <v>234</v>
      </c>
      <c r="D131" s="174" t="s">
        <v>162</v>
      </c>
      <c r="E131" s="175" t="s">
        <v>1299</v>
      </c>
      <c r="F131" s="262" t="s">
        <v>1300</v>
      </c>
      <c r="G131" s="262"/>
      <c r="H131" s="262"/>
      <c r="I131" s="262"/>
      <c r="J131" s="176" t="s">
        <v>174</v>
      </c>
      <c r="K131" s="159">
        <v>30</v>
      </c>
      <c r="L131" s="249">
        <v>0</v>
      </c>
      <c r="M131" s="249"/>
      <c r="N131" s="263">
        <f t="shared" si="5"/>
        <v>0</v>
      </c>
      <c r="O131" s="263"/>
      <c r="P131" s="263"/>
      <c r="Q131" s="263"/>
      <c r="R131" s="138"/>
      <c r="T131" s="160" t="s">
        <v>5</v>
      </c>
      <c r="U131" s="44" t="s">
        <v>39</v>
      </c>
      <c r="V131" s="36"/>
      <c r="W131" s="177">
        <f t="shared" si="6"/>
        <v>0</v>
      </c>
      <c r="X131" s="177">
        <v>0</v>
      </c>
      <c r="Y131" s="177">
        <f t="shared" si="7"/>
        <v>0</v>
      </c>
      <c r="Z131" s="177">
        <v>0</v>
      </c>
      <c r="AA131" s="178">
        <f t="shared" si="8"/>
        <v>0</v>
      </c>
      <c r="AR131" s="18" t="s">
        <v>175</v>
      </c>
      <c r="AT131" s="18" t="s">
        <v>162</v>
      </c>
      <c r="AU131" s="18" t="s">
        <v>88</v>
      </c>
      <c r="AY131" s="18" t="s">
        <v>170</v>
      </c>
      <c r="BE131" s="113">
        <f t="shared" si="9"/>
        <v>0</v>
      </c>
      <c r="BF131" s="113">
        <f t="shared" si="10"/>
        <v>0</v>
      </c>
      <c r="BG131" s="113">
        <f t="shared" si="11"/>
        <v>0</v>
      </c>
      <c r="BH131" s="113">
        <f t="shared" si="12"/>
        <v>0</v>
      </c>
      <c r="BI131" s="113">
        <f t="shared" si="13"/>
        <v>0</v>
      </c>
      <c r="BJ131" s="18" t="s">
        <v>88</v>
      </c>
      <c r="BK131" s="155">
        <f t="shared" si="14"/>
        <v>0</v>
      </c>
      <c r="BL131" s="18" t="s">
        <v>175</v>
      </c>
      <c r="BM131" s="18" t="s">
        <v>208</v>
      </c>
    </row>
    <row r="132" spans="2:65" s="1" customFormat="1" ht="31.5" customHeight="1">
      <c r="B132" s="135"/>
      <c r="C132" s="174" t="s">
        <v>238</v>
      </c>
      <c r="D132" s="174" t="s">
        <v>162</v>
      </c>
      <c r="E132" s="175" t="s">
        <v>1301</v>
      </c>
      <c r="F132" s="262" t="s">
        <v>1302</v>
      </c>
      <c r="G132" s="262"/>
      <c r="H132" s="262"/>
      <c r="I132" s="262"/>
      <c r="J132" s="176" t="s">
        <v>174</v>
      </c>
      <c r="K132" s="159">
        <v>2</v>
      </c>
      <c r="L132" s="249">
        <v>0</v>
      </c>
      <c r="M132" s="249"/>
      <c r="N132" s="263">
        <f t="shared" si="5"/>
        <v>0</v>
      </c>
      <c r="O132" s="263"/>
      <c r="P132" s="263"/>
      <c r="Q132" s="263"/>
      <c r="R132" s="138"/>
      <c r="T132" s="160" t="s">
        <v>5</v>
      </c>
      <c r="U132" s="44" t="s">
        <v>39</v>
      </c>
      <c r="V132" s="36"/>
      <c r="W132" s="177">
        <f t="shared" si="6"/>
        <v>0</v>
      </c>
      <c r="X132" s="177">
        <v>0</v>
      </c>
      <c r="Y132" s="177">
        <f t="shared" si="7"/>
        <v>0</v>
      </c>
      <c r="Z132" s="177">
        <v>0</v>
      </c>
      <c r="AA132" s="178">
        <f t="shared" si="8"/>
        <v>0</v>
      </c>
      <c r="AR132" s="18" t="s">
        <v>175</v>
      </c>
      <c r="AT132" s="18" t="s">
        <v>162</v>
      </c>
      <c r="AU132" s="18" t="s">
        <v>88</v>
      </c>
      <c r="AY132" s="18" t="s">
        <v>170</v>
      </c>
      <c r="BE132" s="113">
        <f t="shared" si="9"/>
        <v>0</v>
      </c>
      <c r="BF132" s="113">
        <f t="shared" si="10"/>
        <v>0</v>
      </c>
      <c r="BG132" s="113">
        <f t="shared" si="11"/>
        <v>0</v>
      </c>
      <c r="BH132" s="113">
        <f t="shared" si="12"/>
        <v>0</v>
      </c>
      <c r="BI132" s="113">
        <f t="shared" si="13"/>
        <v>0</v>
      </c>
      <c r="BJ132" s="18" t="s">
        <v>88</v>
      </c>
      <c r="BK132" s="155">
        <f t="shared" si="14"/>
        <v>0</v>
      </c>
      <c r="BL132" s="18" t="s">
        <v>175</v>
      </c>
      <c r="BM132" s="18" t="s">
        <v>10</v>
      </c>
    </row>
    <row r="133" spans="2:65" s="1" customFormat="1" ht="31.5" customHeight="1">
      <c r="B133" s="135"/>
      <c r="C133" s="174" t="s">
        <v>242</v>
      </c>
      <c r="D133" s="174" t="s">
        <v>162</v>
      </c>
      <c r="E133" s="175" t="s">
        <v>1303</v>
      </c>
      <c r="F133" s="262" t="s">
        <v>1304</v>
      </c>
      <c r="G133" s="262"/>
      <c r="H133" s="262"/>
      <c r="I133" s="262"/>
      <c r="J133" s="176" t="s">
        <v>174</v>
      </c>
      <c r="K133" s="159">
        <v>100</v>
      </c>
      <c r="L133" s="249">
        <v>0</v>
      </c>
      <c r="M133" s="249"/>
      <c r="N133" s="263">
        <f t="shared" si="5"/>
        <v>0</v>
      </c>
      <c r="O133" s="263"/>
      <c r="P133" s="263"/>
      <c r="Q133" s="263"/>
      <c r="R133" s="138"/>
      <c r="T133" s="160" t="s">
        <v>5</v>
      </c>
      <c r="U133" s="44" t="s">
        <v>39</v>
      </c>
      <c r="V133" s="36"/>
      <c r="W133" s="177">
        <f t="shared" si="6"/>
        <v>0</v>
      </c>
      <c r="X133" s="177">
        <v>0</v>
      </c>
      <c r="Y133" s="177">
        <f t="shared" si="7"/>
        <v>0</v>
      </c>
      <c r="Z133" s="177">
        <v>0</v>
      </c>
      <c r="AA133" s="178">
        <f t="shared" si="8"/>
        <v>0</v>
      </c>
      <c r="AR133" s="18" t="s">
        <v>175</v>
      </c>
      <c r="AT133" s="18" t="s">
        <v>162</v>
      </c>
      <c r="AU133" s="18" t="s">
        <v>88</v>
      </c>
      <c r="AY133" s="18" t="s">
        <v>170</v>
      </c>
      <c r="BE133" s="113">
        <f t="shared" si="9"/>
        <v>0</v>
      </c>
      <c r="BF133" s="113">
        <f t="shared" si="10"/>
        <v>0</v>
      </c>
      <c r="BG133" s="113">
        <f t="shared" si="11"/>
        <v>0</v>
      </c>
      <c r="BH133" s="113">
        <f t="shared" si="12"/>
        <v>0</v>
      </c>
      <c r="BI133" s="113">
        <f t="shared" si="13"/>
        <v>0</v>
      </c>
      <c r="BJ133" s="18" t="s">
        <v>88</v>
      </c>
      <c r="BK133" s="155">
        <f t="shared" si="14"/>
        <v>0</v>
      </c>
      <c r="BL133" s="18" t="s">
        <v>175</v>
      </c>
      <c r="BM133" s="18" t="s">
        <v>279</v>
      </c>
    </row>
    <row r="134" spans="2:65" s="1" customFormat="1" ht="31.5" customHeight="1">
      <c r="B134" s="135"/>
      <c r="C134" s="174" t="s">
        <v>171</v>
      </c>
      <c r="D134" s="174" t="s">
        <v>162</v>
      </c>
      <c r="E134" s="175" t="s">
        <v>911</v>
      </c>
      <c r="F134" s="262" t="s">
        <v>912</v>
      </c>
      <c r="G134" s="262"/>
      <c r="H134" s="262"/>
      <c r="I134" s="262"/>
      <c r="J134" s="176" t="s">
        <v>180</v>
      </c>
      <c r="K134" s="159">
        <v>72</v>
      </c>
      <c r="L134" s="249">
        <v>0</v>
      </c>
      <c r="M134" s="249"/>
      <c r="N134" s="263">
        <f t="shared" si="5"/>
        <v>0</v>
      </c>
      <c r="O134" s="263"/>
      <c r="P134" s="263"/>
      <c r="Q134" s="263"/>
      <c r="R134" s="138"/>
      <c r="T134" s="160" t="s">
        <v>5</v>
      </c>
      <c r="U134" s="44" t="s">
        <v>39</v>
      </c>
      <c r="V134" s="36"/>
      <c r="W134" s="177">
        <f t="shared" si="6"/>
        <v>0</v>
      </c>
      <c r="X134" s="177">
        <v>0</v>
      </c>
      <c r="Y134" s="177">
        <f t="shared" si="7"/>
        <v>0</v>
      </c>
      <c r="Z134" s="177">
        <v>0</v>
      </c>
      <c r="AA134" s="178">
        <f t="shared" si="8"/>
        <v>0</v>
      </c>
      <c r="AR134" s="18" t="s">
        <v>175</v>
      </c>
      <c r="AT134" s="18" t="s">
        <v>162</v>
      </c>
      <c r="AU134" s="18" t="s">
        <v>88</v>
      </c>
      <c r="AY134" s="18" t="s">
        <v>170</v>
      </c>
      <c r="BE134" s="113">
        <f t="shared" si="9"/>
        <v>0</v>
      </c>
      <c r="BF134" s="113">
        <f t="shared" si="10"/>
        <v>0</v>
      </c>
      <c r="BG134" s="113">
        <f t="shared" si="11"/>
        <v>0</v>
      </c>
      <c r="BH134" s="113">
        <f t="shared" si="12"/>
        <v>0</v>
      </c>
      <c r="BI134" s="113">
        <f t="shared" si="13"/>
        <v>0</v>
      </c>
      <c r="BJ134" s="18" t="s">
        <v>88</v>
      </c>
      <c r="BK134" s="155">
        <f t="shared" si="14"/>
        <v>0</v>
      </c>
      <c r="BL134" s="18" t="s">
        <v>175</v>
      </c>
      <c r="BM134" s="18" t="s">
        <v>492</v>
      </c>
    </row>
    <row r="135" spans="2:65" s="1" customFormat="1" ht="31.5" customHeight="1">
      <c r="B135" s="135"/>
      <c r="C135" s="174" t="s">
        <v>186</v>
      </c>
      <c r="D135" s="174" t="s">
        <v>162</v>
      </c>
      <c r="E135" s="175" t="s">
        <v>913</v>
      </c>
      <c r="F135" s="262" t="s">
        <v>914</v>
      </c>
      <c r="G135" s="262"/>
      <c r="H135" s="262"/>
      <c r="I135" s="262"/>
      <c r="J135" s="176" t="s">
        <v>180</v>
      </c>
      <c r="K135" s="159">
        <v>539</v>
      </c>
      <c r="L135" s="249">
        <v>0</v>
      </c>
      <c r="M135" s="249"/>
      <c r="N135" s="263">
        <f t="shared" si="5"/>
        <v>0</v>
      </c>
      <c r="O135" s="263"/>
      <c r="P135" s="263"/>
      <c r="Q135" s="263"/>
      <c r="R135" s="138"/>
      <c r="T135" s="160" t="s">
        <v>5</v>
      </c>
      <c r="U135" s="44" t="s">
        <v>39</v>
      </c>
      <c r="V135" s="36"/>
      <c r="W135" s="177">
        <f t="shared" si="6"/>
        <v>0</v>
      </c>
      <c r="X135" s="177">
        <v>0</v>
      </c>
      <c r="Y135" s="177">
        <f t="shared" si="7"/>
        <v>0</v>
      </c>
      <c r="Z135" s="177">
        <v>0</v>
      </c>
      <c r="AA135" s="178">
        <f t="shared" si="8"/>
        <v>0</v>
      </c>
      <c r="AR135" s="18" t="s">
        <v>175</v>
      </c>
      <c r="AT135" s="18" t="s">
        <v>162</v>
      </c>
      <c r="AU135" s="18" t="s">
        <v>88</v>
      </c>
      <c r="AY135" s="18" t="s">
        <v>170</v>
      </c>
      <c r="BE135" s="113">
        <f t="shared" si="9"/>
        <v>0</v>
      </c>
      <c r="BF135" s="113">
        <f t="shared" si="10"/>
        <v>0</v>
      </c>
      <c r="BG135" s="113">
        <f t="shared" si="11"/>
        <v>0</v>
      </c>
      <c r="BH135" s="113">
        <f t="shared" si="12"/>
        <v>0</v>
      </c>
      <c r="BI135" s="113">
        <f t="shared" si="13"/>
        <v>0</v>
      </c>
      <c r="BJ135" s="18" t="s">
        <v>88</v>
      </c>
      <c r="BK135" s="155">
        <f t="shared" si="14"/>
        <v>0</v>
      </c>
      <c r="BL135" s="18" t="s">
        <v>175</v>
      </c>
      <c r="BM135" s="18" t="s">
        <v>615</v>
      </c>
    </row>
    <row r="136" spans="2:65" s="1" customFormat="1" ht="31.5" customHeight="1">
      <c r="B136" s="135"/>
      <c r="C136" s="174" t="s">
        <v>191</v>
      </c>
      <c r="D136" s="174" t="s">
        <v>162</v>
      </c>
      <c r="E136" s="175" t="s">
        <v>915</v>
      </c>
      <c r="F136" s="262" t="s">
        <v>1305</v>
      </c>
      <c r="G136" s="262"/>
      <c r="H136" s="262"/>
      <c r="I136" s="262"/>
      <c r="J136" s="176" t="s">
        <v>174</v>
      </c>
      <c r="K136" s="159">
        <v>54</v>
      </c>
      <c r="L136" s="249">
        <v>0</v>
      </c>
      <c r="M136" s="249"/>
      <c r="N136" s="263">
        <f t="shared" si="5"/>
        <v>0</v>
      </c>
      <c r="O136" s="263"/>
      <c r="P136" s="263"/>
      <c r="Q136" s="263"/>
      <c r="R136" s="138"/>
      <c r="T136" s="160" t="s">
        <v>5</v>
      </c>
      <c r="U136" s="44" t="s">
        <v>39</v>
      </c>
      <c r="V136" s="36"/>
      <c r="W136" s="177">
        <f t="shared" si="6"/>
        <v>0</v>
      </c>
      <c r="X136" s="177">
        <v>0</v>
      </c>
      <c r="Y136" s="177">
        <f t="shared" si="7"/>
        <v>0</v>
      </c>
      <c r="Z136" s="177">
        <v>0</v>
      </c>
      <c r="AA136" s="178">
        <f t="shared" si="8"/>
        <v>0</v>
      </c>
      <c r="AR136" s="18" t="s">
        <v>175</v>
      </c>
      <c r="AT136" s="18" t="s">
        <v>162</v>
      </c>
      <c r="AU136" s="18" t="s">
        <v>88</v>
      </c>
      <c r="AY136" s="18" t="s">
        <v>170</v>
      </c>
      <c r="BE136" s="113">
        <f t="shared" si="9"/>
        <v>0</v>
      </c>
      <c r="BF136" s="113">
        <f t="shared" si="10"/>
        <v>0</v>
      </c>
      <c r="BG136" s="113">
        <f t="shared" si="11"/>
        <v>0</v>
      </c>
      <c r="BH136" s="113">
        <f t="shared" si="12"/>
        <v>0</v>
      </c>
      <c r="BI136" s="113">
        <f t="shared" si="13"/>
        <v>0</v>
      </c>
      <c r="BJ136" s="18" t="s">
        <v>88</v>
      </c>
      <c r="BK136" s="155">
        <f t="shared" si="14"/>
        <v>0</v>
      </c>
      <c r="BL136" s="18" t="s">
        <v>175</v>
      </c>
      <c r="BM136" s="18" t="s">
        <v>523</v>
      </c>
    </row>
    <row r="137" spans="2:65" s="1" customFormat="1" ht="31.5" customHeight="1">
      <c r="B137" s="135"/>
      <c r="C137" s="174" t="s">
        <v>195</v>
      </c>
      <c r="D137" s="174" t="s">
        <v>162</v>
      </c>
      <c r="E137" s="175" t="s">
        <v>1306</v>
      </c>
      <c r="F137" s="262" t="s">
        <v>1307</v>
      </c>
      <c r="G137" s="262"/>
      <c r="H137" s="262"/>
      <c r="I137" s="262"/>
      <c r="J137" s="176" t="s">
        <v>174</v>
      </c>
      <c r="K137" s="159">
        <v>14</v>
      </c>
      <c r="L137" s="249">
        <v>0</v>
      </c>
      <c r="M137" s="249"/>
      <c r="N137" s="263">
        <f t="shared" si="5"/>
        <v>0</v>
      </c>
      <c r="O137" s="263"/>
      <c r="P137" s="263"/>
      <c r="Q137" s="263"/>
      <c r="R137" s="138"/>
      <c r="T137" s="160" t="s">
        <v>5</v>
      </c>
      <c r="U137" s="44" t="s">
        <v>39</v>
      </c>
      <c r="V137" s="36"/>
      <c r="W137" s="177">
        <f t="shared" si="6"/>
        <v>0</v>
      </c>
      <c r="X137" s="177">
        <v>0</v>
      </c>
      <c r="Y137" s="177">
        <f t="shared" si="7"/>
        <v>0</v>
      </c>
      <c r="Z137" s="177">
        <v>0</v>
      </c>
      <c r="AA137" s="178">
        <f t="shared" si="8"/>
        <v>0</v>
      </c>
      <c r="AR137" s="18" t="s">
        <v>175</v>
      </c>
      <c r="AT137" s="18" t="s">
        <v>162</v>
      </c>
      <c r="AU137" s="18" t="s">
        <v>88</v>
      </c>
      <c r="AY137" s="18" t="s">
        <v>170</v>
      </c>
      <c r="BE137" s="113">
        <f t="shared" si="9"/>
        <v>0</v>
      </c>
      <c r="BF137" s="113">
        <f t="shared" si="10"/>
        <v>0</v>
      </c>
      <c r="BG137" s="113">
        <f t="shared" si="11"/>
        <v>0</v>
      </c>
      <c r="BH137" s="113">
        <f t="shared" si="12"/>
        <v>0</v>
      </c>
      <c r="BI137" s="113">
        <f t="shared" si="13"/>
        <v>0</v>
      </c>
      <c r="BJ137" s="18" t="s">
        <v>88</v>
      </c>
      <c r="BK137" s="155">
        <f t="shared" si="14"/>
        <v>0</v>
      </c>
      <c r="BL137" s="18" t="s">
        <v>175</v>
      </c>
      <c r="BM137" s="18" t="s">
        <v>533</v>
      </c>
    </row>
    <row r="138" spans="2:65" s="1" customFormat="1" ht="31.5" customHeight="1">
      <c r="B138" s="135"/>
      <c r="C138" s="174" t="s">
        <v>199</v>
      </c>
      <c r="D138" s="174" t="s">
        <v>162</v>
      </c>
      <c r="E138" s="175" t="s">
        <v>1308</v>
      </c>
      <c r="F138" s="262" t="s">
        <v>1309</v>
      </c>
      <c r="G138" s="262"/>
      <c r="H138" s="262"/>
      <c r="I138" s="262"/>
      <c r="J138" s="176" t="s">
        <v>174</v>
      </c>
      <c r="K138" s="159">
        <v>4</v>
      </c>
      <c r="L138" s="249">
        <v>0</v>
      </c>
      <c r="M138" s="249"/>
      <c r="N138" s="263">
        <f t="shared" si="5"/>
        <v>0</v>
      </c>
      <c r="O138" s="263"/>
      <c r="P138" s="263"/>
      <c r="Q138" s="263"/>
      <c r="R138" s="138"/>
      <c r="T138" s="160" t="s">
        <v>5</v>
      </c>
      <c r="U138" s="44" t="s">
        <v>39</v>
      </c>
      <c r="V138" s="36"/>
      <c r="W138" s="177">
        <f t="shared" si="6"/>
        <v>0</v>
      </c>
      <c r="X138" s="177">
        <v>0</v>
      </c>
      <c r="Y138" s="177">
        <f t="shared" si="7"/>
        <v>0</v>
      </c>
      <c r="Z138" s="177">
        <v>0</v>
      </c>
      <c r="AA138" s="178">
        <f t="shared" si="8"/>
        <v>0</v>
      </c>
      <c r="AR138" s="18" t="s">
        <v>175</v>
      </c>
      <c r="AT138" s="18" t="s">
        <v>162</v>
      </c>
      <c r="AU138" s="18" t="s">
        <v>88</v>
      </c>
      <c r="AY138" s="18" t="s">
        <v>170</v>
      </c>
      <c r="BE138" s="113">
        <f t="shared" si="9"/>
        <v>0</v>
      </c>
      <c r="BF138" s="113">
        <f t="shared" si="10"/>
        <v>0</v>
      </c>
      <c r="BG138" s="113">
        <f t="shared" si="11"/>
        <v>0</v>
      </c>
      <c r="BH138" s="113">
        <f t="shared" si="12"/>
        <v>0</v>
      </c>
      <c r="BI138" s="113">
        <f t="shared" si="13"/>
        <v>0</v>
      </c>
      <c r="BJ138" s="18" t="s">
        <v>88</v>
      </c>
      <c r="BK138" s="155">
        <f t="shared" si="14"/>
        <v>0</v>
      </c>
      <c r="BL138" s="18" t="s">
        <v>175</v>
      </c>
      <c r="BM138" s="18" t="s">
        <v>562</v>
      </c>
    </row>
    <row r="139" spans="2:65" s="1" customFormat="1" ht="31.5" customHeight="1">
      <c r="B139" s="135"/>
      <c r="C139" s="174" t="s">
        <v>203</v>
      </c>
      <c r="D139" s="174" t="s">
        <v>162</v>
      </c>
      <c r="E139" s="175" t="s">
        <v>1310</v>
      </c>
      <c r="F139" s="262" t="s">
        <v>1311</v>
      </c>
      <c r="G139" s="262"/>
      <c r="H139" s="262"/>
      <c r="I139" s="262"/>
      <c r="J139" s="176" t="s">
        <v>180</v>
      </c>
      <c r="K139" s="159">
        <v>60</v>
      </c>
      <c r="L139" s="249">
        <v>0</v>
      </c>
      <c r="M139" s="249"/>
      <c r="N139" s="263">
        <f t="shared" si="5"/>
        <v>0</v>
      </c>
      <c r="O139" s="263"/>
      <c r="P139" s="263"/>
      <c r="Q139" s="263"/>
      <c r="R139" s="138"/>
      <c r="T139" s="160" t="s">
        <v>5</v>
      </c>
      <c r="U139" s="44" t="s">
        <v>39</v>
      </c>
      <c r="V139" s="36"/>
      <c r="W139" s="177">
        <f t="shared" si="6"/>
        <v>0</v>
      </c>
      <c r="X139" s="177">
        <v>0</v>
      </c>
      <c r="Y139" s="177">
        <f t="shared" si="7"/>
        <v>0</v>
      </c>
      <c r="Z139" s="177">
        <v>0</v>
      </c>
      <c r="AA139" s="178">
        <f t="shared" si="8"/>
        <v>0</v>
      </c>
      <c r="AR139" s="18" t="s">
        <v>175</v>
      </c>
      <c r="AT139" s="18" t="s">
        <v>162</v>
      </c>
      <c r="AU139" s="18" t="s">
        <v>88</v>
      </c>
      <c r="AY139" s="18" t="s">
        <v>170</v>
      </c>
      <c r="BE139" s="113">
        <f t="shared" si="9"/>
        <v>0</v>
      </c>
      <c r="BF139" s="113">
        <f t="shared" si="10"/>
        <v>0</v>
      </c>
      <c r="BG139" s="113">
        <f t="shared" si="11"/>
        <v>0</v>
      </c>
      <c r="BH139" s="113">
        <f t="shared" si="12"/>
        <v>0</v>
      </c>
      <c r="BI139" s="113">
        <f t="shared" si="13"/>
        <v>0</v>
      </c>
      <c r="BJ139" s="18" t="s">
        <v>88</v>
      </c>
      <c r="BK139" s="155">
        <f t="shared" si="14"/>
        <v>0</v>
      </c>
      <c r="BL139" s="18" t="s">
        <v>175</v>
      </c>
      <c r="BM139" s="18" t="s">
        <v>284</v>
      </c>
    </row>
    <row r="140" spans="2:65" s="1" customFormat="1" ht="22.5" customHeight="1">
      <c r="B140" s="135"/>
      <c r="C140" s="174" t="s">
        <v>208</v>
      </c>
      <c r="D140" s="174" t="s">
        <v>162</v>
      </c>
      <c r="E140" s="175" t="s">
        <v>1312</v>
      </c>
      <c r="F140" s="262" t="s">
        <v>1313</v>
      </c>
      <c r="G140" s="262"/>
      <c r="H140" s="262"/>
      <c r="I140" s="262"/>
      <c r="J140" s="176" t="s">
        <v>869</v>
      </c>
      <c r="K140" s="159">
        <v>28</v>
      </c>
      <c r="L140" s="249">
        <v>0</v>
      </c>
      <c r="M140" s="249"/>
      <c r="N140" s="263">
        <f t="shared" si="5"/>
        <v>0</v>
      </c>
      <c r="O140" s="263"/>
      <c r="P140" s="263"/>
      <c r="Q140" s="263"/>
      <c r="R140" s="138"/>
      <c r="T140" s="160" t="s">
        <v>5</v>
      </c>
      <c r="U140" s="44" t="s">
        <v>39</v>
      </c>
      <c r="V140" s="36"/>
      <c r="W140" s="177">
        <f t="shared" si="6"/>
        <v>0</v>
      </c>
      <c r="X140" s="177">
        <v>0</v>
      </c>
      <c r="Y140" s="177">
        <f t="shared" si="7"/>
        <v>0</v>
      </c>
      <c r="Z140" s="177">
        <v>0</v>
      </c>
      <c r="AA140" s="178">
        <f t="shared" si="8"/>
        <v>0</v>
      </c>
      <c r="AR140" s="18" t="s">
        <v>175</v>
      </c>
      <c r="AT140" s="18" t="s">
        <v>162</v>
      </c>
      <c r="AU140" s="18" t="s">
        <v>88</v>
      </c>
      <c r="AY140" s="18" t="s">
        <v>170</v>
      </c>
      <c r="BE140" s="113">
        <f t="shared" si="9"/>
        <v>0</v>
      </c>
      <c r="BF140" s="113">
        <f t="shared" si="10"/>
        <v>0</v>
      </c>
      <c r="BG140" s="113">
        <f t="shared" si="11"/>
        <v>0</v>
      </c>
      <c r="BH140" s="113">
        <f t="shared" si="12"/>
        <v>0</v>
      </c>
      <c r="BI140" s="113">
        <f t="shared" si="13"/>
        <v>0</v>
      </c>
      <c r="BJ140" s="18" t="s">
        <v>88</v>
      </c>
      <c r="BK140" s="155">
        <f t="shared" si="14"/>
        <v>0</v>
      </c>
      <c r="BL140" s="18" t="s">
        <v>175</v>
      </c>
      <c r="BM140" s="18" t="s">
        <v>585</v>
      </c>
    </row>
    <row r="141" spans="2:65" s="1" customFormat="1" ht="22.5" customHeight="1">
      <c r="B141" s="135"/>
      <c r="C141" s="174" t="s">
        <v>475</v>
      </c>
      <c r="D141" s="174" t="s">
        <v>162</v>
      </c>
      <c r="E141" s="175" t="s">
        <v>1314</v>
      </c>
      <c r="F141" s="262" t="s">
        <v>1315</v>
      </c>
      <c r="G141" s="262"/>
      <c r="H141" s="262"/>
      <c r="I141" s="262"/>
      <c r="J141" s="176" t="s">
        <v>872</v>
      </c>
      <c r="K141" s="159">
        <v>1</v>
      </c>
      <c r="L141" s="249">
        <v>0</v>
      </c>
      <c r="M141" s="249"/>
      <c r="N141" s="263">
        <f t="shared" si="5"/>
        <v>0</v>
      </c>
      <c r="O141" s="263"/>
      <c r="P141" s="263"/>
      <c r="Q141" s="263"/>
      <c r="R141" s="138"/>
      <c r="T141" s="160" t="s">
        <v>5</v>
      </c>
      <c r="U141" s="44" t="s">
        <v>39</v>
      </c>
      <c r="V141" s="36"/>
      <c r="W141" s="177">
        <f t="shared" si="6"/>
        <v>0</v>
      </c>
      <c r="X141" s="177">
        <v>0</v>
      </c>
      <c r="Y141" s="177">
        <f t="shared" si="7"/>
        <v>0</v>
      </c>
      <c r="Z141" s="177">
        <v>0</v>
      </c>
      <c r="AA141" s="178">
        <f t="shared" si="8"/>
        <v>0</v>
      </c>
      <c r="AR141" s="18" t="s">
        <v>175</v>
      </c>
      <c r="AT141" s="18" t="s">
        <v>162</v>
      </c>
      <c r="AU141" s="18" t="s">
        <v>88</v>
      </c>
      <c r="AY141" s="18" t="s">
        <v>170</v>
      </c>
      <c r="BE141" s="113">
        <f t="shared" si="9"/>
        <v>0</v>
      </c>
      <c r="BF141" s="113">
        <f t="shared" si="10"/>
        <v>0</v>
      </c>
      <c r="BG141" s="113">
        <f t="shared" si="11"/>
        <v>0</v>
      </c>
      <c r="BH141" s="113">
        <f t="shared" si="12"/>
        <v>0</v>
      </c>
      <c r="BI141" s="113">
        <f t="shared" si="13"/>
        <v>0</v>
      </c>
      <c r="BJ141" s="18" t="s">
        <v>88</v>
      </c>
      <c r="BK141" s="155">
        <f t="shared" si="14"/>
        <v>0</v>
      </c>
      <c r="BL141" s="18" t="s">
        <v>175</v>
      </c>
      <c r="BM141" s="18" t="s">
        <v>600</v>
      </c>
    </row>
    <row r="142" spans="2:65" s="1" customFormat="1" ht="22.5" customHeight="1">
      <c r="B142" s="135"/>
      <c r="C142" s="174" t="s">
        <v>10</v>
      </c>
      <c r="D142" s="174" t="s">
        <v>162</v>
      </c>
      <c r="E142" s="175" t="s">
        <v>1316</v>
      </c>
      <c r="F142" s="262" t="s">
        <v>1317</v>
      </c>
      <c r="G142" s="262"/>
      <c r="H142" s="262"/>
      <c r="I142" s="262"/>
      <c r="J142" s="176" t="s">
        <v>872</v>
      </c>
      <c r="K142" s="159">
        <v>1</v>
      </c>
      <c r="L142" s="249">
        <v>0</v>
      </c>
      <c r="M142" s="249"/>
      <c r="N142" s="263">
        <f t="shared" si="5"/>
        <v>0</v>
      </c>
      <c r="O142" s="263"/>
      <c r="P142" s="263"/>
      <c r="Q142" s="263"/>
      <c r="R142" s="138"/>
      <c r="T142" s="160" t="s">
        <v>5</v>
      </c>
      <c r="U142" s="44" t="s">
        <v>39</v>
      </c>
      <c r="V142" s="36"/>
      <c r="W142" s="177">
        <f t="shared" si="6"/>
        <v>0</v>
      </c>
      <c r="X142" s="177">
        <v>0</v>
      </c>
      <c r="Y142" s="177">
        <f t="shared" si="7"/>
        <v>0</v>
      </c>
      <c r="Z142" s="177">
        <v>0</v>
      </c>
      <c r="AA142" s="178">
        <f t="shared" si="8"/>
        <v>0</v>
      </c>
      <c r="AR142" s="18" t="s">
        <v>175</v>
      </c>
      <c r="AT142" s="18" t="s">
        <v>162</v>
      </c>
      <c r="AU142" s="18" t="s">
        <v>88</v>
      </c>
      <c r="AY142" s="18" t="s">
        <v>170</v>
      </c>
      <c r="BE142" s="113">
        <f t="shared" si="9"/>
        <v>0</v>
      </c>
      <c r="BF142" s="113">
        <f t="shared" si="10"/>
        <v>0</v>
      </c>
      <c r="BG142" s="113">
        <f t="shared" si="11"/>
        <v>0</v>
      </c>
      <c r="BH142" s="113">
        <f t="shared" si="12"/>
        <v>0</v>
      </c>
      <c r="BI142" s="113">
        <f t="shared" si="13"/>
        <v>0</v>
      </c>
      <c r="BJ142" s="18" t="s">
        <v>88</v>
      </c>
      <c r="BK142" s="155">
        <f t="shared" si="14"/>
        <v>0</v>
      </c>
      <c r="BL142" s="18" t="s">
        <v>175</v>
      </c>
      <c r="BM142" s="18" t="s">
        <v>631</v>
      </c>
    </row>
    <row r="143" spans="2:65" s="1" customFormat="1" ht="22.5" customHeight="1">
      <c r="B143" s="135"/>
      <c r="C143" s="174" t="s">
        <v>275</v>
      </c>
      <c r="D143" s="174" t="s">
        <v>162</v>
      </c>
      <c r="E143" s="175" t="s">
        <v>1318</v>
      </c>
      <c r="F143" s="262" t="s">
        <v>871</v>
      </c>
      <c r="G143" s="262"/>
      <c r="H143" s="262"/>
      <c r="I143" s="262"/>
      <c r="J143" s="176" t="s">
        <v>872</v>
      </c>
      <c r="K143" s="159">
        <v>1</v>
      </c>
      <c r="L143" s="249">
        <v>0</v>
      </c>
      <c r="M143" s="249"/>
      <c r="N143" s="263">
        <f t="shared" si="5"/>
        <v>0</v>
      </c>
      <c r="O143" s="263"/>
      <c r="P143" s="263"/>
      <c r="Q143" s="263"/>
      <c r="R143" s="138"/>
      <c r="T143" s="160" t="s">
        <v>5</v>
      </c>
      <c r="U143" s="44" t="s">
        <v>39</v>
      </c>
      <c r="V143" s="36"/>
      <c r="W143" s="177">
        <f t="shared" si="6"/>
        <v>0</v>
      </c>
      <c r="X143" s="177">
        <v>0</v>
      </c>
      <c r="Y143" s="177">
        <f t="shared" si="7"/>
        <v>0</v>
      </c>
      <c r="Z143" s="177">
        <v>0</v>
      </c>
      <c r="AA143" s="178">
        <f t="shared" si="8"/>
        <v>0</v>
      </c>
      <c r="AR143" s="18" t="s">
        <v>175</v>
      </c>
      <c r="AT143" s="18" t="s">
        <v>162</v>
      </c>
      <c r="AU143" s="18" t="s">
        <v>88</v>
      </c>
      <c r="AY143" s="18" t="s">
        <v>170</v>
      </c>
      <c r="BE143" s="113">
        <f t="shared" si="9"/>
        <v>0</v>
      </c>
      <c r="BF143" s="113">
        <f t="shared" si="10"/>
        <v>0</v>
      </c>
      <c r="BG143" s="113">
        <f t="shared" si="11"/>
        <v>0</v>
      </c>
      <c r="BH143" s="113">
        <f t="shared" si="12"/>
        <v>0</v>
      </c>
      <c r="BI143" s="113">
        <f t="shared" si="13"/>
        <v>0</v>
      </c>
      <c r="BJ143" s="18" t="s">
        <v>88</v>
      </c>
      <c r="BK143" s="155">
        <f t="shared" si="14"/>
        <v>0</v>
      </c>
      <c r="BL143" s="18" t="s">
        <v>175</v>
      </c>
      <c r="BM143" s="18" t="s">
        <v>296</v>
      </c>
    </row>
    <row r="144" spans="2:65" s="1" customFormat="1" ht="22.5" customHeight="1">
      <c r="B144" s="135"/>
      <c r="C144" s="174" t="s">
        <v>279</v>
      </c>
      <c r="D144" s="174" t="s">
        <v>162</v>
      </c>
      <c r="E144" s="175" t="s">
        <v>873</v>
      </c>
      <c r="F144" s="262" t="s">
        <v>874</v>
      </c>
      <c r="G144" s="262"/>
      <c r="H144" s="262"/>
      <c r="I144" s="262"/>
      <c r="J144" s="176" t="s">
        <v>872</v>
      </c>
      <c r="K144" s="159">
        <v>1</v>
      </c>
      <c r="L144" s="249">
        <v>0</v>
      </c>
      <c r="M144" s="249"/>
      <c r="N144" s="263">
        <f t="shared" si="5"/>
        <v>0</v>
      </c>
      <c r="O144" s="263"/>
      <c r="P144" s="263"/>
      <c r="Q144" s="263"/>
      <c r="R144" s="138"/>
      <c r="T144" s="160" t="s">
        <v>5</v>
      </c>
      <c r="U144" s="44" t="s">
        <v>39</v>
      </c>
      <c r="V144" s="36"/>
      <c r="W144" s="177">
        <f t="shared" si="6"/>
        <v>0</v>
      </c>
      <c r="X144" s="177">
        <v>0</v>
      </c>
      <c r="Y144" s="177">
        <f t="shared" si="7"/>
        <v>0</v>
      </c>
      <c r="Z144" s="177">
        <v>0</v>
      </c>
      <c r="AA144" s="178">
        <f t="shared" si="8"/>
        <v>0</v>
      </c>
      <c r="AR144" s="18" t="s">
        <v>175</v>
      </c>
      <c r="AT144" s="18" t="s">
        <v>162</v>
      </c>
      <c r="AU144" s="18" t="s">
        <v>88</v>
      </c>
      <c r="AY144" s="18" t="s">
        <v>170</v>
      </c>
      <c r="BE144" s="113">
        <f t="shared" si="9"/>
        <v>0</v>
      </c>
      <c r="BF144" s="113">
        <f t="shared" si="10"/>
        <v>0</v>
      </c>
      <c r="BG144" s="113">
        <f t="shared" si="11"/>
        <v>0</v>
      </c>
      <c r="BH144" s="113">
        <f t="shared" si="12"/>
        <v>0</v>
      </c>
      <c r="BI144" s="113">
        <f t="shared" si="13"/>
        <v>0</v>
      </c>
      <c r="BJ144" s="18" t="s">
        <v>88</v>
      </c>
      <c r="BK144" s="155">
        <f t="shared" si="14"/>
        <v>0</v>
      </c>
      <c r="BL144" s="18" t="s">
        <v>175</v>
      </c>
      <c r="BM144" s="18" t="s">
        <v>675</v>
      </c>
    </row>
    <row r="145" spans="2:65" s="1" customFormat="1" ht="22.5" customHeight="1">
      <c r="B145" s="135"/>
      <c r="C145" s="174" t="s">
        <v>488</v>
      </c>
      <c r="D145" s="174" t="s">
        <v>162</v>
      </c>
      <c r="E145" s="175" t="s">
        <v>875</v>
      </c>
      <c r="F145" s="262" t="s">
        <v>876</v>
      </c>
      <c r="G145" s="262"/>
      <c r="H145" s="262"/>
      <c r="I145" s="262"/>
      <c r="J145" s="176" t="s">
        <v>576</v>
      </c>
      <c r="K145" s="159">
        <v>0</v>
      </c>
      <c r="L145" s="249">
        <v>0</v>
      </c>
      <c r="M145" s="249"/>
      <c r="N145" s="263">
        <f t="shared" si="5"/>
        <v>0</v>
      </c>
      <c r="O145" s="263"/>
      <c r="P145" s="263"/>
      <c r="Q145" s="263"/>
      <c r="R145" s="138"/>
      <c r="T145" s="160" t="s">
        <v>5</v>
      </c>
      <c r="U145" s="44" t="s">
        <v>39</v>
      </c>
      <c r="V145" s="36"/>
      <c r="W145" s="177">
        <f t="shared" si="6"/>
        <v>0</v>
      </c>
      <c r="X145" s="177">
        <v>0</v>
      </c>
      <c r="Y145" s="177">
        <f t="shared" si="7"/>
        <v>0</v>
      </c>
      <c r="Z145" s="177">
        <v>0</v>
      </c>
      <c r="AA145" s="178">
        <f t="shared" si="8"/>
        <v>0</v>
      </c>
      <c r="AR145" s="18" t="s">
        <v>175</v>
      </c>
      <c r="AT145" s="18" t="s">
        <v>162</v>
      </c>
      <c r="AU145" s="18" t="s">
        <v>88</v>
      </c>
      <c r="AY145" s="18" t="s">
        <v>170</v>
      </c>
      <c r="BE145" s="113">
        <f t="shared" si="9"/>
        <v>0</v>
      </c>
      <c r="BF145" s="113">
        <f t="shared" si="10"/>
        <v>0</v>
      </c>
      <c r="BG145" s="113">
        <f t="shared" si="11"/>
        <v>0</v>
      </c>
      <c r="BH145" s="113">
        <f t="shared" si="12"/>
        <v>0</v>
      </c>
      <c r="BI145" s="113">
        <f t="shared" si="13"/>
        <v>0</v>
      </c>
      <c r="BJ145" s="18" t="s">
        <v>88</v>
      </c>
      <c r="BK145" s="155">
        <f t="shared" si="14"/>
        <v>0</v>
      </c>
      <c r="BL145" s="18" t="s">
        <v>175</v>
      </c>
      <c r="BM145" s="18" t="s">
        <v>312</v>
      </c>
    </row>
    <row r="146" spans="2:65" s="10" customFormat="1" ht="29.85" customHeight="1">
      <c r="B146" s="164"/>
      <c r="C146" s="165"/>
      <c r="D146" s="173" t="s">
        <v>828</v>
      </c>
      <c r="E146" s="173"/>
      <c r="F146" s="173"/>
      <c r="G146" s="173"/>
      <c r="H146" s="173"/>
      <c r="I146" s="173"/>
      <c r="J146" s="173"/>
      <c r="K146" s="173"/>
      <c r="L146" s="173"/>
      <c r="M146" s="173"/>
      <c r="N146" s="267">
        <f>BK146</f>
        <v>0</v>
      </c>
      <c r="O146" s="268"/>
      <c r="P146" s="268"/>
      <c r="Q146" s="268"/>
      <c r="R146" s="166"/>
      <c r="T146" s="167"/>
      <c r="U146" s="165"/>
      <c r="V146" s="165"/>
      <c r="W146" s="168">
        <f>SUM(W147:W167)</f>
        <v>0</v>
      </c>
      <c r="X146" s="165"/>
      <c r="Y146" s="168">
        <f>SUM(Y147:Y167)</f>
        <v>0</v>
      </c>
      <c r="Z146" s="165"/>
      <c r="AA146" s="169">
        <f>SUM(AA147:AA167)</f>
        <v>0</v>
      </c>
      <c r="AR146" s="170" t="s">
        <v>77</v>
      </c>
      <c r="AT146" s="171" t="s">
        <v>71</v>
      </c>
      <c r="AU146" s="171" t="s">
        <v>77</v>
      </c>
      <c r="AY146" s="170" t="s">
        <v>170</v>
      </c>
      <c r="BK146" s="172">
        <f>SUM(BK147:BK167)</f>
        <v>0</v>
      </c>
    </row>
    <row r="147" spans="2:65" s="1" customFormat="1" ht="22.5" customHeight="1">
      <c r="B147" s="135"/>
      <c r="C147" s="179" t="s">
        <v>492</v>
      </c>
      <c r="D147" s="179" t="s">
        <v>280</v>
      </c>
      <c r="E147" s="180" t="s">
        <v>1319</v>
      </c>
      <c r="F147" s="273" t="s">
        <v>1320</v>
      </c>
      <c r="G147" s="273"/>
      <c r="H147" s="273"/>
      <c r="I147" s="273"/>
      <c r="J147" s="181" t="s">
        <v>174</v>
      </c>
      <c r="K147" s="182">
        <v>14</v>
      </c>
      <c r="L147" s="274">
        <v>0</v>
      </c>
      <c r="M147" s="274"/>
      <c r="N147" s="275">
        <f t="shared" ref="N147:N167" si="15">ROUND(L147*K147,3)</f>
        <v>0</v>
      </c>
      <c r="O147" s="263"/>
      <c r="P147" s="263"/>
      <c r="Q147" s="263"/>
      <c r="R147" s="138"/>
      <c r="T147" s="160" t="s">
        <v>5</v>
      </c>
      <c r="U147" s="44" t="s">
        <v>39</v>
      </c>
      <c r="V147" s="36"/>
      <c r="W147" s="177">
        <f t="shared" ref="W147:W167" si="16">V147*K147</f>
        <v>0</v>
      </c>
      <c r="X147" s="177">
        <v>0</v>
      </c>
      <c r="Y147" s="177">
        <f t="shared" ref="Y147:Y167" si="17">X147*K147</f>
        <v>0</v>
      </c>
      <c r="Z147" s="177">
        <v>0</v>
      </c>
      <c r="AA147" s="178">
        <f t="shared" ref="AA147:AA167" si="18">Z147*K147</f>
        <v>0</v>
      </c>
      <c r="AR147" s="18" t="s">
        <v>230</v>
      </c>
      <c r="AT147" s="18" t="s">
        <v>280</v>
      </c>
      <c r="AU147" s="18" t="s">
        <v>88</v>
      </c>
      <c r="AY147" s="18" t="s">
        <v>170</v>
      </c>
      <c r="BE147" s="113">
        <f t="shared" ref="BE147:BE167" si="19">IF(U147="základná",N147,0)</f>
        <v>0</v>
      </c>
      <c r="BF147" s="113">
        <f t="shared" ref="BF147:BF167" si="20">IF(U147="znížená",N147,0)</f>
        <v>0</v>
      </c>
      <c r="BG147" s="113">
        <f t="shared" ref="BG147:BG167" si="21">IF(U147="zákl. prenesená",N147,0)</f>
        <v>0</v>
      </c>
      <c r="BH147" s="113">
        <f t="shared" ref="BH147:BH167" si="22">IF(U147="zníž. prenesená",N147,0)</f>
        <v>0</v>
      </c>
      <c r="BI147" s="113">
        <f t="shared" ref="BI147:BI167" si="23">IF(U147="nulová",N147,0)</f>
        <v>0</v>
      </c>
      <c r="BJ147" s="18" t="s">
        <v>88</v>
      </c>
      <c r="BK147" s="155">
        <f t="shared" ref="BK147:BK167" si="24">ROUND(L147*K147,3)</f>
        <v>0</v>
      </c>
      <c r="BL147" s="18" t="s">
        <v>175</v>
      </c>
      <c r="BM147" s="18" t="s">
        <v>682</v>
      </c>
    </row>
    <row r="148" spans="2:65" s="1" customFormat="1" ht="22.5" customHeight="1">
      <c r="B148" s="135"/>
      <c r="C148" s="179" t="s">
        <v>611</v>
      </c>
      <c r="D148" s="179" t="s">
        <v>280</v>
      </c>
      <c r="E148" s="180" t="s">
        <v>1321</v>
      </c>
      <c r="F148" s="273" t="s">
        <v>1322</v>
      </c>
      <c r="G148" s="273"/>
      <c r="H148" s="273"/>
      <c r="I148" s="273"/>
      <c r="J148" s="181" t="s">
        <v>174</v>
      </c>
      <c r="K148" s="182">
        <v>4</v>
      </c>
      <c r="L148" s="274">
        <v>0</v>
      </c>
      <c r="M148" s="274"/>
      <c r="N148" s="275">
        <f t="shared" si="15"/>
        <v>0</v>
      </c>
      <c r="O148" s="263"/>
      <c r="P148" s="263"/>
      <c r="Q148" s="263"/>
      <c r="R148" s="138"/>
      <c r="T148" s="160" t="s">
        <v>5</v>
      </c>
      <c r="U148" s="44" t="s">
        <v>39</v>
      </c>
      <c r="V148" s="36"/>
      <c r="W148" s="177">
        <f t="shared" si="16"/>
        <v>0</v>
      </c>
      <c r="X148" s="177">
        <v>0</v>
      </c>
      <c r="Y148" s="177">
        <f t="shared" si="17"/>
        <v>0</v>
      </c>
      <c r="Z148" s="177">
        <v>0</v>
      </c>
      <c r="AA148" s="178">
        <f t="shared" si="18"/>
        <v>0</v>
      </c>
      <c r="AR148" s="18" t="s">
        <v>230</v>
      </c>
      <c r="AT148" s="18" t="s">
        <v>280</v>
      </c>
      <c r="AU148" s="18" t="s">
        <v>88</v>
      </c>
      <c r="AY148" s="18" t="s">
        <v>170</v>
      </c>
      <c r="BE148" s="113">
        <f t="shared" si="19"/>
        <v>0</v>
      </c>
      <c r="BF148" s="113">
        <f t="shared" si="20"/>
        <v>0</v>
      </c>
      <c r="BG148" s="113">
        <f t="shared" si="21"/>
        <v>0</v>
      </c>
      <c r="BH148" s="113">
        <f t="shared" si="22"/>
        <v>0</v>
      </c>
      <c r="BI148" s="113">
        <f t="shared" si="23"/>
        <v>0</v>
      </c>
      <c r="BJ148" s="18" t="s">
        <v>88</v>
      </c>
      <c r="BK148" s="155">
        <f t="shared" si="24"/>
        <v>0</v>
      </c>
      <c r="BL148" s="18" t="s">
        <v>175</v>
      </c>
      <c r="BM148" s="18" t="s">
        <v>496</v>
      </c>
    </row>
    <row r="149" spans="2:65" s="1" customFormat="1" ht="22.5" customHeight="1">
      <c r="B149" s="135"/>
      <c r="C149" s="179" t="s">
        <v>615</v>
      </c>
      <c r="D149" s="179" t="s">
        <v>280</v>
      </c>
      <c r="E149" s="180" t="s">
        <v>1323</v>
      </c>
      <c r="F149" s="273" t="s">
        <v>1324</v>
      </c>
      <c r="G149" s="273"/>
      <c r="H149" s="273"/>
      <c r="I149" s="273"/>
      <c r="J149" s="181" t="s">
        <v>174</v>
      </c>
      <c r="K149" s="182">
        <v>4</v>
      </c>
      <c r="L149" s="274">
        <v>0</v>
      </c>
      <c r="M149" s="274"/>
      <c r="N149" s="275">
        <f t="shared" si="15"/>
        <v>0</v>
      </c>
      <c r="O149" s="263"/>
      <c r="P149" s="263"/>
      <c r="Q149" s="263"/>
      <c r="R149" s="138"/>
      <c r="T149" s="160" t="s">
        <v>5</v>
      </c>
      <c r="U149" s="44" t="s">
        <v>39</v>
      </c>
      <c r="V149" s="36"/>
      <c r="W149" s="177">
        <f t="shared" si="16"/>
        <v>0</v>
      </c>
      <c r="X149" s="177">
        <v>0</v>
      </c>
      <c r="Y149" s="177">
        <f t="shared" si="17"/>
        <v>0</v>
      </c>
      <c r="Z149" s="177">
        <v>0</v>
      </c>
      <c r="AA149" s="178">
        <f t="shared" si="18"/>
        <v>0</v>
      </c>
      <c r="AR149" s="18" t="s">
        <v>230</v>
      </c>
      <c r="AT149" s="18" t="s">
        <v>280</v>
      </c>
      <c r="AU149" s="18" t="s">
        <v>88</v>
      </c>
      <c r="AY149" s="18" t="s">
        <v>170</v>
      </c>
      <c r="BE149" s="113">
        <f t="shared" si="19"/>
        <v>0</v>
      </c>
      <c r="BF149" s="113">
        <f t="shared" si="20"/>
        <v>0</v>
      </c>
      <c r="BG149" s="113">
        <f t="shared" si="21"/>
        <v>0</v>
      </c>
      <c r="BH149" s="113">
        <f t="shared" si="22"/>
        <v>0</v>
      </c>
      <c r="BI149" s="113">
        <f t="shared" si="23"/>
        <v>0</v>
      </c>
      <c r="BJ149" s="18" t="s">
        <v>88</v>
      </c>
      <c r="BK149" s="155">
        <f t="shared" si="24"/>
        <v>0</v>
      </c>
      <c r="BL149" s="18" t="s">
        <v>175</v>
      </c>
      <c r="BM149" s="18" t="s">
        <v>389</v>
      </c>
    </row>
    <row r="150" spans="2:65" s="1" customFormat="1" ht="22.5" customHeight="1">
      <c r="B150" s="135"/>
      <c r="C150" s="179" t="s">
        <v>539</v>
      </c>
      <c r="D150" s="179" t="s">
        <v>280</v>
      </c>
      <c r="E150" s="180" t="s">
        <v>1325</v>
      </c>
      <c r="F150" s="273" t="s">
        <v>1326</v>
      </c>
      <c r="G150" s="273"/>
      <c r="H150" s="273"/>
      <c r="I150" s="273"/>
      <c r="J150" s="181" t="s">
        <v>174</v>
      </c>
      <c r="K150" s="182">
        <v>18</v>
      </c>
      <c r="L150" s="274">
        <v>0</v>
      </c>
      <c r="M150" s="274"/>
      <c r="N150" s="275">
        <f t="shared" si="15"/>
        <v>0</v>
      </c>
      <c r="O150" s="263"/>
      <c r="P150" s="263"/>
      <c r="Q150" s="263"/>
      <c r="R150" s="138"/>
      <c r="T150" s="160" t="s">
        <v>5</v>
      </c>
      <c r="U150" s="44" t="s">
        <v>39</v>
      </c>
      <c r="V150" s="36"/>
      <c r="W150" s="177">
        <f t="shared" si="16"/>
        <v>0</v>
      </c>
      <c r="X150" s="177">
        <v>0</v>
      </c>
      <c r="Y150" s="177">
        <f t="shared" si="17"/>
        <v>0</v>
      </c>
      <c r="Z150" s="177">
        <v>0</v>
      </c>
      <c r="AA150" s="178">
        <f t="shared" si="18"/>
        <v>0</v>
      </c>
      <c r="AR150" s="18" t="s">
        <v>230</v>
      </c>
      <c r="AT150" s="18" t="s">
        <v>280</v>
      </c>
      <c r="AU150" s="18" t="s">
        <v>88</v>
      </c>
      <c r="AY150" s="18" t="s">
        <v>170</v>
      </c>
      <c r="BE150" s="113">
        <f t="shared" si="19"/>
        <v>0</v>
      </c>
      <c r="BF150" s="113">
        <f t="shared" si="20"/>
        <v>0</v>
      </c>
      <c r="BG150" s="113">
        <f t="shared" si="21"/>
        <v>0</v>
      </c>
      <c r="BH150" s="113">
        <f t="shared" si="22"/>
        <v>0</v>
      </c>
      <c r="BI150" s="113">
        <f t="shared" si="23"/>
        <v>0</v>
      </c>
      <c r="BJ150" s="18" t="s">
        <v>88</v>
      </c>
      <c r="BK150" s="155">
        <f t="shared" si="24"/>
        <v>0</v>
      </c>
      <c r="BL150" s="18" t="s">
        <v>175</v>
      </c>
      <c r="BM150" s="18" t="s">
        <v>458</v>
      </c>
    </row>
    <row r="151" spans="2:65" s="1" customFormat="1" ht="22.5" customHeight="1">
      <c r="B151" s="135"/>
      <c r="C151" s="179" t="s">
        <v>523</v>
      </c>
      <c r="D151" s="179" t="s">
        <v>280</v>
      </c>
      <c r="E151" s="180" t="s">
        <v>1327</v>
      </c>
      <c r="F151" s="273" t="s">
        <v>1328</v>
      </c>
      <c r="G151" s="273"/>
      <c r="H151" s="273"/>
      <c r="I151" s="273"/>
      <c r="J151" s="181" t="s">
        <v>180</v>
      </c>
      <c r="K151" s="182">
        <v>713</v>
      </c>
      <c r="L151" s="274">
        <v>0</v>
      </c>
      <c r="M151" s="274"/>
      <c r="N151" s="275">
        <f t="shared" si="15"/>
        <v>0</v>
      </c>
      <c r="O151" s="263"/>
      <c r="P151" s="263"/>
      <c r="Q151" s="263"/>
      <c r="R151" s="138"/>
      <c r="T151" s="160" t="s">
        <v>5</v>
      </c>
      <c r="U151" s="44" t="s">
        <v>39</v>
      </c>
      <c r="V151" s="36"/>
      <c r="W151" s="177">
        <f t="shared" si="16"/>
        <v>0</v>
      </c>
      <c r="X151" s="177">
        <v>0</v>
      </c>
      <c r="Y151" s="177">
        <f t="shared" si="17"/>
        <v>0</v>
      </c>
      <c r="Z151" s="177">
        <v>0</v>
      </c>
      <c r="AA151" s="178">
        <f t="shared" si="18"/>
        <v>0</v>
      </c>
      <c r="AR151" s="18" t="s">
        <v>230</v>
      </c>
      <c r="AT151" s="18" t="s">
        <v>280</v>
      </c>
      <c r="AU151" s="18" t="s">
        <v>88</v>
      </c>
      <c r="AY151" s="18" t="s">
        <v>170</v>
      </c>
      <c r="BE151" s="113">
        <f t="shared" si="19"/>
        <v>0</v>
      </c>
      <c r="BF151" s="113">
        <f t="shared" si="20"/>
        <v>0</v>
      </c>
      <c r="BG151" s="113">
        <f t="shared" si="21"/>
        <v>0</v>
      </c>
      <c r="BH151" s="113">
        <f t="shared" si="22"/>
        <v>0</v>
      </c>
      <c r="BI151" s="113">
        <f t="shared" si="23"/>
        <v>0</v>
      </c>
      <c r="BJ151" s="18" t="s">
        <v>88</v>
      </c>
      <c r="BK151" s="155">
        <f t="shared" si="24"/>
        <v>0</v>
      </c>
      <c r="BL151" s="18" t="s">
        <v>175</v>
      </c>
      <c r="BM151" s="18" t="s">
        <v>515</v>
      </c>
    </row>
    <row r="152" spans="2:65" s="1" customFormat="1" ht="22.5" customHeight="1">
      <c r="B152" s="135"/>
      <c r="C152" s="179" t="s">
        <v>519</v>
      </c>
      <c r="D152" s="179" t="s">
        <v>280</v>
      </c>
      <c r="E152" s="180" t="s">
        <v>1329</v>
      </c>
      <c r="F152" s="273" t="s">
        <v>1330</v>
      </c>
      <c r="G152" s="273"/>
      <c r="H152" s="273"/>
      <c r="I152" s="273"/>
      <c r="J152" s="181" t="s">
        <v>180</v>
      </c>
      <c r="K152" s="182">
        <v>116</v>
      </c>
      <c r="L152" s="274">
        <v>0</v>
      </c>
      <c r="M152" s="274"/>
      <c r="N152" s="275">
        <f t="shared" si="15"/>
        <v>0</v>
      </c>
      <c r="O152" s="263"/>
      <c r="P152" s="263"/>
      <c r="Q152" s="263"/>
      <c r="R152" s="138"/>
      <c r="T152" s="160" t="s">
        <v>5</v>
      </c>
      <c r="U152" s="44" t="s">
        <v>39</v>
      </c>
      <c r="V152" s="36"/>
      <c r="W152" s="177">
        <f t="shared" si="16"/>
        <v>0</v>
      </c>
      <c r="X152" s="177">
        <v>0</v>
      </c>
      <c r="Y152" s="177">
        <f t="shared" si="17"/>
        <v>0</v>
      </c>
      <c r="Z152" s="177">
        <v>0</v>
      </c>
      <c r="AA152" s="178">
        <f t="shared" si="18"/>
        <v>0</v>
      </c>
      <c r="AR152" s="18" t="s">
        <v>230</v>
      </c>
      <c r="AT152" s="18" t="s">
        <v>280</v>
      </c>
      <c r="AU152" s="18" t="s">
        <v>88</v>
      </c>
      <c r="AY152" s="18" t="s">
        <v>170</v>
      </c>
      <c r="BE152" s="113">
        <f t="shared" si="19"/>
        <v>0</v>
      </c>
      <c r="BF152" s="113">
        <f t="shared" si="20"/>
        <v>0</v>
      </c>
      <c r="BG152" s="113">
        <f t="shared" si="21"/>
        <v>0</v>
      </c>
      <c r="BH152" s="113">
        <f t="shared" si="22"/>
        <v>0</v>
      </c>
      <c r="BI152" s="113">
        <f t="shared" si="23"/>
        <v>0</v>
      </c>
      <c r="BJ152" s="18" t="s">
        <v>88</v>
      </c>
      <c r="BK152" s="155">
        <f t="shared" si="24"/>
        <v>0</v>
      </c>
      <c r="BL152" s="18" t="s">
        <v>175</v>
      </c>
      <c r="BM152" s="18" t="s">
        <v>508</v>
      </c>
    </row>
    <row r="153" spans="2:65" s="1" customFormat="1" ht="22.5" customHeight="1">
      <c r="B153" s="135"/>
      <c r="C153" s="179" t="s">
        <v>533</v>
      </c>
      <c r="D153" s="179" t="s">
        <v>280</v>
      </c>
      <c r="E153" s="180" t="s">
        <v>1331</v>
      </c>
      <c r="F153" s="273" t="s">
        <v>1332</v>
      </c>
      <c r="G153" s="273"/>
      <c r="H153" s="273"/>
      <c r="I153" s="273"/>
      <c r="J153" s="181" t="s">
        <v>180</v>
      </c>
      <c r="K153" s="182">
        <v>70</v>
      </c>
      <c r="L153" s="274">
        <v>0</v>
      </c>
      <c r="M153" s="274"/>
      <c r="N153" s="275">
        <f t="shared" si="15"/>
        <v>0</v>
      </c>
      <c r="O153" s="263"/>
      <c r="P153" s="263"/>
      <c r="Q153" s="263"/>
      <c r="R153" s="138"/>
      <c r="T153" s="160" t="s">
        <v>5</v>
      </c>
      <c r="U153" s="44" t="s">
        <v>39</v>
      </c>
      <c r="V153" s="36"/>
      <c r="W153" s="177">
        <f t="shared" si="16"/>
        <v>0</v>
      </c>
      <c r="X153" s="177">
        <v>0</v>
      </c>
      <c r="Y153" s="177">
        <f t="shared" si="17"/>
        <v>0</v>
      </c>
      <c r="Z153" s="177">
        <v>0</v>
      </c>
      <c r="AA153" s="178">
        <f t="shared" si="18"/>
        <v>0</v>
      </c>
      <c r="AR153" s="18" t="s">
        <v>230</v>
      </c>
      <c r="AT153" s="18" t="s">
        <v>280</v>
      </c>
      <c r="AU153" s="18" t="s">
        <v>88</v>
      </c>
      <c r="AY153" s="18" t="s">
        <v>170</v>
      </c>
      <c r="BE153" s="113">
        <f t="shared" si="19"/>
        <v>0</v>
      </c>
      <c r="BF153" s="113">
        <f t="shared" si="20"/>
        <v>0</v>
      </c>
      <c r="BG153" s="113">
        <f t="shared" si="21"/>
        <v>0</v>
      </c>
      <c r="BH153" s="113">
        <f t="shared" si="22"/>
        <v>0</v>
      </c>
      <c r="BI153" s="113">
        <f t="shared" si="23"/>
        <v>0</v>
      </c>
      <c r="BJ153" s="18" t="s">
        <v>88</v>
      </c>
      <c r="BK153" s="155">
        <f t="shared" si="24"/>
        <v>0</v>
      </c>
      <c r="BL153" s="18" t="s">
        <v>175</v>
      </c>
      <c r="BM153" s="18" t="s">
        <v>547</v>
      </c>
    </row>
    <row r="154" spans="2:65" s="1" customFormat="1" ht="44.25" customHeight="1">
      <c r="B154" s="135"/>
      <c r="C154" s="179" t="s">
        <v>537</v>
      </c>
      <c r="D154" s="179" t="s">
        <v>280</v>
      </c>
      <c r="E154" s="180" t="s">
        <v>1333</v>
      </c>
      <c r="F154" s="273" t="s">
        <v>1296</v>
      </c>
      <c r="G154" s="273"/>
      <c r="H154" s="273"/>
      <c r="I154" s="273"/>
      <c r="J154" s="181" t="s">
        <v>174</v>
      </c>
      <c r="K154" s="182">
        <v>14</v>
      </c>
      <c r="L154" s="274">
        <v>0</v>
      </c>
      <c r="M154" s="274"/>
      <c r="N154" s="275">
        <f t="shared" si="15"/>
        <v>0</v>
      </c>
      <c r="O154" s="263"/>
      <c r="P154" s="263"/>
      <c r="Q154" s="263"/>
      <c r="R154" s="138"/>
      <c r="T154" s="160" t="s">
        <v>5</v>
      </c>
      <c r="U154" s="44" t="s">
        <v>39</v>
      </c>
      <c r="V154" s="36"/>
      <c r="W154" s="177">
        <f t="shared" si="16"/>
        <v>0</v>
      </c>
      <c r="X154" s="177">
        <v>0</v>
      </c>
      <c r="Y154" s="177">
        <f t="shared" si="17"/>
        <v>0</v>
      </c>
      <c r="Z154" s="177">
        <v>0</v>
      </c>
      <c r="AA154" s="178">
        <f t="shared" si="18"/>
        <v>0</v>
      </c>
      <c r="AR154" s="18" t="s">
        <v>230</v>
      </c>
      <c r="AT154" s="18" t="s">
        <v>280</v>
      </c>
      <c r="AU154" s="18" t="s">
        <v>88</v>
      </c>
      <c r="AY154" s="18" t="s">
        <v>170</v>
      </c>
      <c r="BE154" s="113">
        <f t="shared" si="19"/>
        <v>0</v>
      </c>
      <c r="BF154" s="113">
        <f t="shared" si="20"/>
        <v>0</v>
      </c>
      <c r="BG154" s="113">
        <f t="shared" si="21"/>
        <v>0</v>
      </c>
      <c r="BH154" s="113">
        <f t="shared" si="22"/>
        <v>0</v>
      </c>
      <c r="BI154" s="113">
        <f t="shared" si="23"/>
        <v>0</v>
      </c>
      <c r="BJ154" s="18" t="s">
        <v>88</v>
      </c>
      <c r="BK154" s="155">
        <f t="shared" si="24"/>
        <v>0</v>
      </c>
      <c r="BL154" s="18" t="s">
        <v>175</v>
      </c>
      <c r="BM154" s="18" t="s">
        <v>292</v>
      </c>
    </row>
    <row r="155" spans="2:65" s="1" customFormat="1" ht="44.25" customHeight="1">
      <c r="B155" s="135"/>
      <c r="C155" s="179" t="s">
        <v>562</v>
      </c>
      <c r="D155" s="179" t="s">
        <v>280</v>
      </c>
      <c r="E155" s="180" t="s">
        <v>1334</v>
      </c>
      <c r="F155" s="273" t="s">
        <v>1298</v>
      </c>
      <c r="G155" s="273"/>
      <c r="H155" s="273"/>
      <c r="I155" s="273"/>
      <c r="J155" s="181" t="s">
        <v>174</v>
      </c>
      <c r="K155" s="182">
        <v>8</v>
      </c>
      <c r="L155" s="274">
        <v>0</v>
      </c>
      <c r="M155" s="274"/>
      <c r="N155" s="275">
        <f t="shared" si="15"/>
        <v>0</v>
      </c>
      <c r="O155" s="263"/>
      <c r="P155" s="263"/>
      <c r="Q155" s="263"/>
      <c r="R155" s="138"/>
      <c r="T155" s="160" t="s">
        <v>5</v>
      </c>
      <c r="U155" s="44" t="s">
        <v>39</v>
      </c>
      <c r="V155" s="36"/>
      <c r="W155" s="177">
        <f t="shared" si="16"/>
        <v>0</v>
      </c>
      <c r="X155" s="177">
        <v>0</v>
      </c>
      <c r="Y155" s="177">
        <f t="shared" si="17"/>
        <v>0</v>
      </c>
      <c r="Z155" s="177">
        <v>0</v>
      </c>
      <c r="AA155" s="178">
        <f t="shared" si="18"/>
        <v>0</v>
      </c>
      <c r="AR155" s="18" t="s">
        <v>230</v>
      </c>
      <c r="AT155" s="18" t="s">
        <v>280</v>
      </c>
      <c r="AU155" s="18" t="s">
        <v>88</v>
      </c>
      <c r="AY155" s="18" t="s">
        <v>170</v>
      </c>
      <c r="BE155" s="113">
        <f t="shared" si="19"/>
        <v>0</v>
      </c>
      <c r="BF155" s="113">
        <f t="shared" si="20"/>
        <v>0</v>
      </c>
      <c r="BG155" s="113">
        <f t="shared" si="21"/>
        <v>0</v>
      </c>
      <c r="BH155" s="113">
        <f t="shared" si="22"/>
        <v>0</v>
      </c>
      <c r="BI155" s="113">
        <f t="shared" si="23"/>
        <v>0</v>
      </c>
      <c r="BJ155" s="18" t="s">
        <v>88</v>
      </c>
      <c r="BK155" s="155">
        <f t="shared" si="24"/>
        <v>0</v>
      </c>
      <c r="BL155" s="18" t="s">
        <v>175</v>
      </c>
      <c r="BM155" s="18" t="s">
        <v>373</v>
      </c>
    </row>
    <row r="156" spans="2:65" s="1" customFormat="1" ht="31.5" customHeight="1">
      <c r="B156" s="135"/>
      <c r="C156" s="179" t="s">
        <v>592</v>
      </c>
      <c r="D156" s="179" t="s">
        <v>280</v>
      </c>
      <c r="E156" s="180" t="s">
        <v>1335</v>
      </c>
      <c r="F156" s="273" t="s">
        <v>1336</v>
      </c>
      <c r="G156" s="273"/>
      <c r="H156" s="273"/>
      <c r="I156" s="273"/>
      <c r="J156" s="181" t="s">
        <v>174</v>
      </c>
      <c r="K156" s="182">
        <v>30</v>
      </c>
      <c r="L156" s="274">
        <v>0</v>
      </c>
      <c r="M156" s="274"/>
      <c r="N156" s="275">
        <f t="shared" si="15"/>
        <v>0</v>
      </c>
      <c r="O156" s="263"/>
      <c r="P156" s="263"/>
      <c r="Q156" s="263"/>
      <c r="R156" s="138"/>
      <c r="T156" s="160" t="s">
        <v>5</v>
      </c>
      <c r="U156" s="44" t="s">
        <v>39</v>
      </c>
      <c r="V156" s="36"/>
      <c r="W156" s="177">
        <f t="shared" si="16"/>
        <v>0</v>
      </c>
      <c r="X156" s="177">
        <v>0</v>
      </c>
      <c r="Y156" s="177">
        <f t="shared" si="17"/>
        <v>0</v>
      </c>
      <c r="Z156" s="177">
        <v>0</v>
      </c>
      <c r="AA156" s="178">
        <f t="shared" si="18"/>
        <v>0</v>
      </c>
      <c r="AR156" s="18" t="s">
        <v>230</v>
      </c>
      <c r="AT156" s="18" t="s">
        <v>280</v>
      </c>
      <c r="AU156" s="18" t="s">
        <v>88</v>
      </c>
      <c r="AY156" s="18" t="s">
        <v>170</v>
      </c>
      <c r="BE156" s="113">
        <f t="shared" si="19"/>
        <v>0</v>
      </c>
      <c r="BF156" s="113">
        <f t="shared" si="20"/>
        <v>0</v>
      </c>
      <c r="BG156" s="113">
        <f t="shared" si="21"/>
        <v>0</v>
      </c>
      <c r="BH156" s="113">
        <f t="shared" si="22"/>
        <v>0</v>
      </c>
      <c r="BI156" s="113">
        <f t="shared" si="23"/>
        <v>0</v>
      </c>
      <c r="BJ156" s="18" t="s">
        <v>88</v>
      </c>
      <c r="BK156" s="155">
        <f t="shared" si="24"/>
        <v>0</v>
      </c>
      <c r="BL156" s="18" t="s">
        <v>175</v>
      </c>
      <c r="BM156" s="18" t="s">
        <v>381</v>
      </c>
    </row>
    <row r="157" spans="2:65" s="1" customFormat="1" ht="31.5" customHeight="1">
      <c r="B157" s="135"/>
      <c r="C157" s="179" t="s">
        <v>284</v>
      </c>
      <c r="D157" s="179" t="s">
        <v>280</v>
      </c>
      <c r="E157" s="180" t="s">
        <v>1337</v>
      </c>
      <c r="F157" s="273" t="s">
        <v>1338</v>
      </c>
      <c r="G157" s="273"/>
      <c r="H157" s="273"/>
      <c r="I157" s="273"/>
      <c r="J157" s="181" t="s">
        <v>174</v>
      </c>
      <c r="K157" s="182">
        <v>2</v>
      </c>
      <c r="L157" s="274">
        <v>0</v>
      </c>
      <c r="M157" s="274"/>
      <c r="N157" s="275">
        <f t="shared" si="15"/>
        <v>0</v>
      </c>
      <c r="O157" s="263"/>
      <c r="P157" s="263"/>
      <c r="Q157" s="263"/>
      <c r="R157" s="138"/>
      <c r="T157" s="160" t="s">
        <v>5</v>
      </c>
      <c r="U157" s="44" t="s">
        <v>39</v>
      </c>
      <c r="V157" s="36"/>
      <c r="W157" s="177">
        <f t="shared" si="16"/>
        <v>0</v>
      </c>
      <c r="X157" s="177">
        <v>0</v>
      </c>
      <c r="Y157" s="177">
        <f t="shared" si="17"/>
        <v>0</v>
      </c>
      <c r="Z157" s="177">
        <v>0</v>
      </c>
      <c r="AA157" s="178">
        <f t="shared" si="18"/>
        <v>0</v>
      </c>
      <c r="AR157" s="18" t="s">
        <v>230</v>
      </c>
      <c r="AT157" s="18" t="s">
        <v>280</v>
      </c>
      <c r="AU157" s="18" t="s">
        <v>88</v>
      </c>
      <c r="AY157" s="18" t="s">
        <v>170</v>
      </c>
      <c r="BE157" s="113">
        <f t="shared" si="19"/>
        <v>0</v>
      </c>
      <c r="BF157" s="113">
        <f t="shared" si="20"/>
        <v>0</v>
      </c>
      <c r="BG157" s="113">
        <f t="shared" si="21"/>
        <v>0</v>
      </c>
      <c r="BH157" s="113">
        <f t="shared" si="22"/>
        <v>0</v>
      </c>
      <c r="BI157" s="113">
        <f t="shared" si="23"/>
        <v>0</v>
      </c>
      <c r="BJ157" s="18" t="s">
        <v>88</v>
      </c>
      <c r="BK157" s="155">
        <f t="shared" si="24"/>
        <v>0</v>
      </c>
      <c r="BL157" s="18" t="s">
        <v>175</v>
      </c>
      <c r="BM157" s="18" t="s">
        <v>401</v>
      </c>
    </row>
    <row r="158" spans="2:65" s="1" customFormat="1" ht="22.5" customHeight="1">
      <c r="B158" s="135"/>
      <c r="C158" s="179" t="s">
        <v>581</v>
      </c>
      <c r="D158" s="179" t="s">
        <v>280</v>
      </c>
      <c r="E158" s="180" t="s">
        <v>1339</v>
      </c>
      <c r="F158" s="273" t="s">
        <v>1340</v>
      </c>
      <c r="G158" s="273"/>
      <c r="H158" s="273"/>
      <c r="I158" s="273"/>
      <c r="J158" s="181" t="s">
        <v>174</v>
      </c>
      <c r="K158" s="182">
        <v>100</v>
      </c>
      <c r="L158" s="274">
        <v>0</v>
      </c>
      <c r="M158" s="274"/>
      <c r="N158" s="275">
        <f t="shared" si="15"/>
        <v>0</v>
      </c>
      <c r="O158" s="263"/>
      <c r="P158" s="263"/>
      <c r="Q158" s="263"/>
      <c r="R158" s="138"/>
      <c r="T158" s="160" t="s">
        <v>5</v>
      </c>
      <c r="U158" s="44" t="s">
        <v>39</v>
      </c>
      <c r="V158" s="36"/>
      <c r="W158" s="177">
        <f t="shared" si="16"/>
        <v>0</v>
      </c>
      <c r="X158" s="177">
        <v>0</v>
      </c>
      <c r="Y158" s="177">
        <f t="shared" si="17"/>
        <v>0</v>
      </c>
      <c r="Z158" s="177">
        <v>0</v>
      </c>
      <c r="AA158" s="178">
        <f t="shared" si="18"/>
        <v>0</v>
      </c>
      <c r="AR158" s="18" t="s">
        <v>230</v>
      </c>
      <c r="AT158" s="18" t="s">
        <v>280</v>
      </c>
      <c r="AU158" s="18" t="s">
        <v>88</v>
      </c>
      <c r="AY158" s="18" t="s">
        <v>170</v>
      </c>
      <c r="BE158" s="113">
        <f t="shared" si="19"/>
        <v>0</v>
      </c>
      <c r="BF158" s="113">
        <f t="shared" si="20"/>
        <v>0</v>
      </c>
      <c r="BG158" s="113">
        <f t="shared" si="21"/>
        <v>0</v>
      </c>
      <c r="BH158" s="113">
        <f t="shared" si="22"/>
        <v>0</v>
      </c>
      <c r="BI158" s="113">
        <f t="shared" si="23"/>
        <v>0</v>
      </c>
      <c r="BJ158" s="18" t="s">
        <v>88</v>
      </c>
      <c r="BK158" s="155">
        <f t="shared" si="24"/>
        <v>0</v>
      </c>
      <c r="BL158" s="18" t="s">
        <v>175</v>
      </c>
      <c r="BM158" s="18" t="s">
        <v>324</v>
      </c>
    </row>
    <row r="159" spans="2:65" s="1" customFormat="1" ht="22.5" customHeight="1">
      <c r="B159" s="135"/>
      <c r="C159" s="179" t="s">
        <v>585</v>
      </c>
      <c r="D159" s="179" t="s">
        <v>280</v>
      </c>
      <c r="E159" s="180" t="s">
        <v>1341</v>
      </c>
      <c r="F159" s="273" t="s">
        <v>1342</v>
      </c>
      <c r="G159" s="273"/>
      <c r="H159" s="273"/>
      <c r="I159" s="273"/>
      <c r="J159" s="181" t="s">
        <v>180</v>
      </c>
      <c r="K159" s="182">
        <v>72</v>
      </c>
      <c r="L159" s="274">
        <v>0</v>
      </c>
      <c r="M159" s="274"/>
      <c r="N159" s="275">
        <f t="shared" si="15"/>
        <v>0</v>
      </c>
      <c r="O159" s="263"/>
      <c r="P159" s="263"/>
      <c r="Q159" s="263"/>
      <c r="R159" s="138"/>
      <c r="T159" s="160" t="s">
        <v>5</v>
      </c>
      <c r="U159" s="44" t="s">
        <v>39</v>
      </c>
      <c r="V159" s="36"/>
      <c r="W159" s="177">
        <f t="shared" si="16"/>
        <v>0</v>
      </c>
      <c r="X159" s="177">
        <v>0</v>
      </c>
      <c r="Y159" s="177">
        <f t="shared" si="17"/>
        <v>0</v>
      </c>
      <c r="Z159" s="177">
        <v>0</v>
      </c>
      <c r="AA159" s="178">
        <f t="shared" si="18"/>
        <v>0</v>
      </c>
      <c r="AR159" s="18" t="s">
        <v>230</v>
      </c>
      <c r="AT159" s="18" t="s">
        <v>280</v>
      </c>
      <c r="AU159" s="18" t="s">
        <v>88</v>
      </c>
      <c r="AY159" s="18" t="s">
        <v>170</v>
      </c>
      <c r="BE159" s="113">
        <f t="shared" si="19"/>
        <v>0</v>
      </c>
      <c r="BF159" s="113">
        <f t="shared" si="20"/>
        <v>0</v>
      </c>
      <c r="BG159" s="113">
        <f t="shared" si="21"/>
        <v>0</v>
      </c>
      <c r="BH159" s="113">
        <f t="shared" si="22"/>
        <v>0</v>
      </c>
      <c r="BI159" s="113">
        <f t="shared" si="23"/>
        <v>0</v>
      </c>
      <c r="BJ159" s="18" t="s">
        <v>88</v>
      </c>
      <c r="BK159" s="155">
        <f t="shared" si="24"/>
        <v>0</v>
      </c>
      <c r="BL159" s="18" t="s">
        <v>175</v>
      </c>
      <c r="BM159" s="18" t="s">
        <v>336</v>
      </c>
    </row>
    <row r="160" spans="2:65" s="1" customFormat="1" ht="22.5" customHeight="1">
      <c r="B160" s="135"/>
      <c r="C160" s="179" t="s">
        <v>596</v>
      </c>
      <c r="D160" s="179" t="s">
        <v>280</v>
      </c>
      <c r="E160" s="180" t="s">
        <v>1343</v>
      </c>
      <c r="F160" s="273" t="s">
        <v>940</v>
      </c>
      <c r="G160" s="273"/>
      <c r="H160" s="273"/>
      <c r="I160" s="273"/>
      <c r="J160" s="181" t="s">
        <v>180</v>
      </c>
      <c r="K160" s="182">
        <v>539</v>
      </c>
      <c r="L160" s="274">
        <v>0</v>
      </c>
      <c r="M160" s="274"/>
      <c r="N160" s="275">
        <f t="shared" si="15"/>
        <v>0</v>
      </c>
      <c r="O160" s="263"/>
      <c r="P160" s="263"/>
      <c r="Q160" s="263"/>
      <c r="R160" s="138"/>
      <c r="T160" s="160" t="s">
        <v>5</v>
      </c>
      <c r="U160" s="44" t="s">
        <v>39</v>
      </c>
      <c r="V160" s="36"/>
      <c r="W160" s="177">
        <f t="shared" si="16"/>
        <v>0</v>
      </c>
      <c r="X160" s="177">
        <v>0</v>
      </c>
      <c r="Y160" s="177">
        <f t="shared" si="17"/>
        <v>0</v>
      </c>
      <c r="Z160" s="177">
        <v>0</v>
      </c>
      <c r="AA160" s="178">
        <f t="shared" si="18"/>
        <v>0</v>
      </c>
      <c r="AR160" s="18" t="s">
        <v>230</v>
      </c>
      <c r="AT160" s="18" t="s">
        <v>280</v>
      </c>
      <c r="AU160" s="18" t="s">
        <v>88</v>
      </c>
      <c r="AY160" s="18" t="s">
        <v>170</v>
      </c>
      <c r="BE160" s="113">
        <f t="shared" si="19"/>
        <v>0</v>
      </c>
      <c r="BF160" s="113">
        <f t="shared" si="20"/>
        <v>0</v>
      </c>
      <c r="BG160" s="113">
        <f t="shared" si="21"/>
        <v>0</v>
      </c>
      <c r="BH160" s="113">
        <f t="shared" si="22"/>
        <v>0</v>
      </c>
      <c r="BI160" s="113">
        <f t="shared" si="23"/>
        <v>0</v>
      </c>
      <c r="BJ160" s="18" t="s">
        <v>88</v>
      </c>
      <c r="BK160" s="155">
        <f t="shared" si="24"/>
        <v>0</v>
      </c>
      <c r="BL160" s="18" t="s">
        <v>175</v>
      </c>
      <c r="BM160" s="18" t="s">
        <v>340</v>
      </c>
    </row>
    <row r="161" spans="2:65" s="1" customFormat="1" ht="31.5" customHeight="1">
      <c r="B161" s="135"/>
      <c r="C161" s="179" t="s">
        <v>600</v>
      </c>
      <c r="D161" s="179" t="s">
        <v>280</v>
      </c>
      <c r="E161" s="180" t="s">
        <v>1344</v>
      </c>
      <c r="F161" s="273" t="s">
        <v>1345</v>
      </c>
      <c r="G161" s="273"/>
      <c r="H161" s="273"/>
      <c r="I161" s="273"/>
      <c r="J161" s="181" t="s">
        <v>174</v>
      </c>
      <c r="K161" s="182">
        <v>36</v>
      </c>
      <c r="L161" s="274">
        <v>0</v>
      </c>
      <c r="M161" s="274"/>
      <c r="N161" s="275">
        <f t="shared" si="15"/>
        <v>0</v>
      </c>
      <c r="O161" s="263"/>
      <c r="P161" s="263"/>
      <c r="Q161" s="263"/>
      <c r="R161" s="138"/>
      <c r="T161" s="160" t="s">
        <v>5</v>
      </c>
      <c r="U161" s="44" t="s">
        <v>39</v>
      </c>
      <c r="V161" s="36"/>
      <c r="W161" s="177">
        <f t="shared" si="16"/>
        <v>0</v>
      </c>
      <c r="X161" s="177">
        <v>0</v>
      </c>
      <c r="Y161" s="177">
        <f t="shared" si="17"/>
        <v>0</v>
      </c>
      <c r="Z161" s="177">
        <v>0</v>
      </c>
      <c r="AA161" s="178">
        <f t="shared" si="18"/>
        <v>0</v>
      </c>
      <c r="AR161" s="18" t="s">
        <v>230</v>
      </c>
      <c r="AT161" s="18" t="s">
        <v>280</v>
      </c>
      <c r="AU161" s="18" t="s">
        <v>88</v>
      </c>
      <c r="AY161" s="18" t="s">
        <v>170</v>
      </c>
      <c r="BE161" s="113">
        <f t="shared" si="19"/>
        <v>0</v>
      </c>
      <c r="BF161" s="113">
        <f t="shared" si="20"/>
        <v>0</v>
      </c>
      <c r="BG161" s="113">
        <f t="shared" si="21"/>
        <v>0</v>
      </c>
      <c r="BH161" s="113">
        <f t="shared" si="22"/>
        <v>0</v>
      </c>
      <c r="BI161" s="113">
        <f t="shared" si="23"/>
        <v>0</v>
      </c>
      <c r="BJ161" s="18" t="s">
        <v>88</v>
      </c>
      <c r="BK161" s="155">
        <f t="shared" si="24"/>
        <v>0</v>
      </c>
      <c r="BL161" s="18" t="s">
        <v>175</v>
      </c>
      <c r="BM161" s="18" t="s">
        <v>348</v>
      </c>
    </row>
    <row r="162" spans="2:65" s="1" customFormat="1" ht="31.5" customHeight="1">
      <c r="B162" s="135"/>
      <c r="C162" s="179" t="s">
        <v>604</v>
      </c>
      <c r="D162" s="179" t="s">
        <v>280</v>
      </c>
      <c r="E162" s="180" t="s">
        <v>1346</v>
      </c>
      <c r="F162" s="273" t="s">
        <v>1347</v>
      </c>
      <c r="G162" s="273"/>
      <c r="H162" s="273"/>
      <c r="I162" s="273"/>
      <c r="J162" s="181" t="s">
        <v>174</v>
      </c>
      <c r="K162" s="182">
        <v>31</v>
      </c>
      <c r="L162" s="274">
        <v>0</v>
      </c>
      <c r="M162" s="274"/>
      <c r="N162" s="275">
        <f t="shared" si="15"/>
        <v>0</v>
      </c>
      <c r="O162" s="263"/>
      <c r="P162" s="263"/>
      <c r="Q162" s="263"/>
      <c r="R162" s="138"/>
      <c r="T162" s="160" t="s">
        <v>5</v>
      </c>
      <c r="U162" s="44" t="s">
        <v>39</v>
      </c>
      <c r="V162" s="36"/>
      <c r="W162" s="177">
        <f t="shared" si="16"/>
        <v>0</v>
      </c>
      <c r="X162" s="177">
        <v>0</v>
      </c>
      <c r="Y162" s="177">
        <f t="shared" si="17"/>
        <v>0</v>
      </c>
      <c r="Z162" s="177">
        <v>0</v>
      </c>
      <c r="AA162" s="178">
        <f t="shared" si="18"/>
        <v>0</v>
      </c>
      <c r="AR162" s="18" t="s">
        <v>230</v>
      </c>
      <c r="AT162" s="18" t="s">
        <v>280</v>
      </c>
      <c r="AU162" s="18" t="s">
        <v>88</v>
      </c>
      <c r="AY162" s="18" t="s">
        <v>170</v>
      </c>
      <c r="BE162" s="113">
        <f t="shared" si="19"/>
        <v>0</v>
      </c>
      <c r="BF162" s="113">
        <f t="shared" si="20"/>
        <v>0</v>
      </c>
      <c r="BG162" s="113">
        <f t="shared" si="21"/>
        <v>0</v>
      </c>
      <c r="BH162" s="113">
        <f t="shared" si="22"/>
        <v>0</v>
      </c>
      <c r="BI162" s="113">
        <f t="shared" si="23"/>
        <v>0</v>
      </c>
      <c r="BJ162" s="18" t="s">
        <v>88</v>
      </c>
      <c r="BK162" s="155">
        <f t="shared" si="24"/>
        <v>0</v>
      </c>
      <c r="BL162" s="18" t="s">
        <v>175</v>
      </c>
      <c r="BM162" s="18" t="s">
        <v>357</v>
      </c>
    </row>
    <row r="163" spans="2:65" s="1" customFormat="1" ht="22.5" customHeight="1">
      <c r="B163" s="135"/>
      <c r="C163" s="179" t="s">
        <v>631</v>
      </c>
      <c r="D163" s="179" t="s">
        <v>280</v>
      </c>
      <c r="E163" s="180" t="s">
        <v>1348</v>
      </c>
      <c r="F163" s="273" t="s">
        <v>1349</v>
      </c>
      <c r="G163" s="273"/>
      <c r="H163" s="273"/>
      <c r="I163" s="273"/>
      <c r="J163" s="181" t="s">
        <v>174</v>
      </c>
      <c r="K163" s="182">
        <v>18</v>
      </c>
      <c r="L163" s="274">
        <v>0</v>
      </c>
      <c r="M163" s="274"/>
      <c r="N163" s="275">
        <f t="shared" si="15"/>
        <v>0</v>
      </c>
      <c r="O163" s="263"/>
      <c r="P163" s="263"/>
      <c r="Q163" s="263"/>
      <c r="R163" s="138"/>
      <c r="T163" s="160" t="s">
        <v>5</v>
      </c>
      <c r="U163" s="44" t="s">
        <v>39</v>
      </c>
      <c r="V163" s="36"/>
      <c r="W163" s="177">
        <f t="shared" si="16"/>
        <v>0</v>
      </c>
      <c r="X163" s="177">
        <v>0</v>
      </c>
      <c r="Y163" s="177">
        <f t="shared" si="17"/>
        <v>0</v>
      </c>
      <c r="Z163" s="177">
        <v>0</v>
      </c>
      <c r="AA163" s="178">
        <f t="shared" si="18"/>
        <v>0</v>
      </c>
      <c r="AR163" s="18" t="s">
        <v>230</v>
      </c>
      <c r="AT163" s="18" t="s">
        <v>280</v>
      </c>
      <c r="AU163" s="18" t="s">
        <v>88</v>
      </c>
      <c r="AY163" s="18" t="s">
        <v>170</v>
      </c>
      <c r="BE163" s="113">
        <f t="shared" si="19"/>
        <v>0</v>
      </c>
      <c r="BF163" s="113">
        <f t="shared" si="20"/>
        <v>0</v>
      </c>
      <c r="BG163" s="113">
        <f t="shared" si="21"/>
        <v>0</v>
      </c>
      <c r="BH163" s="113">
        <f t="shared" si="22"/>
        <v>0</v>
      </c>
      <c r="BI163" s="113">
        <f t="shared" si="23"/>
        <v>0</v>
      </c>
      <c r="BJ163" s="18" t="s">
        <v>88</v>
      </c>
      <c r="BK163" s="155">
        <f t="shared" si="24"/>
        <v>0</v>
      </c>
      <c r="BL163" s="18" t="s">
        <v>175</v>
      </c>
      <c r="BM163" s="18" t="s">
        <v>365</v>
      </c>
    </row>
    <row r="164" spans="2:65" s="1" customFormat="1" ht="31.5" customHeight="1">
      <c r="B164" s="135"/>
      <c r="C164" s="179" t="s">
        <v>635</v>
      </c>
      <c r="D164" s="179" t="s">
        <v>280</v>
      </c>
      <c r="E164" s="180" t="s">
        <v>1350</v>
      </c>
      <c r="F164" s="273" t="s">
        <v>1307</v>
      </c>
      <c r="G164" s="273"/>
      <c r="H164" s="273"/>
      <c r="I164" s="273"/>
      <c r="J164" s="181" t="s">
        <v>174</v>
      </c>
      <c r="K164" s="182">
        <v>14</v>
      </c>
      <c r="L164" s="274">
        <v>0</v>
      </c>
      <c r="M164" s="274"/>
      <c r="N164" s="275">
        <f t="shared" si="15"/>
        <v>0</v>
      </c>
      <c r="O164" s="263"/>
      <c r="P164" s="263"/>
      <c r="Q164" s="263"/>
      <c r="R164" s="138"/>
      <c r="T164" s="160" t="s">
        <v>5</v>
      </c>
      <c r="U164" s="44" t="s">
        <v>39</v>
      </c>
      <c r="V164" s="36"/>
      <c r="W164" s="177">
        <f t="shared" si="16"/>
        <v>0</v>
      </c>
      <c r="X164" s="177">
        <v>0</v>
      </c>
      <c r="Y164" s="177">
        <f t="shared" si="17"/>
        <v>0</v>
      </c>
      <c r="Z164" s="177">
        <v>0</v>
      </c>
      <c r="AA164" s="178">
        <f t="shared" si="18"/>
        <v>0</v>
      </c>
      <c r="AR164" s="18" t="s">
        <v>230</v>
      </c>
      <c r="AT164" s="18" t="s">
        <v>280</v>
      </c>
      <c r="AU164" s="18" t="s">
        <v>88</v>
      </c>
      <c r="AY164" s="18" t="s">
        <v>170</v>
      </c>
      <c r="BE164" s="113">
        <f t="shared" si="19"/>
        <v>0</v>
      </c>
      <c r="BF164" s="113">
        <f t="shared" si="20"/>
        <v>0</v>
      </c>
      <c r="BG164" s="113">
        <f t="shared" si="21"/>
        <v>0</v>
      </c>
      <c r="BH164" s="113">
        <f t="shared" si="22"/>
        <v>0</v>
      </c>
      <c r="BI164" s="113">
        <f t="shared" si="23"/>
        <v>0</v>
      </c>
      <c r="BJ164" s="18" t="s">
        <v>88</v>
      </c>
      <c r="BK164" s="155">
        <f t="shared" si="24"/>
        <v>0</v>
      </c>
      <c r="BL164" s="18" t="s">
        <v>175</v>
      </c>
      <c r="BM164" s="18" t="s">
        <v>251</v>
      </c>
    </row>
    <row r="165" spans="2:65" s="1" customFormat="1" ht="31.5" customHeight="1">
      <c r="B165" s="135"/>
      <c r="C165" s="179" t="s">
        <v>296</v>
      </c>
      <c r="D165" s="179" t="s">
        <v>280</v>
      </c>
      <c r="E165" s="180" t="s">
        <v>1351</v>
      </c>
      <c r="F165" s="273" t="s">
        <v>1309</v>
      </c>
      <c r="G165" s="273"/>
      <c r="H165" s="273"/>
      <c r="I165" s="273"/>
      <c r="J165" s="181" t="s">
        <v>174</v>
      </c>
      <c r="K165" s="182">
        <v>4</v>
      </c>
      <c r="L165" s="274">
        <v>0</v>
      </c>
      <c r="M165" s="274"/>
      <c r="N165" s="275">
        <f t="shared" si="15"/>
        <v>0</v>
      </c>
      <c r="O165" s="263"/>
      <c r="P165" s="263"/>
      <c r="Q165" s="263"/>
      <c r="R165" s="138"/>
      <c r="T165" s="160" t="s">
        <v>5</v>
      </c>
      <c r="U165" s="44" t="s">
        <v>39</v>
      </c>
      <c r="V165" s="36"/>
      <c r="W165" s="177">
        <f t="shared" si="16"/>
        <v>0</v>
      </c>
      <c r="X165" s="177">
        <v>0</v>
      </c>
      <c r="Y165" s="177">
        <f t="shared" si="17"/>
        <v>0</v>
      </c>
      <c r="Z165" s="177">
        <v>0</v>
      </c>
      <c r="AA165" s="178">
        <f t="shared" si="18"/>
        <v>0</v>
      </c>
      <c r="AR165" s="18" t="s">
        <v>230</v>
      </c>
      <c r="AT165" s="18" t="s">
        <v>280</v>
      </c>
      <c r="AU165" s="18" t="s">
        <v>88</v>
      </c>
      <c r="AY165" s="18" t="s">
        <v>170</v>
      </c>
      <c r="BE165" s="113">
        <f t="shared" si="19"/>
        <v>0</v>
      </c>
      <c r="BF165" s="113">
        <f t="shared" si="20"/>
        <v>0</v>
      </c>
      <c r="BG165" s="113">
        <f t="shared" si="21"/>
        <v>0</v>
      </c>
      <c r="BH165" s="113">
        <f t="shared" si="22"/>
        <v>0</v>
      </c>
      <c r="BI165" s="113">
        <f t="shared" si="23"/>
        <v>0</v>
      </c>
      <c r="BJ165" s="18" t="s">
        <v>88</v>
      </c>
      <c r="BK165" s="155">
        <f t="shared" si="24"/>
        <v>0</v>
      </c>
      <c r="BL165" s="18" t="s">
        <v>175</v>
      </c>
      <c r="BM165" s="18" t="s">
        <v>259</v>
      </c>
    </row>
    <row r="166" spans="2:65" s="1" customFormat="1" ht="22.5" customHeight="1">
      <c r="B166" s="135"/>
      <c r="C166" s="179" t="s">
        <v>300</v>
      </c>
      <c r="D166" s="179" t="s">
        <v>280</v>
      </c>
      <c r="E166" s="180" t="s">
        <v>1352</v>
      </c>
      <c r="F166" s="273" t="s">
        <v>1353</v>
      </c>
      <c r="G166" s="273"/>
      <c r="H166" s="273"/>
      <c r="I166" s="273"/>
      <c r="J166" s="181" t="s">
        <v>180</v>
      </c>
      <c r="K166" s="182">
        <v>60</v>
      </c>
      <c r="L166" s="274">
        <v>0</v>
      </c>
      <c r="M166" s="274"/>
      <c r="N166" s="275">
        <f t="shared" si="15"/>
        <v>0</v>
      </c>
      <c r="O166" s="263"/>
      <c r="P166" s="263"/>
      <c r="Q166" s="263"/>
      <c r="R166" s="138"/>
      <c r="T166" s="160" t="s">
        <v>5</v>
      </c>
      <c r="U166" s="44" t="s">
        <v>39</v>
      </c>
      <c r="V166" s="36"/>
      <c r="W166" s="177">
        <f t="shared" si="16"/>
        <v>0</v>
      </c>
      <c r="X166" s="177">
        <v>0</v>
      </c>
      <c r="Y166" s="177">
        <f t="shared" si="17"/>
        <v>0</v>
      </c>
      <c r="Z166" s="177">
        <v>0</v>
      </c>
      <c r="AA166" s="178">
        <f t="shared" si="18"/>
        <v>0</v>
      </c>
      <c r="AR166" s="18" t="s">
        <v>230</v>
      </c>
      <c r="AT166" s="18" t="s">
        <v>280</v>
      </c>
      <c r="AU166" s="18" t="s">
        <v>88</v>
      </c>
      <c r="AY166" s="18" t="s">
        <v>170</v>
      </c>
      <c r="BE166" s="113">
        <f t="shared" si="19"/>
        <v>0</v>
      </c>
      <c r="BF166" s="113">
        <f t="shared" si="20"/>
        <v>0</v>
      </c>
      <c r="BG166" s="113">
        <f t="shared" si="21"/>
        <v>0</v>
      </c>
      <c r="BH166" s="113">
        <f t="shared" si="22"/>
        <v>0</v>
      </c>
      <c r="BI166" s="113">
        <f t="shared" si="23"/>
        <v>0</v>
      </c>
      <c r="BJ166" s="18" t="s">
        <v>88</v>
      </c>
      <c r="BK166" s="155">
        <f t="shared" si="24"/>
        <v>0</v>
      </c>
      <c r="BL166" s="18" t="s">
        <v>175</v>
      </c>
      <c r="BM166" s="18" t="s">
        <v>267</v>
      </c>
    </row>
    <row r="167" spans="2:65" s="1" customFormat="1" ht="22.5" customHeight="1">
      <c r="B167" s="135"/>
      <c r="C167" s="179" t="s">
        <v>675</v>
      </c>
      <c r="D167" s="179" t="s">
        <v>280</v>
      </c>
      <c r="E167" s="180" t="s">
        <v>907</v>
      </c>
      <c r="F167" s="273" t="s">
        <v>908</v>
      </c>
      <c r="G167" s="273"/>
      <c r="H167" s="273"/>
      <c r="I167" s="273"/>
      <c r="J167" s="181" t="s">
        <v>576</v>
      </c>
      <c r="K167" s="182">
        <v>0</v>
      </c>
      <c r="L167" s="274">
        <v>0</v>
      </c>
      <c r="M167" s="274"/>
      <c r="N167" s="275">
        <f t="shared" si="15"/>
        <v>0</v>
      </c>
      <c r="O167" s="263"/>
      <c r="P167" s="263"/>
      <c r="Q167" s="263"/>
      <c r="R167" s="138"/>
      <c r="T167" s="160" t="s">
        <v>5</v>
      </c>
      <c r="U167" s="44" t="s">
        <v>39</v>
      </c>
      <c r="V167" s="36"/>
      <c r="W167" s="177">
        <f t="shared" si="16"/>
        <v>0</v>
      </c>
      <c r="X167" s="177">
        <v>0</v>
      </c>
      <c r="Y167" s="177">
        <f t="shared" si="17"/>
        <v>0</v>
      </c>
      <c r="Z167" s="177">
        <v>0</v>
      </c>
      <c r="AA167" s="178">
        <f t="shared" si="18"/>
        <v>0</v>
      </c>
      <c r="AR167" s="18" t="s">
        <v>230</v>
      </c>
      <c r="AT167" s="18" t="s">
        <v>280</v>
      </c>
      <c r="AU167" s="18" t="s">
        <v>88</v>
      </c>
      <c r="AY167" s="18" t="s">
        <v>170</v>
      </c>
      <c r="BE167" s="113">
        <f t="shared" si="19"/>
        <v>0</v>
      </c>
      <c r="BF167" s="113">
        <f t="shared" si="20"/>
        <v>0</v>
      </c>
      <c r="BG167" s="113">
        <f t="shared" si="21"/>
        <v>0</v>
      </c>
      <c r="BH167" s="113">
        <f t="shared" si="22"/>
        <v>0</v>
      </c>
      <c r="BI167" s="113">
        <f t="shared" si="23"/>
        <v>0</v>
      </c>
      <c r="BJ167" s="18" t="s">
        <v>88</v>
      </c>
      <c r="BK167" s="155">
        <f t="shared" si="24"/>
        <v>0</v>
      </c>
      <c r="BL167" s="18" t="s">
        <v>175</v>
      </c>
      <c r="BM167" s="18" t="s">
        <v>304</v>
      </c>
    </row>
    <row r="168" spans="2:65" s="10" customFormat="1" ht="29.85" customHeight="1">
      <c r="B168" s="164"/>
      <c r="C168" s="165"/>
      <c r="D168" s="173" t="s">
        <v>1282</v>
      </c>
      <c r="E168" s="173"/>
      <c r="F168" s="173"/>
      <c r="G168" s="173"/>
      <c r="H168" s="173"/>
      <c r="I168" s="173"/>
      <c r="J168" s="173"/>
      <c r="K168" s="173"/>
      <c r="L168" s="173"/>
      <c r="M168" s="173"/>
      <c r="N168" s="267">
        <f>BK168</f>
        <v>0</v>
      </c>
      <c r="O168" s="268"/>
      <c r="P168" s="268"/>
      <c r="Q168" s="268"/>
      <c r="R168" s="166"/>
      <c r="T168" s="167"/>
      <c r="U168" s="165"/>
      <c r="V168" s="165"/>
      <c r="W168" s="168">
        <f>SUM(W169:W176)</f>
        <v>0</v>
      </c>
      <c r="X168" s="165"/>
      <c r="Y168" s="168">
        <f>SUM(Y169:Y176)</f>
        <v>0</v>
      </c>
      <c r="Z168" s="165"/>
      <c r="AA168" s="169">
        <f>SUM(AA169:AA176)</f>
        <v>0</v>
      </c>
      <c r="AR168" s="170" t="s">
        <v>77</v>
      </c>
      <c r="AT168" s="171" t="s">
        <v>71</v>
      </c>
      <c r="AU168" s="171" t="s">
        <v>77</v>
      </c>
      <c r="AY168" s="170" t="s">
        <v>170</v>
      </c>
      <c r="BK168" s="172">
        <f>SUM(BK169:BK176)</f>
        <v>0</v>
      </c>
    </row>
    <row r="169" spans="2:65" s="1" customFormat="1" ht="31.5" customHeight="1">
      <c r="B169" s="135"/>
      <c r="C169" s="174" t="s">
        <v>488</v>
      </c>
      <c r="D169" s="174" t="s">
        <v>162</v>
      </c>
      <c r="E169" s="175" t="s">
        <v>1354</v>
      </c>
      <c r="F169" s="262" t="s">
        <v>1355</v>
      </c>
      <c r="G169" s="262"/>
      <c r="H169" s="262"/>
      <c r="I169" s="262"/>
      <c r="J169" s="176" t="s">
        <v>180</v>
      </c>
      <c r="K169" s="159">
        <v>539</v>
      </c>
      <c r="L169" s="249">
        <v>0</v>
      </c>
      <c r="M169" s="249"/>
      <c r="N169" s="263">
        <f t="shared" ref="N169:N176" si="25">ROUND(L169*K169,3)</f>
        <v>0</v>
      </c>
      <c r="O169" s="263"/>
      <c r="P169" s="263"/>
      <c r="Q169" s="263"/>
      <c r="R169" s="138"/>
      <c r="T169" s="160" t="s">
        <v>5</v>
      </c>
      <c r="U169" s="44" t="s">
        <v>39</v>
      </c>
      <c r="V169" s="36"/>
      <c r="W169" s="177">
        <f t="shared" ref="W169:W176" si="26">V169*K169</f>
        <v>0</v>
      </c>
      <c r="X169" s="177">
        <v>0</v>
      </c>
      <c r="Y169" s="177">
        <f t="shared" ref="Y169:Y176" si="27">X169*K169</f>
        <v>0</v>
      </c>
      <c r="Z169" s="177">
        <v>0</v>
      </c>
      <c r="AA169" s="178">
        <f t="shared" ref="AA169:AA176" si="28">Z169*K169</f>
        <v>0</v>
      </c>
      <c r="AR169" s="18" t="s">
        <v>175</v>
      </c>
      <c r="AT169" s="18" t="s">
        <v>162</v>
      </c>
      <c r="AU169" s="18" t="s">
        <v>88</v>
      </c>
      <c r="AY169" s="18" t="s">
        <v>170</v>
      </c>
      <c r="BE169" s="113">
        <f t="shared" ref="BE169:BE176" si="29">IF(U169="základná",N169,0)</f>
        <v>0</v>
      </c>
      <c r="BF169" s="113">
        <f t="shared" ref="BF169:BF176" si="30">IF(U169="znížená",N169,0)</f>
        <v>0</v>
      </c>
      <c r="BG169" s="113">
        <f t="shared" ref="BG169:BG176" si="31">IF(U169="zákl. prenesená",N169,0)</f>
        <v>0</v>
      </c>
      <c r="BH169" s="113">
        <f t="shared" ref="BH169:BH176" si="32">IF(U169="zníž. prenesená",N169,0)</f>
        <v>0</v>
      </c>
      <c r="BI169" s="113">
        <f t="shared" ref="BI169:BI176" si="33">IF(U169="nulová",N169,0)</f>
        <v>0</v>
      </c>
      <c r="BJ169" s="18" t="s">
        <v>88</v>
      </c>
      <c r="BK169" s="155">
        <f t="shared" ref="BK169:BK176" si="34">ROUND(L169*K169,3)</f>
        <v>0</v>
      </c>
      <c r="BL169" s="18" t="s">
        <v>175</v>
      </c>
      <c r="BM169" s="18" t="s">
        <v>917</v>
      </c>
    </row>
    <row r="170" spans="2:65" s="1" customFormat="1" ht="44.25" customHeight="1">
      <c r="B170" s="135"/>
      <c r="C170" s="174" t="s">
        <v>492</v>
      </c>
      <c r="D170" s="174" t="s">
        <v>162</v>
      </c>
      <c r="E170" s="175" t="s">
        <v>1356</v>
      </c>
      <c r="F170" s="262" t="s">
        <v>1357</v>
      </c>
      <c r="G170" s="262"/>
      <c r="H170" s="262"/>
      <c r="I170" s="262"/>
      <c r="J170" s="176" t="s">
        <v>180</v>
      </c>
      <c r="K170" s="159">
        <v>539</v>
      </c>
      <c r="L170" s="249">
        <v>0</v>
      </c>
      <c r="M170" s="249"/>
      <c r="N170" s="263">
        <f t="shared" si="25"/>
        <v>0</v>
      </c>
      <c r="O170" s="263"/>
      <c r="P170" s="263"/>
      <c r="Q170" s="263"/>
      <c r="R170" s="138"/>
      <c r="T170" s="160" t="s">
        <v>5</v>
      </c>
      <c r="U170" s="44" t="s">
        <v>39</v>
      </c>
      <c r="V170" s="36"/>
      <c r="W170" s="177">
        <f t="shared" si="26"/>
        <v>0</v>
      </c>
      <c r="X170" s="177">
        <v>0</v>
      </c>
      <c r="Y170" s="177">
        <f t="shared" si="27"/>
        <v>0</v>
      </c>
      <c r="Z170" s="177">
        <v>0</v>
      </c>
      <c r="AA170" s="178">
        <f t="shared" si="28"/>
        <v>0</v>
      </c>
      <c r="AR170" s="18" t="s">
        <v>175</v>
      </c>
      <c r="AT170" s="18" t="s">
        <v>162</v>
      </c>
      <c r="AU170" s="18" t="s">
        <v>88</v>
      </c>
      <c r="AY170" s="18" t="s">
        <v>170</v>
      </c>
      <c r="BE170" s="113">
        <f t="shared" si="29"/>
        <v>0</v>
      </c>
      <c r="BF170" s="113">
        <f t="shared" si="30"/>
        <v>0</v>
      </c>
      <c r="BG170" s="113">
        <f t="shared" si="31"/>
        <v>0</v>
      </c>
      <c r="BH170" s="113">
        <f t="shared" si="32"/>
        <v>0</v>
      </c>
      <c r="BI170" s="113">
        <f t="shared" si="33"/>
        <v>0</v>
      </c>
      <c r="BJ170" s="18" t="s">
        <v>88</v>
      </c>
      <c r="BK170" s="155">
        <f t="shared" si="34"/>
        <v>0</v>
      </c>
      <c r="BL170" s="18" t="s">
        <v>175</v>
      </c>
      <c r="BM170" s="18" t="s">
        <v>920</v>
      </c>
    </row>
    <row r="171" spans="2:65" s="1" customFormat="1" ht="31.5" customHeight="1">
      <c r="B171" s="135"/>
      <c r="C171" s="174" t="s">
        <v>611</v>
      </c>
      <c r="D171" s="174" t="s">
        <v>162</v>
      </c>
      <c r="E171" s="175" t="s">
        <v>1358</v>
      </c>
      <c r="F171" s="262" t="s">
        <v>1359</v>
      </c>
      <c r="G171" s="262"/>
      <c r="H171" s="262"/>
      <c r="I171" s="262"/>
      <c r="J171" s="176" t="s">
        <v>174</v>
      </c>
      <c r="K171" s="159">
        <v>18</v>
      </c>
      <c r="L171" s="249">
        <v>0</v>
      </c>
      <c r="M171" s="249"/>
      <c r="N171" s="263">
        <f t="shared" si="25"/>
        <v>0</v>
      </c>
      <c r="O171" s="263"/>
      <c r="P171" s="263"/>
      <c r="Q171" s="263"/>
      <c r="R171" s="138"/>
      <c r="T171" s="160" t="s">
        <v>5</v>
      </c>
      <c r="U171" s="44" t="s">
        <v>39</v>
      </c>
      <c r="V171" s="36"/>
      <c r="W171" s="177">
        <f t="shared" si="26"/>
        <v>0</v>
      </c>
      <c r="X171" s="177">
        <v>0</v>
      </c>
      <c r="Y171" s="177">
        <f t="shared" si="27"/>
        <v>0</v>
      </c>
      <c r="Z171" s="177">
        <v>0</v>
      </c>
      <c r="AA171" s="178">
        <f t="shared" si="28"/>
        <v>0</v>
      </c>
      <c r="AR171" s="18" t="s">
        <v>175</v>
      </c>
      <c r="AT171" s="18" t="s">
        <v>162</v>
      </c>
      <c r="AU171" s="18" t="s">
        <v>88</v>
      </c>
      <c r="AY171" s="18" t="s">
        <v>170</v>
      </c>
      <c r="BE171" s="113">
        <f t="shared" si="29"/>
        <v>0</v>
      </c>
      <c r="BF171" s="113">
        <f t="shared" si="30"/>
        <v>0</v>
      </c>
      <c r="BG171" s="113">
        <f t="shared" si="31"/>
        <v>0</v>
      </c>
      <c r="BH171" s="113">
        <f t="shared" si="32"/>
        <v>0</v>
      </c>
      <c r="BI171" s="113">
        <f t="shared" si="33"/>
        <v>0</v>
      </c>
      <c r="BJ171" s="18" t="s">
        <v>88</v>
      </c>
      <c r="BK171" s="155">
        <f t="shared" si="34"/>
        <v>0</v>
      </c>
      <c r="BL171" s="18" t="s">
        <v>175</v>
      </c>
      <c r="BM171" s="18" t="s">
        <v>923</v>
      </c>
    </row>
    <row r="172" spans="2:65" s="1" customFormat="1" ht="44.25" customHeight="1">
      <c r="B172" s="135"/>
      <c r="C172" s="174" t="s">
        <v>615</v>
      </c>
      <c r="D172" s="174" t="s">
        <v>162</v>
      </c>
      <c r="E172" s="175" t="s">
        <v>1360</v>
      </c>
      <c r="F172" s="262" t="s">
        <v>1361</v>
      </c>
      <c r="G172" s="262"/>
      <c r="H172" s="262"/>
      <c r="I172" s="262"/>
      <c r="J172" s="176" t="s">
        <v>180</v>
      </c>
      <c r="K172" s="159">
        <v>539</v>
      </c>
      <c r="L172" s="249">
        <v>0</v>
      </c>
      <c r="M172" s="249"/>
      <c r="N172" s="263">
        <f t="shared" si="25"/>
        <v>0</v>
      </c>
      <c r="O172" s="263"/>
      <c r="P172" s="263"/>
      <c r="Q172" s="263"/>
      <c r="R172" s="138"/>
      <c r="T172" s="160" t="s">
        <v>5</v>
      </c>
      <c r="U172" s="44" t="s">
        <v>39</v>
      </c>
      <c r="V172" s="36"/>
      <c r="W172" s="177">
        <f t="shared" si="26"/>
        <v>0</v>
      </c>
      <c r="X172" s="177">
        <v>0</v>
      </c>
      <c r="Y172" s="177">
        <f t="shared" si="27"/>
        <v>0</v>
      </c>
      <c r="Z172" s="177">
        <v>0</v>
      </c>
      <c r="AA172" s="178">
        <f t="shared" si="28"/>
        <v>0</v>
      </c>
      <c r="AR172" s="18" t="s">
        <v>175</v>
      </c>
      <c r="AT172" s="18" t="s">
        <v>162</v>
      </c>
      <c r="AU172" s="18" t="s">
        <v>88</v>
      </c>
      <c r="AY172" s="18" t="s">
        <v>170</v>
      </c>
      <c r="BE172" s="113">
        <f t="shared" si="29"/>
        <v>0</v>
      </c>
      <c r="BF172" s="113">
        <f t="shared" si="30"/>
        <v>0</v>
      </c>
      <c r="BG172" s="113">
        <f t="shared" si="31"/>
        <v>0</v>
      </c>
      <c r="BH172" s="113">
        <f t="shared" si="32"/>
        <v>0</v>
      </c>
      <c r="BI172" s="113">
        <f t="shared" si="33"/>
        <v>0</v>
      </c>
      <c r="BJ172" s="18" t="s">
        <v>88</v>
      </c>
      <c r="BK172" s="155">
        <f t="shared" si="34"/>
        <v>0</v>
      </c>
      <c r="BL172" s="18" t="s">
        <v>175</v>
      </c>
      <c r="BM172" s="18" t="s">
        <v>926</v>
      </c>
    </row>
    <row r="173" spans="2:65" s="1" customFormat="1" ht="22.5" customHeight="1">
      <c r="B173" s="135"/>
      <c r="C173" s="179" t="s">
        <v>539</v>
      </c>
      <c r="D173" s="179" t="s">
        <v>280</v>
      </c>
      <c r="E173" s="180" t="s">
        <v>1362</v>
      </c>
      <c r="F173" s="273" t="s">
        <v>1363</v>
      </c>
      <c r="G173" s="273"/>
      <c r="H173" s="273"/>
      <c r="I173" s="273"/>
      <c r="J173" s="181" t="s">
        <v>189</v>
      </c>
      <c r="K173" s="182">
        <v>53.9</v>
      </c>
      <c r="L173" s="274">
        <v>0</v>
      </c>
      <c r="M173" s="274"/>
      <c r="N173" s="275">
        <f t="shared" si="25"/>
        <v>0</v>
      </c>
      <c r="O173" s="263"/>
      <c r="P173" s="263"/>
      <c r="Q173" s="263"/>
      <c r="R173" s="138"/>
      <c r="T173" s="160" t="s">
        <v>5</v>
      </c>
      <c r="U173" s="44" t="s">
        <v>39</v>
      </c>
      <c r="V173" s="36"/>
      <c r="W173" s="177">
        <f t="shared" si="26"/>
        <v>0</v>
      </c>
      <c r="X173" s="177">
        <v>0</v>
      </c>
      <c r="Y173" s="177">
        <f t="shared" si="27"/>
        <v>0</v>
      </c>
      <c r="Z173" s="177">
        <v>0</v>
      </c>
      <c r="AA173" s="178">
        <f t="shared" si="28"/>
        <v>0</v>
      </c>
      <c r="AR173" s="18" t="s">
        <v>230</v>
      </c>
      <c r="AT173" s="18" t="s">
        <v>280</v>
      </c>
      <c r="AU173" s="18" t="s">
        <v>88</v>
      </c>
      <c r="AY173" s="18" t="s">
        <v>170</v>
      </c>
      <c r="BE173" s="113">
        <f t="shared" si="29"/>
        <v>0</v>
      </c>
      <c r="BF173" s="113">
        <f t="shared" si="30"/>
        <v>0</v>
      </c>
      <c r="BG173" s="113">
        <f t="shared" si="31"/>
        <v>0</v>
      </c>
      <c r="BH173" s="113">
        <f t="shared" si="32"/>
        <v>0</v>
      </c>
      <c r="BI173" s="113">
        <f t="shared" si="33"/>
        <v>0</v>
      </c>
      <c r="BJ173" s="18" t="s">
        <v>88</v>
      </c>
      <c r="BK173" s="155">
        <f t="shared" si="34"/>
        <v>0</v>
      </c>
      <c r="BL173" s="18" t="s">
        <v>175</v>
      </c>
      <c r="BM173" s="18" t="s">
        <v>929</v>
      </c>
    </row>
    <row r="174" spans="2:65" s="1" customFormat="1" ht="22.5" customHeight="1">
      <c r="B174" s="135"/>
      <c r="C174" s="179" t="s">
        <v>523</v>
      </c>
      <c r="D174" s="179" t="s">
        <v>280</v>
      </c>
      <c r="E174" s="180" t="s">
        <v>1364</v>
      </c>
      <c r="F174" s="273" t="s">
        <v>1365</v>
      </c>
      <c r="G174" s="273"/>
      <c r="H174" s="273"/>
      <c r="I174" s="273"/>
      <c r="J174" s="181" t="s">
        <v>174</v>
      </c>
      <c r="K174" s="182">
        <v>1078</v>
      </c>
      <c r="L174" s="274">
        <v>0</v>
      </c>
      <c r="M174" s="274"/>
      <c r="N174" s="275">
        <f t="shared" si="25"/>
        <v>0</v>
      </c>
      <c r="O174" s="263"/>
      <c r="P174" s="263"/>
      <c r="Q174" s="263"/>
      <c r="R174" s="138"/>
      <c r="T174" s="160" t="s">
        <v>5</v>
      </c>
      <c r="U174" s="44" t="s">
        <v>39</v>
      </c>
      <c r="V174" s="36"/>
      <c r="W174" s="177">
        <f t="shared" si="26"/>
        <v>0</v>
      </c>
      <c r="X174" s="177">
        <v>0</v>
      </c>
      <c r="Y174" s="177">
        <f t="shared" si="27"/>
        <v>0</v>
      </c>
      <c r="Z174" s="177">
        <v>0</v>
      </c>
      <c r="AA174" s="178">
        <f t="shared" si="28"/>
        <v>0</v>
      </c>
      <c r="AR174" s="18" t="s">
        <v>230</v>
      </c>
      <c r="AT174" s="18" t="s">
        <v>280</v>
      </c>
      <c r="AU174" s="18" t="s">
        <v>88</v>
      </c>
      <c r="AY174" s="18" t="s">
        <v>170</v>
      </c>
      <c r="BE174" s="113">
        <f t="shared" si="29"/>
        <v>0</v>
      </c>
      <c r="BF174" s="113">
        <f t="shared" si="30"/>
        <v>0</v>
      </c>
      <c r="BG174" s="113">
        <f t="shared" si="31"/>
        <v>0</v>
      </c>
      <c r="BH174" s="113">
        <f t="shared" si="32"/>
        <v>0</v>
      </c>
      <c r="BI174" s="113">
        <f t="shared" si="33"/>
        <v>0</v>
      </c>
      <c r="BJ174" s="18" t="s">
        <v>88</v>
      </c>
      <c r="BK174" s="155">
        <f t="shared" si="34"/>
        <v>0</v>
      </c>
      <c r="BL174" s="18" t="s">
        <v>175</v>
      </c>
      <c r="BM174" s="18" t="s">
        <v>930</v>
      </c>
    </row>
    <row r="175" spans="2:65" s="1" customFormat="1" ht="31.5" customHeight="1">
      <c r="B175" s="135"/>
      <c r="C175" s="174" t="s">
        <v>519</v>
      </c>
      <c r="D175" s="174" t="s">
        <v>162</v>
      </c>
      <c r="E175" s="175" t="s">
        <v>1262</v>
      </c>
      <c r="F175" s="262" t="s">
        <v>1263</v>
      </c>
      <c r="G175" s="262"/>
      <c r="H175" s="262"/>
      <c r="I175" s="262"/>
      <c r="J175" s="176" t="s">
        <v>180</v>
      </c>
      <c r="K175" s="159">
        <v>1078</v>
      </c>
      <c r="L175" s="249">
        <v>0</v>
      </c>
      <c r="M175" s="249"/>
      <c r="N175" s="263">
        <f t="shared" si="25"/>
        <v>0</v>
      </c>
      <c r="O175" s="263"/>
      <c r="P175" s="263"/>
      <c r="Q175" s="263"/>
      <c r="R175" s="138"/>
      <c r="T175" s="160" t="s">
        <v>5</v>
      </c>
      <c r="U175" s="44" t="s">
        <v>39</v>
      </c>
      <c r="V175" s="36"/>
      <c r="W175" s="177">
        <f t="shared" si="26"/>
        <v>0</v>
      </c>
      <c r="X175" s="177">
        <v>0</v>
      </c>
      <c r="Y175" s="177">
        <f t="shared" si="27"/>
        <v>0</v>
      </c>
      <c r="Z175" s="177">
        <v>0</v>
      </c>
      <c r="AA175" s="178">
        <f t="shared" si="28"/>
        <v>0</v>
      </c>
      <c r="AR175" s="18" t="s">
        <v>175</v>
      </c>
      <c r="AT175" s="18" t="s">
        <v>162</v>
      </c>
      <c r="AU175" s="18" t="s">
        <v>88</v>
      </c>
      <c r="AY175" s="18" t="s">
        <v>170</v>
      </c>
      <c r="BE175" s="113">
        <f t="shared" si="29"/>
        <v>0</v>
      </c>
      <c r="BF175" s="113">
        <f t="shared" si="30"/>
        <v>0</v>
      </c>
      <c r="BG175" s="113">
        <f t="shared" si="31"/>
        <v>0</v>
      </c>
      <c r="BH175" s="113">
        <f t="shared" si="32"/>
        <v>0</v>
      </c>
      <c r="BI175" s="113">
        <f t="shared" si="33"/>
        <v>0</v>
      </c>
      <c r="BJ175" s="18" t="s">
        <v>88</v>
      </c>
      <c r="BK175" s="155">
        <f t="shared" si="34"/>
        <v>0</v>
      </c>
      <c r="BL175" s="18" t="s">
        <v>175</v>
      </c>
      <c r="BM175" s="18" t="s">
        <v>931</v>
      </c>
    </row>
    <row r="176" spans="2:65" s="1" customFormat="1" ht="22.5" customHeight="1">
      <c r="B176" s="135"/>
      <c r="C176" s="179" t="s">
        <v>533</v>
      </c>
      <c r="D176" s="179" t="s">
        <v>280</v>
      </c>
      <c r="E176" s="180" t="s">
        <v>1366</v>
      </c>
      <c r="F176" s="273" t="s">
        <v>1367</v>
      </c>
      <c r="G176" s="273"/>
      <c r="H176" s="273"/>
      <c r="I176" s="273"/>
      <c r="J176" s="181" t="s">
        <v>180</v>
      </c>
      <c r="K176" s="182">
        <v>1078</v>
      </c>
      <c r="L176" s="274">
        <v>0</v>
      </c>
      <c r="M176" s="274"/>
      <c r="N176" s="275">
        <f t="shared" si="25"/>
        <v>0</v>
      </c>
      <c r="O176" s="263"/>
      <c r="P176" s="263"/>
      <c r="Q176" s="263"/>
      <c r="R176" s="138"/>
      <c r="T176" s="160" t="s">
        <v>5</v>
      </c>
      <c r="U176" s="44" t="s">
        <v>39</v>
      </c>
      <c r="V176" s="36"/>
      <c r="W176" s="177">
        <f t="shared" si="26"/>
        <v>0</v>
      </c>
      <c r="X176" s="177">
        <v>0</v>
      </c>
      <c r="Y176" s="177">
        <f t="shared" si="27"/>
        <v>0</v>
      </c>
      <c r="Z176" s="177">
        <v>0</v>
      </c>
      <c r="AA176" s="178">
        <f t="shared" si="28"/>
        <v>0</v>
      </c>
      <c r="AR176" s="18" t="s">
        <v>230</v>
      </c>
      <c r="AT176" s="18" t="s">
        <v>280</v>
      </c>
      <c r="AU176" s="18" t="s">
        <v>88</v>
      </c>
      <c r="AY176" s="18" t="s">
        <v>170</v>
      </c>
      <c r="BE176" s="113">
        <f t="shared" si="29"/>
        <v>0</v>
      </c>
      <c r="BF176" s="113">
        <f t="shared" si="30"/>
        <v>0</v>
      </c>
      <c r="BG176" s="113">
        <f t="shared" si="31"/>
        <v>0</v>
      </c>
      <c r="BH176" s="113">
        <f t="shared" si="32"/>
        <v>0</v>
      </c>
      <c r="BI176" s="113">
        <f t="shared" si="33"/>
        <v>0</v>
      </c>
      <c r="BJ176" s="18" t="s">
        <v>88</v>
      </c>
      <c r="BK176" s="155">
        <f t="shared" si="34"/>
        <v>0</v>
      </c>
      <c r="BL176" s="18" t="s">
        <v>175</v>
      </c>
      <c r="BM176" s="18" t="s">
        <v>932</v>
      </c>
    </row>
    <row r="177" spans="2:63" s="1" customFormat="1" ht="49.9" customHeight="1">
      <c r="B177" s="35"/>
      <c r="C177" s="36"/>
      <c r="D177" s="153" t="s">
        <v>160</v>
      </c>
      <c r="E177" s="36"/>
      <c r="F177" s="36"/>
      <c r="G177" s="36"/>
      <c r="H177" s="36"/>
      <c r="I177" s="36"/>
      <c r="J177" s="36"/>
      <c r="K177" s="36"/>
      <c r="L177" s="36"/>
      <c r="M177" s="36"/>
      <c r="N177" s="271">
        <f t="shared" ref="N177:N182" si="35">BK177</f>
        <v>0</v>
      </c>
      <c r="O177" s="272"/>
      <c r="P177" s="272"/>
      <c r="Q177" s="272"/>
      <c r="R177" s="37"/>
      <c r="T177" s="154"/>
      <c r="U177" s="36"/>
      <c r="V177" s="36"/>
      <c r="W177" s="36"/>
      <c r="X177" s="36"/>
      <c r="Y177" s="36"/>
      <c r="Z177" s="36"/>
      <c r="AA177" s="74"/>
      <c r="AT177" s="18" t="s">
        <v>71</v>
      </c>
      <c r="AU177" s="18" t="s">
        <v>72</v>
      </c>
      <c r="AY177" s="18" t="s">
        <v>161</v>
      </c>
      <c r="BK177" s="155">
        <f>SUM(BK178:BK182)</f>
        <v>0</v>
      </c>
    </row>
    <row r="178" spans="2:63" s="1" customFormat="1" ht="22.35" customHeight="1">
      <c r="B178" s="35"/>
      <c r="C178" s="156" t="s">
        <v>5</v>
      </c>
      <c r="D178" s="156" t="s">
        <v>162</v>
      </c>
      <c r="E178" s="157" t="s">
        <v>5</v>
      </c>
      <c r="F178" s="248" t="s">
        <v>5</v>
      </c>
      <c r="G178" s="248"/>
      <c r="H178" s="248"/>
      <c r="I178" s="248"/>
      <c r="J178" s="158" t="s">
        <v>5</v>
      </c>
      <c r="K178" s="159"/>
      <c r="L178" s="249"/>
      <c r="M178" s="250"/>
      <c r="N178" s="250">
        <f t="shared" si="35"/>
        <v>0</v>
      </c>
      <c r="O178" s="250"/>
      <c r="P178" s="250"/>
      <c r="Q178" s="250"/>
      <c r="R178" s="37"/>
      <c r="T178" s="160" t="s">
        <v>5</v>
      </c>
      <c r="U178" s="161" t="s">
        <v>39</v>
      </c>
      <c r="V178" s="36"/>
      <c r="W178" s="36"/>
      <c r="X178" s="36"/>
      <c r="Y178" s="36"/>
      <c r="Z178" s="36"/>
      <c r="AA178" s="74"/>
      <c r="AT178" s="18" t="s">
        <v>161</v>
      </c>
      <c r="AU178" s="18" t="s">
        <v>77</v>
      </c>
      <c r="AY178" s="18" t="s">
        <v>161</v>
      </c>
      <c r="BE178" s="113">
        <f>IF(U178="základná",N178,0)</f>
        <v>0</v>
      </c>
      <c r="BF178" s="113">
        <f>IF(U178="znížená",N178,0)</f>
        <v>0</v>
      </c>
      <c r="BG178" s="113">
        <f>IF(U178="zákl. prenesená",N178,0)</f>
        <v>0</v>
      </c>
      <c r="BH178" s="113">
        <f>IF(U178="zníž. prenesená",N178,0)</f>
        <v>0</v>
      </c>
      <c r="BI178" s="113">
        <f>IF(U178="nulová",N178,0)</f>
        <v>0</v>
      </c>
      <c r="BJ178" s="18" t="s">
        <v>88</v>
      </c>
      <c r="BK178" s="155">
        <f>L178*K178</f>
        <v>0</v>
      </c>
    </row>
    <row r="179" spans="2:63" s="1" customFormat="1" ht="22.35" customHeight="1">
      <c r="B179" s="35"/>
      <c r="C179" s="156" t="s">
        <v>5</v>
      </c>
      <c r="D179" s="156" t="s">
        <v>162</v>
      </c>
      <c r="E179" s="157" t="s">
        <v>5</v>
      </c>
      <c r="F179" s="248" t="s">
        <v>5</v>
      </c>
      <c r="G179" s="248"/>
      <c r="H179" s="248"/>
      <c r="I179" s="248"/>
      <c r="J179" s="158" t="s">
        <v>5</v>
      </c>
      <c r="K179" s="159"/>
      <c r="L179" s="249"/>
      <c r="M179" s="250"/>
      <c r="N179" s="250">
        <f t="shared" si="35"/>
        <v>0</v>
      </c>
      <c r="O179" s="250"/>
      <c r="P179" s="250"/>
      <c r="Q179" s="250"/>
      <c r="R179" s="37"/>
      <c r="T179" s="160" t="s">
        <v>5</v>
      </c>
      <c r="U179" s="161" t="s">
        <v>39</v>
      </c>
      <c r="V179" s="36"/>
      <c r="W179" s="36"/>
      <c r="X179" s="36"/>
      <c r="Y179" s="36"/>
      <c r="Z179" s="36"/>
      <c r="AA179" s="74"/>
      <c r="AT179" s="18" t="s">
        <v>161</v>
      </c>
      <c r="AU179" s="18" t="s">
        <v>77</v>
      </c>
      <c r="AY179" s="18" t="s">
        <v>161</v>
      </c>
      <c r="BE179" s="113">
        <f>IF(U179="základná",N179,0)</f>
        <v>0</v>
      </c>
      <c r="BF179" s="113">
        <f>IF(U179="znížená",N179,0)</f>
        <v>0</v>
      </c>
      <c r="BG179" s="113">
        <f>IF(U179="zákl. prenesená",N179,0)</f>
        <v>0</v>
      </c>
      <c r="BH179" s="113">
        <f>IF(U179="zníž. prenesená",N179,0)</f>
        <v>0</v>
      </c>
      <c r="BI179" s="113">
        <f>IF(U179="nulová",N179,0)</f>
        <v>0</v>
      </c>
      <c r="BJ179" s="18" t="s">
        <v>88</v>
      </c>
      <c r="BK179" s="155">
        <f>L179*K179</f>
        <v>0</v>
      </c>
    </row>
    <row r="180" spans="2:63" s="1" customFormat="1" ht="22.35" customHeight="1">
      <c r="B180" s="35"/>
      <c r="C180" s="156" t="s">
        <v>5</v>
      </c>
      <c r="D180" s="156" t="s">
        <v>162</v>
      </c>
      <c r="E180" s="157" t="s">
        <v>5</v>
      </c>
      <c r="F180" s="248" t="s">
        <v>5</v>
      </c>
      <c r="G180" s="248"/>
      <c r="H180" s="248"/>
      <c r="I180" s="248"/>
      <c r="J180" s="158" t="s">
        <v>5</v>
      </c>
      <c r="K180" s="159"/>
      <c r="L180" s="249"/>
      <c r="M180" s="250"/>
      <c r="N180" s="250">
        <f t="shared" si="35"/>
        <v>0</v>
      </c>
      <c r="O180" s="250"/>
      <c r="P180" s="250"/>
      <c r="Q180" s="250"/>
      <c r="R180" s="37"/>
      <c r="T180" s="160" t="s">
        <v>5</v>
      </c>
      <c r="U180" s="161" t="s">
        <v>39</v>
      </c>
      <c r="V180" s="36"/>
      <c r="W180" s="36"/>
      <c r="X180" s="36"/>
      <c r="Y180" s="36"/>
      <c r="Z180" s="36"/>
      <c r="AA180" s="74"/>
      <c r="AT180" s="18" t="s">
        <v>161</v>
      </c>
      <c r="AU180" s="18" t="s">
        <v>77</v>
      </c>
      <c r="AY180" s="18" t="s">
        <v>161</v>
      </c>
      <c r="BE180" s="113">
        <f>IF(U180="základná",N180,0)</f>
        <v>0</v>
      </c>
      <c r="BF180" s="113">
        <f>IF(U180="znížená",N180,0)</f>
        <v>0</v>
      </c>
      <c r="BG180" s="113">
        <f>IF(U180="zákl. prenesená",N180,0)</f>
        <v>0</v>
      </c>
      <c r="BH180" s="113">
        <f>IF(U180="zníž. prenesená",N180,0)</f>
        <v>0</v>
      </c>
      <c r="BI180" s="113">
        <f>IF(U180="nulová",N180,0)</f>
        <v>0</v>
      </c>
      <c r="BJ180" s="18" t="s">
        <v>88</v>
      </c>
      <c r="BK180" s="155">
        <f>L180*K180</f>
        <v>0</v>
      </c>
    </row>
    <row r="181" spans="2:63" s="1" customFormat="1" ht="22.35" customHeight="1">
      <c r="B181" s="35"/>
      <c r="C181" s="156" t="s">
        <v>5</v>
      </c>
      <c r="D181" s="156" t="s">
        <v>162</v>
      </c>
      <c r="E181" s="157" t="s">
        <v>5</v>
      </c>
      <c r="F181" s="248" t="s">
        <v>5</v>
      </c>
      <c r="G181" s="248"/>
      <c r="H181" s="248"/>
      <c r="I181" s="248"/>
      <c r="J181" s="158" t="s">
        <v>5</v>
      </c>
      <c r="K181" s="159"/>
      <c r="L181" s="249"/>
      <c r="M181" s="250"/>
      <c r="N181" s="250">
        <f t="shared" si="35"/>
        <v>0</v>
      </c>
      <c r="O181" s="250"/>
      <c r="P181" s="250"/>
      <c r="Q181" s="250"/>
      <c r="R181" s="37"/>
      <c r="T181" s="160" t="s">
        <v>5</v>
      </c>
      <c r="U181" s="161" t="s">
        <v>39</v>
      </c>
      <c r="V181" s="36"/>
      <c r="W181" s="36"/>
      <c r="X181" s="36"/>
      <c r="Y181" s="36"/>
      <c r="Z181" s="36"/>
      <c r="AA181" s="74"/>
      <c r="AT181" s="18" t="s">
        <v>161</v>
      </c>
      <c r="AU181" s="18" t="s">
        <v>77</v>
      </c>
      <c r="AY181" s="18" t="s">
        <v>161</v>
      </c>
      <c r="BE181" s="113">
        <f>IF(U181="základná",N181,0)</f>
        <v>0</v>
      </c>
      <c r="BF181" s="113">
        <f>IF(U181="znížená",N181,0)</f>
        <v>0</v>
      </c>
      <c r="BG181" s="113">
        <f>IF(U181="zákl. prenesená",N181,0)</f>
        <v>0</v>
      </c>
      <c r="BH181" s="113">
        <f>IF(U181="zníž. prenesená",N181,0)</f>
        <v>0</v>
      </c>
      <c r="BI181" s="113">
        <f>IF(U181="nulová",N181,0)</f>
        <v>0</v>
      </c>
      <c r="BJ181" s="18" t="s">
        <v>88</v>
      </c>
      <c r="BK181" s="155">
        <f>L181*K181</f>
        <v>0</v>
      </c>
    </row>
    <row r="182" spans="2:63" s="1" customFormat="1" ht="22.35" customHeight="1">
      <c r="B182" s="35"/>
      <c r="C182" s="156" t="s">
        <v>5</v>
      </c>
      <c r="D182" s="156" t="s">
        <v>162</v>
      </c>
      <c r="E182" s="157" t="s">
        <v>5</v>
      </c>
      <c r="F182" s="248" t="s">
        <v>5</v>
      </c>
      <c r="G182" s="248"/>
      <c r="H182" s="248"/>
      <c r="I182" s="248"/>
      <c r="J182" s="158" t="s">
        <v>5</v>
      </c>
      <c r="K182" s="159"/>
      <c r="L182" s="249"/>
      <c r="M182" s="250"/>
      <c r="N182" s="250">
        <f t="shared" si="35"/>
        <v>0</v>
      </c>
      <c r="O182" s="250"/>
      <c r="P182" s="250"/>
      <c r="Q182" s="250"/>
      <c r="R182" s="37"/>
      <c r="T182" s="160" t="s">
        <v>5</v>
      </c>
      <c r="U182" s="161" t="s">
        <v>39</v>
      </c>
      <c r="V182" s="56"/>
      <c r="W182" s="56"/>
      <c r="X182" s="56"/>
      <c r="Y182" s="56"/>
      <c r="Z182" s="56"/>
      <c r="AA182" s="58"/>
      <c r="AT182" s="18" t="s">
        <v>161</v>
      </c>
      <c r="AU182" s="18" t="s">
        <v>77</v>
      </c>
      <c r="AY182" s="18" t="s">
        <v>161</v>
      </c>
      <c r="BE182" s="113">
        <f>IF(U182="základná",N182,0)</f>
        <v>0</v>
      </c>
      <c r="BF182" s="113">
        <f>IF(U182="znížená",N182,0)</f>
        <v>0</v>
      </c>
      <c r="BG182" s="113">
        <f>IF(U182="zákl. prenesená",N182,0)</f>
        <v>0</v>
      </c>
      <c r="BH182" s="113">
        <f>IF(U182="zníž. prenesená",N182,0)</f>
        <v>0</v>
      </c>
      <c r="BI182" s="113">
        <f>IF(U182="nulová",N182,0)</f>
        <v>0</v>
      </c>
      <c r="BJ182" s="18" t="s">
        <v>88</v>
      </c>
      <c r="BK182" s="155">
        <f>L182*K182</f>
        <v>0</v>
      </c>
    </row>
    <row r="183" spans="2:63" s="1" customFormat="1" ht="6.95" customHeight="1">
      <c r="B183" s="59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1"/>
    </row>
  </sheetData>
  <mergeCells count="244">
    <mergeCell ref="H1:K1"/>
    <mergeCell ref="S2:AC2"/>
    <mergeCell ref="F181:I181"/>
    <mergeCell ref="L181:M181"/>
    <mergeCell ref="N181:Q181"/>
    <mergeCell ref="F182:I182"/>
    <mergeCell ref="L182:M182"/>
    <mergeCell ref="N182:Q182"/>
    <mergeCell ref="N120:Q120"/>
    <mergeCell ref="N121:Q121"/>
    <mergeCell ref="N122:Q122"/>
    <mergeCell ref="N146:Q146"/>
    <mergeCell ref="N168:Q168"/>
    <mergeCell ref="N177:Q177"/>
    <mergeCell ref="F178:I178"/>
    <mergeCell ref="L178:M178"/>
    <mergeCell ref="N178:Q178"/>
    <mergeCell ref="F179:I179"/>
    <mergeCell ref="L179:M179"/>
    <mergeCell ref="N179:Q179"/>
    <mergeCell ref="F180:I180"/>
    <mergeCell ref="L180:M180"/>
    <mergeCell ref="N180:Q180"/>
    <mergeCell ref="F174:I174"/>
    <mergeCell ref="L174:M174"/>
    <mergeCell ref="N174:Q174"/>
    <mergeCell ref="F175:I175"/>
    <mergeCell ref="L175:M175"/>
    <mergeCell ref="N175:Q175"/>
    <mergeCell ref="F176:I176"/>
    <mergeCell ref="L176:M176"/>
    <mergeCell ref="N176:Q176"/>
    <mergeCell ref="F171:I171"/>
    <mergeCell ref="L171:M171"/>
    <mergeCell ref="N171:Q171"/>
    <mergeCell ref="F172:I172"/>
    <mergeCell ref="L172:M172"/>
    <mergeCell ref="N172:Q172"/>
    <mergeCell ref="F173:I173"/>
    <mergeCell ref="L173:M173"/>
    <mergeCell ref="N173:Q173"/>
    <mergeCell ref="F167:I167"/>
    <mergeCell ref="L167:M167"/>
    <mergeCell ref="N167:Q167"/>
    <mergeCell ref="F169:I169"/>
    <mergeCell ref="L169:M169"/>
    <mergeCell ref="N169:Q169"/>
    <mergeCell ref="F170:I170"/>
    <mergeCell ref="L170:M170"/>
    <mergeCell ref="N170:Q170"/>
    <mergeCell ref="F164:I164"/>
    <mergeCell ref="L164:M164"/>
    <mergeCell ref="N164:Q164"/>
    <mergeCell ref="F165:I165"/>
    <mergeCell ref="L165:M165"/>
    <mergeCell ref="N165:Q165"/>
    <mergeCell ref="F166:I166"/>
    <mergeCell ref="L166:M166"/>
    <mergeCell ref="N166:Q166"/>
    <mergeCell ref="F161:I161"/>
    <mergeCell ref="L161:M161"/>
    <mergeCell ref="N161:Q161"/>
    <mergeCell ref="F162:I162"/>
    <mergeCell ref="L162:M162"/>
    <mergeCell ref="N162:Q162"/>
    <mergeCell ref="F163:I163"/>
    <mergeCell ref="L163:M163"/>
    <mergeCell ref="N163:Q163"/>
    <mergeCell ref="F158:I158"/>
    <mergeCell ref="L158:M158"/>
    <mergeCell ref="N158:Q158"/>
    <mergeCell ref="F159:I159"/>
    <mergeCell ref="L159:M159"/>
    <mergeCell ref="N159:Q159"/>
    <mergeCell ref="F160:I160"/>
    <mergeCell ref="L160:M160"/>
    <mergeCell ref="N160:Q160"/>
    <mergeCell ref="F155:I155"/>
    <mergeCell ref="L155:M155"/>
    <mergeCell ref="N155:Q155"/>
    <mergeCell ref="F156:I156"/>
    <mergeCell ref="L156:M156"/>
    <mergeCell ref="N156:Q156"/>
    <mergeCell ref="F157:I157"/>
    <mergeCell ref="L157:M157"/>
    <mergeCell ref="N157:Q157"/>
    <mergeCell ref="F152:I152"/>
    <mergeCell ref="L152:M152"/>
    <mergeCell ref="N152:Q152"/>
    <mergeCell ref="F153:I153"/>
    <mergeCell ref="L153:M153"/>
    <mergeCell ref="N153:Q153"/>
    <mergeCell ref="F154:I154"/>
    <mergeCell ref="L154:M154"/>
    <mergeCell ref="N154:Q154"/>
    <mergeCell ref="F149:I149"/>
    <mergeCell ref="L149:M149"/>
    <mergeCell ref="N149:Q149"/>
    <mergeCell ref="F150:I150"/>
    <mergeCell ref="L150:M150"/>
    <mergeCell ref="N150:Q150"/>
    <mergeCell ref="F151:I151"/>
    <mergeCell ref="L151:M151"/>
    <mergeCell ref="N151:Q151"/>
    <mergeCell ref="F145:I145"/>
    <mergeCell ref="L145:M145"/>
    <mergeCell ref="N145:Q145"/>
    <mergeCell ref="F147:I147"/>
    <mergeCell ref="L147:M147"/>
    <mergeCell ref="N147:Q147"/>
    <mergeCell ref="F148:I148"/>
    <mergeCell ref="L148:M148"/>
    <mergeCell ref="N148:Q148"/>
    <mergeCell ref="F142:I142"/>
    <mergeCell ref="L142:M142"/>
    <mergeCell ref="N142:Q142"/>
    <mergeCell ref="F143:I143"/>
    <mergeCell ref="L143:M143"/>
    <mergeCell ref="N143:Q143"/>
    <mergeCell ref="F144:I144"/>
    <mergeCell ref="L144:M144"/>
    <mergeCell ref="N144:Q144"/>
    <mergeCell ref="F139:I139"/>
    <mergeCell ref="L139:M139"/>
    <mergeCell ref="N139:Q139"/>
    <mergeCell ref="F140:I140"/>
    <mergeCell ref="L140:M140"/>
    <mergeCell ref="N140:Q140"/>
    <mergeCell ref="F141:I141"/>
    <mergeCell ref="L141:M141"/>
    <mergeCell ref="N141:Q141"/>
    <mergeCell ref="F136:I136"/>
    <mergeCell ref="L136:M136"/>
    <mergeCell ref="N136:Q136"/>
    <mergeCell ref="F137:I137"/>
    <mergeCell ref="L137:M137"/>
    <mergeCell ref="N137:Q137"/>
    <mergeCell ref="F138:I138"/>
    <mergeCell ref="L138:M138"/>
    <mergeCell ref="N138:Q138"/>
    <mergeCell ref="F133:I133"/>
    <mergeCell ref="L133:M133"/>
    <mergeCell ref="N133:Q133"/>
    <mergeCell ref="F134:I134"/>
    <mergeCell ref="L134:M134"/>
    <mergeCell ref="N134:Q134"/>
    <mergeCell ref="F135:I135"/>
    <mergeCell ref="L135:M135"/>
    <mergeCell ref="N135:Q135"/>
    <mergeCell ref="F130:I130"/>
    <mergeCell ref="L130:M130"/>
    <mergeCell ref="N130:Q130"/>
    <mergeCell ref="F131:I131"/>
    <mergeCell ref="L131:M131"/>
    <mergeCell ref="N131:Q131"/>
    <mergeCell ref="F132:I132"/>
    <mergeCell ref="L132:M132"/>
    <mergeCell ref="N132:Q132"/>
    <mergeCell ref="F127:I127"/>
    <mergeCell ref="L127:M127"/>
    <mergeCell ref="N127:Q127"/>
    <mergeCell ref="F128:I128"/>
    <mergeCell ref="L128:M128"/>
    <mergeCell ref="N128:Q128"/>
    <mergeCell ref="F129:I129"/>
    <mergeCell ref="L129:M129"/>
    <mergeCell ref="N129:Q129"/>
    <mergeCell ref="F124:I124"/>
    <mergeCell ref="L124:M124"/>
    <mergeCell ref="N124:Q124"/>
    <mergeCell ref="F125:I125"/>
    <mergeCell ref="L125:M125"/>
    <mergeCell ref="N125:Q125"/>
    <mergeCell ref="F126:I126"/>
    <mergeCell ref="L126:M126"/>
    <mergeCell ref="N126:Q126"/>
    <mergeCell ref="F111:P111"/>
    <mergeCell ref="F112:P112"/>
    <mergeCell ref="M114:P114"/>
    <mergeCell ref="M116:Q116"/>
    <mergeCell ref="M117:Q117"/>
    <mergeCell ref="F119:I119"/>
    <mergeCell ref="L119:M119"/>
    <mergeCell ref="N119:Q119"/>
    <mergeCell ref="F123:I123"/>
    <mergeCell ref="L123:M123"/>
    <mergeCell ref="N123:Q123"/>
    <mergeCell ref="D98:H98"/>
    <mergeCell ref="N98:Q98"/>
    <mergeCell ref="D99:H99"/>
    <mergeCell ref="N99:Q99"/>
    <mergeCell ref="D100:H100"/>
    <mergeCell ref="N100:Q100"/>
    <mergeCell ref="N101:Q101"/>
    <mergeCell ref="L103:Q103"/>
    <mergeCell ref="C109:Q109"/>
    <mergeCell ref="N89:Q89"/>
    <mergeCell ref="N90:Q90"/>
    <mergeCell ref="N91:Q91"/>
    <mergeCell ref="N92:Q92"/>
    <mergeCell ref="N93:Q93"/>
    <mergeCell ref="N95:Q95"/>
    <mergeCell ref="D96:H96"/>
    <mergeCell ref="N96:Q96"/>
    <mergeCell ref="D97:H97"/>
    <mergeCell ref="N97:Q97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dataValidations count="2">
    <dataValidation type="list" allowBlank="1" showInputMessage="1" showErrorMessage="1" error="Povolené sú hodnoty K, M." sqref="D178:D183">
      <formula1>"K, M"</formula1>
    </dataValidation>
    <dataValidation type="list" allowBlank="1" showInputMessage="1" showErrorMessage="1" error="Povolené sú hodnoty základná, znížená, nulová." sqref="U178:U183">
      <formula1>"základná, znížená, nulová"</formula1>
    </dataValidation>
  </dataValidations>
  <hyperlinks>
    <hyperlink ref="F1:G1" location="C2" display="1) Krycí list rozpočtu"/>
    <hyperlink ref="H1:K1" location="C86" display="2) Rekapitulácia rozpočtu"/>
    <hyperlink ref="L1" location="C119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63"/>
  <sheetViews>
    <sheetView showGridLines="0" workbookViewId="0">
      <pane ySplit="1" topLeftCell="A2" activePane="bottomLeft" state="frozen"/>
      <selection pane="bottomLeft" activeCell="O9" sqref="O9:P9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21"/>
      <c r="B1" s="12"/>
      <c r="C1" s="12"/>
      <c r="D1" s="13" t="s">
        <v>1</v>
      </c>
      <c r="E1" s="12"/>
      <c r="F1" s="14" t="s">
        <v>124</v>
      </c>
      <c r="G1" s="14"/>
      <c r="H1" s="254" t="s">
        <v>125</v>
      </c>
      <c r="I1" s="254"/>
      <c r="J1" s="254"/>
      <c r="K1" s="254"/>
      <c r="L1" s="14" t="s">
        <v>126</v>
      </c>
      <c r="M1" s="12"/>
      <c r="N1" s="12"/>
      <c r="O1" s="13" t="s">
        <v>127</v>
      </c>
      <c r="P1" s="12"/>
      <c r="Q1" s="12"/>
      <c r="R1" s="12"/>
      <c r="S1" s="14" t="s">
        <v>128</v>
      </c>
      <c r="T1" s="14"/>
      <c r="U1" s="121"/>
      <c r="V1" s="121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50000000000003" customHeight="1">
      <c r="C2" s="183" t="s">
        <v>7</v>
      </c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S2" s="226" t="s">
        <v>8</v>
      </c>
      <c r="T2" s="227"/>
      <c r="U2" s="227"/>
      <c r="V2" s="227"/>
      <c r="W2" s="227"/>
      <c r="X2" s="227"/>
      <c r="Y2" s="227"/>
      <c r="Z2" s="227"/>
      <c r="AA2" s="227"/>
      <c r="AB2" s="227"/>
      <c r="AC2" s="227"/>
      <c r="AT2" s="18" t="s">
        <v>111</v>
      </c>
    </row>
    <row r="3" spans="1:6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72</v>
      </c>
    </row>
    <row r="4" spans="1:66" ht="36.950000000000003" customHeight="1">
      <c r="B4" s="22"/>
      <c r="C4" s="185" t="s">
        <v>129</v>
      </c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23"/>
      <c r="T4" s="24" t="s">
        <v>12</v>
      </c>
      <c r="AT4" s="18" t="s">
        <v>6</v>
      </c>
    </row>
    <row r="5" spans="1:66" ht="6.95" customHeight="1">
      <c r="B5" s="22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3"/>
    </row>
    <row r="6" spans="1:66" ht="25.35" customHeight="1">
      <c r="B6" s="22"/>
      <c r="C6" s="26"/>
      <c r="D6" s="30" t="s">
        <v>17</v>
      </c>
      <c r="E6" s="26"/>
      <c r="F6" s="259" t="str">
        <f>'Rekapitulácia stavby'!K6</f>
        <v>Základná škola Gorkého - Ulica Maxima Gorkého</v>
      </c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"/>
      <c r="R6" s="23"/>
    </row>
    <row r="7" spans="1:66" s="1" customFormat="1" ht="32.85" customHeight="1">
      <c r="B7" s="35"/>
      <c r="C7" s="36"/>
      <c r="D7" s="29" t="s">
        <v>163</v>
      </c>
      <c r="E7" s="36"/>
      <c r="F7" s="191" t="s">
        <v>1368</v>
      </c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36"/>
      <c r="R7" s="37"/>
    </row>
    <row r="8" spans="1:66" s="1" customFormat="1" ht="14.45" customHeight="1">
      <c r="B8" s="35"/>
      <c r="C8" s="36"/>
      <c r="D8" s="30" t="s">
        <v>19</v>
      </c>
      <c r="E8" s="36"/>
      <c r="F8" s="28" t="s">
        <v>5</v>
      </c>
      <c r="G8" s="36"/>
      <c r="H8" s="36"/>
      <c r="I8" s="36"/>
      <c r="J8" s="36"/>
      <c r="K8" s="36"/>
      <c r="L8" s="36"/>
      <c r="M8" s="30" t="s">
        <v>20</v>
      </c>
      <c r="N8" s="36"/>
      <c r="O8" s="28" t="s">
        <v>5</v>
      </c>
      <c r="P8" s="36"/>
      <c r="Q8" s="36"/>
      <c r="R8" s="37"/>
    </row>
    <row r="9" spans="1:66" s="1" customFormat="1" ht="14.45" customHeight="1">
      <c r="B9" s="35"/>
      <c r="C9" s="36"/>
      <c r="D9" s="30" t="s">
        <v>21</v>
      </c>
      <c r="E9" s="36"/>
      <c r="F9" s="28" t="s">
        <v>22</v>
      </c>
      <c r="G9" s="36"/>
      <c r="H9" s="36"/>
      <c r="I9" s="36"/>
      <c r="J9" s="36"/>
      <c r="K9" s="36"/>
      <c r="L9" s="36"/>
      <c r="M9" s="30" t="s">
        <v>23</v>
      </c>
      <c r="N9" s="36"/>
      <c r="O9" s="232"/>
      <c r="P9" s="233"/>
      <c r="Q9" s="36"/>
      <c r="R9" s="37"/>
    </row>
    <row r="10" spans="1:66" s="1" customFormat="1" ht="10.9" customHeight="1"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7"/>
    </row>
    <row r="11" spans="1:66" s="1" customFormat="1" ht="14.45" customHeight="1">
      <c r="B11" s="35"/>
      <c r="C11" s="36"/>
      <c r="D11" s="30" t="s">
        <v>24</v>
      </c>
      <c r="E11" s="36"/>
      <c r="F11" s="36"/>
      <c r="G11" s="36"/>
      <c r="H11" s="36"/>
      <c r="I11" s="36"/>
      <c r="J11" s="36"/>
      <c r="K11" s="36"/>
      <c r="L11" s="36"/>
      <c r="M11" s="30" t="s">
        <v>25</v>
      </c>
      <c r="N11" s="36"/>
      <c r="O11" s="189" t="str">
        <f>IF('Rekapitulácia stavby'!AN10="","",'Rekapitulácia stavby'!AN10)</f>
        <v/>
      </c>
      <c r="P11" s="189"/>
      <c r="Q11" s="36"/>
      <c r="R11" s="37"/>
    </row>
    <row r="12" spans="1:66" s="1" customFormat="1" ht="18" customHeight="1">
      <c r="B12" s="35"/>
      <c r="C12" s="36"/>
      <c r="D12" s="36"/>
      <c r="E12" s="28" t="str">
        <f>IF('Rekapitulácia stavby'!E11="","",'Rekapitulácia stavby'!E11)</f>
        <v xml:space="preserve"> </v>
      </c>
      <c r="F12" s="36"/>
      <c r="G12" s="36"/>
      <c r="H12" s="36"/>
      <c r="I12" s="36"/>
      <c r="J12" s="36"/>
      <c r="K12" s="36"/>
      <c r="L12" s="36"/>
      <c r="M12" s="30" t="s">
        <v>26</v>
      </c>
      <c r="N12" s="36"/>
      <c r="O12" s="189" t="str">
        <f>IF('Rekapitulácia stavby'!AN11="","",'Rekapitulácia stavby'!AN11)</f>
        <v/>
      </c>
      <c r="P12" s="189"/>
      <c r="Q12" s="36"/>
      <c r="R12" s="37"/>
    </row>
    <row r="13" spans="1:66" s="1" customFormat="1" ht="6.95" customHeight="1">
      <c r="B13" s="35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7"/>
    </row>
    <row r="14" spans="1:66" s="1" customFormat="1" ht="14.45" customHeight="1">
      <c r="B14" s="35"/>
      <c r="C14" s="36"/>
      <c r="D14" s="30" t="s">
        <v>27</v>
      </c>
      <c r="E14" s="36"/>
      <c r="F14" s="36"/>
      <c r="G14" s="36"/>
      <c r="H14" s="36"/>
      <c r="I14" s="36"/>
      <c r="J14" s="36"/>
      <c r="K14" s="36"/>
      <c r="L14" s="36"/>
      <c r="M14" s="30" t="s">
        <v>25</v>
      </c>
      <c r="N14" s="36"/>
      <c r="O14" s="234" t="str">
        <f>IF('Rekapitulácia stavby'!AN13="","",'Rekapitulácia stavby'!AN13)</f>
        <v/>
      </c>
      <c r="P14" s="189"/>
      <c r="Q14" s="36"/>
      <c r="R14" s="37"/>
    </row>
    <row r="15" spans="1:66" s="1" customFormat="1" ht="18" customHeight="1">
      <c r="B15" s="35"/>
      <c r="C15" s="36"/>
      <c r="D15" s="36"/>
      <c r="E15" s="234" t="str">
        <f>IF('Rekapitulácia stavby'!E14="","",'Rekapitulácia stavby'!E14)</f>
        <v/>
      </c>
      <c r="F15" s="235"/>
      <c r="G15" s="235"/>
      <c r="H15" s="235"/>
      <c r="I15" s="235"/>
      <c r="J15" s="235"/>
      <c r="K15" s="235"/>
      <c r="L15" s="235"/>
      <c r="M15" s="30" t="s">
        <v>26</v>
      </c>
      <c r="N15" s="36"/>
      <c r="O15" s="234" t="str">
        <f>IF('Rekapitulácia stavby'!AN14="","",'Rekapitulácia stavby'!AN14)</f>
        <v/>
      </c>
      <c r="P15" s="189"/>
      <c r="Q15" s="36"/>
      <c r="R15" s="37"/>
    </row>
    <row r="16" spans="1:66" s="1" customFormat="1" ht="6.95" customHeight="1"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7"/>
    </row>
    <row r="17" spans="2:18" s="1" customFormat="1" ht="14.45" customHeight="1">
      <c r="B17" s="35"/>
      <c r="C17" s="36"/>
      <c r="D17" s="30" t="s">
        <v>28</v>
      </c>
      <c r="E17" s="36"/>
      <c r="F17" s="36"/>
      <c r="G17" s="36"/>
      <c r="H17" s="36"/>
      <c r="I17" s="36"/>
      <c r="J17" s="36"/>
      <c r="K17" s="36"/>
      <c r="L17" s="36"/>
      <c r="M17" s="30" t="s">
        <v>25</v>
      </c>
      <c r="N17" s="36"/>
      <c r="O17" s="189" t="str">
        <f>IF('Rekapitulácia stavby'!AN16="","",'Rekapitulácia stavby'!AN16)</f>
        <v/>
      </c>
      <c r="P17" s="189"/>
      <c r="Q17" s="36"/>
      <c r="R17" s="37"/>
    </row>
    <row r="18" spans="2:18" s="1" customFormat="1" ht="18" customHeight="1">
      <c r="B18" s="35"/>
      <c r="C18" s="36"/>
      <c r="D18" s="36"/>
      <c r="E18" s="28" t="str">
        <f>IF('Rekapitulácia stavby'!E17="","",'Rekapitulácia stavby'!E17)</f>
        <v xml:space="preserve"> </v>
      </c>
      <c r="F18" s="36"/>
      <c r="G18" s="36"/>
      <c r="H18" s="36"/>
      <c r="I18" s="36"/>
      <c r="J18" s="36"/>
      <c r="K18" s="36"/>
      <c r="L18" s="36"/>
      <c r="M18" s="30" t="s">
        <v>26</v>
      </c>
      <c r="N18" s="36"/>
      <c r="O18" s="189" t="str">
        <f>IF('Rekapitulácia stavby'!AN17="","",'Rekapitulácia stavby'!AN17)</f>
        <v/>
      </c>
      <c r="P18" s="189"/>
      <c r="Q18" s="36"/>
      <c r="R18" s="37"/>
    </row>
    <row r="19" spans="2:18" s="1" customFormat="1" ht="6.95" customHeight="1">
      <c r="B19" s="35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7"/>
    </row>
    <row r="20" spans="2:18" s="1" customFormat="1" ht="14.45" customHeight="1">
      <c r="B20" s="35"/>
      <c r="C20" s="36"/>
      <c r="D20" s="30" t="s">
        <v>31</v>
      </c>
      <c r="E20" s="36"/>
      <c r="F20" s="36"/>
      <c r="G20" s="36"/>
      <c r="H20" s="36"/>
      <c r="I20" s="36"/>
      <c r="J20" s="36"/>
      <c r="K20" s="36"/>
      <c r="L20" s="36"/>
      <c r="M20" s="30" t="s">
        <v>25</v>
      </c>
      <c r="N20" s="36"/>
      <c r="O20" s="189" t="str">
        <f>IF('Rekapitulácia stavby'!AN19="","",'Rekapitulácia stavby'!AN19)</f>
        <v/>
      </c>
      <c r="P20" s="189"/>
      <c r="Q20" s="36"/>
      <c r="R20" s="37"/>
    </row>
    <row r="21" spans="2:18" s="1" customFormat="1" ht="18" customHeight="1">
      <c r="B21" s="35"/>
      <c r="C21" s="36"/>
      <c r="D21" s="36"/>
      <c r="E21" s="28" t="str">
        <f>IF('Rekapitulácia stavby'!E20="","",'Rekapitulácia stavby'!E20)</f>
        <v xml:space="preserve"> </v>
      </c>
      <c r="F21" s="36"/>
      <c r="G21" s="36"/>
      <c r="H21" s="36"/>
      <c r="I21" s="36"/>
      <c r="J21" s="36"/>
      <c r="K21" s="36"/>
      <c r="L21" s="36"/>
      <c r="M21" s="30" t="s">
        <v>26</v>
      </c>
      <c r="N21" s="36"/>
      <c r="O21" s="189" t="str">
        <f>IF('Rekapitulácia stavby'!AN20="","",'Rekapitulácia stavby'!AN20)</f>
        <v/>
      </c>
      <c r="P21" s="189"/>
      <c r="Q21" s="36"/>
      <c r="R21" s="37"/>
    </row>
    <row r="22" spans="2:18" s="1" customFormat="1" ht="6.95" customHeight="1"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7"/>
    </row>
    <row r="23" spans="2:18" s="1" customFormat="1" ht="14.45" customHeight="1">
      <c r="B23" s="35"/>
      <c r="C23" s="36"/>
      <c r="D23" s="30" t="s">
        <v>32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7"/>
    </row>
    <row r="24" spans="2:18" s="1" customFormat="1" ht="22.5" customHeight="1">
      <c r="B24" s="35"/>
      <c r="C24" s="36"/>
      <c r="D24" s="36"/>
      <c r="E24" s="194" t="s">
        <v>5</v>
      </c>
      <c r="F24" s="194"/>
      <c r="G24" s="194"/>
      <c r="H24" s="194"/>
      <c r="I24" s="194"/>
      <c r="J24" s="194"/>
      <c r="K24" s="194"/>
      <c r="L24" s="194"/>
      <c r="M24" s="36"/>
      <c r="N24" s="36"/>
      <c r="O24" s="36"/>
      <c r="P24" s="36"/>
      <c r="Q24" s="36"/>
      <c r="R24" s="37"/>
    </row>
    <row r="25" spans="2:18" s="1" customFormat="1" ht="6.95" customHeight="1"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7"/>
    </row>
    <row r="26" spans="2:18" s="1" customFormat="1" ht="6.95" customHeight="1">
      <c r="B26" s="35"/>
      <c r="C26" s="36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36"/>
      <c r="R26" s="37"/>
    </row>
    <row r="27" spans="2:18" s="1" customFormat="1" ht="14.45" customHeight="1">
      <c r="B27" s="35"/>
      <c r="C27" s="36"/>
      <c r="D27" s="122" t="s">
        <v>130</v>
      </c>
      <c r="E27" s="36"/>
      <c r="F27" s="36"/>
      <c r="G27" s="36"/>
      <c r="H27" s="36"/>
      <c r="I27" s="36"/>
      <c r="J27" s="36"/>
      <c r="K27" s="36"/>
      <c r="L27" s="36"/>
      <c r="M27" s="195">
        <f>N88</f>
        <v>0</v>
      </c>
      <c r="N27" s="195"/>
      <c r="O27" s="195"/>
      <c r="P27" s="195"/>
      <c r="Q27" s="36"/>
      <c r="R27" s="37"/>
    </row>
    <row r="28" spans="2:18" s="1" customFormat="1" ht="14.45" customHeight="1">
      <c r="B28" s="35"/>
      <c r="C28" s="36"/>
      <c r="D28" s="34" t="s">
        <v>118</v>
      </c>
      <c r="E28" s="36"/>
      <c r="F28" s="36"/>
      <c r="G28" s="36"/>
      <c r="H28" s="36"/>
      <c r="I28" s="36"/>
      <c r="J28" s="36"/>
      <c r="K28" s="36"/>
      <c r="L28" s="36"/>
      <c r="M28" s="195">
        <f>N95</f>
        <v>0</v>
      </c>
      <c r="N28" s="195"/>
      <c r="O28" s="195"/>
      <c r="P28" s="195"/>
      <c r="Q28" s="36"/>
      <c r="R28" s="37"/>
    </row>
    <row r="29" spans="2:18" s="1" customFormat="1" ht="6.95" customHeight="1"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7"/>
    </row>
    <row r="30" spans="2:18" s="1" customFormat="1" ht="25.35" customHeight="1">
      <c r="B30" s="35"/>
      <c r="C30" s="36"/>
      <c r="D30" s="123" t="s">
        <v>35</v>
      </c>
      <c r="E30" s="36"/>
      <c r="F30" s="36"/>
      <c r="G30" s="36"/>
      <c r="H30" s="36"/>
      <c r="I30" s="36"/>
      <c r="J30" s="36"/>
      <c r="K30" s="36"/>
      <c r="L30" s="36"/>
      <c r="M30" s="236">
        <f>ROUND(M27+M28,2)</f>
        <v>0</v>
      </c>
      <c r="N30" s="231"/>
      <c r="O30" s="231"/>
      <c r="P30" s="231"/>
      <c r="Q30" s="36"/>
      <c r="R30" s="37"/>
    </row>
    <row r="31" spans="2:18" s="1" customFormat="1" ht="6.95" customHeight="1">
      <c r="B31" s="35"/>
      <c r="C31" s="36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36"/>
      <c r="R31" s="37"/>
    </row>
    <row r="32" spans="2:18" s="1" customFormat="1" ht="14.45" customHeight="1">
      <c r="B32" s="35"/>
      <c r="C32" s="36"/>
      <c r="D32" s="42" t="s">
        <v>36</v>
      </c>
      <c r="E32" s="42" t="s">
        <v>37</v>
      </c>
      <c r="F32" s="43">
        <v>0.2</v>
      </c>
      <c r="G32" s="124" t="s">
        <v>38</v>
      </c>
      <c r="H32" s="237">
        <f>ROUND((((SUM(BE95:BE102)+SUM(BE120:BE156))+SUM(BE158:BE162))),2)</f>
        <v>0</v>
      </c>
      <c r="I32" s="231"/>
      <c r="J32" s="231"/>
      <c r="K32" s="36"/>
      <c r="L32" s="36"/>
      <c r="M32" s="237">
        <f>ROUND(((ROUND((SUM(BE95:BE102)+SUM(BE120:BE156)), 2)*F32)+SUM(BE158:BE162)*F32),2)</f>
        <v>0</v>
      </c>
      <c r="N32" s="231"/>
      <c r="O32" s="231"/>
      <c r="P32" s="231"/>
      <c r="Q32" s="36"/>
      <c r="R32" s="37"/>
    </row>
    <row r="33" spans="2:18" s="1" customFormat="1" ht="14.45" customHeight="1">
      <c r="B33" s="35"/>
      <c r="C33" s="36"/>
      <c r="D33" s="36"/>
      <c r="E33" s="42" t="s">
        <v>39</v>
      </c>
      <c r="F33" s="43">
        <v>0.2</v>
      </c>
      <c r="G33" s="124" t="s">
        <v>38</v>
      </c>
      <c r="H33" s="237">
        <f>ROUND((((SUM(BF95:BF102)+SUM(BF120:BF156))+SUM(BF158:BF162))),2)</f>
        <v>0</v>
      </c>
      <c r="I33" s="231"/>
      <c r="J33" s="231"/>
      <c r="K33" s="36"/>
      <c r="L33" s="36"/>
      <c r="M33" s="237">
        <f>ROUND(((ROUND((SUM(BF95:BF102)+SUM(BF120:BF156)), 2)*F33)+SUM(BF158:BF162)*F33),2)</f>
        <v>0</v>
      </c>
      <c r="N33" s="231"/>
      <c r="O33" s="231"/>
      <c r="P33" s="231"/>
      <c r="Q33" s="36"/>
      <c r="R33" s="37"/>
    </row>
    <row r="34" spans="2:18" s="1" customFormat="1" ht="14.45" hidden="1" customHeight="1">
      <c r="B34" s="35"/>
      <c r="C34" s="36"/>
      <c r="D34" s="36"/>
      <c r="E34" s="42" t="s">
        <v>40</v>
      </c>
      <c r="F34" s="43">
        <v>0.2</v>
      </c>
      <c r="G34" s="124" t="s">
        <v>38</v>
      </c>
      <c r="H34" s="237">
        <f>ROUND((((SUM(BG95:BG102)+SUM(BG120:BG156))+SUM(BG158:BG162))),2)</f>
        <v>0</v>
      </c>
      <c r="I34" s="231"/>
      <c r="J34" s="231"/>
      <c r="K34" s="36"/>
      <c r="L34" s="36"/>
      <c r="M34" s="237">
        <v>0</v>
      </c>
      <c r="N34" s="231"/>
      <c r="O34" s="231"/>
      <c r="P34" s="231"/>
      <c r="Q34" s="36"/>
      <c r="R34" s="37"/>
    </row>
    <row r="35" spans="2:18" s="1" customFormat="1" ht="14.45" hidden="1" customHeight="1">
      <c r="B35" s="35"/>
      <c r="C35" s="36"/>
      <c r="D35" s="36"/>
      <c r="E35" s="42" t="s">
        <v>41</v>
      </c>
      <c r="F35" s="43">
        <v>0.2</v>
      </c>
      <c r="G35" s="124" t="s">
        <v>38</v>
      </c>
      <c r="H35" s="237">
        <f>ROUND((((SUM(BH95:BH102)+SUM(BH120:BH156))+SUM(BH158:BH162))),2)</f>
        <v>0</v>
      </c>
      <c r="I35" s="231"/>
      <c r="J35" s="231"/>
      <c r="K35" s="36"/>
      <c r="L35" s="36"/>
      <c r="M35" s="237">
        <v>0</v>
      </c>
      <c r="N35" s="231"/>
      <c r="O35" s="231"/>
      <c r="P35" s="231"/>
      <c r="Q35" s="36"/>
      <c r="R35" s="37"/>
    </row>
    <row r="36" spans="2:18" s="1" customFormat="1" ht="14.45" hidden="1" customHeight="1">
      <c r="B36" s="35"/>
      <c r="C36" s="36"/>
      <c r="D36" s="36"/>
      <c r="E36" s="42" t="s">
        <v>42</v>
      </c>
      <c r="F36" s="43">
        <v>0</v>
      </c>
      <c r="G36" s="124" t="s">
        <v>38</v>
      </c>
      <c r="H36" s="237">
        <f>ROUND((((SUM(BI95:BI102)+SUM(BI120:BI156))+SUM(BI158:BI162))),2)</f>
        <v>0</v>
      </c>
      <c r="I36" s="231"/>
      <c r="J36" s="231"/>
      <c r="K36" s="36"/>
      <c r="L36" s="36"/>
      <c r="M36" s="237">
        <v>0</v>
      </c>
      <c r="N36" s="231"/>
      <c r="O36" s="231"/>
      <c r="P36" s="231"/>
      <c r="Q36" s="36"/>
      <c r="R36" s="37"/>
    </row>
    <row r="37" spans="2:18" s="1" customFormat="1" ht="6.95" customHeight="1"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7"/>
    </row>
    <row r="38" spans="2:18" s="1" customFormat="1" ht="25.35" customHeight="1">
      <c r="B38" s="35"/>
      <c r="C38" s="120"/>
      <c r="D38" s="125" t="s">
        <v>43</v>
      </c>
      <c r="E38" s="75"/>
      <c r="F38" s="75"/>
      <c r="G38" s="126" t="s">
        <v>44</v>
      </c>
      <c r="H38" s="127" t="s">
        <v>45</v>
      </c>
      <c r="I38" s="75"/>
      <c r="J38" s="75"/>
      <c r="K38" s="75"/>
      <c r="L38" s="238">
        <f>SUM(M30:M36)</f>
        <v>0</v>
      </c>
      <c r="M38" s="238"/>
      <c r="N38" s="238"/>
      <c r="O38" s="238"/>
      <c r="P38" s="239"/>
      <c r="Q38" s="120"/>
      <c r="R38" s="37"/>
    </row>
    <row r="39" spans="2:18" s="1" customFormat="1" ht="14.45" customHeight="1">
      <c r="B39" s="35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7"/>
    </row>
    <row r="40" spans="2:18" s="1" customFormat="1" ht="14.45" customHeight="1">
      <c r="B40" s="35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7"/>
    </row>
    <row r="41" spans="2:18">
      <c r="B41" s="22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3"/>
    </row>
    <row r="42" spans="2:18">
      <c r="B42" s="22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3"/>
    </row>
    <row r="43" spans="2:18">
      <c r="B43" s="22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3"/>
    </row>
    <row r="44" spans="2:18">
      <c r="B44" s="22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3"/>
    </row>
    <row r="45" spans="2:18">
      <c r="B45" s="22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3"/>
    </row>
    <row r="46" spans="2:18">
      <c r="B46" s="22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3"/>
    </row>
    <row r="47" spans="2:18">
      <c r="B47" s="22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3"/>
    </row>
    <row r="48" spans="2:18">
      <c r="B48" s="22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3"/>
    </row>
    <row r="49" spans="2:18">
      <c r="B49" s="22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3"/>
    </row>
    <row r="50" spans="2:18" s="1" customFormat="1" ht="15">
      <c r="B50" s="35"/>
      <c r="C50" s="36"/>
      <c r="D50" s="50" t="s">
        <v>46</v>
      </c>
      <c r="E50" s="51"/>
      <c r="F50" s="51"/>
      <c r="G50" s="51"/>
      <c r="H50" s="52"/>
      <c r="I50" s="36"/>
      <c r="J50" s="50" t="s">
        <v>47</v>
      </c>
      <c r="K50" s="51"/>
      <c r="L50" s="51"/>
      <c r="M50" s="51"/>
      <c r="N50" s="51"/>
      <c r="O50" s="51"/>
      <c r="P50" s="52"/>
      <c r="Q50" s="36"/>
      <c r="R50" s="37"/>
    </row>
    <row r="51" spans="2:18">
      <c r="B51" s="22"/>
      <c r="C51" s="26"/>
      <c r="D51" s="53"/>
      <c r="E51" s="26"/>
      <c r="F51" s="26"/>
      <c r="G51" s="26"/>
      <c r="H51" s="54"/>
      <c r="I51" s="26"/>
      <c r="J51" s="53"/>
      <c r="K51" s="26"/>
      <c r="L51" s="26"/>
      <c r="M51" s="26"/>
      <c r="N51" s="26"/>
      <c r="O51" s="26"/>
      <c r="P51" s="54"/>
      <c r="Q51" s="26"/>
      <c r="R51" s="23"/>
    </row>
    <row r="52" spans="2:18">
      <c r="B52" s="22"/>
      <c r="C52" s="26"/>
      <c r="D52" s="53"/>
      <c r="E52" s="26"/>
      <c r="F52" s="26"/>
      <c r="G52" s="26"/>
      <c r="H52" s="54"/>
      <c r="I52" s="26"/>
      <c r="J52" s="53"/>
      <c r="K52" s="26"/>
      <c r="L52" s="26"/>
      <c r="M52" s="26"/>
      <c r="N52" s="26"/>
      <c r="O52" s="26"/>
      <c r="P52" s="54"/>
      <c r="Q52" s="26"/>
      <c r="R52" s="23"/>
    </row>
    <row r="53" spans="2:18">
      <c r="B53" s="22"/>
      <c r="C53" s="26"/>
      <c r="D53" s="53"/>
      <c r="E53" s="26"/>
      <c r="F53" s="26"/>
      <c r="G53" s="26"/>
      <c r="H53" s="54"/>
      <c r="I53" s="26"/>
      <c r="J53" s="53"/>
      <c r="K53" s="26"/>
      <c r="L53" s="26"/>
      <c r="M53" s="26"/>
      <c r="N53" s="26"/>
      <c r="O53" s="26"/>
      <c r="P53" s="54"/>
      <c r="Q53" s="26"/>
      <c r="R53" s="23"/>
    </row>
    <row r="54" spans="2:18">
      <c r="B54" s="22"/>
      <c r="C54" s="26"/>
      <c r="D54" s="53"/>
      <c r="E54" s="26"/>
      <c r="F54" s="26"/>
      <c r="G54" s="26"/>
      <c r="H54" s="54"/>
      <c r="I54" s="26"/>
      <c r="J54" s="53"/>
      <c r="K54" s="26"/>
      <c r="L54" s="26"/>
      <c r="M54" s="26"/>
      <c r="N54" s="26"/>
      <c r="O54" s="26"/>
      <c r="P54" s="54"/>
      <c r="Q54" s="26"/>
      <c r="R54" s="23"/>
    </row>
    <row r="55" spans="2:18">
      <c r="B55" s="22"/>
      <c r="C55" s="26"/>
      <c r="D55" s="53"/>
      <c r="E55" s="26"/>
      <c r="F55" s="26"/>
      <c r="G55" s="26"/>
      <c r="H55" s="54"/>
      <c r="I55" s="26"/>
      <c r="J55" s="53"/>
      <c r="K55" s="26"/>
      <c r="L55" s="26"/>
      <c r="M55" s="26"/>
      <c r="N55" s="26"/>
      <c r="O55" s="26"/>
      <c r="P55" s="54"/>
      <c r="Q55" s="26"/>
      <c r="R55" s="23"/>
    </row>
    <row r="56" spans="2:18">
      <c r="B56" s="22"/>
      <c r="C56" s="26"/>
      <c r="D56" s="53"/>
      <c r="E56" s="26"/>
      <c r="F56" s="26"/>
      <c r="G56" s="26"/>
      <c r="H56" s="54"/>
      <c r="I56" s="26"/>
      <c r="J56" s="53"/>
      <c r="K56" s="26"/>
      <c r="L56" s="26"/>
      <c r="M56" s="26"/>
      <c r="N56" s="26"/>
      <c r="O56" s="26"/>
      <c r="P56" s="54"/>
      <c r="Q56" s="26"/>
      <c r="R56" s="23"/>
    </row>
    <row r="57" spans="2:18">
      <c r="B57" s="22"/>
      <c r="C57" s="26"/>
      <c r="D57" s="53"/>
      <c r="E57" s="26"/>
      <c r="F57" s="26"/>
      <c r="G57" s="26"/>
      <c r="H57" s="54"/>
      <c r="I57" s="26"/>
      <c r="J57" s="53"/>
      <c r="K57" s="26"/>
      <c r="L57" s="26"/>
      <c r="M57" s="26"/>
      <c r="N57" s="26"/>
      <c r="O57" s="26"/>
      <c r="P57" s="54"/>
      <c r="Q57" s="26"/>
      <c r="R57" s="23"/>
    </row>
    <row r="58" spans="2:18">
      <c r="B58" s="22"/>
      <c r="C58" s="26"/>
      <c r="D58" s="53"/>
      <c r="E58" s="26"/>
      <c r="F58" s="26"/>
      <c r="G58" s="26"/>
      <c r="H58" s="54"/>
      <c r="I58" s="26"/>
      <c r="J58" s="53"/>
      <c r="K58" s="26"/>
      <c r="L58" s="26"/>
      <c r="M58" s="26"/>
      <c r="N58" s="26"/>
      <c r="O58" s="26"/>
      <c r="P58" s="54"/>
      <c r="Q58" s="26"/>
      <c r="R58" s="23"/>
    </row>
    <row r="59" spans="2:18" s="1" customFormat="1" ht="15">
      <c r="B59" s="35"/>
      <c r="C59" s="36"/>
      <c r="D59" s="55" t="s">
        <v>48</v>
      </c>
      <c r="E59" s="56"/>
      <c r="F59" s="56"/>
      <c r="G59" s="57" t="s">
        <v>49</v>
      </c>
      <c r="H59" s="58"/>
      <c r="I59" s="36"/>
      <c r="J59" s="55" t="s">
        <v>48</v>
      </c>
      <c r="K59" s="56"/>
      <c r="L59" s="56"/>
      <c r="M59" s="56"/>
      <c r="N59" s="57" t="s">
        <v>49</v>
      </c>
      <c r="O59" s="56"/>
      <c r="P59" s="58"/>
      <c r="Q59" s="36"/>
      <c r="R59" s="37"/>
    </row>
    <row r="60" spans="2:18">
      <c r="B60" s="22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3"/>
    </row>
    <row r="61" spans="2:18" s="1" customFormat="1" ht="15">
      <c r="B61" s="35"/>
      <c r="C61" s="36"/>
      <c r="D61" s="50" t="s">
        <v>50</v>
      </c>
      <c r="E61" s="51"/>
      <c r="F61" s="51"/>
      <c r="G61" s="51"/>
      <c r="H61" s="52"/>
      <c r="I61" s="36"/>
      <c r="J61" s="50" t="s">
        <v>51</v>
      </c>
      <c r="K61" s="51"/>
      <c r="L61" s="51"/>
      <c r="M61" s="51"/>
      <c r="N61" s="51"/>
      <c r="O61" s="51"/>
      <c r="P61" s="52"/>
      <c r="Q61" s="36"/>
      <c r="R61" s="37"/>
    </row>
    <row r="62" spans="2:18">
      <c r="B62" s="22"/>
      <c r="C62" s="26"/>
      <c r="D62" s="53"/>
      <c r="E62" s="26"/>
      <c r="F62" s="26"/>
      <c r="G62" s="26"/>
      <c r="H62" s="54"/>
      <c r="I62" s="26"/>
      <c r="J62" s="53"/>
      <c r="K62" s="26"/>
      <c r="L62" s="26"/>
      <c r="M62" s="26"/>
      <c r="N62" s="26"/>
      <c r="O62" s="26"/>
      <c r="P62" s="54"/>
      <c r="Q62" s="26"/>
      <c r="R62" s="23"/>
    </row>
    <row r="63" spans="2:18">
      <c r="B63" s="22"/>
      <c r="C63" s="26"/>
      <c r="D63" s="53"/>
      <c r="E63" s="26"/>
      <c r="F63" s="26"/>
      <c r="G63" s="26"/>
      <c r="H63" s="54"/>
      <c r="I63" s="26"/>
      <c r="J63" s="53"/>
      <c r="K63" s="26"/>
      <c r="L63" s="26"/>
      <c r="M63" s="26"/>
      <c r="N63" s="26"/>
      <c r="O63" s="26"/>
      <c r="P63" s="54"/>
      <c r="Q63" s="26"/>
      <c r="R63" s="23"/>
    </row>
    <row r="64" spans="2:18">
      <c r="B64" s="22"/>
      <c r="C64" s="26"/>
      <c r="D64" s="53"/>
      <c r="E64" s="26"/>
      <c r="F64" s="26"/>
      <c r="G64" s="26"/>
      <c r="H64" s="54"/>
      <c r="I64" s="26"/>
      <c r="J64" s="53"/>
      <c r="K64" s="26"/>
      <c r="L64" s="26"/>
      <c r="M64" s="26"/>
      <c r="N64" s="26"/>
      <c r="O64" s="26"/>
      <c r="P64" s="54"/>
      <c r="Q64" s="26"/>
      <c r="R64" s="23"/>
    </row>
    <row r="65" spans="2:18">
      <c r="B65" s="22"/>
      <c r="C65" s="26"/>
      <c r="D65" s="53"/>
      <c r="E65" s="26"/>
      <c r="F65" s="26"/>
      <c r="G65" s="26"/>
      <c r="H65" s="54"/>
      <c r="I65" s="26"/>
      <c r="J65" s="53"/>
      <c r="K65" s="26"/>
      <c r="L65" s="26"/>
      <c r="M65" s="26"/>
      <c r="N65" s="26"/>
      <c r="O65" s="26"/>
      <c r="P65" s="54"/>
      <c r="Q65" s="26"/>
      <c r="R65" s="23"/>
    </row>
    <row r="66" spans="2:18">
      <c r="B66" s="22"/>
      <c r="C66" s="26"/>
      <c r="D66" s="53"/>
      <c r="E66" s="26"/>
      <c r="F66" s="26"/>
      <c r="G66" s="26"/>
      <c r="H66" s="54"/>
      <c r="I66" s="26"/>
      <c r="J66" s="53"/>
      <c r="K66" s="26"/>
      <c r="L66" s="26"/>
      <c r="M66" s="26"/>
      <c r="N66" s="26"/>
      <c r="O66" s="26"/>
      <c r="P66" s="54"/>
      <c r="Q66" s="26"/>
      <c r="R66" s="23"/>
    </row>
    <row r="67" spans="2:18">
      <c r="B67" s="22"/>
      <c r="C67" s="26"/>
      <c r="D67" s="53"/>
      <c r="E67" s="26"/>
      <c r="F67" s="26"/>
      <c r="G67" s="26"/>
      <c r="H67" s="54"/>
      <c r="I67" s="26"/>
      <c r="J67" s="53"/>
      <c r="K67" s="26"/>
      <c r="L67" s="26"/>
      <c r="M67" s="26"/>
      <c r="N67" s="26"/>
      <c r="O67" s="26"/>
      <c r="P67" s="54"/>
      <c r="Q67" s="26"/>
      <c r="R67" s="23"/>
    </row>
    <row r="68" spans="2:18">
      <c r="B68" s="22"/>
      <c r="C68" s="26"/>
      <c r="D68" s="53"/>
      <c r="E68" s="26"/>
      <c r="F68" s="26"/>
      <c r="G68" s="26"/>
      <c r="H68" s="54"/>
      <c r="I68" s="26"/>
      <c r="J68" s="53"/>
      <c r="K68" s="26"/>
      <c r="L68" s="26"/>
      <c r="M68" s="26"/>
      <c r="N68" s="26"/>
      <c r="O68" s="26"/>
      <c r="P68" s="54"/>
      <c r="Q68" s="26"/>
      <c r="R68" s="23"/>
    </row>
    <row r="69" spans="2:18">
      <c r="B69" s="22"/>
      <c r="C69" s="26"/>
      <c r="D69" s="53"/>
      <c r="E69" s="26"/>
      <c r="F69" s="26"/>
      <c r="G69" s="26"/>
      <c r="H69" s="54"/>
      <c r="I69" s="26"/>
      <c r="J69" s="53"/>
      <c r="K69" s="26"/>
      <c r="L69" s="26"/>
      <c r="M69" s="26"/>
      <c r="N69" s="26"/>
      <c r="O69" s="26"/>
      <c r="P69" s="54"/>
      <c r="Q69" s="26"/>
      <c r="R69" s="23"/>
    </row>
    <row r="70" spans="2:18" s="1" customFormat="1" ht="15">
      <c r="B70" s="35"/>
      <c r="C70" s="36"/>
      <c r="D70" s="55" t="s">
        <v>48</v>
      </c>
      <c r="E70" s="56"/>
      <c r="F70" s="56"/>
      <c r="G70" s="57" t="s">
        <v>49</v>
      </c>
      <c r="H70" s="58"/>
      <c r="I70" s="36"/>
      <c r="J70" s="55" t="s">
        <v>48</v>
      </c>
      <c r="K70" s="56"/>
      <c r="L70" s="56"/>
      <c r="M70" s="56"/>
      <c r="N70" s="57" t="s">
        <v>49</v>
      </c>
      <c r="O70" s="56"/>
      <c r="P70" s="58"/>
      <c r="Q70" s="36"/>
      <c r="R70" s="37"/>
    </row>
    <row r="71" spans="2:18" s="1" customFormat="1" ht="14.45" customHeight="1"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1"/>
    </row>
    <row r="75" spans="2:18" s="1" customFormat="1" ht="6.95" customHeight="1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4"/>
    </row>
    <row r="76" spans="2:18" s="1" customFormat="1" ht="36.950000000000003" customHeight="1">
      <c r="B76" s="35"/>
      <c r="C76" s="185" t="s">
        <v>131</v>
      </c>
      <c r="D76" s="186"/>
      <c r="E76" s="186"/>
      <c r="F76" s="186"/>
      <c r="G76" s="186"/>
      <c r="H76" s="186"/>
      <c r="I76" s="186"/>
      <c r="J76" s="186"/>
      <c r="K76" s="186"/>
      <c r="L76" s="186"/>
      <c r="M76" s="186"/>
      <c r="N76" s="186"/>
      <c r="O76" s="186"/>
      <c r="P76" s="186"/>
      <c r="Q76" s="186"/>
      <c r="R76" s="37"/>
    </row>
    <row r="77" spans="2:18" s="1" customFormat="1" ht="6.95" customHeight="1"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7"/>
    </row>
    <row r="78" spans="2:18" s="1" customFormat="1" ht="30" customHeight="1">
      <c r="B78" s="35"/>
      <c r="C78" s="30" t="s">
        <v>17</v>
      </c>
      <c r="D78" s="36"/>
      <c r="E78" s="36"/>
      <c r="F78" s="259" t="str">
        <f>F6</f>
        <v>Základná škola Gorkého - Ulica Maxima Gorkého</v>
      </c>
      <c r="G78" s="260"/>
      <c r="H78" s="260"/>
      <c r="I78" s="260"/>
      <c r="J78" s="260"/>
      <c r="K78" s="260"/>
      <c r="L78" s="260"/>
      <c r="M78" s="260"/>
      <c r="N78" s="260"/>
      <c r="O78" s="260"/>
      <c r="P78" s="260"/>
      <c r="Q78" s="36"/>
      <c r="R78" s="37"/>
    </row>
    <row r="79" spans="2:18" s="1" customFormat="1" ht="36.950000000000003" customHeight="1">
      <c r="B79" s="35"/>
      <c r="C79" s="69" t="s">
        <v>163</v>
      </c>
      <c r="D79" s="36"/>
      <c r="E79" s="36"/>
      <c r="F79" s="205" t="str">
        <f>F7</f>
        <v>SO-09 - Sadové úpravy</v>
      </c>
      <c r="G79" s="231"/>
      <c r="H79" s="231"/>
      <c r="I79" s="231"/>
      <c r="J79" s="231"/>
      <c r="K79" s="231"/>
      <c r="L79" s="231"/>
      <c r="M79" s="231"/>
      <c r="N79" s="231"/>
      <c r="O79" s="231"/>
      <c r="P79" s="231"/>
      <c r="Q79" s="36"/>
      <c r="R79" s="37"/>
    </row>
    <row r="80" spans="2:18" s="1" customFormat="1" ht="6.95" customHeight="1">
      <c r="B80" s="35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7"/>
    </row>
    <row r="81" spans="2:65" s="1" customFormat="1" ht="18" customHeight="1">
      <c r="B81" s="35"/>
      <c r="C81" s="30" t="s">
        <v>21</v>
      </c>
      <c r="D81" s="36"/>
      <c r="E81" s="36"/>
      <c r="F81" s="28" t="str">
        <f>F9</f>
        <v xml:space="preserve"> </v>
      </c>
      <c r="G81" s="36"/>
      <c r="H81" s="36"/>
      <c r="I81" s="36"/>
      <c r="J81" s="36"/>
      <c r="K81" s="30" t="s">
        <v>23</v>
      </c>
      <c r="L81" s="36"/>
      <c r="M81" s="233" t="str">
        <f>IF(O9="","",O9)</f>
        <v/>
      </c>
      <c r="N81" s="233"/>
      <c r="O81" s="233"/>
      <c r="P81" s="233"/>
      <c r="Q81" s="36"/>
      <c r="R81" s="37"/>
    </row>
    <row r="82" spans="2:65" s="1" customFormat="1" ht="6.95" customHeight="1">
      <c r="B82" s="35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7"/>
    </row>
    <row r="83" spans="2:65" s="1" customFormat="1" ht="15">
      <c r="B83" s="35"/>
      <c r="C83" s="30" t="s">
        <v>24</v>
      </c>
      <c r="D83" s="36"/>
      <c r="E83" s="36"/>
      <c r="F83" s="28" t="str">
        <f>E12</f>
        <v xml:space="preserve"> </v>
      </c>
      <c r="G83" s="36"/>
      <c r="H83" s="36"/>
      <c r="I83" s="36"/>
      <c r="J83" s="36"/>
      <c r="K83" s="30" t="s">
        <v>28</v>
      </c>
      <c r="L83" s="36"/>
      <c r="M83" s="189" t="str">
        <f>E18</f>
        <v xml:space="preserve"> </v>
      </c>
      <c r="N83" s="189"/>
      <c r="O83" s="189"/>
      <c r="P83" s="189"/>
      <c r="Q83" s="189"/>
      <c r="R83" s="37"/>
    </row>
    <row r="84" spans="2:65" s="1" customFormat="1" ht="14.45" customHeight="1">
      <c r="B84" s="35"/>
      <c r="C84" s="30" t="s">
        <v>27</v>
      </c>
      <c r="D84" s="36"/>
      <c r="E84" s="36"/>
      <c r="F84" s="28" t="str">
        <f>IF(E15="","",E15)</f>
        <v/>
      </c>
      <c r="G84" s="36"/>
      <c r="H84" s="36"/>
      <c r="I84" s="36"/>
      <c r="J84" s="36"/>
      <c r="K84" s="30" t="s">
        <v>31</v>
      </c>
      <c r="L84" s="36"/>
      <c r="M84" s="189" t="str">
        <f>E21</f>
        <v xml:space="preserve"> </v>
      </c>
      <c r="N84" s="189"/>
      <c r="O84" s="189"/>
      <c r="P84" s="189"/>
      <c r="Q84" s="189"/>
      <c r="R84" s="37"/>
    </row>
    <row r="85" spans="2:65" s="1" customFormat="1" ht="10.35" customHeight="1">
      <c r="B85" s="35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7"/>
    </row>
    <row r="86" spans="2:65" s="1" customFormat="1" ht="29.25" customHeight="1">
      <c r="B86" s="35"/>
      <c r="C86" s="240" t="s">
        <v>132</v>
      </c>
      <c r="D86" s="241"/>
      <c r="E86" s="241"/>
      <c r="F86" s="241"/>
      <c r="G86" s="241"/>
      <c r="H86" s="120"/>
      <c r="I86" s="120"/>
      <c r="J86" s="120"/>
      <c r="K86" s="120"/>
      <c r="L86" s="120"/>
      <c r="M86" s="120"/>
      <c r="N86" s="240" t="s">
        <v>133</v>
      </c>
      <c r="O86" s="241"/>
      <c r="P86" s="241"/>
      <c r="Q86" s="241"/>
      <c r="R86" s="37"/>
    </row>
    <row r="87" spans="2:65" s="1" customFormat="1" ht="10.35" customHeight="1">
      <c r="B87" s="35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7"/>
    </row>
    <row r="88" spans="2:65" s="1" customFormat="1" ht="29.25" customHeight="1">
      <c r="B88" s="35"/>
      <c r="C88" s="128" t="s">
        <v>134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220">
        <f>N120</f>
        <v>0</v>
      </c>
      <c r="O88" s="242"/>
      <c r="P88" s="242"/>
      <c r="Q88" s="242"/>
      <c r="R88" s="37"/>
      <c r="AU88" s="18" t="s">
        <v>135</v>
      </c>
    </row>
    <row r="89" spans="2:65" s="7" customFormat="1" ht="24.95" customHeight="1">
      <c r="B89" s="129"/>
      <c r="C89" s="130"/>
      <c r="D89" s="131" t="s">
        <v>1369</v>
      </c>
      <c r="E89" s="130"/>
      <c r="F89" s="130"/>
      <c r="G89" s="130"/>
      <c r="H89" s="130"/>
      <c r="I89" s="130"/>
      <c r="J89" s="130"/>
      <c r="K89" s="130"/>
      <c r="L89" s="130"/>
      <c r="M89" s="130"/>
      <c r="N89" s="261">
        <f>N121</f>
        <v>0</v>
      </c>
      <c r="O89" s="244"/>
      <c r="P89" s="244"/>
      <c r="Q89" s="244"/>
      <c r="R89" s="132"/>
    </row>
    <row r="90" spans="2:65" s="7" customFormat="1" ht="24.95" customHeight="1">
      <c r="B90" s="129"/>
      <c r="C90" s="130"/>
      <c r="D90" s="131" t="s">
        <v>1370</v>
      </c>
      <c r="E90" s="130"/>
      <c r="F90" s="130"/>
      <c r="G90" s="130"/>
      <c r="H90" s="130"/>
      <c r="I90" s="130"/>
      <c r="J90" s="130"/>
      <c r="K90" s="130"/>
      <c r="L90" s="130"/>
      <c r="M90" s="130"/>
      <c r="N90" s="261">
        <f>N127</f>
        <v>0</v>
      </c>
      <c r="O90" s="244"/>
      <c r="P90" s="244"/>
      <c r="Q90" s="244"/>
      <c r="R90" s="132"/>
    </row>
    <row r="91" spans="2:65" s="7" customFormat="1" ht="24.95" customHeight="1">
      <c r="B91" s="129"/>
      <c r="C91" s="130"/>
      <c r="D91" s="131" t="s">
        <v>1371</v>
      </c>
      <c r="E91" s="130"/>
      <c r="F91" s="130"/>
      <c r="G91" s="130"/>
      <c r="H91" s="130"/>
      <c r="I91" s="130"/>
      <c r="J91" s="130"/>
      <c r="K91" s="130"/>
      <c r="L91" s="130"/>
      <c r="M91" s="130"/>
      <c r="N91" s="261">
        <f>N138</f>
        <v>0</v>
      </c>
      <c r="O91" s="244"/>
      <c r="P91" s="244"/>
      <c r="Q91" s="244"/>
      <c r="R91" s="132"/>
    </row>
    <row r="92" spans="2:65" s="7" customFormat="1" ht="24.95" customHeight="1">
      <c r="B92" s="129"/>
      <c r="C92" s="130"/>
      <c r="D92" s="131" t="s">
        <v>1372</v>
      </c>
      <c r="E92" s="130"/>
      <c r="F92" s="130"/>
      <c r="G92" s="130"/>
      <c r="H92" s="130"/>
      <c r="I92" s="130"/>
      <c r="J92" s="130"/>
      <c r="K92" s="130"/>
      <c r="L92" s="130"/>
      <c r="M92" s="130"/>
      <c r="N92" s="261">
        <f>N150</f>
        <v>0</v>
      </c>
      <c r="O92" s="244"/>
      <c r="P92" s="244"/>
      <c r="Q92" s="244"/>
      <c r="R92" s="132"/>
    </row>
    <row r="93" spans="2:65" s="7" customFormat="1" ht="21.75" customHeight="1">
      <c r="B93" s="129"/>
      <c r="C93" s="130"/>
      <c r="D93" s="131" t="s">
        <v>136</v>
      </c>
      <c r="E93" s="130"/>
      <c r="F93" s="130"/>
      <c r="G93" s="130"/>
      <c r="H93" s="130"/>
      <c r="I93" s="130"/>
      <c r="J93" s="130"/>
      <c r="K93" s="130"/>
      <c r="L93" s="130"/>
      <c r="M93" s="130"/>
      <c r="N93" s="243">
        <f>N157</f>
        <v>0</v>
      </c>
      <c r="O93" s="244"/>
      <c r="P93" s="244"/>
      <c r="Q93" s="244"/>
      <c r="R93" s="132"/>
    </row>
    <row r="94" spans="2:65" s="1" customFormat="1" ht="21.75" customHeight="1">
      <c r="B94" s="35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7"/>
    </row>
    <row r="95" spans="2:65" s="1" customFormat="1" ht="29.25" customHeight="1">
      <c r="B95" s="35"/>
      <c r="C95" s="128" t="s">
        <v>137</v>
      </c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242">
        <f>ROUND(N96+N97+N98+N99+N100+N101,2)</f>
        <v>0</v>
      </c>
      <c r="O95" s="245"/>
      <c r="P95" s="245"/>
      <c r="Q95" s="245"/>
      <c r="R95" s="37"/>
      <c r="T95" s="133"/>
      <c r="U95" s="134" t="s">
        <v>36</v>
      </c>
    </row>
    <row r="96" spans="2:65" s="1" customFormat="1" ht="18" customHeight="1">
      <c r="B96" s="135"/>
      <c r="C96" s="136"/>
      <c r="D96" s="229" t="s">
        <v>138</v>
      </c>
      <c r="E96" s="246"/>
      <c r="F96" s="246"/>
      <c r="G96" s="246"/>
      <c r="H96" s="246"/>
      <c r="I96" s="136"/>
      <c r="J96" s="136"/>
      <c r="K96" s="136"/>
      <c r="L96" s="136"/>
      <c r="M96" s="136"/>
      <c r="N96" s="228">
        <f>ROUND(N88*T96,2)</f>
        <v>0</v>
      </c>
      <c r="O96" s="247"/>
      <c r="P96" s="247"/>
      <c r="Q96" s="247"/>
      <c r="R96" s="138"/>
      <c r="S96" s="136"/>
      <c r="T96" s="139"/>
      <c r="U96" s="140" t="s">
        <v>39</v>
      </c>
      <c r="V96" s="141"/>
      <c r="W96" s="141"/>
      <c r="X96" s="141"/>
      <c r="Y96" s="141"/>
      <c r="Z96" s="141"/>
      <c r="AA96" s="141"/>
      <c r="AB96" s="141"/>
      <c r="AC96" s="141"/>
      <c r="AD96" s="141"/>
      <c r="AE96" s="141"/>
      <c r="AF96" s="141"/>
      <c r="AG96" s="141"/>
      <c r="AH96" s="141"/>
      <c r="AI96" s="141"/>
      <c r="AJ96" s="141"/>
      <c r="AK96" s="141"/>
      <c r="AL96" s="141"/>
      <c r="AM96" s="141"/>
      <c r="AN96" s="141"/>
      <c r="AO96" s="141"/>
      <c r="AP96" s="141"/>
      <c r="AQ96" s="141"/>
      <c r="AR96" s="141"/>
      <c r="AS96" s="141"/>
      <c r="AT96" s="141"/>
      <c r="AU96" s="141"/>
      <c r="AV96" s="141"/>
      <c r="AW96" s="141"/>
      <c r="AX96" s="141"/>
      <c r="AY96" s="142" t="s">
        <v>139</v>
      </c>
      <c r="AZ96" s="141"/>
      <c r="BA96" s="141"/>
      <c r="BB96" s="141"/>
      <c r="BC96" s="141"/>
      <c r="BD96" s="141"/>
      <c r="BE96" s="143">
        <f t="shared" ref="BE96:BE101" si="0">IF(U96="základná",N96,0)</f>
        <v>0</v>
      </c>
      <c r="BF96" s="143">
        <f t="shared" ref="BF96:BF101" si="1">IF(U96="znížená",N96,0)</f>
        <v>0</v>
      </c>
      <c r="BG96" s="143">
        <f t="shared" ref="BG96:BG101" si="2">IF(U96="zákl. prenesená",N96,0)</f>
        <v>0</v>
      </c>
      <c r="BH96" s="143">
        <f t="shared" ref="BH96:BH101" si="3">IF(U96="zníž. prenesená",N96,0)</f>
        <v>0</v>
      </c>
      <c r="BI96" s="143">
        <f t="shared" ref="BI96:BI101" si="4">IF(U96="nulová",N96,0)</f>
        <v>0</v>
      </c>
      <c r="BJ96" s="142" t="s">
        <v>88</v>
      </c>
      <c r="BK96" s="141"/>
      <c r="BL96" s="141"/>
      <c r="BM96" s="141"/>
    </row>
    <row r="97" spans="2:65" s="1" customFormat="1" ht="18" customHeight="1">
      <c r="B97" s="135"/>
      <c r="C97" s="136"/>
      <c r="D97" s="229" t="s">
        <v>140</v>
      </c>
      <c r="E97" s="246"/>
      <c r="F97" s="246"/>
      <c r="G97" s="246"/>
      <c r="H97" s="246"/>
      <c r="I97" s="136"/>
      <c r="J97" s="136"/>
      <c r="K97" s="136"/>
      <c r="L97" s="136"/>
      <c r="M97" s="136"/>
      <c r="N97" s="228">
        <f>ROUND(N88*T97,2)</f>
        <v>0</v>
      </c>
      <c r="O97" s="247"/>
      <c r="P97" s="247"/>
      <c r="Q97" s="247"/>
      <c r="R97" s="138"/>
      <c r="S97" s="136"/>
      <c r="T97" s="139"/>
      <c r="U97" s="140" t="s">
        <v>39</v>
      </c>
      <c r="V97" s="141"/>
      <c r="W97" s="141"/>
      <c r="X97" s="141"/>
      <c r="Y97" s="141"/>
      <c r="Z97" s="141"/>
      <c r="AA97" s="141"/>
      <c r="AB97" s="141"/>
      <c r="AC97" s="141"/>
      <c r="AD97" s="141"/>
      <c r="AE97" s="141"/>
      <c r="AF97" s="141"/>
      <c r="AG97" s="141"/>
      <c r="AH97" s="141"/>
      <c r="AI97" s="141"/>
      <c r="AJ97" s="141"/>
      <c r="AK97" s="141"/>
      <c r="AL97" s="141"/>
      <c r="AM97" s="141"/>
      <c r="AN97" s="141"/>
      <c r="AO97" s="141"/>
      <c r="AP97" s="141"/>
      <c r="AQ97" s="141"/>
      <c r="AR97" s="141"/>
      <c r="AS97" s="141"/>
      <c r="AT97" s="141"/>
      <c r="AU97" s="141"/>
      <c r="AV97" s="141"/>
      <c r="AW97" s="141"/>
      <c r="AX97" s="141"/>
      <c r="AY97" s="142" t="s">
        <v>139</v>
      </c>
      <c r="AZ97" s="141"/>
      <c r="BA97" s="141"/>
      <c r="BB97" s="141"/>
      <c r="BC97" s="141"/>
      <c r="BD97" s="141"/>
      <c r="BE97" s="143">
        <f t="shared" si="0"/>
        <v>0</v>
      </c>
      <c r="BF97" s="143">
        <f t="shared" si="1"/>
        <v>0</v>
      </c>
      <c r="BG97" s="143">
        <f t="shared" si="2"/>
        <v>0</v>
      </c>
      <c r="BH97" s="143">
        <f t="shared" si="3"/>
        <v>0</v>
      </c>
      <c r="BI97" s="143">
        <f t="shared" si="4"/>
        <v>0</v>
      </c>
      <c r="BJ97" s="142" t="s">
        <v>88</v>
      </c>
      <c r="BK97" s="141"/>
      <c r="BL97" s="141"/>
      <c r="BM97" s="141"/>
    </row>
    <row r="98" spans="2:65" s="1" customFormat="1" ht="18" customHeight="1">
      <c r="B98" s="135"/>
      <c r="C98" s="136"/>
      <c r="D98" s="229" t="s">
        <v>141</v>
      </c>
      <c r="E98" s="246"/>
      <c r="F98" s="246"/>
      <c r="G98" s="246"/>
      <c r="H98" s="246"/>
      <c r="I98" s="136"/>
      <c r="J98" s="136"/>
      <c r="K98" s="136"/>
      <c r="L98" s="136"/>
      <c r="M98" s="136"/>
      <c r="N98" s="228">
        <f>ROUND(N88*T98,2)</f>
        <v>0</v>
      </c>
      <c r="O98" s="247"/>
      <c r="P98" s="247"/>
      <c r="Q98" s="247"/>
      <c r="R98" s="138"/>
      <c r="S98" s="136"/>
      <c r="T98" s="139"/>
      <c r="U98" s="140" t="s">
        <v>39</v>
      </c>
      <c r="V98" s="141"/>
      <c r="W98" s="141"/>
      <c r="X98" s="141"/>
      <c r="Y98" s="141"/>
      <c r="Z98" s="141"/>
      <c r="AA98" s="141"/>
      <c r="AB98" s="141"/>
      <c r="AC98" s="141"/>
      <c r="AD98" s="141"/>
      <c r="AE98" s="141"/>
      <c r="AF98" s="141"/>
      <c r="AG98" s="141"/>
      <c r="AH98" s="141"/>
      <c r="AI98" s="141"/>
      <c r="AJ98" s="141"/>
      <c r="AK98" s="141"/>
      <c r="AL98" s="141"/>
      <c r="AM98" s="141"/>
      <c r="AN98" s="141"/>
      <c r="AO98" s="141"/>
      <c r="AP98" s="141"/>
      <c r="AQ98" s="141"/>
      <c r="AR98" s="141"/>
      <c r="AS98" s="141"/>
      <c r="AT98" s="141"/>
      <c r="AU98" s="141"/>
      <c r="AV98" s="141"/>
      <c r="AW98" s="141"/>
      <c r="AX98" s="141"/>
      <c r="AY98" s="142" t="s">
        <v>139</v>
      </c>
      <c r="AZ98" s="141"/>
      <c r="BA98" s="141"/>
      <c r="BB98" s="141"/>
      <c r="BC98" s="141"/>
      <c r="BD98" s="141"/>
      <c r="BE98" s="143">
        <f t="shared" si="0"/>
        <v>0</v>
      </c>
      <c r="BF98" s="143">
        <f t="shared" si="1"/>
        <v>0</v>
      </c>
      <c r="BG98" s="143">
        <f t="shared" si="2"/>
        <v>0</v>
      </c>
      <c r="BH98" s="143">
        <f t="shared" si="3"/>
        <v>0</v>
      </c>
      <c r="BI98" s="143">
        <f t="shared" si="4"/>
        <v>0</v>
      </c>
      <c r="BJ98" s="142" t="s">
        <v>88</v>
      </c>
      <c r="BK98" s="141"/>
      <c r="BL98" s="141"/>
      <c r="BM98" s="141"/>
    </row>
    <row r="99" spans="2:65" s="1" customFormat="1" ht="18" customHeight="1">
      <c r="B99" s="135"/>
      <c r="C99" s="136"/>
      <c r="D99" s="229" t="s">
        <v>142</v>
      </c>
      <c r="E99" s="246"/>
      <c r="F99" s="246"/>
      <c r="G99" s="246"/>
      <c r="H99" s="246"/>
      <c r="I99" s="136"/>
      <c r="J99" s="136"/>
      <c r="K99" s="136"/>
      <c r="L99" s="136"/>
      <c r="M99" s="136"/>
      <c r="N99" s="228">
        <f>ROUND(N88*T99,2)</f>
        <v>0</v>
      </c>
      <c r="O99" s="247"/>
      <c r="P99" s="247"/>
      <c r="Q99" s="247"/>
      <c r="R99" s="138"/>
      <c r="S99" s="136"/>
      <c r="T99" s="139"/>
      <c r="U99" s="140" t="s">
        <v>39</v>
      </c>
      <c r="V99" s="141"/>
      <c r="W99" s="141"/>
      <c r="X99" s="141"/>
      <c r="Y99" s="141"/>
      <c r="Z99" s="141"/>
      <c r="AA99" s="141"/>
      <c r="AB99" s="141"/>
      <c r="AC99" s="141"/>
      <c r="AD99" s="141"/>
      <c r="AE99" s="141"/>
      <c r="AF99" s="141"/>
      <c r="AG99" s="141"/>
      <c r="AH99" s="141"/>
      <c r="AI99" s="141"/>
      <c r="AJ99" s="141"/>
      <c r="AK99" s="141"/>
      <c r="AL99" s="141"/>
      <c r="AM99" s="141"/>
      <c r="AN99" s="141"/>
      <c r="AO99" s="141"/>
      <c r="AP99" s="141"/>
      <c r="AQ99" s="141"/>
      <c r="AR99" s="141"/>
      <c r="AS99" s="141"/>
      <c r="AT99" s="141"/>
      <c r="AU99" s="141"/>
      <c r="AV99" s="141"/>
      <c r="AW99" s="141"/>
      <c r="AX99" s="141"/>
      <c r="AY99" s="142" t="s">
        <v>139</v>
      </c>
      <c r="AZ99" s="141"/>
      <c r="BA99" s="141"/>
      <c r="BB99" s="141"/>
      <c r="BC99" s="141"/>
      <c r="BD99" s="141"/>
      <c r="BE99" s="143">
        <f t="shared" si="0"/>
        <v>0</v>
      </c>
      <c r="BF99" s="143">
        <f t="shared" si="1"/>
        <v>0</v>
      </c>
      <c r="BG99" s="143">
        <f t="shared" si="2"/>
        <v>0</v>
      </c>
      <c r="BH99" s="143">
        <f t="shared" si="3"/>
        <v>0</v>
      </c>
      <c r="BI99" s="143">
        <f t="shared" si="4"/>
        <v>0</v>
      </c>
      <c r="BJ99" s="142" t="s">
        <v>88</v>
      </c>
      <c r="BK99" s="141"/>
      <c r="BL99" s="141"/>
      <c r="BM99" s="141"/>
    </row>
    <row r="100" spans="2:65" s="1" customFormat="1" ht="18" customHeight="1">
      <c r="B100" s="135"/>
      <c r="C100" s="136"/>
      <c r="D100" s="229" t="s">
        <v>143</v>
      </c>
      <c r="E100" s="246"/>
      <c r="F100" s="246"/>
      <c r="G100" s="246"/>
      <c r="H100" s="246"/>
      <c r="I100" s="136"/>
      <c r="J100" s="136"/>
      <c r="K100" s="136"/>
      <c r="L100" s="136"/>
      <c r="M100" s="136"/>
      <c r="N100" s="228">
        <f>ROUND(N88*T100,2)</f>
        <v>0</v>
      </c>
      <c r="O100" s="247"/>
      <c r="P100" s="247"/>
      <c r="Q100" s="247"/>
      <c r="R100" s="138"/>
      <c r="S100" s="136"/>
      <c r="T100" s="139"/>
      <c r="U100" s="140" t="s">
        <v>39</v>
      </c>
      <c r="V100" s="141"/>
      <c r="W100" s="141"/>
      <c r="X100" s="141"/>
      <c r="Y100" s="141"/>
      <c r="Z100" s="141"/>
      <c r="AA100" s="141"/>
      <c r="AB100" s="141"/>
      <c r="AC100" s="141"/>
      <c r="AD100" s="141"/>
      <c r="AE100" s="141"/>
      <c r="AF100" s="141"/>
      <c r="AG100" s="141"/>
      <c r="AH100" s="141"/>
      <c r="AI100" s="141"/>
      <c r="AJ100" s="141"/>
      <c r="AK100" s="141"/>
      <c r="AL100" s="141"/>
      <c r="AM100" s="141"/>
      <c r="AN100" s="141"/>
      <c r="AO100" s="141"/>
      <c r="AP100" s="141"/>
      <c r="AQ100" s="141"/>
      <c r="AR100" s="141"/>
      <c r="AS100" s="141"/>
      <c r="AT100" s="141"/>
      <c r="AU100" s="141"/>
      <c r="AV100" s="141"/>
      <c r="AW100" s="141"/>
      <c r="AX100" s="141"/>
      <c r="AY100" s="142" t="s">
        <v>139</v>
      </c>
      <c r="AZ100" s="141"/>
      <c r="BA100" s="141"/>
      <c r="BB100" s="141"/>
      <c r="BC100" s="141"/>
      <c r="BD100" s="141"/>
      <c r="BE100" s="143">
        <f t="shared" si="0"/>
        <v>0</v>
      </c>
      <c r="BF100" s="143">
        <f t="shared" si="1"/>
        <v>0</v>
      </c>
      <c r="BG100" s="143">
        <f t="shared" si="2"/>
        <v>0</v>
      </c>
      <c r="BH100" s="143">
        <f t="shared" si="3"/>
        <v>0</v>
      </c>
      <c r="BI100" s="143">
        <f t="shared" si="4"/>
        <v>0</v>
      </c>
      <c r="BJ100" s="142" t="s">
        <v>88</v>
      </c>
      <c r="BK100" s="141"/>
      <c r="BL100" s="141"/>
      <c r="BM100" s="141"/>
    </row>
    <row r="101" spans="2:65" s="1" customFormat="1" ht="18" customHeight="1">
      <c r="B101" s="135"/>
      <c r="C101" s="136"/>
      <c r="D101" s="137" t="s">
        <v>144</v>
      </c>
      <c r="E101" s="136"/>
      <c r="F101" s="136"/>
      <c r="G101" s="136"/>
      <c r="H101" s="136"/>
      <c r="I101" s="136"/>
      <c r="J101" s="136"/>
      <c r="K101" s="136"/>
      <c r="L101" s="136"/>
      <c r="M101" s="136"/>
      <c r="N101" s="228">
        <f>ROUND(N88*T101,2)</f>
        <v>0</v>
      </c>
      <c r="O101" s="247"/>
      <c r="P101" s="247"/>
      <c r="Q101" s="247"/>
      <c r="R101" s="138"/>
      <c r="S101" s="136"/>
      <c r="T101" s="144"/>
      <c r="U101" s="145" t="s">
        <v>39</v>
      </c>
      <c r="V101" s="141"/>
      <c r="W101" s="141"/>
      <c r="X101" s="141"/>
      <c r="Y101" s="141"/>
      <c r="Z101" s="141"/>
      <c r="AA101" s="141"/>
      <c r="AB101" s="141"/>
      <c r="AC101" s="141"/>
      <c r="AD101" s="141"/>
      <c r="AE101" s="141"/>
      <c r="AF101" s="141"/>
      <c r="AG101" s="141"/>
      <c r="AH101" s="141"/>
      <c r="AI101" s="141"/>
      <c r="AJ101" s="141"/>
      <c r="AK101" s="141"/>
      <c r="AL101" s="141"/>
      <c r="AM101" s="141"/>
      <c r="AN101" s="141"/>
      <c r="AO101" s="141"/>
      <c r="AP101" s="141"/>
      <c r="AQ101" s="141"/>
      <c r="AR101" s="141"/>
      <c r="AS101" s="141"/>
      <c r="AT101" s="141"/>
      <c r="AU101" s="141"/>
      <c r="AV101" s="141"/>
      <c r="AW101" s="141"/>
      <c r="AX101" s="141"/>
      <c r="AY101" s="142" t="s">
        <v>145</v>
      </c>
      <c r="AZ101" s="141"/>
      <c r="BA101" s="141"/>
      <c r="BB101" s="141"/>
      <c r="BC101" s="141"/>
      <c r="BD101" s="141"/>
      <c r="BE101" s="143">
        <f t="shared" si="0"/>
        <v>0</v>
      </c>
      <c r="BF101" s="143">
        <f t="shared" si="1"/>
        <v>0</v>
      </c>
      <c r="BG101" s="143">
        <f t="shared" si="2"/>
        <v>0</v>
      </c>
      <c r="BH101" s="143">
        <f t="shared" si="3"/>
        <v>0</v>
      </c>
      <c r="BI101" s="143">
        <f t="shared" si="4"/>
        <v>0</v>
      </c>
      <c r="BJ101" s="142" t="s">
        <v>88</v>
      </c>
      <c r="BK101" s="141"/>
      <c r="BL101" s="141"/>
      <c r="BM101" s="141"/>
    </row>
    <row r="102" spans="2:65" s="1" customFormat="1">
      <c r="B102" s="35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7"/>
    </row>
    <row r="103" spans="2:65" s="1" customFormat="1" ht="29.25" customHeight="1">
      <c r="B103" s="35"/>
      <c r="C103" s="119" t="s">
        <v>123</v>
      </c>
      <c r="D103" s="120"/>
      <c r="E103" s="120"/>
      <c r="F103" s="120"/>
      <c r="G103" s="120"/>
      <c r="H103" s="120"/>
      <c r="I103" s="120"/>
      <c r="J103" s="120"/>
      <c r="K103" s="120"/>
      <c r="L103" s="225">
        <f>ROUND(SUM(N88+N95),2)</f>
        <v>0</v>
      </c>
      <c r="M103" s="225"/>
      <c r="N103" s="225"/>
      <c r="O103" s="225"/>
      <c r="P103" s="225"/>
      <c r="Q103" s="225"/>
      <c r="R103" s="37"/>
    </row>
    <row r="104" spans="2:65" s="1" customFormat="1" ht="6.95" customHeight="1">
      <c r="B104" s="59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1"/>
    </row>
    <row r="108" spans="2:65" s="1" customFormat="1" ht="6.95" customHeight="1">
      <c r="B108" s="62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4"/>
    </row>
    <row r="109" spans="2:65" s="1" customFormat="1" ht="36.950000000000003" customHeight="1">
      <c r="B109" s="35"/>
      <c r="C109" s="185" t="s">
        <v>146</v>
      </c>
      <c r="D109" s="231"/>
      <c r="E109" s="231"/>
      <c r="F109" s="231"/>
      <c r="G109" s="231"/>
      <c r="H109" s="231"/>
      <c r="I109" s="231"/>
      <c r="J109" s="231"/>
      <c r="K109" s="231"/>
      <c r="L109" s="231"/>
      <c r="M109" s="231"/>
      <c r="N109" s="231"/>
      <c r="O109" s="231"/>
      <c r="P109" s="231"/>
      <c r="Q109" s="231"/>
      <c r="R109" s="37"/>
    </row>
    <row r="110" spans="2:65" s="1" customFormat="1" ht="6.95" customHeight="1">
      <c r="B110" s="35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7"/>
    </row>
    <row r="111" spans="2:65" s="1" customFormat="1" ht="30" customHeight="1">
      <c r="B111" s="35"/>
      <c r="C111" s="30" t="s">
        <v>17</v>
      </c>
      <c r="D111" s="36"/>
      <c r="E111" s="36"/>
      <c r="F111" s="259" t="str">
        <f>F6</f>
        <v>Základná škola Gorkého - Ulica Maxima Gorkého</v>
      </c>
      <c r="G111" s="260"/>
      <c r="H111" s="260"/>
      <c r="I111" s="260"/>
      <c r="J111" s="260"/>
      <c r="K111" s="260"/>
      <c r="L111" s="260"/>
      <c r="M111" s="260"/>
      <c r="N111" s="260"/>
      <c r="O111" s="260"/>
      <c r="P111" s="260"/>
      <c r="Q111" s="36"/>
      <c r="R111" s="37"/>
    </row>
    <row r="112" spans="2:65" s="1" customFormat="1" ht="36.950000000000003" customHeight="1">
      <c r="B112" s="35"/>
      <c r="C112" s="69" t="s">
        <v>163</v>
      </c>
      <c r="D112" s="36"/>
      <c r="E112" s="36"/>
      <c r="F112" s="205" t="str">
        <f>F7</f>
        <v>SO-09 - Sadové úpravy</v>
      </c>
      <c r="G112" s="231"/>
      <c r="H112" s="231"/>
      <c r="I112" s="231"/>
      <c r="J112" s="231"/>
      <c r="K112" s="231"/>
      <c r="L112" s="231"/>
      <c r="M112" s="231"/>
      <c r="N112" s="231"/>
      <c r="O112" s="231"/>
      <c r="P112" s="231"/>
      <c r="Q112" s="36"/>
      <c r="R112" s="37"/>
    </row>
    <row r="113" spans="2:65" s="1" customFormat="1" ht="6.95" customHeight="1">
      <c r="B113" s="35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7"/>
    </row>
    <row r="114" spans="2:65" s="1" customFormat="1" ht="18" customHeight="1">
      <c r="B114" s="35"/>
      <c r="C114" s="30" t="s">
        <v>21</v>
      </c>
      <c r="D114" s="36"/>
      <c r="E114" s="36"/>
      <c r="F114" s="28" t="str">
        <f>F9</f>
        <v xml:space="preserve"> </v>
      </c>
      <c r="G114" s="36"/>
      <c r="H114" s="36"/>
      <c r="I114" s="36"/>
      <c r="J114" s="36"/>
      <c r="K114" s="30" t="s">
        <v>23</v>
      </c>
      <c r="L114" s="36"/>
      <c r="M114" s="233" t="str">
        <f>IF(O9="","",O9)</f>
        <v/>
      </c>
      <c r="N114" s="233"/>
      <c r="O114" s="233"/>
      <c r="P114" s="233"/>
      <c r="Q114" s="36"/>
      <c r="R114" s="37"/>
    </row>
    <row r="115" spans="2:65" s="1" customFormat="1" ht="6.95" customHeight="1"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7"/>
    </row>
    <row r="116" spans="2:65" s="1" customFormat="1" ht="15">
      <c r="B116" s="35"/>
      <c r="C116" s="30" t="s">
        <v>24</v>
      </c>
      <c r="D116" s="36"/>
      <c r="E116" s="36"/>
      <c r="F116" s="28" t="str">
        <f>E12</f>
        <v xml:space="preserve"> </v>
      </c>
      <c r="G116" s="36"/>
      <c r="H116" s="36"/>
      <c r="I116" s="36"/>
      <c r="J116" s="36"/>
      <c r="K116" s="30" t="s">
        <v>28</v>
      </c>
      <c r="L116" s="36"/>
      <c r="M116" s="189" t="str">
        <f>E18</f>
        <v xml:space="preserve"> </v>
      </c>
      <c r="N116" s="189"/>
      <c r="O116" s="189"/>
      <c r="P116" s="189"/>
      <c r="Q116" s="189"/>
      <c r="R116" s="37"/>
    </row>
    <row r="117" spans="2:65" s="1" customFormat="1" ht="14.45" customHeight="1">
      <c r="B117" s="35"/>
      <c r="C117" s="30" t="s">
        <v>27</v>
      </c>
      <c r="D117" s="36"/>
      <c r="E117" s="36"/>
      <c r="F117" s="28" t="str">
        <f>IF(E15="","",E15)</f>
        <v/>
      </c>
      <c r="G117" s="36"/>
      <c r="H117" s="36"/>
      <c r="I117" s="36"/>
      <c r="J117" s="36"/>
      <c r="K117" s="30" t="s">
        <v>31</v>
      </c>
      <c r="L117" s="36"/>
      <c r="M117" s="189" t="str">
        <f>E21</f>
        <v xml:space="preserve"> </v>
      </c>
      <c r="N117" s="189"/>
      <c r="O117" s="189"/>
      <c r="P117" s="189"/>
      <c r="Q117" s="189"/>
      <c r="R117" s="37"/>
    </row>
    <row r="118" spans="2:65" s="1" customFormat="1" ht="10.35" customHeight="1">
      <c r="B118" s="35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7"/>
    </row>
    <row r="119" spans="2:65" s="8" customFormat="1" ht="29.25" customHeight="1">
      <c r="B119" s="146"/>
      <c r="C119" s="147" t="s">
        <v>147</v>
      </c>
      <c r="D119" s="148" t="s">
        <v>148</v>
      </c>
      <c r="E119" s="148" t="s">
        <v>54</v>
      </c>
      <c r="F119" s="251" t="s">
        <v>149</v>
      </c>
      <c r="G119" s="251"/>
      <c r="H119" s="251"/>
      <c r="I119" s="251"/>
      <c r="J119" s="148" t="s">
        <v>150</v>
      </c>
      <c r="K119" s="148" t="s">
        <v>151</v>
      </c>
      <c r="L119" s="252" t="s">
        <v>152</v>
      </c>
      <c r="M119" s="252"/>
      <c r="N119" s="251" t="s">
        <v>133</v>
      </c>
      <c r="O119" s="251"/>
      <c r="P119" s="251"/>
      <c r="Q119" s="253"/>
      <c r="R119" s="149"/>
      <c r="T119" s="76" t="s">
        <v>153</v>
      </c>
      <c r="U119" s="77" t="s">
        <v>36</v>
      </c>
      <c r="V119" s="77" t="s">
        <v>154</v>
      </c>
      <c r="W119" s="77" t="s">
        <v>155</v>
      </c>
      <c r="X119" s="77" t="s">
        <v>156</v>
      </c>
      <c r="Y119" s="77" t="s">
        <v>157</v>
      </c>
      <c r="Z119" s="77" t="s">
        <v>158</v>
      </c>
      <c r="AA119" s="78" t="s">
        <v>159</v>
      </c>
    </row>
    <row r="120" spans="2:65" s="1" customFormat="1" ht="29.25" customHeight="1">
      <c r="B120" s="35"/>
      <c r="C120" s="80" t="s">
        <v>130</v>
      </c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255">
        <f>BK120</f>
        <v>0</v>
      </c>
      <c r="O120" s="256"/>
      <c r="P120" s="256"/>
      <c r="Q120" s="256"/>
      <c r="R120" s="37"/>
      <c r="T120" s="79"/>
      <c r="U120" s="51"/>
      <c r="V120" s="51"/>
      <c r="W120" s="150">
        <f>W121+W127+W138+W150+W157</f>
        <v>0</v>
      </c>
      <c r="X120" s="51"/>
      <c r="Y120" s="150">
        <f>Y121+Y127+Y138+Y150+Y157</f>
        <v>0</v>
      </c>
      <c r="Z120" s="51"/>
      <c r="AA120" s="151">
        <f>AA121+AA127+AA138+AA150+AA157</f>
        <v>0</v>
      </c>
      <c r="AT120" s="18" t="s">
        <v>71</v>
      </c>
      <c r="AU120" s="18" t="s">
        <v>135</v>
      </c>
      <c r="BK120" s="152">
        <f>BK121+BK127+BK138+BK150+BK157</f>
        <v>0</v>
      </c>
    </row>
    <row r="121" spans="2:65" s="10" customFormat="1" ht="37.35" customHeight="1">
      <c r="B121" s="164"/>
      <c r="C121" s="165"/>
      <c r="D121" s="153" t="s">
        <v>1369</v>
      </c>
      <c r="E121" s="153"/>
      <c r="F121" s="153"/>
      <c r="G121" s="153"/>
      <c r="H121" s="153"/>
      <c r="I121" s="153"/>
      <c r="J121" s="153"/>
      <c r="K121" s="153"/>
      <c r="L121" s="153"/>
      <c r="M121" s="153"/>
      <c r="N121" s="257">
        <f>BK121</f>
        <v>0</v>
      </c>
      <c r="O121" s="258"/>
      <c r="P121" s="258"/>
      <c r="Q121" s="258"/>
      <c r="R121" s="166"/>
      <c r="T121" s="167"/>
      <c r="U121" s="165"/>
      <c r="V121" s="165"/>
      <c r="W121" s="168">
        <f>SUM(W122:W126)</f>
        <v>0</v>
      </c>
      <c r="X121" s="165"/>
      <c r="Y121" s="168">
        <f>SUM(Y122:Y126)</f>
        <v>0</v>
      </c>
      <c r="Z121" s="165"/>
      <c r="AA121" s="169">
        <f>SUM(AA122:AA126)</f>
        <v>0</v>
      </c>
      <c r="AR121" s="170" t="s">
        <v>77</v>
      </c>
      <c r="AT121" s="171" t="s">
        <v>71</v>
      </c>
      <c r="AU121" s="171" t="s">
        <v>72</v>
      </c>
      <c r="AY121" s="170" t="s">
        <v>170</v>
      </c>
      <c r="BK121" s="172">
        <f>SUM(BK122:BK126)</f>
        <v>0</v>
      </c>
    </row>
    <row r="122" spans="2:65" s="1" customFormat="1" ht="22.5" customHeight="1">
      <c r="B122" s="135"/>
      <c r="C122" s="174" t="s">
        <v>72</v>
      </c>
      <c r="D122" s="174" t="s">
        <v>162</v>
      </c>
      <c r="E122" s="175" t="s">
        <v>77</v>
      </c>
      <c r="F122" s="262" t="s">
        <v>1373</v>
      </c>
      <c r="G122" s="262"/>
      <c r="H122" s="262"/>
      <c r="I122" s="262"/>
      <c r="J122" s="176" t="s">
        <v>174</v>
      </c>
      <c r="K122" s="159">
        <v>5</v>
      </c>
      <c r="L122" s="249">
        <v>0</v>
      </c>
      <c r="M122" s="249"/>
      <c r="N122" s="263">
        <f>ROUND(L122*K122,3)</f>
        <v>0</v>
      </c>
      <c r="O122" s="263"/>
      <c r="P122" s="263"/>
      <c r="Q122" s="263"/>
      <c r="R122" s="138"/>
      <c r="T122" s="160" t="s">
        <v>5</v>
      </c>
      <c r="U122" s="44" t="s">
        <v>39</v>
      </c>
      <c r="V122" s="36"/>
      <c r="W122" s="177">
        <f>V122*K122</f>
        <v>0</v>
      </c>
      <c r="X122" s="177">
        <v>0</v>
      </c>
      <c r="Y122" s="177">
        <f>X122*K122</f>
        <v>0</v>
      </c>
      <c r="Z122" s="177">
        <v>0</v>
      </c>
      <c r="AA122" s="178">
        <f>Z122*K122</f>
        <v>0</v>
      </c>
      <c r="AR122" s="18" t="s">
        <v>175</v>
      </c>
      <c r="AT122" s="18" t="s">
        <v>162</v>
      </c>
      <c r="AU122" s="18" t="s">
        <v>77</v>
      </c>
      <c r="AY122" s="18" t="s">
        <v>170</v>
      </c>
      <c r="BE122" s="113">
        <f>IF(U122="základná",N122,0)</f>
        <v>0</v>
      </c>
      <c r="BF122" s="113">
        <f>IF(U122="znížená",N122,0)</f>
        <v>0</v>
      </c>
      <c r="BG122" s="113">
        <f>IF(U122="zákl. prenesená",N122,0)</f>
        <v>0</v>
      </c>
      <c r="BH122" s="113">
        <f>IF(U122="zníž. prenesená",N122,0)</f>
        <v>0</v>
      </c>
      <c r="BI122" s="113">
        <f>IF(U122="nulová",N122,0)</f>
        <v>0</v>
      </c>
      <c r="BJ122" s="18" t="s">
        <v>88</v>
      </c>
      <c r="BK122" s="155">
        <f>ROUND(L122*K122,3)</f>
        <v>0</v>
      </c>
      <c r="BL122" s="18" t="s">
        <v>175</v>
      </c>
      <c r="BM122" s="18" t="s">
        <v>88</v>
      </c>
    </row>
    <row r="123" spans="2:65" s="1" customFormat="1" ht="31.5" customHeight="1">
      <c r="B123" s="135"/>
      <c r="C123" s="174" t="s">
        <v>72</v>
      </c>
      <c r="D123" s="174" t="s">
        <v>162</v>
      </c>
      <c r="E123" s="175" t="s">
        <v>88</v>
      </c>
      <c r="F123" s="262" t="s">
        <v>1374</v>
      </c>
      <c r="G123" s="262"/>
      <c r="H123" s="262"/>
      <c r="I123" s="262"/>
      <c r="J123" s="176" t="s">
        <v>174</v>
      </c>
      <c r="K123" s="159">
        <v>5</v>
      </c>
      <c r="L123" s="249">
        <v>0</v>
      </c>
      <c r="M123" s="249"/>
      <c r="N123" s="263">
        <f>ROUND(L123*K123,3)</f>
        <v>0</v>
      </c>
      <c r="O123" s="263"/>
      <c r="P123" s="263"/>
      <c r="Q123" s="263"/>
      <c r="R123" s="138"/>
      <c r="T123" s="160" t="s">
        <v>5</v>
      </c>
      <c r="U123" s="44" t="s">
        <v>39</v>
      </c>
      <c r="V123" s="36"/>
      <c r="W123" s="177">
        <f>V123*K123</f>
        <v>0</v>
      </c>
      <c r="X123" s="177">
        <v>0</v>
      </c>
      <c r="Y123" s="177">
        <f>X123*K123</f>
        <v>0</v>
      </c>
      <c r="Z123" s="177">
        <v>0</v>
      </c>
      <c r="AA123" s="178">
        <f>Z123*K123</f>
        <v>0</v>
      </c>
      <c r="AR123" s="18" t="s">
        <v>175</v>
      </c>
      <c r="AT123" s="18" t="s">
        <v>162</v>
      </c>
      <c r="AU123" s="18" t="s">
        <v>77</v>
      </c>
      <c r="AY123" s="18" t="s">
        <v>170</v>
      </c>
      <c r="BE123" s="113">
        <f>IF(U123="základná",N123,0)</f>
        <v>0</v>
      </c>
      <c r="BF123" s="113">
        <f>IF(U123="znížená",N123,0)</f>
        <v>0</v>
      </c>
      <c r="BG123" s="113">
        <f>IF(U123="zákl. prenesená",N123,0)</f>
        <v>0</v>
      </c>
      <c r="BH123" s="113">
        <f>IF(U123="zníž. prenesená",N123,0)</f>
        <v>0</v>
      </c>
      <c r="BI123" s="113">
        <f>IF(U123="nulová",N123,0)</f>
        <v>0</v>
      </c>
      <c r="BJ123" s="18" t="s">
        <v>88</v>
      </c>
      <c r="BK123" s="155">
        <f>ROUND(L123*K123,3)</f>
        <v>0</v>
      </c>
      <c r="BL123" s="18" t="s">
        <v>175</v>
      </c>
      <c r="BM123" s="18" t="s">
        <v>175</v>
      </c>
    </row>
    <row r="124" spans="2:65" s="1" customFormat="1" ht="22.5" customHeight="1">
      <c r="B124" s="135"/>
      <c r="C124" s="174" t="s">
        <v>72</v>
      </c>
      <c r="D124" s="174" t="s">
        <v>162</v>
      </c>
      <c r="E124" s="175" t="s">
        <v>215</v>
      </c>
      <c r="F124" s="262" t="s">
        <v>1375</v>
      </c>
      <c r="G124" s="262"/>
      <c r="H124" s="262"/>
      <c r="I124" s="262"/>
      <c r="J124" s="176" t="s">
        <v>174</v>
      </c>
      <c r="K124" s="159">
        <v>1</v>
      </c>
      <c r="L124" s="249">
        <v>0</v>
      </c>
      <c r="M124" s="249"/>
      <c r="N124" s="263">
        <f>ROUND(L124*K124,3)</f>
        <v>0</v>
      </c>
      <c r="O124" s="263"/>
      <c r="P124" s="263"/>
      <c r="Q124" s="263"/>
      <c r="R124" s="138"/>
      <c r="T124" s="160" t="s">
        <v>5</v>
      </c>
      <c r="U124" s="44" t="s">
        <v>39</v>
      </c>
      <c r="V124" s="36"/>
      <c r="W124" s="177">
        <f>V124*K124</f>
        <v>0</v>
      </c>
      <c r="X124" s="177">
        <v>0</v>
      </c>
      <c r="Y124" s="177">
        <f>X124*K124</f>
        <v>0</v>
      </c>
      <c r="Z124" s="177">
        <v>0</v>
      </c>
      <c r="AA124" s="178">
        <f>Z124*K124</f>
        <v>0</v>
      </c>
      <c r="AR124" s="18" t="s">
        <v>175</v>
      </c>
      <c r="AT124" s="18" t="s">
        <v>162</v>
      </c>
      <c r="AU124" s="18" t="s">
        <v>77</v>
      </c>
      <c r="AY124" s="18" t="s">
        <v>170</v>
      </c>
      <c r="BE124" s="113">
        <f>IF(U124="základná",N124,0)</f>
        <v>0</v>
      </c>
      <c r="BF124" s="113">
        <f>IF(U124="znížená",N124,0)</f>
        <v>0</v>
      </c>
      <c r="BG124" s="113">
        <f>IF(U124="zákl. prenesená",N124,0)</f>
        <v>0</v>
      </c>
      <c r="BH124" s="113">
        <f>IF(U124="zníž. prenesená",N124,0)</f>
        <v>0</v>
      </c>
      <c r="BI124" s="113">
        <f>IF(U124="nulová",N124,0)</f>
        <v>0</v>
      </c>
      <c r="BJ124" s="18" t="s">
        <v>88</v>
      </c>
      <c r="BK124" s="155">
        <f>ROUND(L124*K124,3)</f>
        <v>0</v>
      </c>
      <c r="BL124" s="18" t="s">
        <v>175</v>
      </c>
      <c r="BM124" s="18" t="s">
        <v>222</v>
      </c>
    </row>
    <row r="125" spans="2:65" s="1" customFormat="1" ht="31.5" customHeight="1">
      <c r="B125" s="135"/>
      <c r="C125" s="174" t="s">
        <v>72</v>
      </c>
      <c r="D125" s="174" t="s">
        <v>162</v>
      </c>
      <c r="E125" s="175" t="s">
        <v>175</v>
      </c>
      <c r="F125" s="262" t="s">
        <v>1376</v>
      </c>
      <c r="G125" s="262"/>
      <c r="H125" s="262"/>
      <c r="I125" s="262"/>
      <c r="J125" s="176" t="s">
        <v>174</v>
      </c>
      <c r="K125" s="159">
        <v>1</v>
      </c>
      <c r="L125" s="249">
        <v>0</v>
      </c>
      <c r="M125" s="249"/>
      <c r="N125" s="263">
        <f>ROUND(L125*K125,3)</f>
        <v>0</v>
      </c>
      <c r="O125" s="263"/>
      <c r="P125" s="263"/>
      <c r="Q125" s="263"/>
      <c r="R125" s="138"/>
      <c r="T125" s="160" t="s">
        <v>5</v>
      </c>
      <c r="U125" s="44" t="s">
        <v>39</v>
      </c>
      <c r="V125" s="36"/>
      <c r="W125" s="177">
        <f>V125*K125</f>
        <v>0</v>
      </c>
      <c r="X125" s="177">
        <v>0</v>
      </c>
      <c r="Y125" s="177">
        <f>X125*K125</f>
        <v>0</v>
      </c>
      <c r="Z125" s="177">
        <v>0</v>
      </c>
      <c r="AA125" s="178">
        <f>Z125*K125</f>
        <v>0</v>
      </c>
      <c r="AR125" s="18" t="s">
        <v>175</v>
      </c>
      <c r="AT125" s="18" t="s">
        <v>162</v>
      </c>
      <c r="AU125" s="18" t="s">
        <v>77</v>
      </c>
      <c r="AY125" s="18" t="s">
        <v>170</v>
      </c>
      <c r="BE125" s="113">
        <f>IF(U125="základná",N125,0)</f>
        <v>0</v>
      </c>
      <c r="BF125" s="113">
        <f>IF(U125="znížená",N125,0)</f>
        <v>0</v>
      </c>
      <c r="BG125" s="113">
        <f>IF(U125="zákl. prenesená",N125,0)</f>
        <v>0</v>
      </c>
      <c r="BH125" s="113">
        <f>IF(U125="zníž. prenesená",N125,0)</f>
        <v>0</v>
      </c>
      <c r="BI125" s="113">
        <f>IF(U125="nulová",N125,0)</f>
        <v>0</v>
      </c>
      <c r="BJ125" s="18" t="s">
        <v>88</v>
      </c>
      <c r="BK125" s="155">
        <f>ROUND(L125*K125,3)</f>
        <v>0</v>
      </c>
      <c r="BL125" s="18" t="s">
        <v>175</v>
      </c>
      <c r="BM125" s="18" t="s">
        <v>230</v>
      </c>
    </row>
    <row r="126" spans="2:65" s="1" customFormat="1" ht="22.5" customHeight="1">
      <c r="B126" s="135"/>
      <c r="C126" s="174" t="s">
        <v>72</v>
      </c>
      <c r="D126" s="174" t="s">
        <v>162</v>
      </c>
      <c r="E126" s="175" t="s">
        <v>177</v>
      </c>
      <c r="F126" s="262" t="s">
        <v>1377</v>
      </c>
      <c r="G126" s="262"/>
      <c r="H126" s="262"/>
      <c r="I126" s="262"/>
      <c r="J126" s="176" t="s">
        <v>174</v>
      </c>
      <c r="K126" s="159">
        <v>2</v>
      </c>
      <c r="L126" s="249">
        <v>0</v>
      </c>
      <c r="M126" s="249"/>
      <c r="N126" s="263">
        <f>ROUND(L126*K126,3)</f>
        <v>0</v>
      </c>
      <c r="O126" s="263"/>
      <c r="P126" s="263"/>
      <c r="Q126" s="263"/>
      <c r="R126" s="138"/>
      <c r="T126" s="160" t="s">
        <v>5</v>
      </c>
      <c r="U126" s="44" t="s">
        <v>39</v>
      </c>
      <c r="V126" s="36"/>
      <c r="W126" s="177">
        <f>V126*K126</f>
        <v>0</v>
      </c>
      <c r="X126" s="177">
        <v>0</v>
      </c>
      <c r="Y126" s="177">
        <f>X126*K126</f>
        <v>0</v>
      </c>
      <c r="Z126" s="177">
        <v>0</v>
      </c>
      <c r="AA126" s="178">
        <f>Z126*K126</f>
        <v>0</v>
      </c>
      <c r="AR126" s="18" t="s">
        <v>175</v>
      </c>
      <c r="AT126" s="18" t="s">
        <v>162</v>
      </c>
      <c r="AU126" s="18" t="s">
        <v>77</v>
      </c>
      <c r="AY126" s="18" t="s">
        <v>170</v>
      </c>
      <c r="BE126" s="113">
        <f>IF(U126="základná",N126,0)</f>
        <v>0</v>
      </c>
      <c r="BF126" s="113">
        <f>IF(U126="znížená",N126,0)</f>
        <v>0</v>
      </c>
      <c r="BG126" s="113">
        <f>IF(U126="zákl. prenesená",N126,0)</f>
        <v>0</v>
      </c>
      <c r="BH126" s="113">
        <f>IF(U126="zníž. prenesená",N126,0)</f>
        <v>0</v>
      </c>
      <c r="BI126" s="113">
        <f>IF(U126="nulová",N126,0)</f>
        <v>0</v>
      </c>
      <c r="BJ126" s="18" t="s">
        <v>88</v>
      </c>
      <c r="BK126" s="155">
        <f>ROUND(L126*K126,3)</f>
        <v>0</v>
      </c>
      <c r="BL126" s="18" t="s">
        <v>175</v>
      </c>
      <c r="BM126" s="18" t="s">
        <v>238</v>
      </c>
    </row>
    <row r="127" spans="2:65" s="10" customFormat="1" ht="37.35" customHeight="1">
      <c r="B127" s="164"/>
      <c r="C127" s="165"/>
      <c r="D127" s="153" t="s">
        <v>1370</v>
      </c>
      <c r="E127" s="153"/>
      <c r="F127" s="153"/>
      <c r="G127" s="153"/>
      <c r="H127" s="153"/>
      <c r="I127" s="153"/>
      <c r="J127" s="153"/>
      <c r="K127" s="153"/>
      <c r="L127" s="153"/>
      <c r="M127" s="153"/>
      <c r="N127" s="271">
        <f>BK127</f>
        <v>0</v>
      </c>
      <c r="O127" s="272"/>
      <c r="P127" s="272"/>
      <c r="Q127" s="272"/>
      <c r="R127" s="166"/>
      <c r="T127" s="167"/>
      <c r="U127" s="165"/>
      <c r="V127" s="165"/>
      <c r="W127" s="168">
        <f>SUM(W128:W137)</f>
        <v>0</v>
      </c>
      <c r="X127" s="165"/>
      <c r="Y127" s="168">
        <f>SUM(Y128:Y137)</f>
        <v>0</v>
      </c>
      <c r="Z127" s="165"/>
      <c r="AA127" s="169">
        <f>SUM(AA128:AA137)</f>
        <v>0</v>
      </c>
      <c r="AR127" s="170" t="s">
        <v>77</v>
      </c>
      <c r="AT127" s="171" t="s">
        <v>71</v>
      </c>
      <c r="AU127" s="171" t="s">
        <v>72</v>
      </c>
      <c r="AY127" s="170" t="s">
        <v>170</v>
      </c>
      <c r="BK127" s="172">
        <f>SUM(BK128:BK137)</f>
        <v>0</v>
      </c>
    </row>
    <row r="128" spans="2:65" s="1" customFormat="1" ht="31.5" customHeight="1">
      <c r="B128" s="135"/>
      <c r="C128" s="174" t="s">
        <v>72</v>
      </c>
      <c r="D128" s="174" t="s">
        <v>162</v>
      </c>
      <c r="E128" s="175" t="s">
        <v>222</v>
      </c>
      <c r="F128" s="262" t="s">
        <v>1378</v>
      </c>
      <c r="G128" s="262"/>
      <c r="H128" s="262"/>
      <c r="I128" s="262"/>
      <c r="J128" s="176" t="s">
        <v>184</v>
      </c>
      <c r="K128" s="159">
        <v>85</v>
      </c>
      <c r="L128" s="249">
        <v>0</v>
      </c>
      <c r="M128" s="249"/>
      <c r="N128" s="263">
        <f t="shared" ref="N128:N137" si="5">ROUND(L128*K128,3)</f>
        <v>0</v>
      </c>
      <c r="O128" s="263"/>
      <c r="P128" s="263"/>
      <c r="Q128" s="263"/>
      <c r="R128" s="138"/>
      <c r="T128" s="160" t="s">
        <v>5</v>
      </c>
      <c r="U128" s="44" t="s">
        <v>39</v>
      </c>
      <c r="V128" s="36"/>
      <c r="W128" s="177">
        <f t="shared" ref="W128:W137" si="6">V128*K128</f>
        <v>0</v>
      </c>
      <c r="X128" s="177">
        <v>0</v>
      </c>
      <c r="Y128" s="177">
        <f t="shared" ref="Y128:Y137" si="7">X128*K128</f>
        <v>0</v>
      </c>
      <c r="Z128" s="177">
        <v>0</v>
      </c>
      <c r="AA128" s="178">
        <f t="shared" ref="AA128:AA137" si="8">Z128*K128</f>
        <v>0</v>
      </c>
      <c r="AR128" s="18" t="s">
        <v>175</v>
      </c>
      <c r="AT128" s="18" t="s">
        <v>162</v>
      </c>
      <c r="AU128" s="18" t="s">
        <v>77</v>
      </c>
      <c r="AY128" s="18" t="s">
        <v>170</v>
      </c>
      <c r="BE128" s="113">
        <f t="shared" ref="BE128:BE137" si="9">IF(U128="základná",N128,0)</f>
        <v>0</v>
      </c>
      <c r="BF128" s="113">
        <f t="shared" ref="BF128:BF137" si="10">IF(U128="znížená",N128,0)</f>
        <v>0</v>
      </c>
      <c r="BG128" s="113">
        <f t="shared" ref="BG128:BG137" si="11">IF(U128="zákl. prenesená",N128,0)</f>
        <v>0</v>
      </c>
      <c r="BH128" s="113">
        <f t="shared" ref="BH128:BH137" si="12">IF(U128="zníž. prenesená",N128,0)</f>
        <v>0</v>
      </c>
      <c r="BI128" s="113">
        <f t="shared" ref="BI128:BI137" si="13">IF(U128="nulová",N128,0)</f>
        <v>0</v>
      </c>
      <c r="BJ128" s="18" t="s">
        <v>88</v>
      </c>
      <c r="BK128" s="155">
        <f t="shared" ref="BK128:BK137" si="14">ROUND(L128*K128,3)</f>
        <v>0</v>
      </c>
      <c r="BL128" s="18" t="s">
        <v>175</v>
      </c>
      <c r="BM128" s="18" t="s">
        <v>171</v>
      </c>
    </row>
    <row r="129" spans="2:65" s="1" customFormat="1" ht="31.5" customHeight="1">
      <c r="B129" s="135"/>
      <c r="C129" s="174" t="s">
        <v>72</v>
      </c>
      <c r="D129" s="174" t="s">
        <v>162</v>
      </c>
      <c r="E129" s="175" t="s">
        <v>226</v>
      </c>
      <c r="F129" s="262" t="s">
        <v>1379</v>
      </c>
      <c r="G129" s="262"/>
      <c r="H129" s="262"/>
      <c r="I129" s="262"/>
      <c r="J129" s="176" t="s">
        <v>174</v>
      </c>
      <c r="K129" s="159">
        <v>1</v>
      </c>
      <c r="L129" s="249">
        <v>0</v>
      </c>
      <c r="M129" s="249"/>
      <c r="N129" s="263">
        <f t="shared" si="5"/>
        <v>0</v>
      </c>
      <c r="O129" s="263"/>
      <c r="P129" s="263"/>
      <c r="Q129" s="263"/>
      <c r="R129" s="138"/>
      <c r="T129" s="160" t="s">
        <v>5</v>
      </c>
      <c r="U129" s="44" t="s">
        <v>39</v>
      </c>
      <c r="V129" s="36"/>
      <c r="W129" s="177">
        <f t="shared" si="6"/>
        <v>0</v>
      </c>
      <c r="X129" s="177">
        <v>0</v>
      </c>
      <c r="Y129" s="177">
        <f t="shared" si="7"/>
        <v>0</v>
      </c>
      <c r="Z129" s="177">
        <v>0</v>
      </c>
      <c r="AA129" s="178">
        <f t="shared" si="8"/>
        <v>0</v>
      </c>
      <c r="AR129" s="18" t="s">
        <v>175</v>
      </c>
      <c r="AT129" s="18" t="s">
        <v>162</v>
      </c>
      <c r="AU129" s="18" t="s">
        <v>77</v>
      </c>
      <c r="AY129" s="18" t="s">
        <v>170</v>
      </c>
      <c r="BE129" s="113">
        <f t="shared" si="9"/>
        <v>0</v>
      </c>
      <c r="BF129" s="113">
        <f t="shared" si="10"/>
        <v>0</v>
      </c>
      <c r="BG129" s="113">
        <f t="shared" si="11"/>
        <v>0</v>
      </c>
      <c r="BH129" s="113">
        <f t="shared" si="12"/>
        <v>0</v>
      </c>
      <c r="BI129" s="113">
        <f t="shared" si="13"/>
        <v>0</v>
      </c>
      <c r="BJ129" s="18" t="s">
        <v>88</v>
      </c>
      <c r="BK129" s="155">
        <f t="shared" si="14"/>
        <v>0</v>
      </c>
      <c r="BL129" s="18" t="s">
        <v>175</v>
      </c>
      <c r="BM129" s="18" t="s">
        <v>191</v>
      </c>
    </row>
    <row r="130" spans="2:65" s="1" customFormat="1" ht="44.25" customHeight="1">
      <c r="B130" s="135"/>
      <c r="C130" s="174" t="s">
        <v>72</v>
      </c>
      <c r="D130" s="174" t="s">
        <v>162</v>
      </c>
      <c r="E130" s="175" t="s">
        <v>230</v>
      </c>
      <c r="F130" s="262" t="s">
        <v>1380</v>
      </c>
      <c r="G130" s="262"/>
      <c r="H130" s="262"/>
      <c r="I130" s="262"/>
      <c r="J130" s="176" t="s">
        <v>174</v>
      </c>
      <c r="K130" s="159">
        <v>4</v>
      </c>
      <c r="L130" s="249">
        <v>0</v>
      </c>
      <c r="M130" s="249"/>
      <c r="N130" s="263">
        <f t="shared" si="5"/>
        <v>0</v>
      </c>
      <c r="O130" s="263"/>
      <c r="P130" s="263"/>
      <c r="Q130" s="263"/>
      <c r="R130" s="138"/>
      <c r="T130" s="160" t="s">
        <v>5</v>
      </c>
      <c r="U130" s="44" t="s">
        <v>39</v>
      </c>
      <c r="V130" s="36"/>
      <c r="W130" s="177">
        <f t="shared" si="6"/>
        <v>0</v>
      </c>
      <c r="X130" s="177">
        <v>0</v>
      </c>
      <c r="Y130" s="177">
        <f t="shared" si="7"/>
        <v>0</v>
      </c>
      <c r="Z130" s="177">
        <v>0</v>
      </c>
      <c r="AA130" s="178">
        <f t="shared" si="8"/>
        <v>0</v>
      </c>
      <c r="AR130" s="18" t="s">
        <v>175</v>
      </c>
      <c r="AT130" s="18" t="s">
        <v>162</v>
      </c>
      <c r="AU130" s="18" t="s">
        <v>77</v>
      </c>
      <c r="AY130" s="18" t="s">
        <v>170</v>
      </c>
      <c r="BE130" s="113">
        <f t="shared" si="9"/>
        <v>0</v>
      </c>
      <c r="BF130" s="113">
        <f t="shared" si="10"/>
        <v>0</v>
      </c>
      <c r="BG130" s="113">
        <f t="shared" si="11"/>
        <v>0</v>
      </c>
      <c r="BH130" s="113">
        <f t="shared" si="12"/>
        <v>0</v>
      </c>
      <c r="BI130" s="113">
        <f t="shared" si="13"/>
        <v>0</v>
      </c>
      <c r="BJ130" s="18" t="s">
        <v>88</v>
      </c>
      <c r="BK130" s="155">
        <f t="shared" si="14"/>
        <v>0</v>
      </c>
      <c r="BL130" s="18" t="s">
        <v>175</v>
      </c>
      <c r="BM130" s="18" t="s">
        <v>199</v>
      </c>
    </row>
    <row r="131" spans="2:65" s="1" customFormat="1" ht="31.5" customHeight="1">
      <c r="B131" s="135"/>
      <c r="C131" s="174" t="s">
        <v>72</v>
      </c>
      <c r="D131" s="174" t="s">
        <v>162</v>
      </c>
      <c r="E131" s="175" t="s">
        <v>234</v>
      </c>
      <c r="F131" s="262" t="s">
        <v>1381</v>
      </c>
      <c r="G131" s="262"/>
      <c r="H131" s="262"/>
      <c r="I131" s="262"/>
      <c r="J131" s="176" t="s">
        <v>174</v>
      </c>
      <c r="K131" s="159">
        <v>5</v>
      </c>
      <c r="L131" s="249">
        <v>0</v>
      </c>
      <c r="M131" s="249"/>
      <c r="N131" s="263">
        <f t="shared" si="5"/>
        <v>0</v>
      </c>
      <c r="O131" s="263"/>
      <c r="P131" s="263"/>
      <c r="Q131" s="263"/>
      <c r="R131" s="138"/>
      <c r="T131" s="160" t="s">
        <v>5</v>
      </c>
      <c r="U131" s="44" t="s">
        <v>39</v>
      </c>
      <c r="V131" s="36"/>
      <c r="W131" s="177">
        <f t="shared" si="6"/>
        <v>0</v>
      </c>
      <c r="X131" s="177">
        <v>0</v>
      </c>
      <c r="Y131" s="177">
        <f t="shared" si="7"/>
        <v>0</v>
      </c>
      <c r="Z131" s="177">
        <v>0</v>
      </c>
      <c r="AA131" s="178">
        <f t="shared" si="8"/>
        <v>0</v>
      </c>
      <c r="AR131" s="18" t="s">
        <v>175</v>
      </c>
      <c r="AT131" s="18" t="s">
        <v>162</v>
      </c>
      <c r="AU131" s="18" t="s">
        <v>77</v>
      </c>
      <c r="AY131" s="18" t="s">
        <v>170</v>
      </c>
      <c r="BE131" s="113">
        <f t="shared" si="9"/>
        <v>0</v>
      </c>
      <c r="BF131" s="113">
        <f t="shared" si="10"/>
        <v>0</v>
      </c>
      <c r="BG131" s="113">
        <f t="shared" si="11"/>
        <v>0</v>
      </c>
      <c r="BH131" s="113">
        <f t="shared" si="12"/>
        <v>0</v>
      </c>
      <c r="BI131" s="113">
        <f t="shared" si="13"/>
        <v>0</v>
      </c>
      <c r="BJ131" s="18" t="s">
        <v>88</v>
      </c>
      <c r="BK131" s="155">
        <f t="shared" si="14"/>
        <v>0</v>
      </c>
      <c r="BL131" s="18" t="s">
        <v>175</v>
      </c>
      <c r="BM131" s="18" t="s">
        <v>208</v>
      </c>
    </row>
    <row r="132" spans="2:65" s="1" customFormat="1" ht="31.5" customHeight="1">
      <c r="B132" s="135"/>
      <c r="C132" s="174" t="s">
        <v>72</v>
      </c>
      <c r="D132" s="174" t="s">
        <v>162</v>
      </c>
      <c r="E132" s="175" t="s">
        <v>238</v>
      </c>
      <c r="F132" s="262" t="s">
        <v>1382</v>
      </c>
      <c r="G132" s="262"/>
      <c r="H132" s="262"/>
      <c r="I132" s="262"/>
      <c r="J132" s="176" t="s">
        <v>174</v>
      </c>
      <c r="K132" s="159">
        <v>5</v>
      </c>
      <c r="L132" s="249">
        <v>0</v>
      </c>
      <c r="M132" s="249"/>
      <c r="N132" s="263">
        <f t="shared" si="5"/>
        <v>0</v>
      </c>
      <c r="O132" s="263"/>
      <c r="P132" s="263"/>
      <c r="Q132" s="263"/>
      <c r="R132" s="138"/>
      <c r="T132" s="160" t="s">
        <v>5</v>
      </c>
      <c r="U132" s="44" t="s">
        <v>39</v>
      </c>
      <c r="V132" s="36"/>
      <c r="W132" s="177">
        <f t="shared" si="6"/>
        <v>0</v>
      </c>
      <c r="X132" s="177">
        <v>0</v>
      </c>
      <c r="Y132" s="177">
        <f t="shared" si="7"/>
        <v>0</v>
      </c>
      <c r="Z132" s="177">
        <v>0</v>
      </c>
      <c r="AA132" s="178">
        <f t="shared" si="8"/>
        <v>0</v>
      </c>
      <c r="AR132" s="18" t="s">
        <v>175</v>
      </c>
      <c r="AT132" s="18" t="s">
        <v>162</v>
      </c>
      <c r="AU132" s="18" t="s">
        <v>77</v>
      </c>
      <c r="AY132" s="18" t="s">
        <v>170</v>
      </c>
      <c r="BE132" s="113">
        <f t="shared" si="9"/>
        <v>0</v>
      </c>
      <c r="BF132" s="113">
        <f t="shared" si="10"/>
        <v>0</v>
      </c>
      <c r="BG132" s="113">
        <f t="shared" si="11"/>
        <v>0</v>
      </c>
      <c r="BH132" s="113">
        <f t="shared" si="12"/>
        <v>0</v>
      </c>
      <c r="BI132" s="113">
        <f t="shared" si="13"/>
        <v>0</v>
      </c>
      <c r="BJ132" s="18" t="s">
        <v>88</v>
      </c>
      <c r="BK132" s="155">
        <f t="shared" si="14"/>
        <v>0</v>
      </c>
      <c r="BL132" s="18" t="s">
        <v>175</v>
      </c>
      <c r="BM132" s="18" t="s">
        <v>10</v>
      </c>
    </row>
    <row r="133" spans="2:65" s="1" customFormat="1" ht="31.5" customHeight="1">
      <c r="B133" s="135"/>
      <c r="C133" s="174" t="s">
        <v>72</v>
      </c>
      <c r="D133" s="174" t="s">
        <v>162</v>
      </c>
      <c r="E133" s="175" t="s">
        <v>242</v>
      </c>
      <c r="F133" s="262" t="s">
        <v>1383</v>
      </c>
      <c r="G133" s="262"/>
      <c r="H133" s="262"/>
      <c r="I133" s="262"/>
      <c r="J133" s="176" t="s">
        <v>174</v>
      </c>
      <c r="K133" s="159">
        <v>15</v>
      </c>
      <c r="L133" s="249">
        <v>0</v>
      </c>
      <c r="M133" s="249"/>
      <c r="N133" s="263">
        <f t="shared" si="5"/>
        <v>0</v>
      </c>
      <c r="O133" s="263"/>
      <c r="P133" s="263"/>
      <c r="Q133" s="263"/>
      <c r="R133" s="138"/>
      <c r="T133" s="160" t="s">
        <v>5</v>
      </c>
      <c r="U133" s="44" t="s">
        <v>39</v>
      </c>
      <c r="V133" s="36"/>
      <c r="W133" s="177">
        <f t="shared" si="6"/>
        <v>0</v>
      </c>
      <c r="X133" s="177">
        <v>0</v>
      </c>
      <c r="Y133" s="177">
        <f t="shared" si="7"/>
        <v>0</v>
      </c>
      <c r="Z133" s="177">
        <v>0</v>
      </c>
      <c r="AA133" s="178">
        <f t="shared" si="8"/>
        <v>0</v>
      </c>
      <c r="AR133" s="18" t="s">
        <v>175</v>
      </c>
      <c r="AT133" s="18" t="s">
        <v>162</v>
      </c>
      <c r="AU133" s="18" t="s">
        <v>77</v>
      </c>
      <c r="AY133" s="18" t="s">
        <v>170</v>
      </c>
      <c r="BE133" s="113">
        <f t="shared" si="9"/>
        <v>0</v>
      </c>
      <c r="BF133" s="113">
        <f t="shared" si="10"/>
        <v>0</v>
      </c>
      <c r="BG133" s="113">
        <f t="shared" si="11"/>
        <v>0</v>
      </c>
      <c r="BH133" s="113">
        <f t="shared" si="12"/>
        <v>0</v>
      </c>
      <c r="BI133" s="113">
        <f t="shared" si="13"/>
        <v>0</v>
      </c>
      <c r="BJ133" s="18" t="s">
        <v>88</v>
      </c>
      <c r="BK133" s="155">
        <f t="shared" si="14"/>
        <v>0</v>
      </c>
      <c r="BL133" s="18" t="s">
        <v>175</v>
      </c>
      <c r="BM133" s="18" t="s">
        <v>279</v>
      </c>
    </row>
    <row r="134" spans="2:65" s="1" customFormat="1" ht="31.5" customHeight="1">
      <c r="B134" s="135"/>
      <c r="C134" s="174" t="s">
        <v>72</v>
      </c>
      <c r="D134" s="174" t="s">
        <v>162</v>
      </c>
      <c r="E134" s="175" t="s">
        <v>171</v>
      </c>
      <c r="F134" s="262" t="s">
        <v>1384</v>
      </c>
      <c r="G134" s="262"/>
      <c r="H134" s="262"/>
      <c r="I134" s="262"/>
      <c r="J134" s="176" t="s">
        <v>174</v>
      </c>
      <c r="K134" s="159">
        <v>5</v>
      </c>
      <c r="L134" s="249">
        <v>0</v>
      </c>
      <c r="M134" s="249"/>
      <c r="N134" s="263">
        <f t="shared" si="5"/>
        <v>0</v>
      </c>
      <c r="O134" s="263"/>
      <c r="P134" s="263"/>
      <c r="Q134" s="263"/>
      <c r="R134" s="138"/>
      <c r="T134" s="160" t="s">
        <v>5</v>
      </c>
      <c r="U134" s="44" t="s">
        <v>39</v>
      </c>
      <c r="V134" s="36"/>
      <c r="W134" s="177">
        <f t="shared" si="6"/>
        <v>0</v>
      </c>
      <c r="X134" s="177">
        <v>0</v>
      </c>
      <c r="Y134" s="177">
        <f t="shared" si="7"/>
        <v>0</v>
      </c>
      <c r="Z134" s="177">
        <v>0</v>
      </c>
      <c r="AA134" s="178">
        <f t="shared" si="8"/>
        <v>0</v>
      </c>
      <c r="AR134" s="18" t="s">
        <v>175</v>
      </c>
      <c r="AT134" s="18" t="s">
        <v>162</v>
      </c>
      <c r="AU134" s="18" t="s">
        <v>77</v>
      </c>
      <c r="AY134" s="18" t="s">
        <v>170</v>
      </c>
      <c r="BE134" s="113">
        <f t="shared" si="9"/>
        <v>0</v>
      </c>
      <c r="BF134" s="113">
        <f t="shared" si="10"/>
        <v>0</v>
      </c>
      <c r="BG134" s="113">
        <f t="shared" si="11"/>
        <v>0</v>
      </c>
      <c r="BH134" s="113">
        <f t="shared" si="12"/>
        <v>0</v>
      </c>
      <c r="BI134" s="113">
        <f t="shared" si="13"/>
        <v>0</v>
      </c>
      <c r="BJ134" s="18" t="s">
        <v>88</v>
      </c>
      <c r="BK134" s="155">
        <f t="shared" si="14"/>
        <v>0</v>
      </c>
      <c r="BL134" s="18" t="s">
        <v>175</v>
      </c>
      <c r="BM134" s="18" t="s">
        <v>492</v>
      </c>
    </row>
    <row r="135" spans="2:65" s="1" customFormat="1" ht="31.5" customHeight="1">
      <c r="B135" s="135"/>
      <c r="C135" s="174" t="s">
        <v>72</v>
      </c>
      <c r="D135" s="174" t="s">
        <v>162</v>
      </c>
      <c r="E135" s="175" t="s">
        <v>186</v>
      </c>
      <c r="F135" s="262" t="s">
        <v>1385</v>
      </c>
      <c r="G135" s="262"/>
      <c r="H135" s="262"/>
      <c r="I135" s="262"/>
      <c r="J135" s="176" t="s">
        <v>184</v>
      </c>
      <c r="K135" s="159">
        <v>0.6</v>
      </c>
      <c r="L135" s="249">
        <v>0</v>
      </c>
      <c r="M135" s="249"/>
      <c r="N135" s="263">
        <f t="shared" si="5"/>
        <v>0</v>
      </c>
      <c r="O135" s="263"/>
      <c r="P135" s="263"/>
      <c r="Q135" s="263"/>
      <c r="R135" s="138"/>
      <c r="T135" s="160" t="s">
        <v>5</v>
      </c>
      <c r="U135" s="44" t="s">
        <v>39</v>
      </c>
      <c r="V135" s="36"/>
      <c r="W135" s="177">
        <f t="shared" si="6"/>
        <v>0</v>
      </c>
      <c r="X135" s="177">
        <v>0</v>
      </c>
      <c r="Y135" s="177">
        <f t="shared" si="7"/>
        <v>0</v>
      </c>
      <c r="Z135" s="177">
        <v>0</v>
      </c>
      <c r="AA135" s="178">
        <f t="shared" si="8"/>
        <v>0</v>
      </c>
      <c r="AR135" s="18" t="s">
        <v>175</v>
      </c>
      <c r="AT135" s="18" t="s">
        <v>162</v>
      </c>
      <c r="AU135" s="18" t="s">
        <v>77</v>
      </c>
      <c r="AY135" s="18" t="s">
        <v>170</v>
      </c>
      <c r="BE135" s="113">
        <f t="shared" si="9"/>
        <v>0</v>
      </c>
      <c r="BF135" s="113">
        <f t="shared" si="10"/>
        <v>0</v>
      </c>
      <c r="BG135" s="113">
        <f t="shared" si="11"/>
        <v>0</v>
      </c>
      <c r="BH135" s="113">
        <f t="shared" si="12"/>
        <v>0</v>
      </c>
      <c r="BI135" s="113">
        <f t="shared" si="13"/>
        <v>0</v>
      </c>
      <c r="BJ135" s="18" t="s">
        <v>88</v>
      </c>
      <c r="BK135" s="155">
        <f t="shared" si="14"/>
        <v>0</v>
      </c>
      <c r="BL135" s="18" t="s">
        <v>175</v>
      </c>
      <c r="BM135" s="18" t="s">
        <v>615</v>
      </c>
    </row>
    <row r="136" spans="2:65" s="1" customFormat="1" ht="31.5" customHeight="1">
      <c r="B136" s="135"/>
      <c r="C136" s="174" t="s">
        <v>72</v>
      </c>
      <c r="D136" s="174" t="s">
        <v>162</v>
      </c>
      <c r="E136" s="175" t="s">
        <v>191</v>
      </c>
      <c r="F136" s="262" t="s">
        <v>1386</v>
      </c>
      <c r="G136" s="262"/>
      <c r="H136" s="262"/>
      <c r="I136" s="262"/>
      <c r="J136" s="176" t="s">
        <v>180</v>
      </c>
      <c r="K136" s="159">
        <v>15</v>
      </c>
      <c r="L136" s="249">
        <v>0</v>
      </c>
      <c r="M136" s="249"/>
      <c r="N136" s="263">
        <f t="shared" si="5"/>
        <v>0</v>
      </c>
      <c r="O136" s="263"/>
      <c r="P136" s="263"/>
      <c r="Q136" s="263"/>
      <c r="R136" s="138"/>
      <c r="T136" s="160" t="s">
        <v>5</v>
      </c>
      <c r="U136" s="44" t="s">
        <v>39</v>
      </c>
      <c r="V136" s="36"/>
      <c r="W136" s="177">
        <f t="shared" si="6"/>
        <v>0</v>
      </c>
      <c r="X136" s="177">
        <v>0</v>
      </c>
      <c r="Y136" s="177">
        <f t="shared" si="7"/>
        <v>0</v>
      </c>
      <c r="Z136" s="177">
        <v>0</v>
      </c>
      <c r="AA136" s="178">
        <f t="shared" si="8"/>
        <v>0</v>
      </c>
      <c r="AR136" s="18" t="s">
        <v>175</v>
      </c>
      <c r="AT136" s="18" t="s">
        <v>162</v>
      </c>
      <c r="AU136" s="18" t="s">
        <v>77</v>
      </c>
      <c r="AY136" s="18" t="s">
        <v>170</v>
      </c>
      <c r="BE136" s="113">
        <f t="shared" si="9"/>
        <v>0</v>
      </c>
      <c r="BF136" s="113">
        <f t="shared" si="10"/>
        <v>0</v>
      </c>
      <c r="BG136" s="113">
        <f t="shared" si="11"/>
        <v>0</v>
      </c>
      <c r="BH136" s="113">
        <f t="shared" si="12"/>
        <v>0</v>
      </c>
      <c r="BI136" s="113">
        <f t="shared" si="13"/>
        <v>0</v>
      </c>
      <c r="BJ136" s="18" t="s">
        <v>88</v>
      </c>
      <c r="BK136" s="155">
        <f t="shared" si="14"/>
        <v>0</v>
      </c>
      <c r="BL136" s="18" t="s">
        <v>175</v>
      </c>
      <c r="BM136" s="18" t="s">
        <v>523</v>
      </c>
    </row>
    <row r="137" spans="2:65" s="1" customFormat="1" ht="22.5" customHeight="1">
      <c r="B137" s="135"/>
      <c r="C137" s="174" t="s">
        <v>72</v>
      </c>
      <c r="D137" s="174" t="s">
        <v>162</v>
      </c>
      <c r="E137" s="175" t="s">
        <v>195</v>
      </c>
      <c r="F137" s="262" t="s">
        <v>1387</v>
      </c>
      <c r="G137" s="262"/>
      <c r="H137" s="262"/>
      <c r="I137" s="262"/>
      <c r="J137" s="176" t="s">
        <v>1388</v>
      </c>
      <c r="K137" s="159">
        <v>0.5</v>
      </c>
      <c r="L137" s="249">
        <v>0</v>
      </c>
      <c r="M137" s="249"/>
      <c r="N137" s="263">
        <f t="shared" si="5"/>
        <v>0</v>
      </c>
      <c r="O137" s="263"/>
      <c r="P137" s="263"/>
      <c r="Q137" s="263"/>
      <c r="R137" s="138"/>
      <c r="T137" s="160" t="s">
        <v>5</v>
      </c>
      <c r="U137" s="44" t="s">
        <v>39</v>
      </c>
      <c r="V137" s="36"/>
      <c r="W137" s="177">
        <f t="shared" si="6"/>
        <v>0</v>
      </c>
      <c r="X137" s="177">
        <v>0</v>
      </c>
      <c r="Y137" s="177">
        <f t="shared" si="7"/>
        <v>0</v>
      </c>
      <c r="Z137" s="177">
        <v>0</v>
      </c>
      <c r="AA137" s="178">
        <f t="shared" si="8"/>
        <v>0</v>
      </c>
      <c r="AR137" s="18" t="s">
        <v>175</v>
      </c>
      <c r="AT137" s="18" t="s">
        <v>162</v>
      </c>
      <c r="AU137" s="18" t="s">
        <v>77</v>
      </c>
      <c r="AY137" s="18" t="s">
        <v>170</v>
      </c>
      <c r="BE137" s="113">
        <f t="shared" si="9"/>
        <v>0</v>
      </c>
      <c r="BF137" s="113">
        <f t="shared" si="10"/>
        <v>0</v>
      </c>
      <c r="BG137" s="113">
        <f t="shared" si="11"/>
        <v>0</v>
      </c>
      <c r="BH137" s="113">
        <f t="shared" si="12"/>
        <v>0</v>
      </c>
      <c r="BI137" s="113">
        <f t="shared" si="13"/>
        <v>0</v>
      </c>
      <c r="BJ137" s="18" t="s">
        <v>88</v>
      </c>
      <c r="BK137" s="155">
        <f t="shared" si="14"/>
        <v>0</v>
      </c>
      <c r="BL137" s="18" t="s">
        <v>175</v>
      </c>
      <c r="BM137" s="18" t="s">
        <v>533</v>
      </c>
    </row>
    <row r="138" spans="2:65" s="10" customFormat="1" ht="37.35" customHeight="1">
      <c r="B138" s="164"/>
      <c r="C138" s="165"/>
      <c r="D138" s="153" t="s">
        <v>1371</v>
      </c>
      <c r="E138" s="153"/>
      <c r="F138" s="153"/>
      <c r="G138" s="153"/>
      <c r="H138" s="153"/>
      <c r="I138" s="153"/>
      <c r="J138" s="153"/>
      <c r="K138" s="153"/>
      <c r="L138" s="153"/>
      <c r="M138" s="153"/>
      <c r="N138" s="271">
        <f>BK138</f>
        <v>0</v>
      </c>
      <c r="O138" s="272"/>
      <c r="P138" s="272"/>
      <c r="Q138" s="272"/>
      <c r="R138" s="166"/>
      <c r="T138" s="167"/>
      <c r="U138" s="165"/>
      <c r="V138" s="165"/>
      <c r="W138" s="168">
        <f>SUM(W139:W149)</f>
        <v>0</v>
      </c>
      <c r="X138" s="165"/>
      <c r="Y138" s="168">
        <f>SUM(Y139:Y149)</f>
        <v>0</v>
      </c>
      <c r="Z138" s="165"/>
      <c r="AA138" s="169">
        <f>SUM(AA139:AA149)</f>
        <v>0</v>
      </c>
      <c r="AR138" s="170" t="s">
        <v>77</v>
      </c>
      <c r="AT138" s="171" t="s">
        <v>71</v>
      </c>
      <c r="AU138" s="171" t="s">
        <v>72</v>
      </c>
      <c r="AY138" s="170" t="s">
        <v>170</v>
      </c>
      <c r="BK138" s="172">
        <f>SUM(BK139:BK149)</f>
        <v>0</v>
      </c>
    </row>
    <row r="139" spans="2:65" s="1" customFormat="1" ht="31.5" customHeight="1">
      <c r="B139" s="135"/>
      <c r="C139" s="174" t="s">
        <v>72</v>
      </c>
      <c r="D139" s="174" t="s">
        <v>162</v>
      </c>
      <c r="E139" s="175" t="s">
        <v>199</v>
      </c>
      <c r="F139" s="262" t="s">
        <v>1389</v>
      </c>
      <c r="G139" s="262"/>
      <c r="H139" s="262"/>
      <c r="I139" s="262"/>
      <c r="J139" s="176" t="s">
        <v>189</v>
      </c>
      <c r="K139" s="159">
        <v>47</v>
      </c>
      <c r="L139" s="249">
        <v>0</v>
      </c>
      <c r="M139" s="249"/>
      <c r="N139" s="263">
        <f t="shared" ref="N139:N149" si="15">ROUND(L139*K139,3)</f>
        <v>0</v>
      </c>
      <c r="O139" s="263"/>
      <c r="P139" s="263"/>
      <c r="Q139" s="263"/>
      <c r="R139" s="138"/>
      <c r="T139" s="160" t="s">
        <v>5</v>
      </c>
      <c r="U139" s="44" t="s">
        <v>39</v>
      </c>
      <c r="V139" s="36"/>
      <c r="W139" s="177">
        <f t="shared" ref="W139:W149" si="16">V139*K139</f>
        <v>0</v>
      </c>
      <c r="X139" s="177">
        <v>0</v>
      </c>
      <c r="Y139" s="177">
        <f t="shared" ref="Y139:Y149" si="17">X139*K139</f>
        <v>0</v>
      </c>
      <c r="Z139" s="177">
        <v>0</v>
      </c>
      <c r="AA139" s="178">
        <f t="shared" ref="AA139:AA149" si="18">Z139*K139</f>
        <v>0</v>
      </c>
      <c r="AR139" s="18" t="s">
        <v>175</v>
      </c>
      <c r="AT139" s="18" t="s">
        <v>162</v>
      </c>
      <c r="AU139" s="18" t="s">
        <v>77</v>
      </c>
      <c r="AY139" s="18" t="s">
        <v>170</v>
      </c>
      <c r="BE139" s="113">
        <f t="shared" ref="BE139:BE149" si="19">IF(U139="základná",N139,0)</f>
        <v>0</v>
      </c>
      <c r="BF139" s="113">
        <f t="shared" ref="BF139:BF149" si="20">IF(U139="znížená",N139,0)</f>
        <v>0</v>
      </c>
      <c r="BG139" s="113">
        <f t="shared" ref="BG139:BG149" si="21">IF(U139="zákl. prenesená",N139,0)</f>
        <v>0</v>
      </c>
      <c r="BH139" s="113">
        <f t="shared" ref="BH139:BH149" si="22">IF(U139="zníž. prenesená",N139,0)</f>
        <v>0</v>
      </c>
      <c r="BI139" s="113">
        <f t="shared" ref="BI139:BI149" si="23">IF(U139="nulová",N139,0)</f>
        <v>0</v>
      </c>
      <c r="BJ139" s="18" t="s">
        <v>88</v>
      </c>
      <c r="BK139" s="155">
        <f t="shared" ref="BK139:BK149" si="24">ROUND(L139*K139,3)</f>
        <v>0</v>
      </c>
      <c r="BL139" s="18" t="s">
        <v>175</v>
      </c>
      <c r="BM139" s="18" t="s">
        <v>562</v>
      </c>
    </row>
    <row r="140" spans="2:65" s="1" customFormat="1" ht="22.5" customHeight="1">
      <c r="B140" s="135"/>
      <c r="C140" s="174" t="s">
        <v>72</v>
      </c>
      <c r="D140" s="174" t="s">
        <v>162</v>
      </c>
      <c r="E140" s="175" t="s">
        <v>203</v>
      </c>
      <c r="F140" s="262" t="s">
        <v>1390</v>
      </c>
      <c r="G140" s="262"/>
      <c r="H140" s="262"/>
      <c r="I140" s="262"/>
      <c r="J140" s="176" t="s">
        <v>174</v>
      </c>
      <c r="K140" s="159">
        <v>194</v>
      </c>
      <c r="L140" s="249">
        <v>0</v>
      </c>
      <c r="M140" s="249"/>
      <c r="N140" s="263">
        <f t="shared" si="15"/>
        <v>0</v>
      </c>
      <c r="O140" s="263"/>
      <c r="P140" s="263"/>
      <c r="Q140" s="263"/>
      <c r="R140" s="138"/>
      <c r="T140" s="160" t="s">
        <v>5</v>
      </c>
      <c r="U140" s="44" t="s">
        <v>39</v>
      </c>
      <c r="V140" s="36"/>
      <c r="W140" s="177">
        <f t="shared" si="16"/>
        <v>0</v>
      </c>
      <c r="X140" s="177">
        <v>0</v>
      </c>
      <c r="Y140" s="177">
        <f t="shared" si="17"/>
        <v>0</v>
      </c>
      <c r="Z140" s="177">
        <v>0</v>
      </c>
      <c r="AA140" s="178">
        <f t="shared" si="18"/>
        <v>0</v>
      </c>
      <c r="AR140" s="18" t="s">
        <v>175</v>
      </c>
      <c r="AT140" s="18" t="s">
        <v>162</v>
      </c>
      <c r="AU140" s="18" t="s">
        <v>77</v>
      </c>
      <c r="AY140" s="18" t="s">
        <v>170</v>
      </c>
      <c r="BE140" s="113">
        <f t="shared" si="19"/>
        <v>0</v>
      </c>
      <c r="BF140" s="113">
        <f t="shared" si="20"/>
        <v>0</v>
      </c>
      <c r="BG140" s="113">
        <f t="shared" si="21"/>
        <v>0</v>
      </c>
      <c r="BH140" s="113">
        <f t="shared" si="22"/>
        <v>0</v>
      </c>
      <c r="BI140" s="113">
        <f t="shared" si="23"/>
        <v>0</v>
      </c>
      <c r="BJ140" s="18" t="s">
        <v>88</v>
      </c>
      <c r="BK140" s="155">
        <f t="shared" si="24"/>
        <v>0</v>
      </c>
      <c r="BL140" s="18" t="s">
        <v>175</v>
      </c>
      <c r="BM140" s="18" t="s">
        <v>284</v>
      </c>
    </row>
    <row r="141" spans="2:65" s="1" customFormat="1" ht="31.5" customHeight="1">
      <c r="B141" s="135"/>
      <c r="C141" s="174" t="s">
        <v>72</v>
      </c>
      <c r="D141" s="174" t="s">
        <v>162</v>
      </c>
      <c r="E141" s="175" t="s">
        <v>208</v>
      </c>
      <c r="F141" s="262" t="s">
        <v>1391</v>
      </c>
      <c r="G141" s="262"/>
      <c r="H141" s="262"/>
      <c r="I141" s="262"/>
      <c r="J141" s="176" t="s">
        <v>174</v>
      </c>
      <c r="K141" s="159">
        <v>194</v>
      </c>
      <c r="L141" s="249">
        <v>0</v>
      </c>
      <c r="M141" s="249"/>
      <c r="N141" s="263">
        <f t="shared" si="15"/>
        <v>0</v>
      </c>
      <c r="O141" s="263"/>
      <c r="P141" s="263"/>
      <c r="Q141" s="263"/>
      <c r="R141" s="138"/>
      <c r="T141" s="160" t="s">
        <v>5</v>
      </c>
      <c r="U141" s="44" t="s">
        <v>39</v>
      </c>
      <c r="V141" s="36"/>
      <c r="W141" s="177">
        <f t="shared" si="16"/>
        <v>0</v>
      </c>
      <c r="X141" s="177">
        <v>0</v>
      </c>
      <c r="Y141" s="177">
        <f t="shared" si="17"/>
        <v>0</v>
      </c>
      <c r="Z141" s="177">
        <v>0</v>
      </c>
      <c r="AA141" s="178">
        <f t="shared" si="18"/>
        <v>0</v>
      </c>
      <c r="AR141" s="18" t="s">
        <v>175</v>
      </c>
      <c r="AT141" s="18" t="s">
        <v>162</v>
      </c>
      <c r="AU141" s="18" t="s">
        <v>77</v>
      </c>
      <c r="AY141" s="18" t="s">
        <v>170</v>
      </c>
      <c r="BE141" s="113">
        <f t="shared" si="19"/>
        <v>0</v>
      </c>
      <c r="BF141" s="113">
        <f t="shared" si="20"/>
        <v>0</v>
      </c>
      <c r="BG141" s="113">
        <f t="shared" si="21"/>
        <v>0</v>
      </c>
      <c r="BH141" s="113">
        <f t="shared" si="22"/>
        <v>0</v>
      </c>
      <c r="BI141" s="113">
        <f t="shared" si="23"/>
        <v>0</v>
      </c>
      <c r="BJ141" s="18" t="s">
        <v>88</v>
      </c>
      <c r="BK141" s="155">
        <f t="shared" si="24"/>
        <v>0</v>
      </c>
      <c r="BL141" s="18" t="s">
        <v>175</v>
      </c>
      <c r="BM141" s="18" t="s">
        <v>585</v>
      </c>
    </row>
    <row r="142" spans="2:65" s="1" customFormat="1" ht="22.5" customHeight="1">
      <c r="B142" s="135"/>
      <c r="C142" s="174" t="s">
        <v>72</v>
      </c>
      <c r="D142" s="174" t="s">
        <v>162</v>
      </c>
      <c r="E142" s="175" t="s">
        <v>475</v>
      </c>
      <c r="F142" s="262" t="s">
        <v>1392</v>
      </c>
      <c r="G142" s="262"/>
      <c r="H142" s="262"/>
      <c r="I142" s="262"/>
      <c r="J142" s="176" t="s">
        <v>174</v>
      </c>
      <c r="K142" s="159">
        <v>194</v>
      </c>
      <c r="L142" s="249">
        <v>0</v>
      </c>
      <c r="M142" s="249"/>
      <c r="N142" s="263">
        <f t="shared" si="15"/>
        <v>0</v>
      </c>
      <c r="O142" s="263"/>
      <c r="P142" s="263"/>
      <c r="Q142" s="263"/>
      <c r="R142" s="138"/>
      <c r="T142" s="160" t="s">
        <v>5</v>
      </c>
      <c r="U142" s="44" t="s">
        <v>39</v>
      </c>
      <c r="V142" s="36"/>
      <c r="W142" s="177">
        <f t="shared" si="16"/>
        <v>0</v>
      </c>
      <c r="X142" s="177">
        <v>0</v>
      </c>
      <c r="Y142" s="177">
        <f t="shared" si="17"/>
        <v>0</v>
      </c>
      <c r="Z142" s="177">
        <v>0</v>
      </c>
      <c r="AA142" s="178">
        <f t="shared" si="18"/>
        <v>0</v>
      </c>
      <c r="AR142" s="18" t="s">
        <v>175</v>
      </c>
      <c r="AT142" s="18" t="s">
        <v>162</v>
      </c>
      <c r="AU142" s="18" t="s">
        <v>77</v>
      </c>
      <c r="AY142" s="18" t="s">
        <v>170</v>
      </c>
      <c r="BE142" s="113">
        <f t="shared" si="19"/>
        <v>0</v>
      </c>
      <c r="BF142" s="113">
        <f t="shared" si="20"/>
        <v>0</v>
      </c>
      <c r="BG142" s="113">
        <f t="shared" si="21"/>
        <v>0</v>
      </c>
      <c r="BH142" s="113">
        <f t="shared" si="22"/>
        <v>0</v>
      </c>
      <c r="BI142" s="113">
        <f t="shared" si="23"/>
        <v>0</v>
      </c>
      <c r="BJ142" s="18" t="s">
        <v>88</v>
      </c>
      <c r="BK142" s="155">
        <f t="shared" si="24"/>
        <v>0</v>
      </c>
      <c r="BL142" s="18" t="s">
        <v>175</v>
      </c>
      <c r="BM142" s="18" t="s">
        <v>600</v>
      </c>
    </row>
    <row r="143" spans="2:65" s="1" customFormat="1" ht="22.5" customHeight="1">
      <c r="B143" s="135"/>
      <c r="C143" s="174" t="s">
        <v>72</v>
      </c>
      <c r="D143" s="174" t="s">
        <v>162</v>
      </c>
      <c r="E143" s="175" t="s">
        <v>10</v>
      </c>
      <c r="F143" s="262" t="s">
        <v>1393</v>
      </c>
      <c r="G143" s="262"/>
      <c r="H143" s="262"/>
      <c r="I143" s="262"/>
      <c r="J143" s="176" t="s">
        <v>174</v>
      </c>
      <c r="K143" s="159">
        <v>99</v>
      </c>
      <c r="L143" s="249">
        <v>0</v>
      </c>
      <c r="M143" s="249"/>
      <c r="N143" s="263">
        <f t="shared" si="15"/>
        <v>0</v>
      </c>
      <c r="O143" s="263"/>
      <c r="P143" s="263"/>
      <c r="Q143" s="263"/>
      <c r="R143" s="138"/>
      <c r="T143" s="160" t="s">
        <v>5</v>
      </c>
      <c r="U143" s="44" t="s">
        <v>39</v>
      </c>
      <c r="V143" s="36"/>
      <c r="W143" s="177">
        <f t="shared" si="16"/>
        <v>0</v>
      </c>
      <c r="X143" s="177">
        <v>0</v>
      </c>
      <c r="Y143" s="177">
        <f t="shared" si="17"/>
        <v>0</v>
      </c>
      <c r="Z143" s="177">
        <v>0</v>
      </c>
      <c r="AA143" s="178">
        <f t="shared" si="18"/>
        <v>0</v>
      </c>
      <c r="AR143" s="18" t="s">
        <v>175</v>
      </c>
      <c r="AT143" s="18" t="s">
        <v>162</v>
      </c>
      <c r="AU143" s="18" t="s">
        <v>77</v>
      </c>
      <c r="AY143" s="18" t="s">
        <v>170</v>
      </c>
      <c r="BE143" s="113">
        <f t="shared" si="19"/>
        <v>0</v>
      </c>
      <c r="BF143" s="113">
        <f t="shared" si="20"/>
        <v>0</v>
      </c>
      <c r="BG143" s="113">
        <f t="shared" si="21"/>
        <v>0</v>
      </c>
      <c r="BH143" s="113">
        <f t="shared" si="22"/>
        <v>0</v>
      </c>
      <c r="BI143" s="113">
        <f t="shared" si="23"/>
        <v>0</v>
      </c>
      <c r="BJ143" s="18" t="s">
        <v>88</v>
      </c>
      <c r="BK143" s="155">
        <f t="shared" si="24"/>
        <v>0</v>
      </c>
      <c r="BL143" s="18" t="s">
        <v>175</v>
      </c>
      <c r="BM143" s="18" t="s">
        <v>631</v>
      </c>
    </row>
    <row r="144" spans="2:65" s="1" customFormat="1" ht="31.5" customHeight="1">
      <c r="B144" s="135"/>
      <c r="C144" s="174" t="s">
        <v>72</v>
      </c>
      <c r="D144" s="174" t="s">
        <v>162</v>
      </c>
      <c r="E144" s="175" t="s">
        <v>275</v>
      </c>
      <c r="F144" s="262" t="s">
        <v>1394</v>
      </c>
      <c r="G144" s="262"/>
      <c r="H144" s="262"/>
      <c r="I144" s="262"/>
      <c r="J144" s="176" t="s">
        <v>174</v>
      </c>
      <c r="K144" s="159">
        <v>99</v>
      </c>
      <c r="L144" s="249">
        <v>0</v>
      </c>
      <c r="M144" s="249"/>
      <c r="N144" s="263">
        <f t="shared" si="15"/>
        <v>0</v>
      </c>
      <c r="O144" s="263"/>
      <c r="P144" s="263"/>
      <c r="Q144" s="263"/>
      <c r="R144" s="138"/>
      <c r="T144" s="160" t="s">
        <v>5</v>
      </c>
      <c r="U144" s="44" t="s">
        <v>39</v>
      </c>
      <c r="V144" s="36"/>
      <c r="W144" s="177">
        <f t="shared" si="16"/>
        <v>0</v>
      </c>
      <c r="X144" s="177">
        <v>0</v>
      </c>
      <c r="Y144" s="177">
        <f t="shared" si="17"/>
        <v>0</v>
      </c>
      <c r="Z144" s="177">
        <v>0</v>
      </c>
      <c r="AA144" s="178">
        <f t="shared" si="18"/>
        <v>0</v>
      </c>
      <c r="AR144" s="18" t="s">
        <v>175</v>
      </c>
      <c r="AT144" s="18" t="s">
        <v>162</v>
      </c>
      <c r="AU144" s="18" t="s">
        <v>77</v>
      </c>
      <c r="AY144" s="18" t="s">
        <v>170</v>
      </c>
      <c r="BE144" s="113">
        <f t="shared" si="19"/>
        <v>0</v>
      </c>
      <c r="BF144" s="113">
        <f t="shared" si="20"/>
        <v>0</v>
      </c>
      <c r="BG144" s="113">
        <f t="shared" si="21"/>
        <v>0</v>
      </c>
      <c r="BH144" s="113">
        <f t="shared" si="22"/>
        <v>0</v>
      </c>
      <c r="BI144" s="113">
        <f t="shared" si="23"/>
        <v>0</v>
      </c>
      <c r="BJ144" s="18" t="s">
        <v>88</v>
      </c>
      <c r="BK144" s="155">
        <f t="shared" si="24"/>
        <v>0</v>
      </c>
      <c r="BL144" s="18" t="s">
        <v>175</v>
      </c>
      <c r="BM144" s="18" t="s">
        <v>296</v>
      </c>
    </row>
    <row r="145" spans="2:65" s="1" customFormat="1" ht="22.5" customHeight="1">
      <c r="B145" s="135"/>
      <c r="C145" s="174" t="s">
        <v>72</v>
      </c>
      <c r="D145" s="174" t="s">
        <v>162</v>
      </c>
      <c r="E145" s="175" t="s">
        <v>279</v>
      </c>
      <c r="F145" s="262" t="s">
        <v>1395</v>
      </c>
      <c r="G145" s="262"/>
      <c r="H145" s="262"/>
      <c r="I145" s="262"/>
      <c r="J145" s="176" t="s">
        <v>174</v>
      </c>
      <c r="K145" s="159">
        <v>99</v>
      </c>
      <c r="L145" s="249">
        <v>0</v>
      </c>
      <c r="M145" s="249"/>
      <c r="N145" s="263">
        <f t="shared" si="15"/>
        <v>0</v>
      </c>
      <c r="O145" s="263"/>
      <c r="P145" s="263"/>
      <c r="Q145" s="263"/>
      <c r="R145" s="138"/>
      <c r="T145" s="160" t="s">
        <v>5</v>
      </c>
      <c r="U145" s="44" t="s">
        <v>39</v>
      </c>
      <c r="V145" s="36"/>
      <c r="W145" s="177">
        <f t="shared" si="16"/>
        <v>0</v>
      </c>
      <c r="X145" s="177">
        <v>0</v>
      </c>
      <c r="Y145" s="177">
        <f t="shared" si="17"/>
        <v>0</v>
      </c>
      <c r="Z145" s="177">
        <v>0</v>
      </c>
      <c r="AA145" s="178">
        <f t="shared" si="18"/>
        <v>0</v>
      </c>
      <c r="AR145" s="18" t="s">
        <v>175</v>
      </c>
      <c r="AT145" s="18" t="s">
        <v>162</v>
      </c>
      <c r="AU145" s="18" t="s">
        <v>77</v>
      </c>
      <c r="AY145" s="18" t="s">
        <v>170</v>
      </c>
      <c r="BE145" s="113">
        <f t="shared" si="19"/>
        <v>0</v>
      </c>
      <c r="BF145" s="113">
        <f t="shared" si="20"/>
        <v>0</v>
      </c>
      <c r="BG145" s="113">
        <f t="shared" si="21"/>
        <v>0</v>
      </c>
      <c r="BH145" s="113">
        <f t="shared" si="22"/>
        <v>0</v>
      </c>
      <c r="BI145" s="113">
        <f t="shared" si="23"/>
        <v>0</v>
      </c>
      <c r="BJ145" s="18" t="s">
        <v>88</v>
      </c>
      <c r="BK145" s="155">
        <f t="shared" si="24"/>
        <v>0</v>
      </c>
      <c r="BL145" s="18" t="s">
        <v>175</v>
      </c>
      <c r="BM145" s="18" t="s">
        <v>675</v>
      </c>
    </row>
    <row r="146" spans="2:65" s="1" customFormat="1" ht="22.5" customHeight="1">
      <c r="B146" s="135"/>
      <c r="C146" s="174" t="s">
        <v>72</v>
      </c>
      <c r="D146" s="174" t="s">
        <v>162</v>
      </c>
      <c r="E146" s="175" t="s">
        <v>488</v>
      </c>
      <c r="F146" s="262" t="s">
        <v>1396</v>
      </c>
      <c r="G146" s="262"/>
      <c r="H146" s="262"/>
      <c r="I146" s="262"/>
      <c r="J146" s="176" t="s">
        <v>174</v>
      </c>
      <c r="K146" s="159">
        <v>734</v>
      </c>
      <c r="L146" s="249">
        <v>0</v>
      </c>
      <c r="M146" s="249"/>
      <c r="N146" s="263">
        <f t="shared" si="15"/>
        <v>0</v>
      </c>
      <c r="O146" s="263"/>
      <c r="P146" s="263"/>
      <c r="Q146" s="263"/>
      <c r="R146" s="138"/>
      <c r="T146" s="160" t="s">
        <v>5</v>
      </c>
      <c r="U146" s="44" t="s">
        <v>39</v>
      </c>
      <c r="V146" s="36"/>
      <c r="W146" s="177">
        <f t="shared" si="16"/>
        <v>0</v>
      </c>
      <c r="X146" s="177">
        <v>0</v>
      </c>
      <c r="Y146" s="177">
        <f t="shared" si="17"/>
        <v>0</v>
      </c>
      <c r="Z146" s="177">
        <v>0</v>
      </c>
      <c r="AA146" s="178">
        <f t="shared" si="18"/>
        <v>0</v>
      </c>
      <c r="AR146" s="18" t="s">
        <v>175</v>
      </c>
      <c r="AT146" s="18" t="s">
        <v>162</v>
      </c>
      <c r="AU146" s="18" t="s">
        <v>77</v>
      </c>
      <c r="AY146" s="18" t="s">
        <v>170</v>
      </c>
      <c r="BE146" s="113">
        <f t="shared" si="19"/>
        <v>0</v>
      </c>
      <c r="BF146" s="113">
        <f t="shared" si="20"/>
        <v>0</v>
      </c>
      <c r="BG146" s="113">
        <f t="shared" si="21"/>
        <v>0</v>
      </c>
      <c r="BH146" s="113">
        <f t="shared" si="22"/>
        <v>0</v>
      </c>
      <c r="BI146" s="113">
        <f t="shared" si="23"/>
        <v>0</v>
      </c>
      <c r="BJ146" s="18" t="s">
        <v>88</v>
      </c>
      <c r="BK146" s="155">
        <f t="shared" si="24"/>
        <v>0</v>
      </c>
      <c r="BL146" s="18" t="s">
        <v>175</v>
      </c>
      <c r="BM146" s="18" t="s">
        <v>312</v>
      </c>
    </row>
    <row r="147" spans="2:65" s="1" customFormat="1" ht="22.5" customHeight="1">
      <c r="B147" s="135"/>
      <c r="C147" s="174" t="s">
        <v>72</v>
      </c>
      <c r="D147" s="174" t="s">
        <v>162</v>
      </c>
      <c r="E147" s="175" t="s">
        <v>492</v>
      </c>
      <c r="F147" s="262" t="s">
        <v>1397</v>
      </c>
      <c r="G147" s="262"/>
      <c r="H147" s="262"/>
      <c r="I147" s="262"/>
      <c r="J147" s="176" t="s">
        <v>174</v>
      </c>
      <c r="K147" s="159">
        <v>734</v>
      </c>
      <c r="L147" s="249">
        <v>0</v>
      </c>
      <c r="M147" s="249"/>
      <c r="N147" s="263">
        <f t="shared" si="15"/>
        <v>0</v>
      </c>
      <c r="O147" s="263"/>
      <c r="P147" s="263"/>
      <c r="Q147" s="263"/>
      <c r="R147" s="138"/>
      <c r="T147" s="160" t="s">
        <v>5</v>
      </c>
      <c r="U147" s="44" t="s">
        <v>39</v>
      </c>
      <c r="V147" s="36"/>
      <c r="W147" s="177">
        <f t="shared" si="16"/>
        <v>0</v>
      </c>
      <c r="X147" s="177">
        <v>0</v>
      </c>
      <c r="Y147" s="177">
        <f t="shared" si="17"/>
        <v>0</v>
      </c>
      <c r="Z147" s="177">
        <v>0</v>
      </c>
      <c r="AA147" s="178">
        <f t="shared" si="18"/>
        <v>0</v>
      </c>
      <c r="AR147" s="18" t="s">
        <v>175</v>
      </c>
      <c r="AT147" s="18" t="s">
        <v>162</v>
      </c>
      <c r="AU147" s="18" t="s">
        <v>77</v>
      </c>
      <c r="AY147" s="18" t="s">
        <v>170</v>
      </c>
      <c r="BE147" s="113">
        <f t="shared" si="19"/>
        <v>0</v>
      </c>
      <c r="BF147" s="113">
        <f t="shared" si="20"/>
        <v>0</v>
      </c>
      <c r="BG147" s="113">
        <f t="shared" si="21"/>
        <v>0</v>
      </c>
      <c r="BH147" s="113">
        <f t="shared" si="22"/>
        <v>0</v>
      </c>
      <c r="BI147" s="113">
        <f t="shared" si="23"/>
        <v>0</v>
      </c>
      <c r="BJ147" s="18" t="s">
        <v>88</v>
      </c>
      <c r="BK147" s="155">
        <f t="shared" si="24"/>
        <v>0</v>
      </c>
      <c r="BL147" s="18" t="s">
        <v>175</v>
      </c>
      <c r="BM147" s="18" t="s">
        <v>682</v>
      </c>
    </row>
    <row r="148" spans="2:65" s="1" customFormat="1" ht="31.5" customHeight="1">
      <c r="B148" s="135"/>
      <c r="C148" s="174" t="s">
        <v>72</v>
      </c>
      <c r="D148" s="174" t="s">
        <v>162</v>
      </c>
      <c r="E148" s="175" t="s">
        <v>611</v>
      </c>
      <c r="F148" s="262" t="s">
        <v>1398</v>
      </c>
      <c r="G148" s="262"/>
      <c r="H148" s="262"/>
      <c r="I148" s="262"/>
      <c r="J148" s="176" t="s">
        <v>1388</v>
      </c>
      <c r="K148" s="159">
        <v>1.1000000000000001</v>
      </c>
      <c r="L148" s="249">
        <v>0</v>
      </c>
      <c r="M148" s="249"/>
      <c r="N148" s="263">
        <f t="shared" si="15"/>
        <v>0</v>
      </c>
      <c r="O148" s="263"/>
      <c r="P148" s="263"/>
      <c r="Q148" s="263"/>
      <c r="R148" s="138"/>
      <c r="T148" s="160" t="s">
        <v>5</v>
      </c>
      <c r="U148" s="44" t="s">
        <v>39</v>
      </c>
      <c r="V148" s="36"/>
      <c r="W148" s="177">
        <f t="shared" si="16"/>
        <v>0</v>
      </c>
      <c r="X148" s="177">
        <v>0</v>
      </c>
      <c r="Y148" s="177">
        <f t="shared" si="17"/>
        <v>0</v>
      </c>
      <c r="Z148" s="177">
        <v>0</v>
      </c>
      <c r="AA148" s="178">
        <f t="shared" si="18"/>
        <v>0</v>
      </c>
      <c r="AR148" s="18" t="s">
        <v>175</v>
      </c>
      <c r="AT148" s="18" t="s">
        <v>162</v>
      </c>
      <c r="AU148" s="18" t="s">
        <v>77</v>
      </c>
      <c r="AY148" s="18" t="s">
        <v>170</v>
      </c>
      <c r="BE148" s="113">
        <f t="shared" si="19"/>
        <v>0</v>
      </c>
      <c r="BF148" s="113">
        <f t="shared" si="20"/>
        <v>0</v>
      </c>
      <c r="BG148" s="113">
        <f t="shared" si="21"/>
        <v>0</v>
      </c>
      <c r="BH148" s="113">
        <f t="shared" si="22"/>
        <v>0</v>
      </c>
      <c r="BI148" s="113">
        <f t="shared" si="23"/>
        <v>0</v>
      </c>
      <c r="BJ148" s="18" t="s">
        <v>88</v>
      </c>
      <c r="BK148" s="155">
        <f t="shared" si="24"/>
        <v>0</v>
      </c>
      <c r="BL148" s="18" t="s">
        <v>175</v>
      </c>
      <c r="BM148" s="18" t="s">
        <v>496</v>
      </c>
    </row>
    <row r="149" spans="2:65" s="1" customFormat="1" ht="31.5" customHeight="1">
      <c r="B149" s="135"/>
      <c r="C149" s="174" t="s">
        <v>72</v>
      </c>
      <c r="D149" s="174" t="s">
        <v>162</v>
      </c>
      <c r="E149" s="175" t="s">
        <v>615</v>
      </c>
      <c r="F149" s="262" t="s">
        <v>1399</v>
      </c>
      <c r="G149" s="262"/>
      <c r="H149" s="262"/>
      <c r="I149" s="262"/>
      <c r="J149" s="176" t="s">
        <v>184</v>
      </c>
      <c r="K149" s="159">
        <v>55</v>
      </c>
      <c r="L149" s="249">
        <v>0</v>
      </c>
      <c r="M149" s="249"/>
      <c r="N149" s="263">
        <f t="shared" si="15"/>
        <v>0</v>
      </c>
      <c r="O149" s="263"/>
      <c r="P149" s="263"/>
      <c r="Q149" s="263"/>
      <c r="R149" s="138"/>
      <c r="T149" s="160" t="s">
        <v>5</v>
      </c>
      <c r="U149" s="44" t="s">
        <v>39</v>
      </c>
      <c r="V149" s="36"/>
      <c r="W149" s="177">
        <f t="shared" si="16"/>
        <v>0</v>
      </c>
      <c r="X149" s="177">
        <v>0</v>
      </c>
      <c r="Y149" s="177">
        <f t="shared" si="17"/>
        <v>0</v>
      </c>
      <c r="Z149" s="177">
        <v>0</v>
      </c>
      <c r="AA149" s="178">
        <f t="shared" si="18"/>
        <v>0</v>
      </c>
      <c r="AR149" s="18" t="s">
        <v>175</v>
      </c>
      <c r="AT149" s="18" t="s">
        <v>162</v>
      </c>
      <c r="AU149" s="18" t="s">
        <v>77</v>
      </c>
      <c r="AY149" s="18" t="s">
        <v>170</v>
      </c>
      <c r="BE149" s="113">
        <f t="shared" si="19"/>
        <v>0</v>
      </c>
      <c r="BF149" s="113">
        <f t="shared" si="20"/>
        <v>0</v>
      </c>
      <c r="BG149" s="113">
        <f t="shared" si="21"/>
        <v>0</v>
      </c>
      <c r="BH149" s="113">
        <f t="shared" si="22"/>
        <v>0</v>
      </c>
      <c r="BI149" s="113">
        <f t="shared" si="23"/>
        <v>0</v>
      </c>
      <c r="BJ149" s="18" t="s">
        <v>88</v>
      </c>
      <c r="BK149" s="155">
        <f t="shared" si="24"/>
        <v>0</v>
      </c>
      <c r="BL149" s="18" t="s">
        <v>175</v>
      </c>
      <c r="BM149" s="18" t="s">
        <v>389</v>
      </c>
    </row>
    <row r="150" spans="2:65" s="10" customFormat="1" ht="37.35" customHeight="1">
      <c r="B150" s="164"/>
      <c r="C150" s="165"/>
      <c r="D150" s="153" t="s">
        <v>1372</v>
      </c>
      <c r="E150" s="153"/>
      <c r="F150" s="153"/>
      <c r="G150" s="153"/>
      <c r="H150" s="153"/>
      <c r="I150" s="153"/>
      <c r="J150" s="153"/>
      <c r="K150" s="153"/>
      <c r="L150" s="153"/>
      <c r="M150" s="153"/>
      <c r="N150" s="271">
        <f>BK150</f>
        <v>0</v>
      </c>
      <c r="O150" s="272"/>
      <c r="P150" s="272"/>
      <c r="Q150" s="272"/>
      <c r="R150" s="166"/>
      <c r="T150" s="167"/>
      <c r="U150" s="165"/>
      <c r="V150" s="165"/>
      <c r="W150" s="168">
        <f>SUM(W151:W156)</f>
        <v>0</v>
      </c>
      <c r="X150" s="165"/>
      <c r="Y150" s="168">
        <f>SUM(Y151:Y156)</f>
        <v>0</v>
      </c>
      <c r="Z150" s="165"/>
      <c r="AA150" s="169">
        <f>SUM(AA151:AA156)</f>
        <v>0</v>
      </c>
      <c r="AR150" s="170" t="s">
        <v>77</v>
      </c>
      <c r="AT150" s="171" t="s">
        <v>71</v>
      </c>
      <c r="AU150" s="171" t="s">
        <v>72</v>
      </c>
      <c r="AY150" s="170" t="s">
        <v>170</v>
      </c>
      <c r="BK150" s="172">
        <f>SUM(BK151:BK156)</f>
        <v>0</v>
      </c>
    </row>
    <row r="151" spans="2:65" s="1" customFormat="1" ht="31.5" customHeight="1">
      <c r="B151" s="135"/>
      <c r="C151" s="174" t="s">
        <v>72</v>
      </c>
      <c r="D151" s="174" t="s">
        <v>162</v>
      </c>
      <c r="E151" s="175" t="s">
        <v>539</v>
      </c>
      <c r="F151" s="262" t="s">
        <v>1400</v>
      </c>
      <c r="G151" s="262"/>
      <c r="H151" s="262"/>
      <c r="I151" s="262"/>
      <c r="J151" s="176" t="s">
        <v>1388</v>
      </c>
      <c r="K151" s="159">
        <v>1.5</v>
      </c>
      <c r="L151" s="249">
        <v>0</v>
      </c>
      <c r="M151" s="249"/>
      <c r="N151" s="263">
        <f t="shared" ref="N151:N156" si="25">ROUND(L151*K151,3)</f>
        <v>0</v>
      </c>
      <c r="O151" s="263"/>
      <c r="P151" s="263"/>
      <c r="Q151" s="263"/>
      <c r="R151" s="138"/>
      <c r="T151" s="160" t="s">
        <v>5</v>
      </c>
      <c r="U151" s="44" t="s">
        <v>39</v>
      </c>
      <c r="V151" s="36"/>
      <c r="W151" s="177">
        <f t="shared" ref="W151:W156" si="26">V151*K151</f>
        <v>0</v>
      </c>
      <c r="X151" s="177">
        <v>0</v>
      </c>
      <c r="Y151" s="177">
        <f t="shared" ref="Y151:Y156" si="27">X151*K151</f>
        <v>0</v>
      </c>
      <c r="Z151" s="177">
        <v>0</v>
      </c>
      <c r="AA151" s="178">
        <f t="shared" ref="AA151:AA156" si="28">Z151*K151</f>
        <v>0</v>
      </c>
      <c r="AR151" s="18" t="s">
        <v>175</v>
      </c>
      <c r="AT151" s="18" t="s">
        <v>162</v>
      </c>
      <c r="AU151" s="18" t="s">
        <v>77</v>
      </c>
      <c r="AY151" s="18" t="s">
        <v>170</v>
      </c>
      <c r="BE151" s="113">
        <f t="shared" ref="BE151:BE156" si="29">IF(U151="základná",N151,0)</f>
        <v>0</v>
      </c>
      <c r="BF151" s="113">
        <f t="shared" ref="BF151:BF156" si="30">IF(U151="znížená",N151,0)</f>
        <v>0</v>
      </c>
      <c r="BG151" s="113">
        <f t="shared" ref="BG151:BG156" si="31">IF(U151="zákl. prenesená",N151,0)</f>
        <v>0</v>
      </c>
      <c r="BH151" s="113">
        <f t="shared" ref="BH151:BH156" si="32">IF(U151="zníž. prenesená",N151,0)</f>
        <v>0</v>
      </c>
      <c r="BI151" s="113">
        <f t="shared" ref="BI151:BI156" si="33">IF(U151="nulová",N151,0)</f>
        <v>0</v>
      </c>
      <c r="BJ151" s="18" t="s">
        <v>88</v>
      </c>
      <c r="BK151" s="155">
        <f t="shared" ref="BK151:BK156" si="34">ROUND(L151*K151,3)</f>
        <v>0</v>
      </c>
      <c r="BL151" s="18" t="s">
        <v>175</v>
      </c>
      <c r="BM151" s="18" t="s">
        <v>458</v>
      </c>
    </row>
    <row r="152" spans="2:65" s="1" customFormat="1" ht="22.5" customHeight="1">
      <c r="B152" s="135"/>
      <c r="C152" s="174" t="s">
        <v>72</v>
      </c>
      <c r="D152" s="174" t="s">
        <v>162</v>
      </c>
      <c r="E152" s="175" t="s">
        <v>523</v>
      </c>
      <c r="F152" s="262" t="s">
        <v>1401</v>
      </c>
      <c r="G152" s="262"/>
      <c r="H152" s="262"/>
      <c r="I152" s="262"/>
      <c r="J152" s="176" t="s">
        <v>184</v>
      </c>
      <c r="K152" s="159">
        <v>60</v>
      </c>
      <c r="L152" s="249">
        <v>0</v>
      </c>
      <c r="M152" s="249"/>
      <c r="N152" s="263">
        <f t="shared" si="25"/>
        <v>0</v>
      </c>
      <c r="O152" s="263"/>
      <c r="P152" s="263"/>
      <c r="Q152" s="263"/>
      <c r="R152" s="138"/>
      <c r="T152" s="160" t="s">
        <v>5</v>
      </c>
      <c r="U152" s="44" t="s">
        <v>39</v>
      </c>
      <c r="V152" s="36"/>
      <c r="W152" s="177">
        <f t="shared" si="26"/>
        <v>0</v>
      </c>
      <c r="X152" s="177">
        <v>0</v>
      </c>
      <c r="Y152" s="177">
        <f t="shared" si="27"/>
        <v>0</v>
      </c>
      <c r="Z152" s="177">
        <v>0</v>
      </c>
      <c r="AA152" s="178">
        <f t="shared" si="28"/>
        <v>0</v>
      </c>
      <c r="AR152" s="18" t="s">
        <v>175</v>
      </c>
      <c r="AT152" s="18" t="s">
        <v>162</v>
      </c>
      <c r="AU152" s="18" t="s">
        <v>77</v>
      </c>
      <c r="AY152" s="18" t="s">
        <v>170</v>
      </c>
      <c r="BE152" s="113">
        <f t="shared" si="29"/>
        <v>0</v>
      </c>
      <c r="BF152" s="113">
        <f t="shared" si="30"/>
        <v>0</v>
      </c>
      <c r="BG152" s="113">
        <f t="shared" si="31"/>
        <v>0</v>
      </c>
      <c r="BH152" s="113">
        <f t="shared" si="32"/>
        <v>0</v>
      </c>
      <c r="BI152" s="113">
        <f t="shared" si="33"/>
        <v>0</v>
      </c>
      <c r="BJ152" s="18" t="s">
        <v>88</v>
      </c>
      <c r="BK152" s="155">
        <f t="shared" si="34"/>
        <v>0</v>
      </c>
      <c r="BL152" s="18" t="s">
        <v>175</v>
      </c>
      <c r="BM152" s="18" t="s">
        <v>515</v>
      </c>
    </row>
    <row r="153" spans="2:65" s="1" customFormat="1" ht="22.5" customHeight="1">
      <c r="B153" s="135"/>
      <c r="C153" s="174" t="s">
        <v>72</v>
      </c>
      <c r="D153" s="174" t="s">
        <v>162</v>
      </c>
      <c r="E153" s="175" t="s">
        <v>519</v>
      </c>
      <c r="F153" s="262" t="s">
        <v>1402</v>
      </c>
      <c r="G153" s="262"/>
      <c r="H153" s="262"/>
      <c r="I153" s="262"/>
      <c r="J153" s="176" t="s">
        <v>184</v>
      </c>
      <c r="K153" s="159">
        <v>60</v>
      </c>
      <c r="L153" s="249">
        <v>0</v>
      </c>
      <c r="M153" s="249"/>
      <c r="N153" s="263">
        <f t="shared" si="25"/>
        <v>0</v>
      </c>
      <c r="O153" s="263"/>
      <c r="P153" s="263"/>
      <c r="Q153" s="263"/>
      <c r="R153" s="138"/>
      <c r="T153" s="160" t="s">
        <v>5</v>
      </c>
      <c r="U153" s="44" t="s">
        <v>39</v>
      </c>
      <c r="V153" s="36"/>
      <c r="W153" s="177">
        <f t="shared" si="26"/>
        <v>0</v>
      </c>
      <c r="X153" s="177">
        <v>0</v>
      </c>
      <c r="Y153" s="177">
        <f t="shared" si="27"/>
        <v>0</v>
      </c>
      <c r="Z153" s="177">
        <v>0</v>
      </c>
      <c r="AA153" s="178">
        <f t="shared" si="28"/>
        <v>0</v>
      </c>
      <c r="AR153" s="18" t="s">
        <v>175</v>
      </c>
      <c r="AT153" s="18" t="s">
        <v>162</v>
      </c>
      <c r="AU153" s="18" t="s">
        <v>77</v>
      </c>
      <c r="AY153" s="18" t="s">
        <v>170</v>
      </c>
      <c r="BE153" s="113">
        <f t="shared" si="29"/>
        <v>0</v>
      </c>
      <c r="BF153" s="113">
        <f t="shared" si="30"/>
        <v>0</v>
      </c>
      <c r="BG153" s="113">
        <f t="shared" si="31"/>
        <v>0</v>
      </c>
      <c r="BH153" s="113">
        <f t="shared" si="32"/>
        <v>0</v>
      </c>
      <c r="BI153" s="113">
        <f t="shared" si="33"/>
        <v>0</v>
      </c>
      <c r="BJ153" s="18" t="s">
        <v>88</v>
      </c>
      <c r="BK153" s="155">
        <f t="shared" si="34"/>
        <v>0</v>
      </c>
      <c r="BL153" s="18" t="s">
        <v>175</v>
      </c>
      <c r="BM153" s="18" t="s">
        <v>508</v>
      </c>
    </row>
    <row r="154" spans="2:65" s="1" customFormat="1" ht="22.5" customHeight="1">
      <c r="B154" s="135"/>
      <c r="C154" s="174" t="s">
        <v>72</v>
      </c>
      <c r="D154" s="174" t="s">
        <v>162</v>
      </c>
      <c r="E154" s="175" t="s">
        <v>533</v>
      </c>
      <c r="F154" s="262" t="s">
        <v>1403</v>
      </c>
      <c r="G154" s="262"/>
      <c r="H154" s="262"/>
      <c r="I154" s="262"/>
      <c r="J154" s="176" t="s">
        <v>184</v>
      </c>
      <c r="K154" s="159">
        <v>60</v>
      </c>
      <c r="L154" s="249">
        <v>0</v>
      </c>
      <c r="M154" s="249"/>
      <c r="N154" s="263">
        <f t="shared" si="25"/>
        <v>0</v>
      </c>
      <c r="O154" s="263"/>
      <c r="P154" s="263"/>
      <c r="Q154" s="263"/>
      <c r="R154" s="138"/>
      <c r="T154" s="160" t="s">
        <v>5</v>
      </c>
      <c r="U154" s="44" t="s">
        <v>39</v>
      </c>
      <c r="V154" s="36"/>
      <c r="W154" s="177">
        <f t="shared" si="26"/>
        <v>0</v>
      </c>
      <c r="X154" s="177">
        <v>0</v>
      </c>
      <c r="Y154" s="177">
        <f t="shared" si="27"/>
        <v>0</v>
      </c>
      <c r="Z154" s="177">
        <v>0</v>
      </c>
      <c r="AA154" s="178">
        <f t="shared" si="28"/>
        <v>0</v>
      </c>
      <c r="AR154" s="18" t="s">
        <v>175</v>
      </c>
      <c r="AT154" s="18" t="s">
        <v>162</v>
      </c>
      <c r="AU154" s="18" t="s">
        <v>77</v>
      </c>
      <c r="AY154" s="18" t="s">
        <v>170</v>
      </c>
      <c r="BE154" s="113">
        <f t="shared" si="29"/>
        <v>0</v>
      </c>
      <c r="BF154" s="113">
        <f t="shared" si="30"/>
        <v>0</v>
      </c>
      <c r="BG154" s="113">
        <f t="shared" si="31"/>
        <v>0</v>
      </c>
      <c r="BH154" s="113">
        <f t="shared" si="32"/>
        <v>0</v>
      </c>
      <c r="BI154" s="113">
        <f t="shared" si="33"/>
        <v>0</v>
      </c>
      <c r="BJ154" s="18" t="s">
        <v>88</v>
      </c>
      <c r="BK154" s="155">
        <f t="shared" si="34"/>
        <v>0</v>
      </c>
      <c r="BL154" s="18" t="s">
        <v>175</v>
      </c>
      <c r="BM154" s="18" t="s">
        <v>547</v>
      </c>
    </row>
    <row r="155" spans="2:65" s="1" customFormat="1" ht="22.5" customHeight="1">
      <c r="B155" s="135"/>
      <c r="C155" s="174" t="s">
        <v>72</v>
      </c>
      <c r="D155" s="174" t="s">
        <v>162</v>
      </c>
      <c r="E155" s="175" t="s">
        <v>537</v>
      </c>
      <c r="F155" s="262" t="s">
        <v>1404</v>
      </c>
      <c r="G155" s="262"/>
      <c r="H155" s="262"/>
      <c r="I155" s="262"/>
      <c r="J155" s="176" t="s">
        <v>184</v>
      </c>
      <c r="K155" s="159">
        <v>60</v>
      </c>
      <c r="L155" s="249">
        <v>0</v>
      </c>
      <c r="M155" s="249"/>
      <c r="N155" s="263">
        <f t="shared" si="25"/>
        <v>0</v>
      </c>
      <c r="O155" s="263"/>
      <c r="P155" s="263"/>
      <c r="Q155" s="263"/>
      <c r="R155" s="138"/>
      <c r="T155" s="160" t="s">
        <v>5</v>
      </c>
      <c r="U155" s="44" t="s">
        <v>39</v>
      </c>
      <c r="V155" s="36"/>
      <c r="W155" s="177">
        <f t="shared" si="26"/>
        <v>0</v>
      </c>
      <c r="X155" s="177">
        <v>0</v>
      </c>
      <c r="Y155" s="177">
        <f t="shared" si="27"/>
        <v>0</v>
      </c>
      <c r="Z155" s="177">
        <v>0</v>
      </c>
      <c r="AA155" s="178">
        <f t="shared" si="28"/>
        <v>0</v>
      </c>
      <c r="AR155" s="18" t="s">
        <v>175</v>
      </c>
      <c r="AT155" s="18" t="s">
        <v>162</v>
      </c>
      <c r="AU155" s="18" t="s">
        <v>77</v>
      </c>
      <c r="AY155" s="18" t="s">
        <v>170</v>
      </c>
      <c r="BE155" s="113">
        <f t="shared" si="29"/>
        <v>0</v>
      </c>
      <c r="BF155" s="113">
        <f t="shared" si="30"/>
        <v>0</v>
      </c>
      <c r="BG155" s="113">
        <f t="shared" si="31"/>
        <v>0</v>
      </c>
      <c r="BH155" s="113">
        <f t="shared" si="32"/>
        <v>0</v>
      </c>
      <c r="BI155" s="113">
        <f t="shared" si="33"/>
        <v>0</v>
      </c>
      <c r="BJ155" s="18" t="s">
        <v>88</v>
      </c>
      <c r="BK155" s="155">
        <f t="shared" si="34"/>
        <v>0</v>
      </c>
      <c r="BL155" s="18" t="s">
        <v>175</v>
      </c>
      <c r="BM155" s="18" t="s">
        <v>292</v>
      </c>
    </row>
    <row r="156" spans="2:65" s="1" customFormat="1" ht="22.5" customHeight="1">
      <c r="B156" s="135"/>
      <c r="C156" s="174" t="s">
        <v>72</v>
      </c>
      <c r="D156" s="174" t="s">
        <v>162</v>
      </c>
      <c r="E156" s="175" t="s">
        <v>562</v>
      </c>
      <c r="F156" s="262" t="s">
        <v>1405</v>
      </c>
      <c r="G156" s="262"/>
      <c r="H156" s="262"/>
      <c r="I156" s="262"/>
      <c r="J156" s="176" t="s">
        <v>1388</v>
      </c>
      <c r="K156" s="159">
        <v>1.5</v>
      </c>
      <c r="L156" s="249">
        <v>0</v>
      </c>
      <c r="M156" s="249"/>
      <c r="N156" s="263">
        <f t="shared" si="25"/>
        <v>0</v>
      </c>
      <c r="O156" s="263"/>
      <c r="P156" s="263"/>
      <c r="Q156" s="263"/>
      <c r="R156" s="138"/>
      <c r="T156" s="160" t="s">
        <v>5</v>
      </c>
      <c r="U156" s="44" t="s">
        <v>39</v>
      </c>
      <c r="V156" s="36"/>
      <c r="W156" s="177">
        <f t="shared" si="26"/>
        <v>0</v>
      </c>
      <c r="X156" s="177">
        <v>0</v>
      </c>
      <c r="Y156" s="177">
        <f t="shared" si="27"/>
        <v>0</v>
      </c>
      <c r="Z156" s="177">
        <v>0</v>
      </c>
      <c r="AA156" s="178">
        <f t="shared" si="28"/>
        <v>0</v>
      </c>
      <c r="AR156" s="18" t="s">
        <v>175</v>
      </c>
      <c r="AT156" s="18" t="s">
        <v>162</v>
      </c>
      <c r="AU156" s="18" t="s">
        <v>77</v>
      </c>
      <c r="AY156" s="18" t="s">
        <v>170</v>
      </c>
      <c r="BE156" s="113">
        <f t="shared" si="29"/>
        <v>0</v>
      </c>
      <c r="BF156" s="113">
        <f t="shared" si="30"/>
        <v>0</v>
      </c>
      <c r="BG156" s="113">
        <f t="shared" si="31"/>
        <v>0</v>
      </c>
      <c r="BH156" s="113">
        <f t="shared" si="32"/>
        <v>0</v>
      </c>
      <c r="BI156" s="113">
        <f t="shared" si="33"/>
        <v>0</v>
      </c>
      <c r="BJ156" s="18" t="s">
        <v>88</v>
      </c>
      <c r="BK156" s="155">
        <f t="shared" si="34"/>
        <v>0</v>
      </c>
      <c r="BL156" s="18" t="s">
        <v>175</v>
      </c>
      <c r="BM156" s="18" t="s">
        <v>373</v>
      </c>
    </row>
    <row r="157" spans="2:65" s="1" customFormat="1" ht="49.9" customHeight="1">
      <c r="B157" s="35"/>
      <c r="C157" s="36"/>
      <c r="D157" s="153" t="s">
        <v>160</v>
      </c>
      <c r="E157" s="36"/>
      <c r="F157" s="36"/>
      <c r="G157" s="36"/>
      <c r="H157" s="36"/>
      <c r="I157" s="36"/>
      <c r="J157" s="36"/>
      <c r="K157" s="36"/>
      <c r="L157" s="36"/>
      <c r="M157" s="36"/>
      <c r="N157" s="271">
        <f t="shared" ref="N157:N162" si="35">BK157</f>
        <v>0</v>
      </c>
      <c r="O157" s="272"/>
      <c r="P157" s="272"/>
      <c r="Q157" s="272"/>
      <c r="R157" s="37"/>
      <c r="T157" s="154"/>
      <c r="U157" s="36"/>
      <c r="V157" s="36"/>
      <c r="W157" s="36"/>
      <c r="X157" s="36"/>
      <c r="Y157" s="36"/>
      <c r="Z157" s="36"/>
      <c r="AA157" s="74"/>
      <c r="AT157" s="18" t="s">
        <v>71</v>
      </c>
      <c r="AU157" s="18" t="s">
        <v>72</v>
      </c>
      <c r="AY157" s="18" t="s">
        <v>161</v>
      </c>
      <c r="BK157" s="155">
        <f>SUM(BK158:BK162)</f>
        <v>0</v>
      </c>
    </row>
    <row r="158" spans="2:65" s="1" customFormat="1" ht="22.35" customHeight="1">
      <c r="B158" s="35"/>
      <c r="C158" s="156" t="s">
        <v>5</v>
      </c>
      <c r="D158" s="156" t="s">
        <v>162</v>
      </c>
      <c r="E158" s="157" t="s">
        <v>5</v>
      </c>
      <c r="F158" s="248" t="s">
        <v>5</v>
      </c>
      <c r="G158" s="248"/>
      <c r="H158" s="248"/>
      <c r="I158" s="248"/>
      <c r="J158" s="158" t="s">
        <v>5</v>
      </c>
      <c r="K158" s="159"/>
      <c r="L158" s="249"/>
      <c r="M158" s="250"/>
      <c r="N158" s="250">
        <f t="shared" si="35"/>
        <v>0</v>
      </c>
      <c r="O158" s="250"/>
      <c r="P158" s="250"/>
      <c r="Q158" s="250"/>
      <c r="R158" s="37"/>
      <c r="T158" s="160" t="s">
        <v>5</v>
      </c>
      <c r="U158" s="161" t="s">
        <v>39</v>
      </c>
      <c r="V158" s="36"/>
      <c r="W158" s="36"/>
      <c r="X158" s="36"/>
      <c r="Y158" s="36"/>
      <c r="Z158" s="36"/>
      <c r="AA158" s="74"/>
      <c r="AT158" s="18" t="s">
        <v>161</v>
      </c>
      <c r="AU158" s="18" t="s">
        <v>77</v>
      </c>
      <c r="AY158" s="18" t="s">
        <v>161</v>
      </c>
      <c r="BE158" s="113">
        <f>IF(U158="základná",N158,0)</f>
        <v>0</v>
      </c>
      <c r="BF158" s="113">
        <f>IF(U158="znížená",N158,0)</f>
        <v>0</v>
      </c>
      <c r="BG158" s="113">
        <f>IF(U158="zákl. prenesená",N158,0)</f>
        <v>0</v>
      </c>
      <c r="BH158" s="113">
        <f>IF(U158="zníž. prenesená",N158,0)</f>
        <v>0</v>
      </c>
      <c r="BI158" s="113">
        <f>IF(U158="nulová",N158,0)</f>
        <v>0</v>
      </c>
      <c r="BJ158" s="18" t="s">
        <v>88</v>
      </c>
      <c r="BK158" s="155">
        <f>L158*K158</f>
        <v>0</v>
      </c>
    </row>
    <row r="159" spans="2:65" s="1" customFormat="1" ht="22.35" customHeight="1">
      <c r="B159" s="35"/>
      <c r="C159" s="156" t="s">
        <v>5</v>
      </c>
      <c r="D159" s="156" t="s">
        <v>162</v>
      </c>
      <c r="E159" s="157" t="s">
        <v>5</v>
      </c>
      <c r="F159" s="248" t="s">
        <v>5</v>
      </c>
      <c r="G159" s="248"/>
      <c r="H159" s="248"/>
      <c r="I159" s="248"/>
      <c r="J159" s="158" t="s">
        <v>5</v>
      </c>
      <c r="K159" s="159"/>
      <c r="L159" s="249"/>
      <c r="M159" s="250"/>
      <c r="N159" s="250">
        <f t="shared" si="35"/>
        <v>0</v>
      </c>
      <c r="O159" s="250"/>
      <c r="P159" s="250"/>
      <c r="Q159" s="250"/>
      <c r="R159" s="37"/>
      <c r="T159" s="160" t="s">
        <v>5</v>
      </c>
      <c r="U159" s="161" t="s">
        <v>39</v>
      </c>
      <c r="V159" s="36"/>
      <c r="W159" s="36"/>
      <c r="X159" s="36"/>
      <c r="Y159" s="36"/>
      <c r="Z159" s="36"/>
      <c r="AA159" s="74"/>
      <c r="AT159" s="18" t="s">
        <v>161</v>
      </c>
      <c r="AU159" s="18" t="s">
        <v>77</v>
      </c>
      <c r="AY159" s="18" t="s">
        <v>161</v>
      </c>
      <c r="BE159" s="113">
        <f>IF(U159="základná",N159,0)</f>
        <v>0</v>
      </c>
      <c r="BF159" s="113">
        <f>IF(U159="znížená",N159,0)</f>
        <v>0</v>
      </c>
      <c r="BG159" s="113">
        <f>IF(U159="zákl. prenesená",N159,0)</f>
        <v>0</v>
      </c>
      <c r="BH159" s="113">
        <f>IF(U159="zníž. prenesená",N159,0)</f>
        <v>0</v>
      </c>
      <c r="BI159" s="113">
        <f>IF(U159="nulová",N159,0)</f>
        <v>0</v>
      </c>
      <c r="BJ159" s="18" t="s">
        <v>88</v>
      </c>
      <c r="BK159" s="155">
        <f>L159*K159</f>
        <v>0</v>
      </c>
    </row>
    <row r="160" spans="2:65" s="1" customFormat="1" ht="22.35" customHeight="1">
      <c r="B160" s="35"/>
      <c r="C160" s="156" t="s">
        <v>5</v>
      </c>
      <c r="D160" s="156" t="s">
        <v>162</v>
      </c>
      <c r="E160" s="157" t="s">
        <v>5</v>
      </c>
      <c r="F160" s="248" t="s">
        <v>5</v>
      </c>
      <c r="G160" s="248"/>
      <c r="H160" s="248"/>
      <c r="I160" s="248"/>
      <c r="J160" s="158" t="s">
        <v>5</v>
      </c>
      <c r="K160" s="159"/>
      <c r="L160" s="249"/>
      <c r="M160" s="250"/>
      <c r="N160" s="250">
        <f t="shared" si="35"/>
        <v>0</v>
      </c>
      <c r="O160" s="250"/>
      <c r="P160" s="250"/>
      <c r="Q160" s="250"/>
      <c r="R160" s="37"/>
      <c r="T160" s="160" t="s">
        <v>5</v>
      </c>
      <c r="U160" s="161" t="s">
        <v>39</v>
      </c>
      <c r="V160" s="36"/>
      <c r="W160" s="36"/>
      <c r="X160" s="36"/>
      <c r="Y160" s="36"/>
      <c r="Z160" s="36"/>
      <c r="AA160" s="74"/>
      <c r="AT160" s="18" t="s">
        <v>161</v>
      </c>
      <c r="AU160" s="18" t="s">
        <v>77</v>
      </c>
      <c r="AY160" s="18" t="s">
        <v>161</v>
      </c>
      <c r="BE160" s="113">
        <f>IF(U160="základná",N160,0)</f>
        <v>0</v>
      </c>
      <c r="BF160" s="113">
        <f>IF(U160="znížená",N160,0)</f>
        <v>0</v>
      </c>
      <c r="BG160" s="113">
        <f>IF(U160="zákl. prenesená",N160,0)</f>
        <v>0</v>
      </c>
      <c r="BH160" s="113">
        <f>IF(U160="zníž. prenesená",N160,0)</f>
        <v>0</v>
      </c>
      <c r="BI160" s="113">
        <f>IF(U160="nulová",N160,0)</f>
        <v>0</v>
      </c>
      <c r="BJ160" s="18" t="s">
        <v>88</v>
      </c>
      <c r="BK160" s="155">
        <f>L160*K160</f>
        <v>0</v>
      </c>
    </row>
    <row r="161" spans="2:63" s="1" customFormat="1" ht="22.35" customHeight="1">
      <c r="B161" s="35"/>
      <c r="C161" s="156" t="s">
        <v>5</v>
      </c>
      <c r="D161" s="156" t="s">
        <v>162</v>
      </c>
      <c r="E161" s="157" t="s">
        <v>5</v>
      </c>
      <c r="F161" s="248" t="s">
        <v>5</v>
      </c>
      <c r="G161" s="248"/>
      <c r="H161" s="248"/>
      <c r="I161" s="248"/>
      <c r="J161" s="158" t="s">
        <v>5</v>
      </c>
      <c r="K161" s="159"/>
      <c r="L161" s="249"/>
      <c r="M161" s="250"/>
      <c r="N161" s="250">
        <f t="shared" si="35"/>
        <v>0</v>
      </c>
      <c r="O161" s="250"/>
      <c r="P161" s="250"/>
      <c r="Q161" s="250"/>
      <c r="R161" s="37"/>
      <c r="T161" s="160" t="s">
        <v>5</v>
      </c>
      <c r="U161" s="161" t="s">
        <v>39</v>
      </c>
      <c r="V161" s="36"/>
      <c r="W161" s="36"/>
      <c r="X161" s="36"/>
      <c r="Y161" s="36"/>
      <c r="Z161" s="36"/>
      <c r="AA161" s="74"/>
      <c r="AT161" s="18" t="s">
        <v>161</v>
      </c>
      <c r="AU161" s="18" t="s">
        <v>77</v>
      </c>
      <c r="AY161" s="18" t="s">
        <v>161</v>
      </c>
      <c r="BE161" s="113">
        <f>IF(U161="základná",N161,0)</f>
        <v>0</v>
      </c>
      <c r="BF161" s="113">
        <f>IF(U161="znížená",N161,0)</f>
        <v>0</v>
      </c>
      <c r="BG161" s="113">
        <f>IF(U161="zákl. prenesená",N161,0)</f>
        <v>0</v>
      </c>
      <c r="BH161" s="113">
        <f>IF(U161="zníž. prenesená",N161,0)</f>
        <v>0</v>
      </c>
      <c r="BI161" s="113">
        <f>IF(U161="nulová",N161,0)</f>
        <v>0</v>
      </c>
      <c r="BJ161" s="18" t="s">
        <v>88</v>
      </c>
      <c r="BK161" s="155">
        <f>L161*K161</f>
        <v>0</v>
      </c>
    </row>
    <row r="162" spans="2:63" s="1" customFormat="1" ht="22.35" customHeight="1">
      <c r="B162" s="35"/>
      <c r="C162" s="156" t="s">
        <v>5</v>
      </c>
      <c r="D162" s="156" t="s">
        <v>162</v>
      </c>
      <c r="E162" s="157" t="s">
        <v>5</v>
      </c>
      <c r="F162" s="248" t="s">
        <v>5</v>
      </c>
      <c r="G162" s="248"/>
      <c r="H162" s="248"/>
      <c r="I162" s="248"/>
      <c r="J162" s="158" t="s">
        <v>5</v>
      </c>
      <c r="K162" s="159"/>
      <c r="L162" s="249"/>
      <c r="M162" s="250"/>
      <c r="N162" s="250">
        <f t="shared" si="35"/>
        <v>0</v>
      </c>
      <c r="O162" s="250"/>
      <c r="P162" s="250"/>
      <c r="Q162" s="250"/>
      <c r="R162" s="37"/>
      <c r="T162" s="160" t="s">
        <v>5</v>
      </c>
      <c r="U162" s="161" t="s">
        <v>39</v>
      </c>
      <c r="V162" s="56"/>
      <c r="W162" s="56"/>
      <c r="X162" s="56"/>
      <c r="Y162" s="56"/>
      <c r="Z162" s="56"/>
      <c r="AA162" s="58"/>
      <c r="AT162" s="18" t="s">
        <v>161</v>
      </c>
      <c r="AU162" s="18" t="s">
        <v>77</v>
      </c>
      <c r="AY162" s="18" t="s">
        <v>161</v>
      </c>
      <c r="BE162" s="113">
        <f>IF(U162="základná",N162,0)</f>
        <v>0</v>
      </c>
      <c r="BF162" s="113">
        <f>IF(U162="znížená",N162,0)</f>
        <v>0</v>
      </c>
      <c r="BG162" s="113">
        <f>IF(U162="zákl. prenesená",N162,0)</f>
        <v>0</v>
      </c>
      <c r="BH162" s="113">
        <f>IF(U162="zníž. prenesená",N162,0)</f>
        <v>0</v>
      </c>
      <c r="BI162" s="113">
        <f>IF(U162="nulová",N162,0)</f>
        <v>0</v>
      </c>
      <c r="BJ162" s="18" t="s">
        <v>88</v>
      </c>
      <c r="BK162" s="155">
        <f>L162*K162</f>
        <v>0</v>
      </c>
    </row>
    <row r="163" spans="2:63" s="1" customFormat="1" ht="6.95" customHeight="1">
      <c r="B163" s="59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1"/>
    </row>
  </sheetData>
  <mergeCells count="184">
    <mergeCell ref="H1:K1"/>
    <mergeCell ref="S2:AC2"/>
    <mergeCell ref="F160:I160"/>
    <mergeCell ref="L160:M160"/>
    <mergeCell ref="N160:Q160"/>
    <mergeCell ref="F161:I161"/>
    <mergeCell ref="L161:M161"/>
    <mergeCell ref="N161:Q161"/>
    <mergeCell ref="F162:I162"/>
    <mergeCell ref="L162:M162"/>
    <mergeCell ref="N162:Q162"/>
    <mergeCell ref="F156:I156"/>
    <mergeCell ref="L156:M156"/>
    <mergeCell ref="N156:Q156"/>
    <mergeCell ref="F158:I158"/>
    <mergeCell ref="L158:M158"/>
    <mergeCell ref="N158:Q158"/>
    <mergeCell ref="F159:I159"/>
    <mergeCell ref="L159:M159"/>
    <mergeCell ref="N159:Q159"/>
    <mergeCell ref="N157:Q157"/>
    <mergeCell ref="F153:I153"/>
    <mergeCell ref="L153:M153"/>
    <mergeCell ref="N153:Q153"/>
    <mergeCell ref="F154:I154"/>
    <mergeCell ref="L154:M154"/>
    <mergeCell ref="N154:Q154"/>
    <mergeCell ref="F155:I155"/>
    <mergeCell ref="L155:M155"/>
    <mergeCell ref="N155:Q155"/>
    <mergeCell ref="F149:I149"/>
    <mergeCell ref="L149:M149"/>
    <mergeCell ref="N149:Q149"/>
    <mergeCell ref="F151:I151"/>
    <mergeCell ref="L151:M151"/>
    <mergeCell ref="N151:Q151"/>
    <mergeCell ref="F152:I152"/>
    <mergeCell ref="L152:M152"/>
    <mergeCell ref="N152:Q152"/>
    <mergeCell ref="N150:Q150"/>
    <mergeCell ref="F146:I146"/>
    <mergeCell ref="L146:M146"/>
    <mergeCell ref="N146:Q146"/>
    <mergeCell ref="F147:I147"/>
    <mergeCell ref="L147:M147"/>
    <mergeCell ref="N147:Q147"/>
    <mergeCell ref="F148:I148"/>
    <mergeCell ref="L148:M148"/>
    <mergeCell ref="N148:Q148"/>
    <mergeCell ref="F143:I143"/>
    <mergeCell ref="L143:M143"/>
    <mergeCell ref="N143:Q143"/>
    <mergeCell ref="F144:I144"/>
    <mergeCell ref="L144:M144"/>
    <mergeCell ref="N144:Q144"/>
    <mergeCell ref="F145:I145"/>
    <mergeCell ref="L145:M145"/>
    <mergeCell ref="N145:Q145"/>
    <mergeCell ref="F140:I140"/>
    <mergeCell ref="L140:M140"/>
    <mergeCell ref="N140:Q140"/>
    <mergeCell ref="F141:I141"/>
    <mergeCell ref="L141:M141"/>
    <mergeCell ref="N141:Q141"/>
    <mergeCell ref="F142:I142"/>
    <mergeCell ref="L142:M142"/>
    <mergeCell ref="N142:Q142"/>
    <mergeCell ref="F136:I136"/>
    <mergeCell ref="L136:M136"/>
    <mergeCell ref="N136:Q136"/>
    <mergeCell ref="F137:I137"/>
    <mergeCell ref="L137:M137"/>
    <mergeCell ref="N137:Q137"/>
    <mergeCell ref="F139:I139"/>
    <mergeCell ref="L139:M139"/>
    <mergeCell ref="N139:Q139"/>
    <mergeCell ref="N138:Q138"/>
    <mergeCell ref="F133:I133"/>
    <mergeCell ref="L133:M133"/>
    <mergeCell ref="N133:Q133"/>
    <mergeCell ref="F134:I134"/>
    <mergeCell ref="L134:M134"/>
    <mergeCell ref="N134:Q134"/>
    <mergeCell ref="F135:I135"/>
    <mergeCell ref="L135:M135"/>
    <mergeCell ref="N135:Q135"/>
    <mergeCell ref="F130:I130"/>
    <mergeCell ref="L130:M130"/>
    <mergeCell ref="N130:Q130"/>
    <mergeCell ref="F131:I131"/>
    <mergeCell ref="L131:M131"/>
    <mergeCell ref="N131:Q131"/>
    <mergeCell ref="F132:I132"/>
    <mergeCell ref="L132:M132"/>
    <mergeCell ref="N132:Q132"/>
    <mergeCell ref="F126:I126"/>
    <mergeCell ref="L126:M126"/>
    <mergeCell ref="N126:Q126"/>
    <mergeCell ref="F128:I128"/>
    <mergeCell ref="L128:M128"/>
    <mergeCell ref="N128:Q128"/>
    <mergeCell ref="F129:I129"/>
    <mergeCell ref="L129:M129"/>
    <mergeCell ref="N129:Q129"/>
    <mergeCell ref="N127:Q127"/>
    <mergeCell ref="F123:I123"/>
    <mergeCell ref="L123:M123"/>
    <mergeCell ref="N123:Q123"/>
    <mergeCell ref="F124:I124"/>
    <mergeCell ref="L124:M124"/>
    <mergeCell ref="N124:Q124"/>
    <mergeCell ref="F125:I125"/>
    <mergeCell ref="L125:M125"/>
    <mergeCell ref="N125:Q125"/>
    <mergeCell ref="F111:P111"/>
    <mergeCell ref="F112:P112"/>
    <mergeCell ref="M114:P114"/>
    <mergeCell ref="M116:Q116"/>
    <mergeCell ref="M117:Q117"/>
    <mergeCell ref="F119:I119"/>
    <mergeCell ref="L119:M119"/>
    <mergeCell ref="N119:Q119"/>
    <mergeCell ref="F122:I122"/>
    <mergeCell ref="L122:M122"/>
    <mergeCell ref="N122:Q122"/>
    <mergeCell ref="N120:Q120"/>
    <mergeCell ref="N121:Q121"/>
    <mergeCell ref="D98:H98"/>
    <mergeCell ref="N98:Q98"/>
    <mergeCell ref="D99:H99"/>
    <mergeCell ref="N99:Q99"/>
    <mergeCell ref="D100:H100"/>
    <mergeCell ref="N100:Q100"/>
    <mergeCell ref="N101:Q101"/>
    <mergeCell ref="L103:Q103"/>
    <mergeCell ref="C109:Q109"/>
    <mergeCell ref="N89:Q89"/>
    <mergeCell ref="N90:Q90"/>
    <mergeCell ref="N91:Q91"/>
    <mergeCell ref="N92:Q92"/>
    <mergeCell ref="N93:Q93"/>
    <mergeCell ref="N95:Q95"/>
    <mergeCell ref="D96:H96"/>
    <mergeCell ref="N96:Q96"/>
    <mergeCell ref="D97:H97"/>
    <mergeCell ref="N97:Q97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dataValidations count="2">
    <dataValidation type="list" allowBlank="1" showInputMessage="1" showErrorMessage="1" error="Povolené sú hodnoty K, M." sqref="D158:D163">
      <formula1>"K, M"</formula1>
    </dataValidation>
    <dataValidation type="list" allowBlank="1" showInputMessage="1" showErrorMessage="1" error="Povolené sú hodnoty základná, znížená, nulová." sqref="U158:U163">
      <formula1>"základná, znížená, nulová"</formula1>
    </dataValidation>
  </dataValidations>
  <hyperlinks>
    <hyperlink ref="F1:G1" location="C2" display="1) Krycí list rozpočtu"/>
    <hyperlink ref="H1:K1" location="C86" display="2) Rekapitulácia rozpočtu"/>
    <hyperlink ref="L1" location="C119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81"/>
  <sheetViews>
    <sheetView showGridLines="0" tabSelected="1" workbookViewId="0">
      <pane ySplit="1" topLeftCell="A2" activePane="bottomLeft" state="frozen"/>
      <selection pane="bottomLeft" activeCell="O9" sqref="O9:P9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21"/>
      <c r="B1" s="12"/>
      <c r="C1" s="12"/>
      <c r="D1" s="13" t="s">
        <v>1</v>
      </c>
      <c r="E1" s="12"/>
      <c r="F1" s="14" t="s">
        <v>124</v>
      </c>
      <c r="G1" s="14"/>
      <c r="H1" s="254" t="s">
        <v>125</v>
      </c>
      <c r="I1" s="254"/>
      <c r="J1" s="254"/>
      <c r="K1" s="254"/>
      <c r="L1" s="14" t="s">
        <v>126</v>
      </c>
      <c r="M1" s="12"/>
      <c r="N1" s="12"/>
      <c r="O1" s="13" t="s">
        <v>127</v>
      </c>
      <c r="P1" s="12"/>
      <c r="Q1" s="12"/>
      <c r="R1" s="12"/>
      <c r="S1" s="14" t="s">
        <v>128</v>
      </c>
      <c r="T1" s="14"/>
      <c r="U1" s="121"/>
      <c r="V1" s="121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50000000000003" customHeight="1">
      <c r="C2" s="183" t="s">
        <v>7</v>
      </c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S2" s="226" t="s">
        <v>8</v>
      </c>
      <c r="T2" s="227"/>
      <c r="U2" s="227"/>
      <c r="V2" s="227"/>
      <c r="W2" s="227"/>
      <c r="X2" s="227"/>
      <c r="Y2" s="227"/>
      <c r="Z2" s="227"/>
      <c r="AA2" s="227"/>
      <c r="AB2" s="227"/>
      <c r="AC2" s="227"/>
      <c r="AT2" s="18" t="s">
        <v>114</v>
      </c>
    </row>
    <row r="3" spans="1:6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72</v>
      </c>
    </row>
    <row r="4" spans="1:66" ht="36.950000000000003" customHeight="1">
      <c r="B4" s="22"/>
      <c r="C4" s="185" t="s">
        <v>129</v>
      </c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23"/>
      <c r="T4" s="24" t="s">
        <v>12</v>
      </c>
      <c r="AT4" s="18" t="s">
        <v>6</v>
      </c>
    </row>
    <row r="5" spans="1:66" ht="6.95" customHeight="1">
      <c r="B5" s="22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3"/>
    </row>
    <row r="6" spans="1:66" ht="25.35" customHeight="1">
      <c r="B6" s="22"/>
      <c r="C6" s="26"/>
      <c r="D6" s="30" t="s">
        <v>17</v>
      </c>
      <c r="E6" s="26"/>
      <c r="F6" s="259" t="str">
        <f>'Rekapitulácia stavby'!K6</f>
        <v>Základná škola Gorkého - Ulica Maxima Gorkého</v>
      </c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"/>
      <c r="R6" s="23"/>
    </row>
    <row r="7" spans="1:66" s="1" customFormat="1" ht="32.85" customHeight="1">
      <c r="B7" s="35"/>
      <c r="C7" s="36"/>
      <c r="D7" s="29" t="s">
        <v>163</v>
      </c>
      <c r="E7" s="36"/>
      <c r="F7" s="191" t="s">
        <v>1406</v>
      </c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36"/>
      <c r="R7" s="37"/>
    </row>
    <row r="8" spans="1:66" s="1" customFormat="1" ht="14.45" customHeight="1">
      <c r="B8" s="35"/>
      <c r="C8" s="36"/>
      <c r="D8" s="30" t="s">
        <v>19</v>
      </c>
      <c r="E8" s="36"/>
      <c r="F8" s="28" t="s">
        <v>5</v>
      </c>
      <c r="G8" s="36"/>
      <c r="H8" s="36"/>
      <c r="I8" s="36"/>
      <c r="J8" s="36"/>
      <c r="K8" s="36"/>
      <c r="L8" s="36"/>
      <c r="M8" s="30" t="s">
        <v>20</v>
      </c>
      <c r="N8" s="36"/>
      <c r="O8" s="28" t="s">
        <v>5</v>
      </c>
      <c r="P8" s="36"/>
      <c r="Q8" s="36"/>
      <c r="R8" s="37"/>
    </row>
    <row r="9" spans="1:66" s="1" customFormat="1" ht="14.45" customHeight="1">
      <c r="B9" s="35"/>
      <c r="C9" s="36"/>
      <c r="D9" s="30" t="s">
        <v>21</v>
      </c>
      <c r="E9" s="36"/>
      <c r="F9" s="28" t="s">
        <v>22</v>
      </c>
      <c r="G9" s="36"/>
      <c r="H9" s="36"/>
      <c r="I9" s="36"/>
      <c r="J9" s="36"/>
      <c r="K9" s="36"/>
      <c r="L9" s="36"/>
      <c r="M9" s="30" t="s">
        <v>23</v>
      </c>
      <c r="N9" s="36"/>
      <c r="O9" s="232"/>
      <c r="P9" s="233"/>
      <c r="Q9" s="36"/>
      <c r="R9" s="37"/>
    </row>
    <row r="10" spans="1:66" s="1" customFormat="1" ht="10.9" customHeight="1"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7"/>
    </row>
    <row r="11" spans="1:66" s="1" customFormat="1" ht="14.45" customHeight="1">
      <c r="B11" s="35"/>
      <c r="C11" s="36"/>
      <c r="D11" s="30" t="s">
        <v>24</v>
      </c>
      <c r="E11" s="36"/>
      <c r="F11" s="36"/>
      <c r="G11" s="36"/>
      <c r="H11" s="36"/>
      <c r="I11" s="36"/>
      <c r="J11" s="36"/>
      <c r="K11" s="36"/>
      <c r="L11" s="36"/>
      <c r="M11" s="30" t="s">
        <v>25</v>
      </c>
      <c r="N11" s="36"/>
      <c r="O11" s="189" t="str">
        <f>IF('Rekapitulácia stavby'!AN10="","",'Rekapitulácia stavby'!AN10)</f>
        <v/>
      </c>
      <c r="P11" s="189"/>
      <c r="Q11" s="36"/>
      <c r="R11" s="37"/>
    </row>
    <row r="12" spans="1:66" s="1" customFormat="1" ht="18" customHeight="1">
      <c r="B12" s="35"/>
      <c r="C12" s="36"/>
      <c r="D12" s="36"/>
      <c r="E12" s="28" t="str">
        <f>IF('Rekapitulácia stavby'!E11="","",'Rekapitulácia stavby'!E11)</f>
        <v xml:space="preserve"> </v>
      </c>
      <c r="F12" s="36"/>
      <c r="G12" s="36"/>
      <c r="H12" s="36"/>
      <c r="I12" s="36"/>
      <c r="J12" s="36"/>
      <c r="K12" s="36"/>
      <c r="L12" s="36"/>
      <c r="M12" s="30" t="s">
        <v>26</v>
      </c>
      <c r="N12" s="36"/>
      <c r="O12" s="189" t="str">
        <f>IF('Rekapitulácia stavby'!AN11="","",'Rekapitulácia stavby'!AN11)</f>
        <v/>
      </c>
      <c r="P12" s="189"/>
      <c r="Q12" s="36"/>
      <c r="R12" s="37"/>
    </row>
    <row r="13" spans="1:66" s="1" customFormat="1" ht="6.95" customHeight="1">
      <c r="B13" s="35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7"/>
    </row>
    <row r="14" spans="1:66" s="1" customFormat="1" ht="14.45" customHeight="1">
      <c r="B14" s="35"/>
      <c r="C14" s="36"/>
      <c r="D14" s="30" t="s">
        <v>27</v>
      </c>
      <c r="E14" s="36"/>
      <c r="F14" s="36"/>
      <c r="G14" s="36"/>
      <c r="H14" s="36"/>
      <c r="I14" s="36"/>
      <c r="J14" s="36"/>
      <c r="K14" s="36"/>
      <c r="L14" s="36"/>
      <c r="M14" s="30" t="s">
        <v>25</v>
      </c>
      <c r="N14" s="36"/>
      <c r="O14" s="234" t="str">
        <f>IF('Rekapitulácia stavby'!AN13="","",'Rekapitulácia stavby'!AN13)</f>
        <v/>
      </c>
      <c r="P14" s="189"/>
      <c r="Q14" s="36"/>
      <c r="R14" s="37"/>
    </row>
    <row r="15" spans="1:66" s="1" customFormat="1" ht="18" customHeight="1">
      <c r="B15" s="35"/>
      <c r="C15" s="36"/>
      <c r="D15" s="36"/>
      <c r="E15" s="234" t="str">
        <f>IF('Rekapitulácia stavby'!E14="","",'Rekapitulácia stavby'!E14)</f>
        <v/>
      </c>
      <c r="F15" s="235"/>
      <c r="G15" s="235"/>
      <c r="H15" s="235"/>
      <c r="I15" s="235"/>
      <c r="J15" s="235"/>
      <c r="K15" s="235"/>
      <c r="L15" s="235"/>
      <c r="M15" s="30" t="s">
        <v>26</v>
      </c>
      <c r="N15" s="36"/>
      <c r="O15" s="234" t="str">
        <f>IF('Rekapitulácia stavby'!AN14="","",'Rekapitulácia stavby'!AN14)</f>
        <v/>
      </c>
      <c r="P15" s="189"/>
      <c r="Q15" s="36"/>
      <c r="R15" s="37"/>
    </row>
    <row r="16" spans="1:66" s="1" customFormat="1" ht="6.95" customHeight="1"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7"/>
    </row>
    <row r="17" spans="2:18" s="1" customFormat="1" ht="14.45" customHeight="1">
      <c r="B17" s="35"/>
      <c r="C17" s="36"/>
      <c r="D17" s="30" t="s">
        <v>28</v>
      </c>
      <c r="E17" s="36"/>
      <c r="F17" s="36"/>
      <c r="G17" s="36"/>
      <c r="H17" s="36"/>
      <c r="I17" s="36"/>
      <c r="J17" s="36"/>
      <c r="K17" s="36"/>
      <c r="L17" s="36"/>
      <c r="M17" s="30" t="s">
        <v>25</v>
      </c>
      <c r="N17" s="36"/>
      <c r="O17" s="189" t="str">
        <f>IF('Rekapitulácia stavby'!AN16="","",'Rekapitulácia stavby'!AN16)</f>
        <v/>
      </c>
      <c r="P17" s="189"/>
      <c r="Q17" s="36"/>
      <c r="R17" s="37"/>
    </row>
    <row r="18" spans="2:18" s="1" customFormat="1" ht="18" customHeight="1">
      <c r="B18" s="35"/>
      <c r="C18" s="36"/>
      <c r="D18" s="36"/>
      <c r="E18" s="28" t="str">
        <f>IF('Rekapitulácia stavby'!E17="","",'Rekapitulácia stavby'!E17)</f>
        <v xml:space="preserve"> </v>
      </c>
      <c r="F18" s="36"/>
      <c r="G18" s="36"/>
      <c r="H18" s="36"/>
      <c r="I18" s="36"/>
      <c r="J18" s="36"/>
      <c r="K18" s="36"/>
      <c r="L18" s="36"/>
      <c r="M18" s="30" t="s">
        <v>26</v>
      </c>
      <c r="N18" s="36"/>
      <c r="O18" s="189" t="str">
        <f>IF('Rekapitulácia stavby'!AN17="","",'Rekapitulácia stavby'!AN17)</f>
        <v/>
      </c>
      <c r="P18" s="189"/>
      <c r="Q18" s="36"/>
      <c r="R18" s="37"/>
    </row>
    <row r="19" spans="2:18" s="1" customFormat="1" ht="6.95" customHeight="1">
      <c r="B19" s="35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7"/>
    </row>
    <row r="20" spans="2:18" s="1" customFormat="1" ht="14.45" customHeight="1">
      <c r="B20" s="35"/>
      <c r="C20" s="36"/>
      <c r="D20" s="30" t="s">
        <v>31</v>
      </c>
      <c r="E20" s="36"/>
      <c r="F20" s="36"/>
      <c r="G20" s="36"/>
      <c r="H20" s="36"/>
      <c r="I20" s="36"/>
      <c r="J20" s="36"/>
      <c r="K20" s="36"/>
      <c r="L20" s="36"/>
      <c r="M20" s="30" t="s">
        <v>25</v>
      </c>
      <c r="N20" s="36"/>
      <c r="O20" s="189" t="str">
        <f>IF('Rekapitulácia stavby'!AN19="","",'Rekapitulácia stavby'!AN19)</f>
        <v/>
      </c>
      <c r="P20" s="189"/>
      <c r="Q20" s="36"/>
      <c r="R20" s="37"/>
    </row>
    <row r="21" spans="2:18" s="1" customFormat="1" ht="18" customHeight="1">
      <c r="B21" s="35"/>
      <c r="C21" s="36"/>
      <c r="D21" s="36"/>
      <c r="E21" s="28" t="str">
        <f>IF('Rekapitulácia stavby'!E20="","",'Rekapitulácia stavby'!E20)</f>
        <v xml:space="preserve"> </v>
      </c>
      <c r="F21" s="36"/>
      <c r="G21" s="36"/>
      <c r="H21" s="36"/>
      <c r="I21" s="36"/>
      <c r="J21" s="36"/>
      <c r="K21" s="36"/>
      <c r="L21" s="36"/>
      <c r="M21" s="30" t="s">
        <v>26</v>
      </c>
      <c r="N21" s="36"/>
      <c r="O21" s="189" t="str">
        <f>IF('Rekapitulácia stavby'!AN20="","",'Rekapitulácia stavby'!AN20)</f>
        <v/>
      </c>
      <c r="P21" s="189"/>
      <c r="Q21" s="36"/>
      <c r="R21" s="37"/>
    </row>
    <row r="22" spans="2:18" s="1" customFormat="1" ht="6.95" customHeight="1"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7"/>
    </row>
    <row r="23" spans="2:18" s="1" customFormat="1" ht="14.45" customHeight="1">
      <c r="B23" s="35"/>
      <c r="C23" s="36"/>
      <c r="D23" s="30" t="s">
        <v>32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7"/>
    </row>
    <row r="24" spans="2:18" s="1" customFormat="1" ht="22.5" customHeight="1">
      <c r="B24" s="35"/>
      <c r="C24" s="36"/>
      <c r="D24" s="36"/>
      <c r="E24" s="194" t="s">
        <v>5</v>
      </c>
      <c r="F24" s="194"/>
      <c r="G24" s="194"/>
      <c r="H24" s="194"/>
      <c r="I24" s="194"/>
      <c r="J24" s="194"/>
      <c r="K24" s="194"/>
      <c r="L24" s="194"/>
      <c r="M24" s="36"/>
      <c r="N24" s="36"/>
      <c r="O24" s="36"/>
      <c r="P24" s="36"/>
      <c r="Q24" s="36"/>
      <c r="R24" s="37"/>
    </row>
    <row r="25" spans="2:18" s="1" customFormat="1" ht="6.95" customHeight="1"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7"/>
    </row>
    <row r="26" spans="2:18" s="1" customFormat="1" ht="6.95" customHeight="1">
      <c r="B26" s="35"/>
      <c r="C26" s="36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36"/>
      <c r="R26" s="37"/>
    </row>
    <row r="27" spans="2:18" s="1" customFormat="1" ht="14.45" customHeight="1">
      <c r="B27" s="35"/>
      <c r="C27" s="36"/>
      <c r="D27" s="122" t="s">
        <v>130</v>
      </c>
      <c r="E27" s="36"/>
      <c r="F27" s="36"/>
      <c r="G27" s="36"/>
      <c r="H27" s="36"/>
      <c r="I27" s="36"/>
      <c r="J27" s="36"/>
      <c r="K27" s="36"/>
      <c r="L27" s="36"/>
      <c r="M27" s="195">
        <f>N88</f>
        <v>0</v>
      </c>
      <c r="N27" s="195"/>
      <c r="O27" s="195"/>
      <c r="P27" s="195"/>
      <c r="Q27" s="36"/>
      <c r="R27" s="37"/>
    </row>
    <row r="28" spans="2:18" s="1" customFormat="1" ht="14.45" customHeight="1">
      <c r="B28" s="35"/>
      <c r="C28" s="36"/>
      <c r="D28" s="34" t="s">
        <v>118</v>
      </c>
      <c r="E28" s="36"/>
      <c r="F28" s="36"/>
      <c r="G28" s="36"/>
      <c r="H28" s="36"/>
      <c r="I28" s="36"/>
      <c r="J28" s="36"/>
      <c r="K28" s="36"/>
      <c r="L28" s="36"/>
      <c r="M28" s="195">
        <f>N100</f>
        <v>0</v>
      </c>
      <c r="N28" s="195"/>
      <c r="O28" s="195"/>
      <c r="P28" s="195"/>
      <c r="Q28" s="36"/>
      <c r="R28" s="37"/>
    </row>
    <row r="29" spans="2:18" s="1" customFormat="1" ht="6.95" customHeight="1"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7"/>
    </row>
    <row r="30" spans="2:18" s="1" customFormat="1" ht="25.35" customHeight="1">
      <c r="B30" s="35"/>
      <c r="C30" s="36"/>
      <c r="D30" s="123" t="s">
        <v>35</v>
      </c>
      <c r="E30" s="36"/>
      <c r="F30" s="36"/>
      <c r="G30" s="36"/>
      <c r="H30" s="36"/>
      <c r="I30" s="36"/>
      <c r="J30" s="36"/>
      <c r="K30" s="36"/>
      <c r="L30" s="36"/>
      <c r="M30" s="236">
        <f>ROUND(M27+M28,2)</f>
        <v>0</v>
      </c>
      <c r="N30" s="231"/>
      <c r="O30" s="231"/>
      <c r="P30" s="231"/>
      <c r="Q30" s="36"/>
      <c r="R30" s="37"/>
    </row>
    <row r="31" spans="2:18" s="1" customFormat="1" ht="6.95" customHeight="1">
      <c r="B31" s="35"/>
      <c r="C31" s="36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36"/>
      <c r="R31" s="37"/>
    </row>
    <row r="32" spans="2:18" s="1" customFormat="1" ht="14.45" customHeight="1">
      <c r="B32" s="35"/>
      <c r="C32" s="36"/>
      <c r="D32" s="42" t="s">
        <v>36</v>
      </c>
      <c r="E32" s="42" t="s">
        <v>37</v>
      </c>
      <c r="F32" s="43">
        <v>0.2</v>
      </c>
      <c r="G32" s="124" t="s">
        <v>38</v>
      </c>
      <c r="H32" s="237">
        <f>ROUND((((SUM(BE100:BE107)+SUM(BE125:BE174))+SUM(BE176:BE180))),2)</f>
        <v>0</v>
      </c>
      <c r="I32" s="231"/>
      <c r="J32" s="231"/>
      <c r="K32" s="36"/>
      <c r="L32" s="36"/>
      <c r="M32" s="237">
        <f>ROUND(((ROUND((SUM(BE100:BE107)+SUM(BE125:BE174)), 2)*F32)+SUM(BE176:BE180)*F32),2)</f>
        <v>0</v>
      </c>
      <c r="N32" s="231"/>
      <c r="O32" s="231"/>
      <c r="P32" s="231"/>
      <c r="Q32" s="36"/>
      <c r="R32" s="37"/>
    </row>
    <row r="33" spans="2:18" s="1" customFormat="1" ht="14.45" customHeight="1">
      <c r="B33" s="35"/>
      <c r="C33" s="36"/>
      <c r="D33" s="36"/>
      <c r="E33" s="42" t="s">
        <v>39</v>
      </c>
      <c r="F33" s="43">
        <v>0.2</v>
      </c>
      <c r="G33" s="124" t="s">
        <v>38</v>
      </c>
      <c r="H33" s="237">
        <f>ROUND((((SUM(BF100:BF107)+SUM(BF125:BF174))+SUM(BF176:BF180))),2)</f>
        <v>0</v>
      </c>
      <c r="I33" s="231"/>
      <c r="J33" s="231"/>
      <c r="K33" s="36"/>
      <c r="L33" s="36"/>
      <c r="M33" s="237">
        <f>ROUND(((ROUND((SUM(BF100:BF107)+SUM(BF125:BF174)), 2)*F33)+SUM(BF176:BF180)*F33),2)</f>
        <v>0</v>
      </c>
      <c r="N33" s="231"/>
      <c r="O33" s="231"/>
      <c r="P33" s="231"/>
      <c r="Q33" s="36"/>
      <c r="R33" s="37"/>
    </row>
    <row r="34" spans="2:18" s="1" customFormat="1" ht="14.45" hidden="1" customHeight="1">
      <c r="B34" s="35"/>
      <c r="C34" s="36"/>
      <c r="D34" s="36"/>
      <c r="E34" s="42" t="s">
        <v>40</v>
      </c>
      <c r="F34" s="43">
        <v>0.2</v>
      </c>
      <c r="G34" s="124" t="s">
        <v>38</v>
      </c>
      <c r="H34" s="237">
        <f>ROUND((((SUM(BG100:BG107)+SUM(BG125:BG174))+SUM(BG176:BG180))),2)</f>
        <v>0</v>
      </c>
      <c r="I34" s="231"/>
      <c r="J34" s="231"/>
      <c r="K34" s="36"/>
      <c r="L34" s="36"/>
      <c r="M34" s="237">
        <v>0</v>
      </c>
      <c r="N34" s="231"/>
      <c r="O34" s="231"/>
      <c r="P34" s="231"/>
      <c r="Q34" s="36"/>
      <c r="R34" s="37"/>
    </row>
    <row r="35" spans="2:18" s="1" customFormat="1" ht="14.45" hidden="1" customHeight="1">
      <c r="B35" s="35"/>
      <c r="C35" s="36"/>
      <c r="D35" s="36"/>
      <c r="E35" s="42" t="s">
        <v>41</v>
      </c>
      <c r="F35" s="43">
        <v>0.2</v>
      </c>
      <c r="G35" s="124" t="s">
        <v>38</v>
      </c>
      <c r="H35" s="237">
        <f>ROUND((((SUM(BH100:BH107)+SUM(BH125:BH174))+SUM(BH176:BH180))),2)</f>
        <v>0</v>
      </c>
      <c r="I35" s="231"/>
      <c r="J35" s="231"/>
      <c r="K35" s="36"/>
      <c r="L35" s="36"/>
      <c r="M35" s="237">
        <v>0</v>
      </c>
      <c r="N35" s="231"/>
      <c r="O35" s="231"/>
      <c r="P35" s="231"/>
      <c r="Q35" s="36"/>
      <c r="R35" s="37"/>
    </row>
    <row r="36" spans="2:18" s="1" customFormat="1" ht="14.45" hidden="1" customHeight="1">
      <c r="B36" s="35"/>
      <c r="C36" s="36"/>
      <c r="D36" s="36"/>
      <c r="E36" s="42" t="s">
        <v>42</v>
      </c>
      <c r="F36" s="43">
        <v>0</v>
      </c>
      <c r="G36" s="124" t="s">
        <v>38</v>
      </c>
      <c r="H36" s="237">
        <f>ROUND((((SUM(BI100:BI107)+SUM(BI125:BI174))+SUM(BI176:BI180))),2)</f>
        <v>0</v>
      </c>
      <c r="I36" s="231"/>
      <c r="J36" s="231"/>
      <c r="K36" s="36"/>
      <c r="L36" s="36"/>
      <c r="M36" s="237">
        <v>0</v>
      </c>
      <c r="N36" s="231"/>
      <c r="O36" s="231"/>
      <c r="P36" s="231"/>
      <c r="Q36" s="36"/>
      <c r="R36" s="37"/>
    </row>
    <row r="37" spans="2:18" s="1" customFormat="1" ht="6.95" customHeight="1"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7"/>
    </row>
    <row r="38" spans="2:18" s="1" customFormat="1" ht="25.35" customHeight="1">
      <c r="B38" s="35"/>
      <c r="C38" s="120"/>
      <c r="D38" s="125" t="s">
        <v>43</v>
      </c>
      <c r="E38" s="75"/>
      <c r="F38" s="75"/>
      <c r="G38" s="126" t="s">
        <v>44</v>
      </c>
      <c r="H38" s="127" t="s">
        <v>45</v>
      </c>
      <c r="I38" s="75"/>
      <c r="J38" s="75"/>
      <c r="K38" s="75"/>
      <c r="L38" s="238">
        <f>SUM(M30:M36)</f>
        <v>0</v>
      </c>
      <c r="M38" s="238"/>
      <c r="N38" s="238"/>
      <c r="O38" s="238"/>
      <c r="P38" s="239"/>
      <c r="Q38" s="120"/>
      <c r="R38" s="37"/>
    </row>
    <row r="39" spans="2:18" s="1" customFormat="1" ht="14.45" customHeight="1">
      <c r="B39" s="35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7"/>
    </row>
    <row r="40" spans="2:18" s="1" customFormat="1" ht="14.45" customHeight="1">
      <c r="B40" s="35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7"/>
    </row>
    <row r="41" spans="2:18">
      <c r="B41" s="22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3"/>
    </row>
    <row r="42" spans="2:18">
      <c r="B42" s="22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3"/>
    </row>
    <row r="43" spans="2:18">
      <c r="B43" s="22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3"/>
    </row>
    <row r="44" spans="2:18">
      <c r="B44" s="22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3"/>
    </row>
    <row r="45" spans="2:18">
      <c r="B45" s="22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3"/>
    </row>
    <row r="46" spans="2:18">
      <c r="B46" s="22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3"/>
    </row>
    <row r="47" spans="2:18">
      <c r="B47" s="22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3"/>
    </row>
    <row r="48" spans="2:18">
      <c r="B48" s="22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3"/>
    </row>
    <row r="49" spans="2:18">
      <c r="B49" s="22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3"/>
    </row>
    <row r="50" spans="2:18" s="1" customFormat="1" ht="15">
      <c r="B50" s="35"/>
      <c r="C50" s="36"/>
      <c r="D50" s="50" t="s">
        <v>46</v>
      </c>
      <c r="E50" s="51"/>
      <c r="F50" s="51"/>
      <c r="G50" s="51"/>
      <c r="H50" s="52"/>
      <c r="I50" s="36"/>
      <c r="J50" s="50" t="s">
        <v>47</v>
      </c>
      <c r="K50" s="51"/>
      <c r="L50" s="51"/>
      <c r="M50" s="51"/>
      <c r="N50" s="51"/>
      <c r="O50" s="51"/>
      <c r="P50" s="52"/>
      <c r="Q50" s="36"/>
      <c r="R50" s="37"/>
    </row>
    <row r="51" spans="2:18">
      <c r="B51" s="22"/>
      <c r="C51" s="26"/>
      <c r="D51" s="53"/>
      <c r="E51" s="26"/>
      <c r="F51" s="26"/>
      <c r="G51" s="26"/>
      <c r="H51" s="54"/>
      <c r="I51" s="26"/>
      <c r="J51" s="53"/>
      <c r="K51" s="26"/>
      <c r="L51" s="26"/>
      <c r="M51" s="26"/>
      <c r="N51" s="26"/>
      <c r="O51" s="26"/>
      <c r="P51" s="54"/>
      <c r="Q51" s="26"/>
      <c r="R51" s="23"/>
    </row>
    <row r="52" spans="2:18">
      <c r="B52" s="22"/>
      <c r="C52" s="26"/>
      <c r="D52" s="53"/>
      <c r="E52" s="26"/>
      <c r="F52" s="26"/>
      <c r="G52" s="26"/>
      <c r="H52" s="54"/>
      <c r="I52" s="26"/>
      <c r="J52" s="53"/>
      <c r="K52" s="26"/>
      <c r="L52" s="26"/>
      <c r="M52" s="26"/>
      <c r="N52" s="26"/>
      <c r="O52" s="26"/>
      <c r="P52" s="54"/>
      <c r="Q52" s="26"/>
      <c r="R52" s="23"/>
    </row>
    <row r="53" spans="2:18">
      <c r="B53" s="22"/>
      <c r="C53" s="26"/>
      <c r="D53" s="53"/>
      <c r="E53" s="26"/>
      <c r="F53" s="26"/>
      <c r="G53" s="26"/>
      <c r="H53" s="54"/>
      <c r="I53" s="26"/>
      <c r="J53" s="53"/>
      <c r="K53" s="26"/>
      <c r="L53" s="26"/>
      <c r="M53" s="26"/>
      <c r="N53" s="26"/>
      <c r="O53" s="26"/>
      <c r="P53" s="54"/>
      <c r="Q53" s="26"/>
      <c r="R53" s="23"/>
    </row>
    <row r="54" spans="2:18">
      <c r="B54" s="22"/>
      <c r="C54" s="26"/>
      <c r="D54" s="53"/>
      <c r="E54" s="26"/>
      <c r="F54" s="26"/>
      <c r="G54" s="26"/>
      <c r="H54" s="54"/>
      <c r="I54" s="26"/>
      <c r="J54" s="53"/>
      <c r="K54" s="26"/>
      <c r="L54" s="26"/>
      <c r="M54" s="26"/>
      <c r="N54" s="26"/>
      <c r="O54" s="26"/>
      <c r="P54" s="54"/>
      <c r="Q54" s="26"/>
      <c r="R54" s="23"/>
    </row>
    <row r="55" spans="2:18">
      <c r="B55" s="22"/>
      <c r="C55" s="26"/>
      <c r="D55" s="53"/>
      <c r="E55" s="26"/>
      <c r="F55" s="26"/>
      <c r="G55" s="26"/>
      <c r="H55" s="54"/>
      <c r="I55" s="26"/>
      <c r="J55" s="53"/>
      <c r="K55" s="26"/>
      <c r="L55" s="26"/>
      <c r="M55" s="26"/>
      <c r="N55" s="26"/>
      <c r="O55" s="26"/>
      <c r="P55" s="54"/>
      <c r="Q55" s="26"/>
      <c r="R55" s="23"/>
    </row>
    <row r="56" spans="2:18">
      <c r="B56" s="22"/>
      <c r="C56" s="26"/>
      <c r="D56" s="53"/>
      <c r="E56" s="26"/>
      <c r="F56" s="26"/>
      <c r="G56" s="26"/>
      <c r="H56" s="54"/>
      <c r="I56" s="26"/>
      <c r="J56" s="53"/>
      <c r="K56" s="26"/>
      <c r="L56" s="26"/>
      <c r="M56" s="26"/>
      <c r="N56" s="26"/>
      <c r="O56" s="26"/>
      <c r="P56" s="54"/>
      <c r="Q56" s="26"/>
      <c r="R56" s="23"/>
    </row>
    <row r="57" spans="2:18">
      <c r="B57" s="22"/>
      <c r="C57" s="26"/>
      <c r="D57" s="53"/>
      <c r="E57" s="26"/>
      <c r="F57" s="26"/>
      <c r="G57" s="26"/>
      <c r="H57" s="54"/>
      <c r="I57" s="26"/>
      <c r="J57" s="53"/>
      <c r="K57" s="26"/>
      <c r="L57" s="26"/>
      <c r="M57" s="26"/>
      <c r="N57" s="26"/>
      <c r="O57" s="26"/>
      <c r="P57" s="54"/>
      <c r="Q57" s="26"/>
      <c r="R57" s="23"/>
    </row>
    <row r="58" spans="2:18">
      <c r="B58" s="22"/>
      <c r="C58" s="26"/>
      <c r="D58" s="53"/>
      <c r="E58" s="26"/>
      <c r="F58" s="26"/>
      <c r="G58" s="26"/>
      <c r="H58" s="54"/>
      <c r="I58" s="26"/>
      <c r="J58" s="53"/>
      <c r="K58" s="26"/>
      <c r="L58" s="26"/>
      <c r="M58" s="26"/>
      <c r="N58" s="26"/>
      <c r="O58" s="26"/>
      <c r="P58" s="54"/>
      <c r="Q58" s="26"/>
      <c r="R58" s="23"/>
    </row>
    <row r="59" spans="2:18" s="1" customFormat="1" ht="15">
      <c r="B59" s="35"/>
      <c r="C59" s="36"/>
      <c r="D59" s="55" t="s">
        <v>48</v>
      </c>
      <c r="E59" s="56"/>
      <c r="F59" s="56"/>
      <c r="G59" s="57" t="s">
        <v>49</v>
      </c>
      <c r="H59" s="58"/>
      <c r="I59" s="36"/>
      <c r="J59" s="55" t="s">
        <v>48</v>
      </c>
      <c r="K59" s="56"/>
      <c r="L59" s="56"/>
      <c r="M59" s="56"/>
      <c r="N59" s="57" t="s">
        <v>49</v>
      </c>
      <c r="O59" s="56"/>
      <c r="P59" s="58"/>
      <c r="Q59" s="36"/>
      <c r="R59" s="37"/>
    </row>
    <row r="60" spans="2:18">
      <c r="B60" s="22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3"/>
    </row>
    <row r="61" spans="2:18" s="1" customFormat="1" ht="15">
      <c r="B61" s="35"/>
      <c r="C61" s="36"/>
      <c r="D61" s="50" t="s">
        <v>50</v>
      </c>
      <c r="E61" s="51"/>
      <c r="F61" s="51"/>
      <c r="G61" s="51"/>
      <c r="H61" s="52"/>
      <c r="I61" s="36"/>
      <c r="J61" s="50" t="s">
        <v>51</v>
      </c>
      <c r="K61" s="51"/>
      <c r="L61" s="51"/>
      <c r="M61" s="51"/>
      <c r="N61" s="51"/>
      <c r="O61" s="51"/>
      <c r="P61" s="52"/>
      <c r="Q61" s="36"/>
      <c r="R61" s="37"/>
    </row>
    <row r="62" spans="2:18">
      <c r="B62" s="22"/>
      <c r="C62" s="26"/>
      <c r="D62" s="53"/>
      <c r="E62" s="26"/>
      <c r="F62" s="26"/>
      <c r="G62" s="26"/>
      <c r="H62" s="54"/>
      <c r="I62" s="26"/>
      <c r="J62" s="53"/>
      <c r="K62" s="26"/>
      <c r="L62" s="26"/>
      <c r="M62" s="26"/>
      <c r="N62" s="26"/>
      <c r="O62" s="26"/>
      <c r="P62" s="54"/>
      <c r="Q62" s="26"/>
      <c r="R62" s="23"/>
    </row>
    <row r="63" spans="2:18">
      <c r="B63" s="22"/>
      <c r="C63" s="26"/>
      <c r="D63" s="53"/>
      <c r="E63" s="26"/>
      <c r="F63" s="26"/>
      <c r="G63" s="26"/>
      <c r="H63" s="54"/>
      <c r="I63" s="26"/>
      <c r="J63" s="53"/>
      <c r="K63" s="26"/>
      <c r="L63" s="26"/>
      <c r="M63" s="26"/>
      <c r="N63" s="26"/>
      <c r="O63" s="26"/>
      <c r="P63" s="54"/>
      <c r="Q63" s="26"/>
      <c r="R63" s="23"/>
    </row>
    <row r="64" spans="2:18">
      <c r="B64" s="22"/>
      <c r="C64" s="26"/>
      <c r="D64" s="53"/>
      <c r="E64" s="26"/>
      <c r="F64" s="26"/>
      <c r="G64" s="26"/>
      <c r="H64" s="54"/>
      <c r="I64" s="26"/>
      <c r="J64" s="53"/>
      <c r="K64" s="26"/>
      <c r="L64" s="26"/>
      <c r="M64" s="26"/>
      <c r="N64" s="26"/>
      <c r="O64" s="26"/>
      <c r="P64" s="54"/>
      <c r="Q64" s="26"/>
      <c r="R64" s="23"/>
    </row>
    <row r="65" spans="2:18">
      <c r="B65" s="22"/>
      <c r="C65" s="26"/>
      <c r="D65" s="53"/>
      <c r="E65" s="26"/>
      <c r="F65" s="26"/>
      <c r="G65" s="26"/>
      <c r="H65" s="54"/>
      <c r="I65" s="26"/>
      <c r="J65" s="53"/>
      <c r="K65" s="26"/>
      <c r="L65" s="26"/>
      <c r="M65" s="26"/>
      <c r="N65" s="26"/>
      <c r="O65" s="26"/>
      <c r="P65" s="54"/>
      <c r="Q65" s="26"/>
      <c r="R65" s="23"/>
    </row>
    <row r="66" spans="2:18">
      <c r="B66" s="22"/>
      <c r="C66" s="26"/>
      <c r="D66" s="53"/>
      <c r="E66" s="26"/>
      <c r="F66" s="26"/>
      <c r="G66" s="26"/>
      <c r="H66" s="54"/>
      <c r="I66" s="26"/>
      <c r="J66" s="53"/>
      <c r="K66" s="26"/>
      <c r="L66" s="26"/>
      <c r="M66" s="26"/>
      <c r="N66" s="26"/>
      <c r="O66" s="26"/>
      <c r="P66" s="54"/>
      <c r="Q66" s="26"/>
      <c r="R66" s="23"/>
    </row>
    <row r="67" spans="2:18">
      <c r="B67" s="22"/>
      <c r="C67" s="26"/>
      <c r="D67" s="53"/>
      <c r="E67" s="26"/>
      <c r="F67" s="26"/>
      <c r="G67" s="26"/>
      <c r="H67" s="54"/>
      <c r="I67" s="26"/>
      <c r="J67" s="53"/>
      <c r="K67" s="26"/>
      <c r="L67" s="26"/>
      <c r="M67" s="26"/>
      <c r="N67" s="26"/>
      <c r="O67" s="26"/>
      <c r="P67" s="54"/>
      <c r="Q67" s="26"/>
      <c r="R67" s="23"/>
    </row>
    <row r="68" spans="2:18">
      <c r="B68" s="22"/>
      <c r="C68" s="26"/>
      <c r="D68" s="53"/>
      <c r="E68" s="26"/>
      <c r="F68" s="26"/>
      <c r="G68" s="26"/>
      <c r="H68" s="54"/>
      <c r="I68" s="26"/>
      <c r="J68" s="53"/>
      <c r="K68" s="26"/>
      <c r="L68" s="26"/>
      <c r="M68" s="26"/>
      <c r="N68" s="26"/>
      <c r="O68" s="26"/>
      <c r="P68" s="54"/>
      <c r="Q68" s="26"/>
      <c r="R68" s="23"/>
    </row>
    <row r="69" spans="2:18">
      <c r="B69" s="22"/>
      <c r="C69" s="26"/>
      <c r="D69" s="53"/>
      <c r="E69" s="26"/>
      <c r="F69" s="26"/>
      <c r="G69" s="26"/>
      <c r="H69" s="54"/>
      <c r="I69" s="26"/>
      <c r="J69" s="53"/>
      <c r="K69" s="26"/>
      <c r="L69" s="26"/>
      <c r="M69" s="26"/>
      <c r="N69" s="26"/>
      <c r="O69" s="26"/>
      <c r="P69" s="54"/>
      <c r="Q69" s="26"/>
      <c r="R69" s="23"/>
    </row>
    <row r="70" spans="2:18" s="1" customFormat="1" ht="15">
      <c r="B70" s="35"/>
      <c r="C70" s="36"/>
      <c r="D70" s="55" t="s">
        <v>48</v>
      </c>
      <c r="E70" s="56"/>
      <c r="F70" s="56"/>
      <c r="G70" s="57" t="s">
        <v>49</v>
      </c>
      <c r="H70" s="58"/>
      <c r="I70" s="36"/>
      <c r="J70" s="55" t="s">
        <v>48</v>
      </c>
      <c r="K70" s="56"/>
      <c r="L70" s="56"/>
      <c r="M70" s="56"/>
      <c r="N70" s="57" t="s">
        <v>49</v>
      </c>
      <c r="O70" s="56"/>
      <c r="P70" s="58"/>
      <c r="Q70" s="36"/>
      <c r="R70" s="37"/>
    </row>
    <row r="71" spans="2:18" s="1" customFormat="1" ht="14.45" customHeight="1"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1"/>
    </row>
    <row r="75" spans="2:18" s="1" customFormat="1" ht="6.95" customHeight="1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4"/>
    </row>
    <row r="76" spans="2:18" s="1" customFormat="1" ht="36.950000000000003" customHeight="1">
      <c r="B76" s="35"/>
      <c r="C76" s="185" t="s">
        <v>131</v>
      </c>
      <c r="D76" s="186"/>
      <c r="E76" s="186"/>
      <c r="F76" s="186"/>
      <c r="G76" s="186"/>
      <c r="H76" s="186"/>
      <c r="I76" s="186"/>
      <c r="J76" s="186"/>
      <c r="K76" s="186"/>
      <c r="L76" s="186"/>
      <c r="M76" s="186"/>
      <c r="N76" s="186"/>
      <c r="O76" s="186"/>
      <c r="P76" s="186"/>
      <c r="Q76" s="186"/>
      <c r="R76" s="37"/>
    </row>
    <row r="77" spans="2:18" s="1" customFormat="1" ht="6.95" customHeight="1"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7"/>
    </row>
    <row r="78" spans="2:18" s="1" customFormat="1" ht="30" customHeight="1">
      <c r="B78" s="35"/>
      <c r="C78" s="30" t="s">
        <v>17</v>
      </c>
      <c r="D78" s="36"/>
      <c r="E78" s="36"/>
      <c r="F78" s="259" t="str">
        <f>F6</f>
        <v>Základná škola Gorkého - Ulica Maxima Gorkého</v>
      </c>
      <c r="G78" s="260"/>
      <c r="H78" s="260"/>
      <c r="I78" s="260"/>
      <c r="J78" s="260"/>
      <c r="K78" s="260"/>
      <c r="L78" s="260"/>
      <c r="M78" s="260"/>
      <c r="N78" s="260"/>
      <c r="O78" s="260"/>
      <c r="P78" s="260"/>
      <c r="Q78" s="36"/>
      <c r="R78" s="37"/>
    </row>
    <row r="79" spans="2:18" s="1" customFormat="1" ht="36.950000000000003" customHeight="1">
      <c r="B79" s="35"/>
      <c r="C79" s="69" t="s">
        <v>163</v>
      </c>
      <c r="D79" s="36"/>
      <c r="E79" s="36"/>
      <c r="F79" s="205" t="str">
        <f>F7</f>
        <v>SO 10 - Mobiliár</v>
      </c>
      <c r="G79" s="231"/>
      <c r="H79" s="231"/>
      <c r="I79" s="231"/>
      <c r="J79" s="231"/>
      <c r="K79" s="231"/>
      <c r="L79" s="231"/>
      <c r="M79" s="231"/>
      <c r="N79" s="231"/>
      <c r="O79" s="231"/>
      <c r="P79" s="231"/>
      <c r="Q79" s="36"/>
      <c r="R79" s="37"/>
    </row>
    <row r="80" spans="2:18" s="1" customFormat="1" ht="6.95" customHeight="1">
      <c r="B80" s="35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7"/>
    </row>
    <row r="81" spans="2:47" s="1" customFormat="1" ht="18" customHeight="1">
      <c r="B81" s="35"/>
      <c r="C81" s="30" t="s">
        <v>21</v>
      </c>
      <c r="D81" s="36"/>
      <c r="E81" s="36"/>
      <c r="F81" s="28" t="str">
        <f>F9</f>
        <v xml:space="preserve"> </v>
      </c>
      <c r="G81" s="36"/>
      <c r="H81" s="36"/>
      <c r="I81" s="36"/>
      <c r="J81" s="36"/>
      <c r="K81" s="30" t="s">
        <v>23</v>
      </c>
      <c r="L81" s="36"/>
      <c r="M81" s="233" t="str">
        <f>IF(O9="","",O9)</f>
        <v/>
      </c>
      <c r="N81" s="233"/>
      <c r="O81" s="233"/>
      <c r="P81" s="233"/>
      <c r="Q81" s="36"/>
      <c r="R81" s="37"/>
    </row>
    <row r="82" spans="2:47" s="1" customFormat="1" ht="6.95" customHeight="1">
      <c r="B82" s="35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7"/>
    </row>
    <row r="83" spans="2:47" s="1" customFormat="1" ht="15">
      <c r="B83" s="35"/>
      <c r="C83" s="30" t="s">
        <v>24</v>
      </c>
      <c r="D83" s="36"/>
      <c r="E83" s="36"/>
      <c r="F83" s="28" t="str">
        <f>E12</f>
        <v xml:space="preserve"> </v>
      </c>
      <c r="G83" s="36"/>
      <c r="H83" s="36"/>
      <c r="I83" s="36"/>
      <c r="J83" s="36"/>
      <c r="K83" s="30" t="s">
        <v>28</v>
      </c>
      <c r="L83" s="36"/>
      <c r="M83" s="189" t="str">
        <f>E18</f>
        <v xml:space="preserve"> </v>
      </c>
      <c r="N83" s="189"/>
      <c r="O83" s="189"/>
      <c r="P83" s="189"/>
      <c r="Q83" s="189"/>
      <c r="R83" s="37"/>
    </row>
    <row r="84" spans="2:47" s="1" customFormat="1" ht="14.45" customHeight="1">
      <c r="B84" s="35"/>
      <c r="C84" s="30" t="s">
        <v>27</v>
      </c>
      <c r="D84" s="36"/>
      <c r="E84" s="36"/>
      <c r="F84" s="28" t="str">
        <f>IF(E15="","",E15)</f>
        <v/>
      </c>
      <c r="G84" s="36"/>
      <c r="H84" s="36"/>
      <c r="I84" s="36"/>
      <c r="J84" s="36"/>
      <c r="K84" s="30" t="s">
        <v>31</v>
      </c>
      <c r="L84" s="36"/>
      <c r="M84" s="189" t="str">
        <f>E21</f>
        <v xml:space="preserve"> </v>
      </c>
      <c r="N84" s="189"/>
      <c r="O84" s="189"/>
      <c r="P84" s="189"/>
      <c r="Q84" s="189"/>
      <c r="R84" s="37"/>
    </row>
    <row r="85" spans="2:47" s="1" customFormat="1" ht="10.35" customHeight="1">
      <c r="B85" s="35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7"/>
    </row>
    <row r="86" spans="2:47" s="1" customFormat="1" ht="29.25" customHeight="1">
      <c r="B86" s="35"/>
      <c r="C86" s="240" t="s">
        <v>132</v>
      </c>
      <c r="D86" s="241"/>
      <c r="E86" s="241"/>
      <c r="F86" s="241"/>
      <c r="G86" s="241"/>
      <c r="H86" s="120"/>
      <c r="I86" s="120"/>
      <c r="J86" s="120"/>
      <c r="K86" s="120"/>
      <c r="L86" s="120"/>
      <c r="M86" s="120"/>
      <c r="N86" s="240" t="s">
        <v>133</v>
      </c>
      <c r="O86" s="241"/>
      <c r="P86" s="241"/>
      <c r="Q86" s="241"/>
      <c r="R86" s="37"/>
    </row>
    <row r="87" spans="2:47" s="1" customFormat="1" ht="10.35" customHeight="1">
      <c r="B87" s="35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7"/>
    </row>
    <row r="88" spans="2:47" s="1" customFormat="1" ht="29.25" customHeight="1">
      <c r="B88" s="35"/>
      <c r="C88" s="128" t="s">
        <v>134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220">
        <f>N125</f>
        <v>0</v>
      </c>
      <c r="O88" s="242"/>
      <c r="P88" s="242"/>
      <c r="Q88" s="242"/>
      <c r="R88" s="37"/>
      <c r="AU88" s="18" t="s">
        <v>135</v>
      </c>
    </row>
    <row r="89" spans="2:47" s="7" customFormat="1" ht="24.95" customHeight="1">
      <c r="B89" s="129"/>
      <c r="C89" s="130"/>
      <c r="D89" s="131" t="s">
        <v>1407</v>
      </c>
      <c r="E89" s="130"/>
      <c r="F89" s="130"/>
      <c r="G89" s="130"/>
      <c r="H89" s="130"/>
      <c r="I89" s="130"/>
      <c r="J89" s="130"/>
      <c r="K89" s="130"/>
      <c r="L89" s="130"/>
      <c r="M89" s="130"/>
      <c r="N89" s="261">
        <f>N126</f>
        <v>0</v>
      </c>
      <c r="O89" s="244"/>
      <c r="P89" s="244"/>
      <c r="Q89" s="244"/>
      <c r="R89" s="132"/>
    </row>
    <row r="90" spans="2:47" s="7" customFormat="1" ht="24.95" customHeight="1">
      <c r="B90" s="129"/>
      <c r="C90" s="130"/>
      <c r="D90" s="131" t="s">
        <v>1408</v>
      </c>
      <c r="E90" s="130"/>
      <c r="F90" s="130"/>
      <c r="G90" s="130"/>
      <c r="H90" s="130"/>
      <c r="I90" s="130"/>
      <c r="J90" s="130"/>
      <c r="K90" s="130"/>
      <c r="L90" s="130"/>
      <c r="M90" s="130"/>
      <c r="N90" s="261">
        <f>N130</f>
        <v>0</v>
      </c>
      <c r="O90" s="244"/>
      <c r="P90" s="244"/>
      <c r="Q90" s="244"/>
      <c r="R90" s="132"/>
    </row>
    <row r="91" spans="2:47" s="7" customFormat="1" ht="24.95" customHeight="1">
      <c r="B91" s="129"/>
      <c r="C91" s="130"/>
      <c r="D91" s="131" t="s">
        <v>1409</v>
      </c>
      <c r="E91" s="130"/>
      <c r="F91" s="130"/>
      <c r="G91" s="130"/>
      <c r="H91" s="130"/>
      <c r="I91" s="130"/>
      <c r="J91" s="130"/>
      <c r="K91" s="130"/>
      <c r="L91" s="130"/>
      <c r="M91" s="130"/>
      <c r="N91" s="261">
        <f>N134</f>
        <v>0</v>
      </c>
      <c r="O91" s="244"/>
      <c r="P91" s="244"/>
      <c r="Q91" s="244"/>
      <c r="R91" s="132"/>
    </row>
    <row r="92" spans="2:47" s="7" customFormat="1" ht="24.95" customHeight="1">
      <c r="B92" s="129"/>
      <c r="C92" s="130"/>
      <c r="D92" s="131" t="s">
        <v>1410</v>
      </c>
      <c r="E92" s="130"/>
      <c r="F92" s="130"/>
      <c r="G92" s="130"/>
      <c r="H92" s="130"/>
      <c r="I92" s="130"/>
      <c r="J92" s="130"/>
      <c r="K92" s="130"/>
      <c r="L92" s="130"/>
      <c r="M92" s="130"/>
      <c r="N92" s="261">
        <f>N138</f>
        <v>0</v>
      </c>
      <c r="O92" s="244"/>
      <c r="P92" s="244"/>
      <c r="Q92" s="244"/>
      <c r="R92" s="132"/>
    </row>
    <row r="93" spans="2:47" s="7" customFormat="1" ht="24.95" customHeight="1">
      <c r="B93" s="129"/>
      <c r="C93" s="130"/>
      <c r="D93" s="131" t="s">
        <v>1411</v>
      </c>
      <c r="E93" s="130"/>
      <c r="F93" s="130"/>
      <c r="G93" s="130"/>
      <c r="H93" s="130"/>
      <c r="I93" s="130"/>
      <c r="J93" s="130"/>
      <c r="K93" s="130"/>
      <c r="L93" s="130"/>
      <c r="M93" s="130"/>
      <c r="N93" s="261">
        <f>N142</f>
        <v>0</v>
      </c>
      <c r="O93" s="244"/>
      <c r="P93" s="244"/>
      <c r="Q93" s="244"/>
      <c r="R93" s="132"/>
    </row>
    <row r="94" spans="2:47" s="7" customFormat="1" ht="24.95" customHeight="1">
      <c r="B94" s="129"/>
      <c r="C94" s="130"/>
      <c r="D94" s="131" t="s">
        <v>165</v>
      </c>
      <c r="E94" s="130"/>
      <c r="F94" s="130"/>
      <c r="G94" s="130"/>
      <c r="H94" s="130"/>
      <c r="I94" s="130"/>
      <c r="J94" s="130"/>
      <c r="K94" s="130"/>
      <c r="L94" s="130"/>
      <c r="M94" s="130"/>
      <c r="N94" s="261">
        <f>N161</f>
        <v>0</v>
      </c>
      <c r="O94" s="244"/>
      <c r="P94" s="244"/>
      <c r="Q94" s="244"/>
      <c r="R94" s="132"/>
    </row>
    <row r="95" spans="2:47" s="9" customFormat="1" ht="19.899999999999999" customHeight="1">
      <c r="B95" s="162"/>
      <c r="C95" s="98"/>
      <c r="D95" s="109" t="s">
        <v>247</v>
      </c>
      <c r="E95" s="98"/>
      <c r="F95" s="98"/>
      <c r="G95" s="98"/>
      <c r="H95" s="98"/>
      <c r="I95" s="98"/>
      <c r="J95" s="98"/>
      <c r="K95" s="98"/>
      <c r="L95" s="98"/>
      <c r="M95" s="98"/>
      <c r="N95" s="222">
        <f>N162</f>
        <v>0</v>
      </c>
      <c r="O95" s="223"/>
      <c r="P95" s="223"/>
      <c r="Q95" s="223"/>
      <c r="R95" s="163"/>
    </row>
    <row r="96" spans="2:47" s="9" customFormat="1" ht="19.899999999999999" customHeight="1">
      <c r="B96" s="162"/>
      <c r="C96" s="98"/>
      <c r="D96" s="109" t="s">
        <v>408</v>
      </c>
      <c r="E96" s="98"/>
      <c r="F96" s="98"/>
      <c r="G96" s="98"/>
      <c r="H96" s="98"/>
      <c r="I96" s="98"/>
      <c r="J96" s="98"/>
      <c r="K96" s="98"/>
      <c r="L96" s="98"/>
      <c r="M96" s="98"/>
      <c r="N96" s="222">
        <f>N167</f>
        <v>0</v>
      </c>
      <c r="O96" s="223"/>
      <c r="P96" s="223"/>
      <c r="Q96" s="223"/>
      <c r="R96" s="163"/>
    </row>
    <row r="97" spans="2:65" s="9" customFormat="1" ht="19.899999999999999" customHeight="1">
      <c r="B97" s="162"/>
      <c r="C97" s="98"/>
      <c r="D97" s="109" t="s">
        <v>410</v>
      </c>
      <c r="E97" s="98"/>
      <c r="F97" s="98"/>
      <c r="G97" s="98"/>
      <c r="H97" s="98"/>
      <c r="I97" s="98"/>
      <c r="J97" s="98"/>
      <c r="K97" s="98"/>
      <c r="L97" s="98"/>
      <c r="M97" s="98"/>
      <c r="N97" s="222">
        <f>N171</f>
        <v>0</v>
      </c>
      <c r="O97" s="223"/>
      <c r="P97" s="223"/>
      <c r="Q97" s="223"/>
      <c r="R97" s="163"/>
    </row>
    <row r="98" spans="2:65" s="7" customFormat="1" ht="21.75" customHeight="1">
      <c r="B98" s="129"/>
      <c r="C98" s="130"/>
      <c r="D98" s="131" t="s">
        <v>136</v>
      </c>
      <c r="E98" s="130"/>
      <c r="F98" s="130"/>
      <c r="G98" s="130"/>
      <c r="H98" s="130"/>
      <c r="I98" s="130"/>
      <c r="J98" s="130"/>
      <c r="K98" s="130"/>
      <c r="L98" s="130"/>
      <c r="M98" s="130"/>
      <c r="N98" s="243">
        <f>N175</f>
        <v>0</v>
      </c>
      <c r="O98" s="244"/>
      <c r="P98" s="244"/>
      <c r="Q98" s="244"/>
      <c r="R98" s="132"/>
    </row>
    <row r="99" spans="2:65" s="1" customFormat="1" ht="21.75" customHeight="1">
      <c r="B99" s="35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7"/>
    </row>
    <row r="100" spans="2:65" s="1" customFormat="1" ht="29.25" customHeight="1">
      <c r="B100" s="35"/>
      <c r="C100" s="128" t="s">
        <v>137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242">
        <f>ROUND(N101+N102+N103+N104+N105+N106,2)</f>
        <v>0</v>
      </c>
      <c r="O100" s="245"/>
      <c r="P100" s="245"/>
      <c r="Q100" s="245"/>
      <c r="R100" s="37"/>
      <c r="T100" s="133"/>
      <c r="U100" s="134" t="s">
        <v>36</v>
      </c>
    </row>
    <row r="101" spans="2:65" s="1" customFormat="1" ht="18" customHeight="1">
      <c r="B101" s="135"/>
      <c r="C101" s="136"/>
      <c r="D101" s="229" t="s">
        <v>138</v>
      </c>
      <c r="E101" s="246"/>
      <c r="F101" s="246"/>
      <c r="G101" s="246"/>
      <c r="H101" s="246"/>
      <c r="I101" s="136"/>
      <c r="J101" s="136"/>
      <c r="K101" s="136"/>
      <c r="L101" s="136"/>
      <c r="M101" s="136"/>
      <c r="N101" s="228">
        <f>ROUND(N88*T101,2)</f>
        <v>0</v>
      </c>
      <c r="O101" s="247"/>
      <c r="P101" s="247"/>
      <c r="Q101" s="247"/>
      <c r="R101" s="138"/>
      <c r="S101" s="136"/>
      <c r="T101" s="139"/>
      <c r="U101" s="140" t="s">
        <v>39</v>
      </c>
      <c r="V101" s="141"/>
      <c r="W101" s="141"/>
      <c r="X101" s="141"/>
      <c r="Y101" s="141"/>
      <c r="Z101" s="141"/>
      <c r="AA101" s="141"/>
      <c r="AB101" s="141"/>
      <c r="AC101" s="141"/>
      <c r="AD101" s="141"/>
      <c r="AE101" s="141"/>
      <c r="AF101" s="141"/>
      <c r="AG101" s="141"/>
      <c r="AH101" s="141"/>
      <c r="AI101" s="141"/>
      <c r="AJ101" s="141"/>
      <c r="AK101" s="141"/>
      <c r="AL101" s="141"/>
      <c r="AM101" s="141"/>
      <c r="AN101" s="141"/>
      <c r="AO101" s="141"/>
      <c r="AP101" s="141"/>
      <c r="AQ101" s="141"/>
      <c r="AR101" s="141"/>
      <c r="AS101" s="141"/>
      <c r="AT101" s="141"/>
      <c r="AU101" s="141"/>
      <c r="AV101" s="141"/>
      <c r="AW101" s="141"/>
      <c r="AX101" s="141"/>
      <c r="AY101" s="142" t="s">
        <v>139</v>
      </c>
      <c r="AZ101" s="141"/>
      <c r="BA101" s="141"/>
      <c r="BB101" s="141"/>
      <c r="BC101" s="141"/>
      <c r="BD101" s="141"/>
      <c r="BE101" s="143">
        <f t="shared" ref="BE101:BE106" si="0">IF(U101="základná",N101,0)</f>
        <v>0</v>
      </c>
      <c r="BF101" s="143">
        <f t="shared" ref="BF101:BF106" si="1">IF(U101="znížená",N101,0)</f>
        <v>0</v>
      </c>
      <c r="BG101" s="143">
        <f t="shared" ref="BG101:BG106" si="2">IF(U101="zákl. prenesená",N101,0)</f>
        <v>0</v>
      </c>
      <c r="BH101" s="143">
        <f t="shared" ref="BH101:BH106" si="3">IF(U101="zníž. prenesená",N101,0)</f>
        <v>0</v>
      </c>
      <c r="BI101" s="143">
        <f t="shared" ref="BI101:BI106" si="4">IF(U101="nulová",N101,0)</f>
        <v>0</v>
      </c>
      <c r="BJ101" s="142" t="s">
        <v>88</v>
      </c>
      <c r="BK101" s="141"/>
      <c r="BL101" s="141"/>
      <c r="BM101" s="141"/>
    </row>
    <row r="102" spans="2:65" s="1" customFormat="1" ht="18" customHeight="1">
      <c r="B102" s="135"/>
      <c r="C102" s="136"/>
      <c r="D102" s="229" t="s">
        <v>140</v>
      </c>
      <c r="E102" s="246"/>
      <c r="F102" s="246"/>
      <c r="G102" s="246"/>
      <c r="H102" s="246"/>
      <c r="I102" s="136"/>
      <c r="J102" s="136"/>
      <c r="K102" s="136"/>
      <c r="L102" s="136"/>
      <c r="M102" s="136"/>
      <c r="N102" s="228">
        <f>ROUND(N88*T102,2)</f>
        <v>0</v>
      </c>
      <c r="O102" s="247"/>
      <c r="P102" s="247"/>
      <c r="Q102" s="247"/>
      <c r="R102" s="138"/>
      <c r="S102" s="136"/>
      <c r="T102" s="139"/>
      <c r="U102" s="140" t="s">
        <v>39</v>
      </c>
      <c r="V102" s="141"/>
      <c r="W102" s="141"/>
      <c r="X102" s="141"/>
      <c r="Y102" s="141"/>
      <c r="Z102" s="141"/>
      <c r="AA102" s="141"/>
      <c r="AB102" s="141"/>
      <c r="AC102" s="141"/>
      <c r="AD102" s="141"/>
      <c r="AE102" s="141"/>
      <c r="AF102" s="141"/>
      <c r="AG102" s="141"/>
      <c r="AH102" s="141"/>
      <c r="AI102" s="141"/>
      <c r="AJ102" s="141"/>
      <c r="AK102" s="141"/>
      <c r="AL102" s="141"/>
      <c r="AM102" s="141"/>
      <c r="AN102" s="141"/>
      <c r="AO102" s="141"/>
      <c r="AP102" s="141"/>
      <c r="AQ102" s="141"/>
      <c r="AR102" s="141"/>
      <c r="AS102" s="141"/>
      <c r="AT102" s="141"/>
      <c r="AU102" s="141"/>
      <c r="AV102" s="141"/>
      <c r="AW102" s="141"/>
      <c r="AX102" s="141"/>
      <c r="AY102" s="142" t="s">
        <v>139</v>
      </c>
      <c r="AZ102" s="141"/>
      <c r="BA102" s="141"/>
      <c r="BB102" s="141"/>
      <c r="BC102" s="141"/>
      <c r="BD102" s="141"/>
      <c r="BE102" s="143">
        <f t="shared" si="0"/>
        <v>0</v>
      </c>
      <c r="BF102" s="143">
        <f t="shared" si="1"/>
        <v>0</v>
      </c>
      <c r="BG102" s="143">
        <f t="shared" si="2"/>
        <v>0</v>
      </c>
      <c r="BH102" s="143">
        <f t="shared" si="3"/>
        <v>0</v>
      </c>
      <c r="BI102" s="143">
        <f t="shared" si="4"/>
        <v>0</v>
      </c>
      <c r="BJ102" s="142" t="s">
        <v>88</v>
      </c>
      <c r="BK102" s="141"/>
      <c r="BL102" s="141"/>
      <c r="BM102" s="141"/>
    </row>
    <row r="103" spans="2:65" s="1" customFormat="1" ht="18" customHeight="1">
      <c r="B103" s="135"/>
      <c r="C103" s="136"/>
      <c r="D103" s="229" t="s">
        <v>141</v>
      </c>
      <c r="E103" s="246"/>
      <c r="F103" s="246"/>
      <c r="G103" s="246"/>
      <c r="H103" s="246"/>
      <c r="I103" s="136"/>
      <c r="J103" s="136"/>
      <c r="K103" s="136"/>
      <c r="L103" s="136"/>
      <c r="M103" s="136"/>
      <c r="N103" s="228">
        <f>ROUND(N88*T103,2)</f>
        <v>0</v>
      </c>
      <c r="O103" s="247"/>
      <c r="P103" s="247"/>
      <c r="Q103" s="247"/>
      <c r="R103" s="138"/>
      <c r="S103" s="136"/>
      <c r="T103" s="139"/>
      <c r="U103" s="140" t="s">
        <v>39</v>
      </c>
      <c r="V103" s="141"/>
      <c r="W103" s="141"/>
      <c r="X103" s="141"/>
      <c r="Y103" s="141"/>
      <c r="Z103" s="141"/>
      <c r="AA103" s="141"/>
      <c r="AB103" s="141"/>
      <c r="AC103" s="141"/>
      <c r="AD103" s="141"/>
      <c r="AE103" s="141"/>
      <c r="AF103" s="141"/>
      <c r="AG103" s="141"/>
      <c r="AH103" s="141"/>
      <c r="AI103" s="141"/>
      <c r="AJ103" s="141"/>
      <c r="AK103" s="141"/>
      <c r="AL103" s="141"/>
      <c r="AM103" s="141"/>
      <c r="AN103" s="141"/>
      <c r="AO103" s="141"/>
      <c r="AP103" s="141"/>
      <c r="AQ103" s="141"/>
      <c r="AR103" s="141"/>
      <c r="AS103" s="141"/>
      <c r="AT103" s="141"/>
      <c r="AU103" s="141"/>
      <c r="AV103" s="141"/>
      <c r="AW103" s="141"/>
      <c r="AX103" s="141"/>
      <c r="AY103" s="142" t="s">
        <v>139</v>
      </c>
      <c r="AZ103" s="141"/>
      <c r="BA103" s="141"/>
      <c r="BB103" s="141"/>
      <c r="BC103" s="141"/>
      <c r="BD103" s="141"/>
      <c r="BE103" s="143">
        <f t="shared" si="0"/>
        <v>0</v>
      </c>
      <c r="BF103" s="143">
        <f t="shared" si="1"/>
        <v>0</v>
      </c>
      <c r="BG103" s="143">
        <f t="shared" si="2"/>
        <v>0</v>
      </c>
      <c r="BH103" s="143">
        <f t="shared" si="3"/>
        <v>0</v>
      </c>
      <c r="BI103" s="143">
        <f t="shared" si="4"/>
        <v>0</v>
      </c>
      <c r="BJ103" s="142" t="s">
        <v>88</v>
      </c>
      <c r="BK103" s="141"/>
      <c r="BL103" s="141"/>
      <c r="BM103" s="141"/>
    </row>
    <row r="104" spans="2:65" s="1" customFormat="1" ht="18" customHeight="1">
      <c r="B104" s="135"/>
      <c r="C104" s="136"/>
      <c r="D104" s="229" t="s">
        <v>142</v>
      </c>
      <c r="E104" s="246"/>
      <c r="F104" s="246"/>
      <c r="G104" s="246"/>
      <c r="H104" s="246"/>
      <c r="I104" s="136"/>
      <c r="J104" s="136"/>
      <c r="K104" s="136"/>
      <c r="L104" s="136"/>
      <c r="M104" s="136"/>
      <c r="N104" s="228">
        <f>ROUND(N88*T104,2)</f>
        <v>0</v>
      </c>
      <c r="O104" s="247"/>
      <c r="P104" s="247"/>
      <c r="Q104" s="247"/>
      <c r="R104" s="138"/>
      <c r="S104" s="136"/>
      <c r="T104" s="139"/>
      <c r="U104" s="140" t="s">
        <v>39</v>
      </c>
      <c r="V104" s="141"/>
      <c r="W104" s="141"/>
      <c r="X104" s="141"/>
      <c r="Y104" s="141"/>
      <c r="Z104" s="141"/>
      <c r="AA104" s="141"/>
      <c r="AB104" s="141"/>
      <c r="AC104" s="141"/>
      <c r="AD104" s="141"/>
      <c r="AE104" s="141"/>
      <c r="AF104" s="141"/>
      <c r="AG104" s="141"/>
      <c r="AH104" s="141"/>
      <c r="AI104" s="141"/>
      <c r="AJ104" s="141"/>
      <c r="AK104" s="141"/>
      <c r="AL104" s="141"/>
      <c r="AM104" s="141"/>
      <c r="AN104" s="141"/>
      <c r="AO104" s="141"/>
      <c r="AP104" s="141"/>
      <c r="AQ104" s="141"/>
      <c r="AR104" s="141"/>
      <c r="AS104" s="141"/>
      <c r="AT104" s="141"/>
      <c r="AU104" s="141"/>
      <c r="AV104" s="141"/>
      <c r="AW104" s="141"/>
      <c r="AX104" s="141"/>
      <c r="AY104" s="142" t="s">
        <v>139</v>
      </c>
      <c r="AZ104" s="141"/>
      <c r="BA104" s="141"/>
      <c r="BB104" s="141"/>
      <c r="BC104" s="141"/>
      <c r="BD104" s="141"/>
      <c r="BE104" s="143">
        <f t="shared" si="0"/>
        <v>0</v>
      </c>
      <c r="BF104" s="143">
        <f t="shared" si="1"/>
        <v>0</v>
      </c>
      <c r="BG104" s="143">
        <f t="shared" si="2"/>
        <v>0</v>
      </c>
      <c r="BH104" s="143">
        <f t="shared" si="3"/>
        <v>0</v>
      </c>
      <c r="BI104" s="143">
        <f t="shared" si="4"/>
        <v>0</v>
      </c>
      <c r="BJ104" s="142" t="s">
        <v>88</v>
      </c>
      <c r="BK104" s="141"/>
      <c r="BL104" s="141"/>
      <c r="BM104" s="141"/>
    </row>
    <row r="105" spans="2:65" s="1" customFormat="1" ht="18" customHeight="1">
      <c r="B105" s="135"/>
      <c r="C105" s="136"/>
      <c r="D105" s="229" t="s">
        <v>143</v>
      </c>
      <c r="E105" s="246"/>
      <c r="F105" s="246"/>
      <c r="G105" s="246"/>
      <c r="H105" s="246"/>
      <c r="I105" s="136"/>
      <c r="J105" s="136"/>
      <c r="K105" s="136"/>
      <c r="L105" s="136"/>
      <c r="M105" s="136"/>
      <c r="N105" s="228">
        <f>ROUND(N88*T105,2)</f>
        <v>0</v>
      </c>
      <c r="O105" s="247"/>
      <c r="P105" s="247"/>
      <c r="Q105" s="247"/>
      <c r="R105" s="138"/>
      <c r="S105" s="136"/>
      <c r="T105" s="139"/>
      <c r="U105" s="140" t="s">
        <v>39</v>
      </c>
      <c r="V105" s="141"/>
      <c r="W105" s="141"/>
      <c r="X105" s="141"/>
      <c r="Y105" s="141"/>
      <c r="Z105" s="141"/>
      <c r="AA105" s="141"/>
      <c r="AB105" s="141"/>
      <c r="AC105" s="141"/>
      <c r="AD105" s="141"/>
      <c r="AE105" s="141"/>
      <c r="AF105" s="141"/>
      <c r="AG105" s="141"/>
      <c r="AH105" s="141"/>
      <c r="AI105" s="141"/>
      <c r="AJ105" s="141"/>
      <c r="AK105" s="141"/>
      <c r="AL105" s="141"/>
      <c r="AM105" s="141"/>
      <c r="AN105" s="141"/>
      <c r="AO105" s="141"/>
      <c r="AP105" s="141"/>
      <c r="AQ105" s="141"/>
      <c r="AR105" s="141"/>
      <c r="AS105" s="141"/>
      <c r="AT105" s="141"/>
      <c r="AU105" s="141"/>
      <c r="AV105" s="141"/>
      <c r="AW105" s="141"/>
      <c r="AX105" s="141"/>
      <c r="AY105" s="142" t="s">
        <v>139</v>
      </c>
      <c r="AZ105" s="141"/>
      <c r="BA105" s="141"/>
      <c r="BB105" s="141"/>
      <c r="BC105" s="141"/>
      <c r="BD105" s="141"/>
      <c r="BE105" s="143">
        <f t="shared" si="0"/>
        <v>0</v>
      </c>
      <c r="BF105" s="143">
        <f t="shared" si="1"/>
        <v>0</v>
      </c>
      <c r="BG105" s="143">
        <f t="shared" si="2"/>
        <v>0</v>
      </c>
      <c r="BH105" s="143">
        <f t="shared" si="3"/>
        <v>0</v>
      </c>
      <c r="BI105" s="143">
        <f t="shared" si="4"/>
        <v>0</v>
      </c>
      <c r="BJ105" s="142" t="s">
        <v>88</v>
      </c>
      <c r="BK105" s="141"/>
      <c r="BL105" s="141"/>
      <c r="BM105" s="141"/>
    </row>
    <row r="106" spans="2:65" s="1" customFormat="1" ht="18" customHeight="1">
      <c r="B106" s="135"/>
      <c r="C106" s="136"/>
      <c r="D106" s="137" t="s">
        <v>144</v>
      </c>
      <c r="E106" s="136"/>
      <c r="F106" s="136"/>
      <c r="G106" s="136"/>
      <c r="H106" s="136"/>
      <c r="I106" s="136"/>
      <c r="J106" s="136"/>
      <c r="K106" s="136"/>
      <c r="L106" s="136"/>
      <c r="M106" s="136"/>
      <c r="N106" s="228">
        <f>ROUND(N88*T106,2)</f>
        <v>0</v>
      </c>
      <c r="O106" s="247"/>
      <c r="P106" s="247"/>
      <c r="Q106" s="247"/>
      <c r="R106" s="138"/>
      <c r="S106" s="136"/>
      <c r="T106" s="144"/>
      <c r="U106" s="145" t="s">
        <v>39</v>
      </c>
      <c r="V106" s="141"/>
      <c r="W106" s="141"/>
      <c r="X106" s="141"/>
      <c r="Y106" s="141"/>
      <c r="Z106" s="141"/>
      <c r="AA106" s="141"/>
      <c r="AB106" s="141"/>
      <c r="AC106" s="141"/>
      <c r="AD106" s="141"/>
      <c r="AE106" s="141"/>
      <c r="AF106" s="141"/>
      <c r="AG106" s="141"/>
      <c r="AH106" s="141"/>
      <c r="AI106" s="141"/>
      <c r="AJ106" s="141"/>
      <c r="AK106" s="141"/>
      <c r="AL106" s="141"/>
      <c r="AM106" s="141"/>
      <c r="AN106" s="141"/>
      <c r="AO106" s="141"/>
      <c r="AP106" s="141"/>
      <c r="AQ106" s="141"/>
      <c r="AR106" s="141"/>
      <c r="AS106" s="141"/>
      <c r="AT106" s="141"/>
      <c r="AU106" s="141"/>
      <c r="AV106" s="141"/>
      <c r="AW106" s="141"/>
      <c r="AX106" s="141"/>
      <c r="AY106" s="142" t="s">
        <v>145</v>
      </c>
      <c r="AZ106" s="141"/>
      <c r="BA106" s="141"/>
      <c r="BB106" s="141"/>
      <c r="BC106" s="141"/>
      <c r="BD106" s="141"/>
      <c r="BE106" s="143">
        <f t="shared" si="0"/>
        <v>0</v>
      </c>
      <c r="BF106" s="143">
        <f t="shared" si="1"/>
        <v>0</v>
      </c>
      <c r="BG106" s="143">
        <f t="shared" si="2"/>
        <v>0</v>
      </c>
      <c r="BH106" s="143">
        <f t="shared" si="3"/>
        <v>0</v>
      </c>
      <c r="BI106" s="143">
        <f t="shared" si="4"/>
        <v>0</v>
      </c>
      <c r="BJ106" s="142" t="s">
        <v>88</v>
      </c>
      <c r="BK106" s="141"/>
      <c r="BL106" s="141"/>
      <c r="BM106" s="141"/>
    </row>
    <row r="107" spans="2:65" s="1" customFormat="1">
      <c r="B107" s="35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7"/>
    </row>
    <row r="108" spans="2:65" s="1" customFormat="1" ht="29.25" customHeight="1">
      <c r="B108" s="35"/>
      <c r="C108" s="119" t="s">
        <v>123</v>
      </c>
      <c r="D108" s="120"/>
      <c r="E108" s="120"/>
      <c r="F108" s="120"/>
      <c r="G108" s="120"/>
      <c r="H108" s="120"/>
      <c r="I108" s="120"/>
      <c r="J108" s="120"/>
      <c r="K108" s="120"/>
      <c r="L108" s="225">
        <f>ROUND(SUM(N88+N100),2)</f>
        <v>0</v>
      </c>
      <c r="M108" s="225"/>
      <c r="N108" s="225"/>
      <c r="O108" s="225"/>
      <c r="P108" s="225"/>
      <c r="Q108" s="225"/>
      <c r="R108" s="37"/>
    </row>
    <row r="109" spans="2:65" s="1" customFormat="1" ht="6.95" customHeight="1">
      <c r="B109" s="59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1"/>
    </row>
    <row r="113" spans="2:65" s="1" customFormat="1" ht="6.95" customHeight="1">
      <c r="B113" s="62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4"/>
    </row>
    <row r="114" spans="2:65" s="1" customFormat="1" ht="36.950000000000003" customHeight="1">
      <c r="B114" s="35"/>
      <c r="C114" s="185" t="s">
        <v>146</v>
      </c>
      <c r="D114" s="231"/>
      <c r="E114" s="231"/>
      <c r="F114" s="231"/>
      <c r="G114" s="231"/>
      <c r="H114" s="231"/>
      <c r="I114" s="231"/>
      <c r="J114" s="231"/>
      <c r="K114" s="231"/>
      <c r="L114" s="231"/>
      <c r="M114" s="231"/>
      <c r="N114" s="231"/>
      <c r="O114" s="231"/>
      <c r="P114" s="231"/>
      <c r="Q114" s="231"/>
      <c r="R114" s="37"/>
    </row>
    <row r="115" spans="2:65" s="1" customFormat="1" ht="6.95" customHeight="1"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7"/>
    </row>
    <row r="116" spans="2:65" s="1" customFormat="1" ht="30" customHeight="1">
      <c r="B116" s="35"/>
      <c r="C116" s="30" t="s">
        <v>17</v>
      </c>
      <c r="D116" s="36"/>
      <c r="E116" s="36"/>
      <c r="F116" s="259" t="str">
        <f>F6</f>
        <v>Základná škola Gorkého - Ulica Maxima Gorkého</v>
      </c>
      <c r="G116" s="260"/>
      <c r="H116" s="260"/>
      <c r="I116" s="260"/>
      <c r="J116" s="260"/>
      <c r="K116" s="260"/>
      <c r="L116" s="260"/>
      <c r="M116" s="260"/>
      <c r="N116" s="260"/>
      <c r="O116" s="260"/>
      <c r="P116" s="260"/>
      <c r="Q116" s="36"/>
      <c r="R116" s="37"/>
    </row>
    <row r="117" spans="2:65" s="1" customFormat="1" ht="36.950000000000003" customHeight="1">
      <c r="B117" s="35"/>
      <c r="C117" s="69" t="s">
        <v>163</v>
      </c>
      <c r="D117" s="36"/>
      <c r="E117" s="36"/>
      <c r="F117" s="205" t="str">
        <f>F7</f>
        <v>SO 10 - Mobiliár</v>
      </c>
      <c r="G117" s="231"/>
      <c r="H117" s="231"/>
      <c r="I117" s="231"/>
      <c r="J117" s="231"/>
      <c r="K117" s="231"/>
      <c r="L117" s="231"/>
      <c r="M117" s="231"/>
      <c r="N117" s="231"/>
      <c r="O117" s="231"/>
      <c r="P117" s="231"/>
      <c r="Q117" s="36"/>
      <c r="R117" s="37"/>
    </row>
    <row r="118" spans="2:65" s="1" customFormat="1" ht="6.95" customHeight="1">
      <c r="B118" s="35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7"/>
    </row>
    <row r="119" spans="2:65" s="1" customFormat="1" ht="18" customHeight="1">
      <c r="B119" s="35"/>
      <c r="C119" s="30" t="s">
        <v>21</v>
      </c>
      <c r="D119" s="36"/>
      <c r="E119" s="36"/>
      <c r="F119" s="28" t="str">
        <f>F9</f>
        <v xml:space="preserve"> </v>
      </c>
      <c r="G119" s="36"/>
      <c r="H119" s="36"/>
      <c r="I119" s="36"/>
      <c r="J119" s="36"/>
      <c r="K119" s="30" t="s">
        <v>23</v>
      </c>
      <c r="L119" s="36"/>
      <c r="M119" s="233" t="str">
        <f>IF(O9="","",O9)</f>
        <v/>
      </c>
      <c r="N119" s="233"/>
      <c r="O119" s="233"/>
      <c r="P119" s="233"/>
      <c r="Q119" s="36"/>
      <c r="R119" s="37"/>
    </row>
    <row r="120" spans="2:65" s="1" customFormat="1" ht="6.95" customHeight="1">
      <c r="B120" s="35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7"/>
    </row>
    <row r="121" spans="2:65" s="1" customFormat="1" ht="15">
      <c r="B121" s="35"/>
      <c r="C121" s="30" t="s">
        <v>24</v>
      </c>
      <c r="D121" s="36"/>
      <c r="E121" s="36"/>
      <c r="F121" s="28" t="str">
        <f>E12</f>
        <v xml:space="preserve"> </v>
      </c>
      <c r="G121" s="36"/>
      <c r="H121" s="36"/>
      <c r="I121" s="36"/>
      <c r="J121" s="36"/>
      <c r="K121" s="30" t="s">
        <v>28</v>
      </c>
      <c r="L121" s="36"/>
      <c r="M121" s="189" t="str">
        <f>E18</f>
        <v xml:space="preserve"> </v>
      </c>
      <c r="N121" s="189"/>
      <c r="O121" s="189"/>
      <c r="P121" s="189"/>
      <c r="Q121" s="189"/>
      <c r="R121" s="37"/>
    </row>
    <row r="122" spans="2:65" s="1" customFormat="1" ht="14.45" customHeight="1">
      <c r="B122" s="35"/>
      <c r="C122" s="30" t="s">
        <v>27</v>
      </c>
      <c r="D122" s="36"/>
      <c r="E122" s="36"/>
      <c r="F122" s="28" t="str">
        <f>IF(E15="","",E15)</f>
        <v/>
      </c>
      <c r="G122" s="36"/>
      <c r="H122" s="36"/>
      <c r="I122" s="36"/>
      <c r="J122" s="36"/>
      <c r="K122" s="30" t="s">
        <v>31</v>
      </c>
      <c r="L122" s="36"/>
      <c r="M122" s="189" t="str">
        <f>E21</f>
        <v xml:space="preserve"> </v>
      </c>
      <c r="N122" s="189"/>
      <c r="O122" s="189"/>
      <c r="P122" s="189"/>
      <c r="Q122" s="189"/>
      <c r="R122" s="37"/>
    </row>
    <row r="123" spans="2:65" s="1" customFormat="1" ht="10.35" customHeight="1">
      <c r="B123" s="35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7"/>
    </row>
    <row r="124" spans="2:65" s="8" customFormat="1" ht="29.25" customHeight="1">
      <c r="B124" s="146"/>
      <c r="C124" s="147" t="s">
        <v>147</v>
      </c>
      <c r="D124" s="148" t="s">
        <v>148</v>
      </c>
      <c r="E124" s="148" t="s">
        <v>54</v>
      </c>
      <c r="F124" s="251" t="s">
        <v>149</v>
      </c>
      <c r="G124" s="251"/>
      <c r="H124" s="251"/>
      <c r="I124" s="251"/>
      <c r="J124" s="148" t="s">
        <v>150</v>
      </c>
      <c r="K124" s="148" t="s">
        <v>151</v>
      </c>
      <c r="L124" s="252" t="s">
        <v>152</v>
      </c>
      <c r="M124" s="252"/>
      <c r="N124" s="251" t="s">
        <v>133</v>
      </c>
      <c r="O124" s="251"/>
      <c r="P124" s="251"/>
      <c r="Q124" s="253"/>
      <c r="R124" s="149"/>
      <c r="T124" s="76" t="s">
        <v>153</v>
      </c>
      <c r="U124" s="77" t="s">
        <v>36</v>
      </c>
      <c r="V124" s="77" t="s">
        <v>154</v>
      </c>
      <c r="W124" s="77" t="s">
        <v>155</v>
      </c>
      <c r="X124" s="77" t="s">
        <v>156</v>
      </c>
      <c r="Y124" s="77" t="s">
        <v>157</v>
      </c>
      <c r="Z124" s="77" t="s">
        <v>158</v>
      </c>
      <c r="AA124" s="78" t="s">
        <v>159</v>
      </c>
    </row>
    <row r="125" spans="2:65" s="1" customFormat="1" ht="29.25" customHeight="1">
      <c r="B125" s="35"/>
      <c r="C125" s="80" t="s">
        <v>130</v>
      </c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255">
        <f>BK125</f>
        <v>0</v>
      </c>
      <c r="O125" s="256"/>
      <c r="P125" s="256"/>
      <c r="Q125" s="256"/>
      <c r="R125" s="37"/>
      <c r="T125" s="79"/>
      <c r="U125" s="51"/>
      <c r="V125" s="51"/>
      <c r="W125" s="150">
        <f>W126+W130+W134+W138+W142+W161+W175</f>
        <v>0</v>
      </c>
      <c r="X125" s="51"/>
      <c r="Y125" s="150">
        <f>Y126+Y130+Y134+Y138+Y142+Y161+Y175</f>
        <v>130.02395504</v>
      </c>
      <c r="Z125" s="51"/>
      <c r="AA125" s="151">
        <f>AA126+AA130+AA134+AA138+AA142+AA161+AA175</f>
        <v>0</v>
      </c>
      <c r="AT125" s="18" t="s">
        <v>71</v>
      </c>
      <c r="AU125" s="18" t="s">
        <v>135</v>
      </c>
      <c r="BK125" s="152">
        <f>BK126+BK130+BK134+BK138+BK142+BK161+BK175</f>
        <v>0</v>
      </c>
    </row>
    <row r="126" spans="2:65" s="10" customFormat="1" ht="37.35" customHeight="1">
      <c r="B126" s="164"/>
      <c r="C126" s="165"/>
      <c r="D126" s="153" t="s">
        <v>1407</v>
      </c>
      <c r="E126" s="153"/>
      <c r="F126" s="153"/>
      <c r="G126" s="153"/>
      <c r="H126" s="153"/>
      <c r="I126" s="153"/>
      <c r="J126" s="153"/>
      <c r="K126" s="153"/>
      <c r="L126" s="153"/>
      <c r="M126" s="153"/>
      <c r="N126" s="257">
        <f>BK126</f>
        <v>0</v>
      </c>
      <c r="O126" s="258"/>
      <c r="P126" s="258"/>
      <c r="Q126" s="258"/>
      <c r="R126" s="166"/>
      <c r="T126" s="167"/>
      <c r="U126" s="165"/>
      <c r="V126" s="165"/>
      <c r="W126" s="168">
        <f>SUM(W127:W129)</f>
        <v>0</v>
      </c>
      <c r="X126" s="165"/>
      <c r="Y126" s="168">
        <f>SUM(Y127:Y129)</f>
        <v>0</v>
      </c>
      <c r="Z126" s="165"/>
      <c r="AA126" s="169">
        <f>SUM(AA127:AA129)</f>
        <v>0</v>
      </c>
      <c r="AR126" s="170" t="s">
        <v>77</v>
      </c>
      <c r="AT126" s="171" t="s">
        <v>71</v>
      </c>
      <c r="AU126" s="171" t="s">
        <v>72</v>
      </c>
      <c r="AY126" s="170" t="s">
        <v>170</v>
      </c>
      <c r="BK126" s="172">
        <f>SUM(BK127:BK129)</f>
        <v>0</v>
      </c>
    </row>
    <row r="127" spans="2:65" s="1" customFormat="1" ht="44.25" customHeight="1">
      <c r="B127" s="135"/>
      <c r="C127" s="174" t="s">
        <v>72</v>
      </c>
      <c r="D127" s="174" t="s">
        <v>162</v>
      </c>
      <c r="E127" s="175" t="s">
        <v>234</v>
      </c>
      <c r="F127" s="262" t="s">
        <v>1412</v>
      </c>
      <c r="G127" s="262"/>
      <c r="H127" s="262"/>
      <c r="I127" s="262"/>
      <c r="J127" s="176" t="s">
        <v>174</v>
      </c>
      <c r="K127" s="159">
        <v>7</v>
      </c>
      <c r="L127" s="249">
        <v>0</v>
      </c>
      <c r="M127" s="249"/>
      <c r="N127" s="263">
        <f>ROUND(L127*K127,3)</f>
        <v>0</v>
      </c>
      <c r="O127" s="263"/>
      <c r="P127" s="263"/>
      <c r="Q127" s="263"/>
      <c r="R127" s="138"/>
      <c r="T127" s="160" t="s">
        <v>5</v>
      </c>
      <c r="U127" s="44" t="s">
        <v>39</v>
      </c>
      <c r="V127" s="36"/>
      <c r="W127" s="177">
        <f>V127*K127</f>
        <v>0</v>
      </c>
      <c r="X127" s="177">
        <v>0</v>
      </c>
      <c r="Y127" s="177">
        <f>X127*K127</f>
        <v>0</v>
      </c>
      <c r="Z127" s="177">
        <v>0</v>
      </c>
      <c r="AA127" s="178">
        <f>Z127*K127</f>
        <v>0</v>
      </c>
      <c r="AR127" s="18" t="s">
        <v>175</v>
      </c>
      <c r="AT127" s="18" t="s">
        <v>162</v>
      </c>
      <c r="AU127" s="18" t="s">
        <v>77</v>
      </c>
      <c r="AY127" s="18" t="s">
        <v>170</v>
      </c>
      <c r="BE127" s="113">
        <f>IF(U127="základná",N127,0)</f>
        <v>0</v>
      </c>
      <c r="BF127" s="113">
        <f>IF(U127="znížená",N127,0)</f>
        <v>0</v>
      </c>
      <c r="BG127" s="113">
        <f>IF(U127="zákl. prenesená",N127,0)</f>
        <v>0</v>
      </c>
      <c r="BH127" s="113">
        <f>IF(U127="zníž. prenesená",N127,0)</f>
        <v>0</v>
      </c>
      <c r="BI127" s="113">
        <f>IF(U127="nulová",N127,0)</f>
        <v>0</v>
      </c>
      <c r="BJ127" s="18" t="s">
        <v>88</v>
      </c>
      <c r="BK127" s="155">
        <f>ROUND(L127*K127,3)</f>
        <v>0</v>
      </c>
      <c r="BL127" s="18" t="s">
        <v>175</v>
      </c>
      <c r="BM127" s="18" t="s">
        <v>208</v>
      </c>
    </row>
    <row r="128" spans="2:65" s="1" customFormat="1" ht="31.5" customHeight="1">
      <c r="B128" s="135"/>
      <c r="C128" s="174" t="s">
        <v>72</v>
      </c>
      <c r="D128" s="174" t="s">
        <v>162</v>
      </c>
      <c r="E128" s="175" t="s">
        <v>238</v>
      </c>
      <c r="F128" s="262" t="s">
        <v>1413</v>
      </c>
      <c r="G128" s="262"/>
      <c r="H128" s="262"/>
      <c r="I128" s="262"/>
      <c r="J128" s="176" t="s">
        <v>189</v>
      </c>
      <c r="K128" s="159">
        <v>0.9</v>
      </c>
      <c r="L128" s="249">
        <v>0</v>
      </c>
      <c r="M128" s="249"/>
      <c r="N128" s="263">
        <f>ROUND(L128*K128,3)</f>
        <v>0</v>
      </c>
      <c r="O128" s="263"/>
      <c r="P128" s="263"/>
      <c r="Q128" s="263"/>
      <c r="R128" s="138"/>
      <c r="T128" s="160" t="s">
        <v>5</v>
      </c>
      <c r="U128" s="44" t="s">
        <v>39</v>
      </c>
      <c r="V128" s="36"/>
      <c r="W128" s="177">
        <f>V128*K128</f>
        <v>0</v>
      </c>
      <c r="X128" s="177">
        <v>0</v>
      </c>
      <c r="Y128" s="177">
        <f>X128*K128</f>
        <v>0</v>
      </c>
      <c r="Z128" s="177">
        <v>0</v>
      </c>
      <c r="AA128" s="178">
        <f>Z128*K128</f>
        <v>0</v>
      </c>
      <c r="AR128" s="18" t="s">
        <v>175</v>
      </c>
      <c r="AT128" s="18" t="s">
        <v>162</v>
      </c>
      <c r="AU128" s="18" t="s">
        <v>77</v>
      </c>
      <c r="AY128" s="18" t="s">
        <v>170</v>
      </c>
      <c r="BE128" s="113">
        <f>IF(U128="základná",N128,0)</f>
        <v>0</v>
      </c>
      <c r="BF128" s="113">
        <f>IF(U128="znížená",N128,0)</f>
        <v>0</v>
      </c>
      <c r="BG128" s="113">
        <f>IF(U128="zákl. prenesená",N128,0)</f>
        <v>0</v>
      </c>
      <c r="BH128" s="113">
        <f>IF(U128="zníž. prenesená",N128,0)</f>
        <v>0</v>
      </c>
      <c r="BI128" s="113">
        <f>IF(U128="nulová",N128,0)</f>
        <v>0</v>
      </c>
      <c r="BJ128" s="18" t="s">
        <v>88</v>
      </c>
      <c r="BK128" s="155">
        <f>ROUND(L128*K128,3)</f>
        <v>0</v>
      </c>
      <c r="BL128" s="18" t="s">
        <v>175</v>
      </c>
      <c r="BM128" s="18" t="s">
        <v>10</v>
      </c>
    </row>
    <row r="129" spans="2:65" s="1" customFormat="1" ht="22.5" customHeight="1">
      <c r="B129" s="135"/>
      <c r="C129" s="174" t="s">
        <v>72</v>
      </c>
      <c r="D129" s="174" t="s">
        <v>162</v>
      </c>
      <c r="E129" s="175" t="s">
        <v>242</v>
      </c>
      <c r="F129" s="262" t="s">
        <v>1414</v>
      </c>
      <c r="G129" s="262"/>
      <c r="H129" s="262"/>
      <c r="I129" s="262"/>
      <c r="J129" s="176" t="s">
        <v>174</v>
      </c>
      <c r="K129" s="159">
        <v>56</v>
      </c>
      <c r="L129" s="249">
        <v>0</v>
      </c>
      <c r="M129" s="249"/>
      <c r="N129" s="263">
        <f>ROUND(L129*K129,3)</f>
        <v>0</v>
      </c>
      <c r="O129" s="263"/>
      <c r="P129" s="263"/>
      <c r="Q129" s="263"/>
      <c r="R129" s="138"/>
      <c r="T129" s="160" t="s">
        <v>5</v>
      </c>
      <c r="U129" s="44" t="s">
        <v>39</v>
      </c>
      <c r="V129" s="36"/>
      <c r="W129" s="177">
        <f>V129*K129</f>
        <v>0</v>
      </c>
      <c r="X129" s="177">
        <v>0</v>
      </c>
      <c r="Y129" s="177">
        <f>X129*K129</f>
        <v>0</v>
      </c>
      <c r="Z129" s="177">
        <v>0</v>
      </c>
      <c r="AA129" s="178">
        <f>Z129*K129</f>
        <v>0</v>
      </c>
      <c r="AR129" s="18" t="s">
        <v>175</v>
      </c>
      <c r="AT129" s="18" t="s">
        <v>162</v>
      </c>
      <c r="AU129" s="18" t="s">
        <v>77</v>
      </c>
      <c r="AY129" s="18" t="s">
        <v>170</v>
      </c>
      <c r="BE129" s="113">
        <f>IF(U129="základná",N129,0)</f>
        <v>0</v>
      </c>
      <c r="BF129" s="113">
        <f>IF(U129="znížená",N129,0)</f>
        <v>0</v>
      </c>
      <c r="BG129" s="113">
        <f>IF(U129="zákl. prenesená",N129,0)</f>
        <v>0</v>
      </c>
      <c r="BH129" s="113">
        <f>IF(U129="zníž. prenesená",N129,0)</f>
        <v>0</v>
      </c>
      <c r="BI129" s="113">
        <f>IF(U129="nulová",N129,0)</f>
        <v>0</v>
      </c>
      <c r="BJ129" s="18" t="s">
        <v>88</v>
      </c>
      <c r="BK129" s="155">
        <f>ROUND(L129*K129,3)</f>
        <v>0</v>
      </c>
      <c r="BL129" s="18" t="s">
        <v>175</v>
      </c>
      <c r="BM129" s="18" t="s">
        <v>279</v>
      </c>
    </row>
    <row r="130" spans="2:65" s="10" customFormat="1" ht="37.35" customHeight="1">
      <c r="B130" s="164"/>
      <c r="C130" s="165"/>
      <c r="D130" s="153" t="s">
        <v>1408</v>
      </c>
      <c r="E130" s="153"/>
      <c r="F130" s="153"/>
      <c r="G130" s="153"/>
      <c r="H130" s="153"/>
      <c r="I130" s="153"/>
      <c r="J130" s="153"/>
      <c r="K130" s="153"/>
      <c r="L130" s="153"/>
      <c r="M130" s="153"/>
      <c r="N130" s="271">
        <f>BK130</f>
        <v>0</v>
      </c>
      <c r="O130" s="272"/>
      <c r="P130" s="272"/>
      <c r="Q130" s="272"/>
      <c r="R130" s="166"/>
      <c r="T130" s="167"/>
      <c r="U130" s="165"/>
      <c r="V130" s="165"/>
      <c r="W130" s="168">
        <f>SUM(W131:W133)</f>
        <v>0</v>
      </c>
      <c r="X130" s="165"/>
      <c r="Y130" s="168">
        <f>SUM(Y131:Y133)</f>
        <v>0</v>
      </c>
      <c r="Z130" s="165"/>
      <c r="AA130" s="169">
        <f>SUM(AA131:AA133)</f>
        <v>0</v>
      </c>
      <c r="AR130" s="170" t="s">
        <v>77</v>
      </c>
      <c r="AT130" s="171" t="s">
        <v>71</v>
      </c>
      <c r="AU130" s="171" t="s">
        <v>72</v>
      </c>
      <c r="AY130" s="170" t="s">
        <v>170</v>
      </c>
      <c r="BK130" s="172">
        <f>SUM(BK131:BK133)</f>
        <v>0</v>
      </c>
    </row>
    <row r="131" spans="2:65" s="1" customFormat="1" ht="57" customHeight="1">
      <c r="B131" s="135"/>
      <c r="C131" s="174" t="s">
        <v>72</v>
      </c>
      <c r="D131" s="174" t="s">
        <v>162</v>
      </c>
      <c r="E131" s="175" t="s">
        <v>171</v>
      </c>
      <c r="F131" s="262" t="s">
        <v>1415</v>
      </c>
      <c r="G131" s="262"/>
      <c r="H131" s="262"/>
      <c r="I131" s="262"/>
      <c r="J131" s="176" t="s">
        <v>174</v>
      </c>
      <c r="K131" s="159">
        <v>4</v>
      </c>
      <c r="L131" s="249">
        <v>0</v>
      </c>
      <c r="M131" s="249"/>
      <c r="N131" s="263">
        <f>ROUND(L131*K131,3)</f>
        <v>0</v>
      </c>
      <c r="O131" s="263"/>
      <c r="P131" s="263"/>
      <c r="Q131" s="263"/>
      <c r="R131" s="138"/>
      <c r="T131" s="160" t="s">
        <v>5</v>
      </c>
      <c r="U131" s="44" t="s">
        <v>39</v>
      </c>
      <c r="V131" s="36"/>
      <c r="W131" s="177">
        <f>V131*K131</f>
        <v>0</v>
      </c>
      <c r="X131" s="177">
        <v>0</v>
      </c>
      <c r="Y131" s="177">
        <f>X131*K131</f>
        <v>0</v>
      </c>
      <c r="Z131" s="177">
        <v>0</v>
      </c>
      <c r="AA131" s="178">
        <f>Z131*K131</f>
        <v>0</v>
      </c>
      <c r="AR131" s="18" t="s">
        <v>175</v>
      </c>
      <c r="AT131" s="18" t="s">
        <v>162</v>
      </c>
      <c r="AU131" s="18" t="s">
        <v>77</v>
      </c>
      <c r="AY131" s="18" t="s">
        <v>170</v>
      </c>
      <c r="BE131" s="113">
        <f>IF(U131="základná",N131,0)</f>
        <v>0</v>
      </c>
      <c r="BF131" s="113">
        <f>IF(U131="znížená",N131,0)</f>
        <v>0</v>
      </c>
      <c r="BG131" s="113">
        <f>IF(U131="zákl. prenesená",N131,0)</f>
        <v>0</v>
      </c>
      <c r="BH131" s="113">
        <f>IF(U131="zníž. prenesená",N131,0)</f>
        <v>0</v>
      </c>
      <c r="BI131" s="113">
        <f>IF(U131="nulová",N131,0)</f>
        <v>0</v>
      </c>
      <c r="BJ131" s="18" t="s">
        <v>88</v>
      </c>
      <c r="BK131" s="155">
        <f>ROUND(L131*K131,3)</f>
        <v>0</v>
      </c>
      <c r="BL131" s="18" t="s">
        <v>175</v>
      </c>
      <c r="BM131" s="18" t="s">
        <v>492</v>
      </c>
    </row>
    <row r="132" spans="2:65" s="1" customFormat="1" ht="31.5" customHeight="1">
      <c r="B132" s="135"/>
      <c r="C132" s="174" t="s">
        <v>72</v>
      </c>
      <c r="D132" s="174" t="s">
        <v>162</v>
      </c>
      <c r="E132" s="175" t="s">
        <v>186</v>
      </c>
      <c r="F132" s="262" t="s">
        <v>1416</v>
      </c>
      <c r="G132" s="262"/>
      <c r="H132" s="262"/>
      <c r="I132" s="262"/>
      <c r="J132" s="176" t="s">
        <v>189</v>
      </c>
      <c r="K132" s="159">
        <v>0.26</v>
      </c>
      <c r="L132" s="249">
        <v>0</v>
      </c>
      <c r="M132" s="249"/>
      <c r="N132" s="263">
        <f>ROUND(L132*K132,3)</f>
        <v>0</v>
      </c>
      <c r="O132" s="263"/>
      <c r="P132" s="263"/>
      <c r="Q132" s="263"/>
      <c r="R132" s="138"/>
      <c r="T132" s="160" t="s">
        <v>5</v>
      </c>
      <c r="U132" s="44" t="s">
        <v>39</v>
      </c>
      <c r="V132" s="36"/>
      <c r="W132" s="177">
        <f>V132*K132</f>
        <v>0</v>
      </c>
      <c r="X132" s="177">
        <v>0</v>
      </c>
      <c r="Y132" s="177">
        <f>X132*K132</f>
        <v>0</v>
      </c>
      <c r="Z132" s="177">
        <v>0</v>
      </c>
      <c r="AA132" s="178">
        <f>Z132*K132</f>
        <v>0</v>
      </c>
      <c r="AR132" s="18" t="s">
        <v>175</v>
      </c>
      <c r="AT132" s="18" t="s">
        <v>162</v>
      </c>
      <c r="AU132" s="18" t="s">
        <v>77</v>
      </c>
      <c r="AY132" s="18" t="s">
        <v>170</v>
      </c>
      <c r="BE132" s="113">
        <f>IF(U132="základná",N132,0)</f>
        <v>0</v>
      </c>
      <c r="BF132" s="113">
        <f>IF(U132="znížená",N132,0)</f>
        <v>0</v>
      </c>
      <c r="BG132" s="113">
        <f>IF(U132="zákl. prenesená",N132,0)</f>
        <v>0</v>
      </c>
      <c r="BH132" s="113">
        <f>IF(U132="zníž. prenesená",N132,0)</f>
        <v>0</v>
      </c>
      <c r="BI132" s="113">
        <f>IF(U132="nulová",N132,0)</f>
        <v>0</v>
      </c>
      <c r="BJ132" s="18" t="s">
        <v>88</v>
      </c>
      <c r="BK132" s="155">
        <f>ROUND(L132*K132,3)</f>
        <v>0</v>
      </c>
      <c r="BL132" s="18" t="s">
        <v>175</v>
      </c>
      <c r="BM132" s="18" t="s">
        <v>615</v>
      </c>
    </row>
    <row r="133" spans="2:65" s="1" customFormat="1" ht="22.5" customHeight="1">
      <c r="B133" s="135"/>
      <c r="C133" s="174" t="s">
        <v>72</v>
      </c>
      <c r="D133" s="174" t="s">
        <v>162</v>
      </c>
      <c r="E133" s="175" t="s">
        <v>191</v>
      </c>
      <c r="F133" s="262" t="s">
        <v>1414</v>
      </c>
      <c r="G133" s="262"/>
      <c r="H133" s="262"/>
      <c r="I133" s="262"/>
      <c r="J133" s="176" t="s">
        <v>174</v>
      </c>
      <c r="K133" s="159">
        <v>16</v>
      </c>
      <c r="L133" s="249">
        <v>0</v>
      </c>
      <c r="M133" s="249"/>
      <c r="N133" s="263">
        <f>ROUND(L133*K133,3)</f>
        <v>0</v>
      </c>
      <c r="O133" s="263"/>
      <c r="P133" s="263"/>
      <c r="Q133" s="263"/>
      <c r="R133" s="138"/>
      <c r="T133" s="160" t="s">
        <v>5</v>
      </c>
      <c r="U133" s="44" t="s">
        <v>39</v>
      </c>
      <c r="V133" s="36"/>
      <c r="W133" s="177">
        <f>V133*K133</f>
        <v>0</v>
      </c>
      <c r="X133" s="177">
        <v>0</v>
      </c>
      <c r="Y133" s="177">
        <f>X133*K133</f>
        <v>0</v>
      </c>
      <c r="Z133" s="177">
        <v>0</v>
      </c>
      <c r="AA133" s="178">
        <f>Z133*K133</f>
        <v>0</v>
      </c>
      <c r="AR133" s="18" t="s">
        <v>175</v>
      </c>
      <c r="AT133" s="18" t="s">
        <v>162</v>
      </c>
      <c r="AU133" s="18" t="s">
        <v>77</v>
      </c>
      <c r="AY133" s="18" t="s">
        <v>170</v>
      </c>
      <c r="BE133" s="113">
        <f>IF(U133="základná",N133,0)</f>
        <v>0</v>
      </c>
      <c r="BF133" s="113">
        <f>IF(U133="znížená",N133,0)</f>
        <v>0</v>
      </c>
      <c r="BG133" s="113">
        <f>IF(U133="zákl. prenesená",N133,0)</f>
        <v>0</v>
      </c>
      <c r="BH133" s="113">
        <f>IF(U133="zníž. prenesená",N133,0)</f>
        <v>0</v>
      </c>
      <c r="BI133" s="113">
        <f>IF(U133="nulová",N133,0)</f>
        <v>0</v>
      </c>
      <c r="BJ133" s="18" t="s">
        <v>88</v>
      </c>
      <c r="BK133" s="155">
        <f>ROUND(L133*K133,3)</f>
        <v>0</v>
      </c>
      <c r="BL133" s="18" t="s">
        <v>175</v>
      </c>
      <c r="BM133" s="18" t="s">
        <v>523</v>
      </c>
    </row>
    <row r="134" spans="2:65" s="10" customFormat="1" ht="37.35" customHeight="1">
      <c r="B134" s="164"/>
      <c r="C134" s="165"/>
      <c r="D134" s="153" t="s">
        <v>1409</v>
      </c>
      <c r="E134" s="153"/>
      <c r="F134" s="153"/>
      <c r="G134" s="153"/>
      <c r="H134" s="153"/>
      <c r="I134" s="153"/>
      <c r="J134" s="153"/>
      <c r="K134" s="153"/>
      <c r="L134" s="153"/>
      <c r="M134" s="153"/>
      <c r="N134" s="271">
        <f>BK134</f>
        <v>0</v>
      </c>
      <c r="O134" s="272"/>
      <c r="P134" s="272"/>
      <c r="Q134" s="272"/>
      <c r="R134" s="166"/>
      <c r="T134" s="167"/>
      <c r="U134" s="165"/>
      <c r="V134" s="165"/>
      <c r="W134" s="168">
        <f>SUM(W135:W137)</f>
        <v>0</v>
      </c>
      <c r="X134" s="165"/>
      <c r="Y134" s="168">
        <f>SUM(Y135:Y137)</f>
        <v>0</v>
      </c>
      <c r="Z134" s="165"/>
      <c r="AA134" s="169">
        <f>SUM(AA135:AA137)</f>
        <v>0</v>
      </c>
      <c r="AR134" s="170" t="s">
        <v>77</v>
      </c>
      <c r="AT134" s="171" t="s">
        <v>71</v>
      </c>
      <c r="AU134" s="171" t="s">
        <v>72</v>
      </c>
      <c r="AY134" s="170" t="s">
        <v>170</v>
      </c>
      <c r="BK134" s="172">
        <f>SUM(BK135:BK137)</f>
        <v>0</v>
      </c>
    </row>
    <row r="135" spans="2:65" s="1" customFormat="1" ht="31.5" customHeight="1">
      <c r="B135" s="135"/>
      <c r="C135" s="174" t="s">
        <v>72</v>
      </c>
      <c r="D135" s="174" t="s">
        <v>162</v>
      </c>
      <c r="E135" s="175" t="s">
        <v>195</v>
      </c>
      <c r="F135" s="262" t="s">
        <v>1417</v>
      </c>
      <c r="G135" s="262"/>
      <c r="H135" s="262"/>
      <c r="I135" s="262"/>
      <c r="J135" s="176" t="s">
        <v>174</v>
      </c>
      <c r="K135" s="159">
        <v>7</v>
      </c>
      <c r="L135" s="249">
        <v>0</v>
      </c>
      <c r="M135" s="249"/>
      <c r="N135" s="263">
        <f>ROUND(L135*K135,3)</f>
        <v>0</v>
      </c>
      <c r="O135" s="263"/>
      <c r="P135" s="263"/>
      <c r="Q135" s="263"/>
      <c r="R135" s="138"/>
      <c r="T135" s="160" t="s">
        <v>5</v>
      </c>
      <c r="U135" s="44" t="s">
        <v>39</v>
      </c>
      <c r="V135" s="36"/>
      <c r="W135" s="177">
        <f>V135*K135</f>
        <v>0</v>
      </c>
      <c r="X135" s="177">
        <v>0</v>
      </c>
      <c r="Y135" s="177">
        <f>X135*K135</f>
        <v>0</v>
      </c>
      <c r="Z135" s="177">
        <v>0</v>
      </c>
      <c r="AA135" s="178">
        <f>Z135*K135</f>
        <v>0</v>
      </c>
      <c r="AR135" s="18" t="s">
        <v>175</v>
      </c>
      <c r="AT135" s="18" t="s">
        <v>162</v>
      </c>
      <c r="AU135" s="18" t="s">
        <v>77</v>
      </c>
      <c r="AY135" s="18" t="s">
        <v>170</v>
      </c>
      <c r="BE135" s="113">
        <f>IF(U135="základná",N135,0)</f>
        <v>0</v>
      </c>
      <c r="BF135" s="113">
        <f>IF(U135="znížená",N135,0)</f>
        <v>0</v>
      </c>
      <c r="BG135" s="113">
        <f>IF(U135="zákl. prenesená",N135,0)</f>
        <v>0</v>
      </c>
      <c r="BH135" s="113">
        <f>IF(U135="zníž. prenesená",N135,0)</f>
        <v>0</v>
      </c>
      <c r="BI135" s="113">
        <f>IF(U135="nulová",N135,0)</f>
        <v>0</v>
      </c>
      <c r="BJ135" s="18" t="s">
        <v>88</v>
      </c>
      <c r="BK135" s="155">
        <f>ROUND(L135*K135,3)</f>
        <v>0</v>
      </c>
      <c r="BL135" s="18" t="s">
        <v>175</v>
      </c>
      <c r="BM135" s="18" t="s">
        <v>533</v>
      </c>
    </row>
    <row r="136" spans="2:65" s="1" customFormat="1" ht="31.5" customHeight="1">
      <c r="B136" s="135"/>
      <c r="C136" s="174" t="s">
        <v>72</v>
      </c>
      <c r="D136" s="174" t="s">
        <v>162</v>
      </c>
      <c r="E136" s="175" t="s">
        <v>199</v>
      </c>
      <c r="F136" s="262" t="s">
        <v>1418</v>
      </c>
      <c r="G136" s="262"/>
      <c r="H136" s="262"/>
      <c r="I136" s="262"/>
      <c r="J136" s="176" t="s">
        <v>189</v>
      </c>
      <c r="K136" s="159">
        <v>0.75</v>
      </c>
      <c r="L136" s="249">
        <v>0</v>
      </c>
      <c r="M136" s="249"/>
      <c r="N136" s="263">
        <f>ROUND(L136*K136,3)</f>
        <v>0</v>
      </c>
      <c r="O136" s="263"/>
      <c r="P136" s="263"/>
      <c r="Q136" s="263"/>
      <c r="R136" s="138"/>
      <c r="T136" s="160" t="s">
        <v>5</v>
      </c>
      <c r="U136" s="44" t="s">
        <v>39</v>
      </c>
      <c r="V136" s="36"/>
      <c r="W136" s="177">
        <f>V136*K136</f>
        <v>0</v>
      </c>
      <c r="X136" s="177">
        <v>0</v>
      </c>
      <c r="Y136" s="177">
        <f>X136*K136</f>
        <v>0</v>
      </c>
      <c r="Z136" s="177">
        <v>0</v>
      </c>
      <c r="AA136" s="178">
        <f>Z136*K136</f>
        <v>0</v>
      </c>
      <c r="AR136" s="18" t="s">
        <v>175</v>
      </c>
      <c r="AT136" s="18" t="s">
        <v>162</v>
      </c>
      <c r="AU136" s="18" t="s">
        <v>77</v>
      </c>
      <c r="AY136" s="18" t="s">
        <v>170</v>
      </c>
      <c r="BE136" s="113">
        <f>IF(U136="základná",N136,0)</f>
        <v>0</v>
      </c>
      <c r="BF136" s="113">
        <f>IF(U136="znížená",N136,0)</f>
        <v>0</v>
      </c>
      <c r="BG136" s="113">
        <f>IF(U136="zákl. prenesená",N136,0)</f>
        <v>0</v>
      </c>
      <c r="BH136" s="113">
        <f>IF(U136="zníž. prenesená",N136,0)</f>
        <v>0</v>
      </c>
      <c r="BI136" s="113">
        <f>IF(U136="nulová",N136,0)</f>
        <v>0</v>
      </c>
      <c r="BJ136" s="18" t="s">
        <v>88</v>
      </c>
      <c r="BK136" s="155">
        <f>ROUND(L136*K136,3)</f>
        <v>0</v>
      </c>
      <c r="BL136" s="18" t="s">
        <v>175</v>
      </c>
      <c r="BM136" s="18" t="s">
        <v>562</v>
      </c>
    </row>
    <row r="137" spans="2:65" s="1" customFormat="1" ht="22.5" customHeight="1">
      <c r="B137" s="135"/>
      <c r="C137" s="174" t="s">
        <v>72</v>
      </c>
      <c r="D137" s="174" t="s">
        <v>162</v>
      </c>
      <c r="E137" s="175" t="s">
        <v>203</v>
      </c>
      <c r="F137" s="262" t="s">
        <v>1414</v>
      </c>
      <c r="G137" s="262"/>
      <c r="H137" s="262"/>
      <c r="I137" s="262"/>
      <c r="J137" s="176" t="s">
        <v>174</v>
      </c>
      <c r="K137" s="159">
        <v>28</v>
      </c>
      <c r="L137" s="249">
        <v>0</v>
      </c>
      <c r="M137" s="249"/>
      <c r="N137" s="263">
        <f>ROUND(L137*K137,3)</f>
        <v>0</v>
      </c>
      <c r="O137" s="263"/>
      <c r="P137" s="263"/>
      <c r="Q137" s="263"/>
      <c r="R137" s="138"/>
      <c r="T137" s="160" t="s">
        <v>5</v>
      </c>
      <c r="U137" s="44" t="s">
        <v>39</v>
      </c>
      <c r="V137" s="36"/>
      <c r="W137" s="177">
        <f>V137*K137</f>
        <v>0</v>
      </c>
      <c r="X137" s="177">
        <v>0</v>
      </c>
      <c r="Y137" s="177">
        <f>X137*K137</f>
        <v>0</v>
      </c>
      <c r="Z137" s="177">
        <v>0</v>
      </c>
      <c r="AA137" s="178">
        <f>Z137*K137</f>
        <v>0</v>
      </c>
      <c r="AR137" s="18" t="s">
        <v>175</v>
      </c>
      <c r="AT137" s="18" t="s">
        <v>162</v>
      </c>
      <c r="AU137" s="18" t="s">
        <v>77</v>
      </c>
      <c r="AY137" s="18" t="s">
        <v>170</v>
      </c>
      <c r="BE137" s="113">
        <f>IF(U137="základná",N137,0)</f>
        <v>0</v>
      </c>
      <c r="BF137" s="113">
        <f>IF(U137="znížená",N137,0)</f>
        <v>0</v>
      </c>
      <c r="BG137" s="113">
        <f>IF(U137="zákl. prenesená",N137,0)</f>
        <v>0</v>
      </c>
      <c r="BH137" s="113">
        <f>IF(U137="zníž. prenesená",N137,0)</f>
        <v>0</v>
      </c>
      <c r="BI137" s="113">
        <f>IF(U137="nulová",N137,0)</f>
        <v>0</v>
      </c>
      <c r="BJ137" s="18" t="s">
        <v>88</v>
      </c>
      <c r="BK137" s="155">
        <f>ROUND(L137*K137,3)</f>
        <v>0</v>
      </c>
      <c r="BL137" s="18" t="s">
        <v>175</v>
      </c>
      <c r="BM137" s="18" t="s">
        <v>284</v>
      </c>
    </row>
    <row r="138" spans="2:65" s="10" customFormat="1" ht="37.35" customHeight="1">
      <c r="B138" s="164"/>
      <c r="C138" s="165"/>
      <c r="D138" s="153" t="s">
        <v>1410</v>
      </c>
      <c r="E138" s="153"/>
      <c r="F138" s="153"/>
      <c r="G138" s="153"/>
      <c r="H138" s="153"/>
      <c r="I138" s="153"/>
      <c r="J138" s="153"/>
      <c r="K138" s="153"/>
      <c r="L138" s="153"/>
      <c r="M138" s="153"/>
      <c r="N138" s="271">
        <f>BK138</f>
        <v>0</v>
      </c>
      <c r="O138" s="272"/>
      <c r="P138" s="272"/>
      <c r="Q138" s="272"/>
      <c r="R138" s="166"/>
      <c r="T138" s="167"/>
      <c r="U138" s="165"/>
      <c r="V138" s="165"/>
      <c r="W138" s="168">
        <f>SUM(W139:W141)</f>
        <v>0</v>
      </c>
      <c r="X138" s="165"/>
      <c r="Y138" s="168">
        <f>SUM(Y139:Y141)</f>
        <v>0</v>
      </c>
      <c r="Z138" s="165"/>
      <c r="AA138" s="169">
        <f>SUM(AA139:AA141)</f>
        <v>0</v>
      </c>
      <c r="AR138" s="170" t="s">
        <v>77</v>
      </c>
      <c r="AT138" s="171" t="s">
        <v>71</v>
      </c>
      <c r="AU138" s="171" t="s">
        <v>72</v>
      </c>
      <c r="AY138" s="170" t="s">
        <v>170</v>
      </c>
      <c r="BK138" s="172">
        <f>SUM(BK139:BK141)</f>
        <v>0</v>
      </c>
    </row>
    <row r="139" spans="2:65" s="1" customFormat="1" ht="44.25" customHeight="1">
      <c r="B139" s="135"/>
      <c r="C139" s="174" t="s">
        <v>72</v>
      </c>
      <c r="D139" s="174" t="s">
        <v>162</v>
      </c>
      <c r="E139" s="175" t="s">
        <v>208</v>
      </c>
      <c r="F139" s="262" t="s">
        <v>1419</v>
      </c>
      <c r="G139" s="262"/>
      <c r="H139" s="262"/>
      <c r="I139" s="262"/>
      <c r="J139" s="176" t="s">
        <v>174</v>
      </c>
      <c r="K139" s="159">
        <v>1</v>
      </c>
      <c r="L139" s="249">
        <v>0</v>
      </c>
      <c r="M139" s="249"/>
      <c r="N139" s="263">
        <f>ROUND(L139*K139,3)</f>
        <v>0</v>
      </c>
      <c r="O139" s="263"/>
      <c r="P139" s="263"/>
      <c r="Q139" s="263"/>
      <c r="R139" s="138"/>
      <c r="T139" s="160" t="s">
        <v>5</v>
      </c>
      <c r="U139" s="44" t="s">
        <v>39</v>
      </c>
      <c r="V139" s="36"/>
      <c r="W139" s="177">
        <f>V139*K139</f>
        <v>0</v>
      </c>
      <c r="X139" s="177">
        <v>0</v>
      </c>
      <c r="Y139" s="177">
        <f>X139*K139</f>
        <v>0</v>
      </c>
      <c r="Z139" s="177">
        <v>0</v>
      </c>
      <c r="AA139" s="178">
        <f>Z139*K139</f>
        <v>0</v>
      </c>
      <c r="AR139" s="18" t="s">
        <v>175</v>
      </c>
      <c r="AT139" s="18" t="s">
        <v>162</v>
      </c>
      <c r="AU139" s="18" t="s">
        <v>77</v>
      </c>
      <c r="AY139" s="18" t="s">
        <v>170</v>
      </c>
      <c r="BE139" s="113">
        <f>IF(U139="základná",N139,0)</f>
        <v>0</v>
      </c>
      <c r="BF139" s="113">
        <f>IF(U139="znížená",N139,0)</f>
        <v>0</v>
      </c>
      <c r="BG139" s="113">
        <f>IF(U139="zákl. prenesená",N139,0)</f>
        <v>0</v>
      </c>
      <c r="BH139" s="113">
        <f>IF(U139="zníž. prenesená",N139,0)</f>
        <v>0</v>
      </c>
      <c r="BI139" s="113">
        <f>IF(U139="nulová",N139,0)</f>
        <v>0</v>
      </c>
      <c r="BJ139" s="18" t="s">
        <v>88</v>
      </c>
      <c r="BK139" s="155">
        <f>ROUND(L139*K139,3)</f>
        <v>0</v>
      </c>
      <c r="BL139" s="18" t="s">
        <v>175</v>
      </c>
      <c r="BM139" s="18" t="s">
        <v>585</v>
      </c>
    </row>
    <row r="140" spans="2:65" s="1" customFormat="1" ht="31.5" customHeight="1">
      <c r="B140" s="135"/>
      <c r="C140" s="174" t="s">
        <v>72</v>
      </c>
      <c r="D140" s="174" t="s">
        <v>162</v>
      </c>
      <c r="E140" s="175" t="s">
        <v>475</v>
      </c>
      <c r="F140" s="262" t="s">
        <v>1420</v>
      </c>
      <c r="G140" s="262"/>
      <c r="H140" s="262"/>
      <c r="I140" s="262"/>
      <c r="J140" s="176" t="s">
        <v>189</v>
      </c>
      <c r="K140" s="159">
        <v>7.0000000000000007E-2</v>
      </c>
      <c r="L140" s="249">
        <v>0</v>
      </c>
      <c r="M140" s="249"/>
      <c r="N140" s="263">
        <f>ROUND(L140*K140,3)</f>
        <v>0</v>
      </c>
      <c r="O140" s="263"/>
      <c r="P140" s="263"/>
      <c r="Q140" s="263"/>
      <c r="R140" s="138"/>
      <c r="T140" s="160" t="s">
        <v>5</v>
      </c>
      <c r="U140" s="44" t="s">
        <v>39</v>
      </c>
      <c r="V140" s="36"/>
      <c r="W140" s="177">
        <f>V140*K140</f>
        <v>0</v>
      </c>
      <c r="X140" s="177">
        <v>0</v>
      </c>
      <c r="Y140" s="177">
        <f>X140*K140</f>
        <v>0</v>
      </c>
      <c r="Z140" s="177">
        <v>0</v>
      </c>
      <c r="AA140" s="178">
        <f>Z140*K140</f>
        <v>0</v>
      </c>
      <c r="AR140" s="18" t="s">
        <v>175</v>
      </c>
      <c r="AT140" s="18" t="s">
        <v>162</v>
      </c>
      <c r="AU140" s="18" t="s">
        <v>77</v>
      </c>
      <c r="AY140" s="18" t="s">
        <v>170</v>
      </c>
      <c r="BE140" s="113">
        <f>IF(U140="základná",N140,0)</f>
        <v>0</v>
      </c>
      <c r="BF140" s="113">
        <f>IF(U140="znížená",N140,0)</f>
        <v>0</v>
      </c>
      <c r="BG140" s="113">
        <f>IF(U140="zákl. prenesená",N140,0)</f>
        <v>0</v>
      </c>
      <c r="BH140" s="113">
        <f>IF(U140="zníž. prenesená",N140,0)</f>
        <v>0</v>
      </c>
      <c r="BI140" s="113">
        <f>IF(U140="nulová",N140,0)</f>
        <v>0</v>
      </c>
      <c r="BJ140" s="18" t="s">
        <v>88</v>
      </c>
      <c r="BK140" s="155">
        <f>ROUND(L140*K140,3)</f>
        <v>0</v>
      </c>
      <c r="BL140" s="18" t="s">
        <v>175</v>
      </c>
      <c r="BM140" s="18" t="s">
        <v>600</v>
      </c>
    </row>
    <row r="141" spans="2:65" s="1" customFormat="1" ht="22.5" customHeight="1">
      <c r="B141" s="135"/>
      <c r="C141" s="174" t="s">
        <v>72</v>
      </c>
      <c r="D141" s="174" t="s">
        <v>162</v>
      </c>
      <c r="E141" s="175" t="s">
        <v>10</v>
      </c>
      <c r="F141" s="262" t="s">
        <v>1414</v>
      </c>
      <c r="G141" s="262"/>
      <c r="H141" s="262"/>
      <c r="I141" s="262"/>
      <c r="J141" s="176" t="s">
        <v>174</v>
      </c>
      <c r="K141" s="159">
        <v>4</v>
      </c>
      <c r="L141" s="249">
        <v>0</v>
      </c>
      <c r="M141" s="249"/>
      <c r="N141" s="263">
        <f>ROUND(L141*K141,3)</f>
        <v>0</v>
      </c>
      <c r="O141" s="263"/>
      <c r="P141" s="263"/>
      <c r="Q141" s="263"/>
      <c r="R141" s="138"/>
      <c r="T141" s="160" t="s">
        <v>5</v>
      </c>
      <c r="U141" s="44" t="s">
        <v>39</v>
      </c>
      <c r="V141" s="36"/>
      <c r="W141" s="177">
        <f>V141*K141</f>
        <v>0</v>
      </c>
      <c r="X141" s="177">
        <v>0</v>
      </c>
      <c r="Y141" s="177">
        <f>X141*K141</f>
        <v>0</v>
      </c>
      <c r="Z141" s="177">
        <v>0</v>
      </c>
      <c r="AA141" s="178">
        <f>Z141*K141</f>
        <v>0</v>
      </c>
      <c r="AR141" s="18" t="s">
        <v>175</v>
      </c>
      <c r="AT141" s="18" t="s">
        <v>162</v>
      </c>
      <c r="AU141" s="18" t="s">
        <v>77</v>
      </c>
      <c r="AY141" s="18" t="s">
        <v>170</v>
      </c>
      <c r="BE141" s="113">
        <f>IF(U141="základná",N141,0)</f>
        <v>0</v>
      </c>
      <c r="BF141" s="113">
        <f>IF(U141="znížená",N141,0)</f>
        <v>0</v>
      </c>
      <c r="BG141" s="113">
        <f>IF(U141="zákl. prenesená",N141,0)</f>
        <v>0</v>
      </c>
      <c r="BH141" s="113">
        <f>IF(U141="zníž. prenesená",N141,0)</f>
        <v>0</v>
      </c>
      <c r="BI141" s="113">
        <f>IF(U141="nulová",N141,0)</f>
        <v>0</v>
      </c>
      <c r="BJ141" s="18" t="s">
        <v>88</v>
      </c>
      <c r="BK141" s="155">
        <f>ROUND(L141*K141,3)</f>
        <v>0</v>
      </c>
      <c r="BL141" s="18" t="s">
        <v>175</v>
      </c>
      <c r="BM141" s="18" t="s">
        <v>631</v>
      </c>
    </row>
    <row r="142" spans="2:65" s="10" customFormat="1" ht="37.35" customHeight="1">
      <c r="B142" s="164"/>
      <c r="C142" s="165"/>
      <c r="D142" s="153" t="s">
        <v>1411</v>
      </c>
      <c r="E142" s="153"/>
      <c r="F142" s="153"/>
      <c r="G142" s="153"/>
      <c r="H142" s="153"/>
      <c r="I142" s="153"/>
      <c r="J142" s="153"/>
      <c r="K142" s="153"/>
      <c r="L142" s="153"/>
      <c r="M142" s="153"/>
      <c r="N142" s="271">
        <f>BK142</f>
        <v>0</v>
      </c>
      <c r="O142" s="272"/>
      <c r="P142" s="272"/>
      <c r="Q142" s="272"/>
      <c r="R142" s="166"/>
      <c r="T142" s="167"/>
      <c r="U142" s="165"/>
      <c r="V142" s="165"/>
      <c r="W142" s="168">
        <f>SUM(W143:W160)</f>
        <v>0</v>
      </c>
      <c r="X142" s="165"/>
      <c r="Y142" s="168">
        <f>SUM(Y143:Y160)</f>
        <v>0</v>
      </c>
      <c r="Z142" s="165"/>
      <c r="AA142" s="169">
        <f>SUM(AA143:AA160)</f>
        <v>0</v>
      </c>
      <c r="AR142" s="170" t="s">
        <v>77</v>
      </c>
      <c r="AT142" s="171" t="s">
        <v>71</v>
      </c>
      <c r="AU142" s="171" t="s">
        <v>72</v>
      </c>
      <c r="AY142" s="170" t="s">
        <v>170</v>
      </c>
      <c r="BK142" s="172">
        <f>SUM(BK143:BK160)</f>
        <v>0</v>
      </c>
    </row>
    <row r="143" spans="2:65" s="1" customFormat="1" ht="31.5" customHeight="1">
      <c r="B143" s="135"/>
      <c r="C143" s="174" t="s">
        <v>72</v>
      </c>
      <c r="D143" s="174" t="s">
        <v>162</v>
      </c>
      <c r="E143" s="175" t="s">
        <v>275</v>
      </c>
      <c r="F143" s="262" t="s">
        <v>1421</v>
      </c>
      <c r="G143" s="262"/>
      <c r="H143" s="262"/>
      <c r="I143" s="262"/>
      <c r="J143" s="176" t="s">
        <v>174</v>
      </c>
      <c r="K143" s="159">
        <v>1</v>
      </c>
      <c r="L143" s="249">
        <v>0</v>
      </c>
      <c r="M143" s="249"/>
      <c r="N143" s="263">
        <f t="shared" ref="N143:N160" si="5">ROUND(L143*K143,3)</f>
        <v>0</v>
      </c>
      <c r="O143" s="263"/>
      <c r="P143" s="263"/>
      <c r="Q143" s="263"/>
      <c r="R143" s="138"/>
      <c r="T143" s="160" t="s">
        <v>5</v>
      </c>
      <c r="U143" s="44" t="s">
        <v>39</v>
      </c>
      <c r="V143" s="36"/>
      <c r="W143" s="177">
        <f t="shared" ref="W143:W160" si="6">V143*K143</f>
        <v>0</v>
      </c>
      <c r="X143" s="177">
        <v>0</v>
      </c>
      <c r="Y143" s="177">
        <f t="shared" ref="Y143:Y160" si="7">X143*K143</f>
        <v>0</v>
      </c>
      <c r="Z143" s="177">
        <v>0</v>
      </c>
      <c r="AA143" s="178">
        <f t="shared" ref="AA143:AA160" si="8">Z143*K143</f>
        <v>0</v>
      </c>
      <c r="AR143" s="18" t="s">
        <v>175</v>
      </c>
      <c r="AT143" s="18" t="s">
        <v>162</v>
      </c>
      <c r="AU143" s="18" t="s">
        <v>77</v>
      </c>
      <c r="AY143" s="18" t="s">
        <v>170</v>
      </c>
      <c r="BE143" s="113">
        <f t="shared" ref="BE143:BE160" si="9">IF(U143="základná",N143,0)</f>
        <v>0</v>
      </c>
      <c r="BF143" s="113">
        <f t="shared" ref="BF143:BF160" si="10">IF(U143="znížená",N143,0)</f>
        <v>0</v>
      </c>
      <c r="BG143" s="113">
        <f t="shared" ref="BG143:BG160" si="11">IF(U143="zákl. prenesená",N143,0)</f>
        <v>0</v>
      </c>
      <c r="BH143" s="113">
        <f t="shared" ref="BH143:BH160" si="12">IF(U143="zníž. prenesená",N143,0)</f>
        <v>0</v>
      </c>
      <c r="BI143" s="113">
        <f t="shared" ref="BI143:BI160" si="13">IF(U143="nulová",N143,0)</f>
        <v>0</v>
      </c>
      <c r="BJ143" s="18" t="s">
        <v>88</v>
      </c>
      <c r="BK143" s="155">
        <f t="shared" ref="BK143:BK160" si="14">ROUND(L143*K143,3)</f>
        <v>0</v>
      </c>
      <c r="BL143" s="18" t="s">
        <v>175</v>
      </c>
      <c r="BM143" s="18" t="s">
        <v>296</v>
      </c>
    </row>
    <row r="144" spans="2:65" s="1" customFormat="1" ht="44.25" customHeight="1">
      <c r="B144" s="135"/>
      <c r="C144" s="174" t="s">
        <v>72</v>
      </c>
      <c r="D144" s="174" t="s">
        <v>162</v>
      </c>
      <c r="E144" s="175" t="s">
        <v>279</v>
      </c>
      <c r="F144" s="262" t="s">
        <v>1422</v>
      </c>
      <c r="G144" s="262"/>
      <c r="H144" s="262"/>
      <c r="I144" s="262"/>
      <c r="J144" s="176" t="s">
        <v>189</v>
      </c>
      <c r="K144" s="159">
        <v>0.27</v>
      </c>
      <c r="L144" s="249">
        <v>0</v>
      </c>
      <c r="M144" s="249"/>
      <c r="N144" s="263">
        <f t="shared" si="5"/>
        <v>0</v>
      </c>
      <c r="O144" s="263"/>
      <c r="P144" s="263"/>
      <c r="Q144" s="263"/>
      <c r="R144" s="138"/>
      <c r="T144" s="160" t="s">
        <v>5</v>
      </c>
      <c r="U144" s="44" t="s">
        <v>39</v>
      </c>
      <c r="V144" s="36"/>
      <c r="W144" s="177">
        <f t="shared" si="6"/>
        <v>0</v>
      </c>
      <c r="X144" s="177">
        <v>0</v>
      </c>
      <c r="Y144" s="177">
        <f t="shared" si="7"/>
        <v>0</v>
      </c>
      <c r="Z144" s="177">
        <v>0</v>
      </c>
      <c r="AA144" s="178">
        <f t="shared" si="8"/>
        <v>0</v>
      </c>
      <c r="AR144" s="18" t="s">
        <v>175</v>
      </c>
      <c r="AT144" s="18" t="s">
        <v>162</v>
      </c>
      <c r="AU144" s="18" t="s">
        <v>77</v>
      </c>
      <c r="AY144" s="18" t="s">
        <v>170</v>
      </c>
      <c r="BE144" s="113">
        <f t="shared" si="9"/>
        <v>0</v>
      </c>
      <c r="BF144" s="113">
        <f t="shared" si="10"/>
        <v>0</v>
      </c>
      <c r="BG144" s="113">
        <f t="shared" si="11"/>
        <v>0</v>
      </c>
      <c r="BH144" s="113">
        <f t="shared" si="12"/>
        <v>0</v>
      </c>
      <c r="BI144" s="113">
        <f t="shared" si="13"/>
        <v>0</v>
      </c>
      <c r="BJ144" s="18" t="s">
        <v>88</v>
      </c>
      <c r="BK144" s="155">
        <f t="shared" si="14"/>
        <v>0</v>
      </c>
      <c r="BL144" s="18" t="s">
        <v>175</v>
      </c>
      <c r="BM144" s="18" t="s">
        <v>675</v>
      </c>
    </row>
    <row r="145" spans="2:65" s="1" customFormat="1" ht="31.5" customHeight="1">
      <c r="B145" s="135"/>
      <c r="C145" s="174" t="s">
        <v>72</v>
      </c>
      <c r="D145" s="174" t="s">
        <v>162</v>
      </c>
      <c r="E145" s="175" t="s">
        <v>488</v>
      </c>
      <c r="F145" s="262" t="s">
        <v>1423</v>
      </c>
      <c r="G145" s="262"/>
      <c r="H145" s="262"/>
      <c r="I145" s="262"/>
      <c r="J145" s="176" t="s">
        <v>174</v>
      </c>
      <c r="K145" s="159">
        <v>1</v>
      </c>
      <c r="L145" s="249">
        <v>0</v>
      </c>
      <c r="M145" s="249"/>
      <c r="N145" s="263">
        <f t="shared" si="5"/>
        <v>0</v>
      </c>
      <c r="O145" s="263"/>
      <c r="P145" s="263"/>
      <c r="Q145" s="263"/>
      <c r="R145" s="138"/>
      <c r="T145" s="160" t="s">
        <v>5</v>
      </c>
      <c r="U145" s="44" t="s">
        <v>39</v>
      </c>
      <c r="V145" s="36"/>
      <c r="W145" s="177">
        <f t="shared" si="6"/>
        <v>0</v>
      </c>
      <c r="X145" s="177">
        <v>0</v>
      </c>
      <c r="Y145" s="177">
        <f t="shared" si="7"/>
        <v>0</v>
      </c>
      <c r="Z145" s="177">
        <v>0</v>
      </c>
      <c r="AA145" s="178">
        <f t="shared" si="8"/>
        <v>0</v>
      </c>
      <c r="AR145" s="18" t="s">
        <v>175</v>
      </c>
      <c r="AT145" s="18" t="s">
        <v>162</v>
      </c>
      <c r="AU145" s="18" t="s">
        <v>77</v>
      </c>
      <c r="AY145" s="18" t="s">
        <v>170</v>
      </c>
      <c r="BE145" s="113">
        <f t="shared" si="9"/>
        <v>0</v>
      </c>
      <c r="BF145" s="113">
        <f t="shared" si="10"/>
        <v>0</v>
      </c>
      <c r="BG145" s="113">
        <f t="shared" si="11"/>
        <v>0</v>
      </c>
      <c r="BH145" s="113">
        <f t="shared" si="12"/>
        <v>0</v>
      </c>
      <c r="BI145" s="113">
        <f t="shared" si="13"/>
        <v>0</v>
      </c>
      <c r="BJ145" s="18" t="s">
        <v>88</v>
      </c>
      <c r="BK145" s="155">
        <f t="shared" si="14"/>
        <v>0</v>
      </c>
      <c r="BL145" s="18" t="s">
        <v>175</v>
      </c>
      <c r="BM145" s="18" t="s">
        <v>312</v>
      </c>
    </row>
    <row r="146" spans="2:65" s="1" customFormat="1" ht="31.5" customHeight="1">
      <c r="B146" s="135"/>
      <c r="C146" s="174" t="s">
        <v>72</v>
      </c>
      <c r="D146" s="174" t="s">
        <v>162</v>
      </c>
      <c r="E146" s="175" t="s">
        <v>492</v>
      </c>
      <c r="F146" s="262" t="s">
        <v>1424</v>
      </c>
      <c r="G146" s="262"/>
      <c r="H146" s="262"/>
      <c r="I146" s="262"/>
      <c r="J146" s="176" t="s">
        <v>189</v>
      </c>
      <c r="K146" s="159">
        <v>0.25</v>
      </c>
      <c r="L146" s="249">
        <v>0</v>
      </c>
      <c r="M146" s="249"/>
      <c r="N146" s="263">
        <f t="shared" si="5"/>
        <v>0</v>
      </c>
      <c r="O146" s="263"/>
      <c r="P146" s="263"/>
      <c r="Q146" s="263"/>
      <c r="R146" s="138"/>
      <c r="T146" s="160" t="s">
        <v>5</v>
      </c>
      <c r="U146" s="44" t="s">
        <v>39</v>
      </c>
      <c r="V146" s="36"/>
      <c r="W146" s="177">
        <f t="shared" si="6"/>
        <v>0</v>
      </c>
      <c r="X146" s="177">
        <v>0</v>
      </c>
      <c r="Y146" s="177">
        <f t="shared" si="7"/>
        <v>0</v>
      </c>
      <c r="Z146" s="177">
        <v>0</v>
      </c>
      <c r="AA146" s="178">
        <f t="shared" si="8"/>
        <v>0</v>
      </c>
      <c r="AR146" s="18" t="s">
        <v>175</v>
      </c>
      <c r="AT146" s="18" t="s">
        <v>162</v>
      </c>
      <c r="AU146" s="18" t="s">
        <v>77</v>
      </c>
      <c r="AY146" s="18" t="s">
        <v>170</v>
      </c>
      <c r="BE146" s="113">
        <f t="shared" si="9"/>
        <v>0</v>
      </c>
      <c r="BF146" s="113">
        <f t="shared" si="10"/>
        <v>0</v>
      </c>
      <c r="BG146" s="113">
        <f t="shared" si="11"/>
        <v>0</v>
      </c>
      <c r="BH146" s="113">
        <f t="shared" si="12"/>
        <v>0</v>
      </c>
      <c r="BI146" s="113">
        <f t="shared" si="13"/>
        <v>0</v>
      </c>
      <c r="BJ146" s="18" t="s">
        <v>88</v>
      </c>
      <c r="BK146" s="155">
        <f t="shared" si="14"/>
        <v>0</v>
      </c>
      <c r="BL146" s="18" t="s">
        <v>175</v>
      </c>
      <c r="BM146" s="18" t="s">
        <v>682</v>
      </c>
    </row>
    <row r="147" spans="2:65" s="1" customFormat="1" ht="31.5" customHeight="1">
      <c r="B147" s="135"/>
      <c r="C147" s="174" t="s">
        <v>72</v>
      </c>
      <c r="D147" s="174" t="s">
        <v>162</v>
      </c>
      <c r="E147" s="175" t="s">
        <v>611</v>
      </c>
      <c r="F147" s="262" t="s">
        <v>1425</v>
      </c>
      <c r="G147" s="262"/>
      <c r="H147" s="262"/>
      <c r="I147" s="262"/>
      <c r="J147" s="176" t="s">
        <v>174</v>
      </c>
      <c r="K147" s="159">
        <v>1</v>
      </c>
      <c r="L147" s="249">
        <v>0</v>
      </c>
      <c r="M147" s="249"/>
      <c r="N147" s="263">
        <f t="shared" si="5"/>
        <v>0</v>
      </c>
      <c r="O147" s="263"/>
      <c r="P147" s="263"/>
      <c r="Q147" s="263"/>
      <c r="R147" s="138"/>
      <c r="T147" s="160" t="s">
        <v>5</v>
      </c>
      <c r="U147" s="44" t="s">
        <v>39</v>
      </c>
      <c r="V147" s="36"/>
      <c r="W147" s="177">
        <f t="shared" si="6"/>
        <v>0</v>
      </c>
      <c r="X147" s="177">
        <v>0</v>
      </c>
      <c r="Y147" s="177">
        <f t="shared" si="7"/>
        <v>0</v>
      </c>
      <c r="Z147" s="177">
        <v>0</v>
      </c>
      <c r="AA147" s="178">
        <f t="shared" si="8"/>
        <v>0</v>
      </c>
      <c r="AR147" s="18" t="s">
        <v>175</v>
      </c>
      <c r="AT147" s="18" t="s">
        <v>162</v>
      </c>
      <c r="AU147" s="18" t="s">
        <v>77</v>
      </c>
      <c r="AY147" s="18" t="s">
        <v>170</v>
      </c>
      <c r="BE147" s="113">
        <f t="shared" si="9"/>
        <v>0</v>
      </c>
      <c r="BF147" s="113">
        <f t="shared" si="10"/>
        <v>0</v>
      </c>
      <c r="BG147" s="113">
        <f t="shared" si="11"/>
        <v>0</v>
      </c>
      <c r="BH147" s="113">
        <f t="shared" si="12"/>
        <v>0</v>
      </c>
      <c r="BI147" s="113">
        <f t="shared" si="13"/>
        <v>0</v>
      </c>
      <c r="BJ147" s="18" t="s">
        <v>88</v>
      </c>
      <c r="BK147" s="155">
        <f t="shared" si="14"/>
        <v>0</v>
      </c>
      <c r="BL147" s="18" t="s">
        <v>175</v>
      </c>
      <c r="BM147" s="18" t="s">
        <v>496</v>
      </c>
    </row>
    <row r="148" spans="2:65" s="1" customFormat="1" ht="31.5" customHeight="1">
      <c r="B148" s="135"/>
      <c r="C148" s="174" t="s">
        <v>72</v>
      </c>
      <c r="D148" s="174" t="s">
        <v>162</v>
      </c>
      <c r="E148" s="175" t="s">
        <v>615</v>
      </c>
      <c r="F148" s="262" t="s">
        <v>1426</v>
      </c>
      <c r="G148" s="262"/>
      <c r="H148" s="262"/>
      <c r="I148" s="262"/>
      <c r="J148" s="176" t="s">
        <v>189</v>
      </c>
      <c r="K148" s="159">
        <v>0.25</v>
      </c>
      <c r="L148" s="249">
        <v>0</v>
      </c>
      <c r="M148" s="249"/>
      <c r="N148" s="263">
        <f t="shared" si="5"/>
        <v>0</v>
      </c>
      <c r="O148" s="263"/>
      <c r="P148" s="263"/>
      <c r="Q148" s="263"/>
      <c r="R148" s="138"/>
      <c r="T148" s="160" t="s">
        <v>5</v>
      </c>
      <c r="U148" s="44" t="s">
        <v>39</v>
      </c>
      <c r="V148" s="36"/>
      <c r="W148" s="177">
        <f t="shared" si="6"/>
        <v>0</v>
      </c>
      <c r="X148" s="177">
        <v>0</v>
      </c>
      <c r="Y148" s="177">
        <f t="shared" si="7"/>
        <v>0</v>
      </c>
      <c r="Z148" s="177">
        <v>0</v>
      </c>
      <c r="AA148" s="178">
        <f t="shared" si="8"/>
        <v>0</v>
      </c>
      <c r="AR148" s="18" t="s">
        <v>175</v>
      </c>
      <c r="AT148" s="18" t="s">
        <v>162</v>
      </c>
      <c r="AU148" s="18" t="s">
        <v>77</v>
      </c>
      <c r="AY148" s="18" t="s">
        <v>170</v>
      </c>
      <c r="BE148" s="113">
        <f t="shared" si="9"/>
        <v>0</v>
      </c>
      <c r="BF148" s="113">
        <f t="shared" si="10"/>
        <v>0</v>
      </c>
      <c r="BG148" s="113">
        <f t="shared" si="11"/>
        <v>0</v>
      </c>
      <c r="BH148" s="113">
        <f t="shared" si="12"/>
        <v>0</v>
      </c>
      <c r="BI148" s="113">
        <f t="shared" si="13"/>
        <v>0</v>
      </c>
      <c r="BJ148" s="18" t="s">
        <v>88</v>
      </c>
      <c r="BK148" s="155">
        <f t="shared" si="14"/>
        <v>0</v>
      </c>
      <c r="BL148" s="18" t="s">
        <v>175</v>
      </c>
      <c r="BM148" s="18" t="s">
        <v>389</v>
      </c>
    </row>
    <row r="149" spans="2:65" s="1" customFormat="1" ht="31.5" customHeight="1">
      <c r="B149" s="135"/>
      <c r="C149" s="174" t="s">
        <v>72</v>
      </c>
      <c r="D149" s="174" t="s">
        <v>162</v>
      </c>
      <c r="E149" s="175" t="s">
        <v>539</v>
      </c>
      <c r="F149" s="262" t="s">
        <v>1427</v>
      </c>
      <c r="G149" s="262"/>
      <c r="H149" s="262"/>
      <c r="I149" s="262"/>
      <c r="J149" s="176" t="s">
        <v>174</v>
      </c>
      <c r="K149" s="159">
        <v>1</v>
      </c>
      <c r="L149" s="249">
        <v>0</v>
      </c>
      <c r="M149" s="249"/>
      <c r="N149" s="263">
        <f t="shared" si="5"/>
        <v>0</v>
      </c>
      <c r="O149" s="263"/>
      <c r="P149" s="263"/>
      <c r="Q149" s="263"/>
      <c r="R149" s="138"/>
      <c r="T149" s="160" t="s">
        <v>5</v>
      </c>
      <c r="U149" s="44" t="s">
        <v>39</v>
      </c>
      <c r="V149" s="36"/>
      <c r="W149" s="177">
        <f t="shared" si="6"/>
        <v>0</v>
      </c>
      <c r="X149" s="177">
        <v>0</v>
      </c>
      <c r="Y149" s="177">
        <f t="shared" si="7"/>
        <v>0</v>
      </c>
      <c r="Z149" s="177">
        <v>0</v>
      </c>
      <c r="AA149" s="178">
        <f t="shared" si="8"/>
        <v>0</v>
      </c>
      <c r="AR149" s="18" t="s">
        <v>175</v>
      </c>
      <c r="AT149" s="18" t="s">
        <v>162</v>
      </c>
      <c r="AU149" s="18" t="s">
        <v>77</v>
      </c>
      <c r="AY149" s="18" t="s">
        <v>170</v>
      </c>
      <c r="BE149" s="113">
        <f t="shared" si="9"/>
        <v>0</v>
      </c>
      <c r="BF149" s="113">
        <f t="shared" si="10"/>
        <v>0</v>
      </c>
      <c r="BG149" s="113">
        <f t="shared" si="11"/>
        <v>0</v>
      </c>
      <c r="BH149" s="113">
        <f t="shared" si="12"/>
        <v>0</v>
      </c>
      <c r="BI149" s="113">
        <f t="shared" si="13"/>
        <v>0</v>
      </c>
      <c r="BJ149" s="18" t="s">
        <v>88</v>
      </c>
      <c r="BK149" s="155">
        <f t="shared" si="14"/>
        <v>0</v>
      </c>
      <c r="BL149" s="18" t="s">
        <v>175</v>
      </c>
      <c r="BM149" s="18" t="s">
        <v>458</v>
      </c>
    </row>
    <row r="150" spans="2:65" s="1" customFormat="1" ht="31.5" customHeight="1">
      <c r="B150" s="135"/>
      <c r="C150" s="174" t="s">
        <v>72</v>
      </c>
      <c r="D150" s="174" t="s">
        <v>162</v>
      </c>
      <c r="E150" s="175" t="s">
        <v>523</v>
      </c>
      <c r="F150" s="262" t="s">
        <v>1428</v>
      </c>
      <c r="G150" s="262"/>
      <c r="H150" s="262"/>
      <c r="I150" s="262"/>
      <c r="J150" s="176" t="s">
        <v>189</v>
      </c>
      <c r="K150" s="159">
        <v>0.45</v>
      </c>
      <c r="L150" s="249">
        <v>0</v>
      </c>
      <c r="M150" s="249"/>
      <c r="N150" s="263">
        <f t="shared" si="5"/>
        <v>0</v>
      </c>
      <c r="O150" s="263"/>
      <c r="P150" s="263"/>
      <c r="Q150" s="263"/>
      <c r="R150" s="138"/>
      <c r="T150" s="160" t="s">
        <v>5</v>
      </c>
      <c r="U150" s="44" t="s">
        <v>39</v>
      </c>
      <c r="V150" s="36"/>
      <c r="W150" s="177">
        <f t="shared" si="6"/>
        <v>0</v>
      </c>
      <c r="X150" s="177">
        <v>0</v>
      </c>
      <c r="Y150" s="177">
        <f t="shared" si="7"/>
        <v>0</v>
      </c>
      <c r="Z150" s="177">
        <v>0</v>
      </c>
      <c r="AA150" s="178">
        <f t="shared" si="8"/>
        <v>0</v>
      </c>
      <c r="AR150" s="18" t="s">
        <v>175</v>
      </c>
      <c r="AT150" s="18" t="s">
        <v>162</v>
      </c>
      <c r="AU150" s="18" t="s">
        <v>77</v>
      </c>
      <c r="AY150" s="18" t="s">
        <v>170</v>
      </c>
      <c r="BE150" s="113">
        <f t="shared" si="9"/>
        <v>0</v>
      </c>
      <c r="BF150" s="113">
        <f t="shared" si="10"/>
        <v>0</v>
      </c>
      <c r="BG150" s="113">
        <f t="shared" si="11"/>
        <v>0</v>
      </c>
      <c r="BH150" s="113">
        <f t="shared" si="12"/>
        <v>0</v>
      </c>
      <c r="BI150" s="113">
        <f t="shared" si="13"/>
        <v>0</v>
      </c>
      <c r="BJ150" s="18" t="s">
        <v>88</v>
      </c>
      <c r="BK150" s="155">
        <f t="shared" si="14"/>
        <v>0</v>
      </c>
      <c r="BL150" s="18" t="s">
        <v>175</v>
      </c>
      <c r="BM150" s="18" t="s">
        <v>515</v>
      </c>
    </row>
    <row r="151" spans="2:65" s="1" customFormat="1" ht="31.5" customHeight="1">
      <c r="B151" s="135"/>
      <c r="C151" s="174" t="s">
        <v>72</v>
      </c>
      <c r="D151" s="174" t="s">
        <v>162</v>
      </c>
      <c r="E151" s="175" t="s">
        <v>519</v>
      </c>
      <c r="F151" s="262" t="s">
        <v>1429</v>
      </c>
      <c r="G151" s="262"/>
      <c r="H151" s="262"/>
      <c r="I151" s="262"/>
      <c r="J151" s="176" t="s">
        <v>189</v>
      </c>
      <c r="K151" s="159">
        <v>0.13</v>
      </c>
      <c r="L151" s="249">
        <v>0</v>
      </c>
      <c r="M151" s="249"/>
      <c r="N151" s="263">
        <f t="shared" si="5"/>
        <v>0</v>
      </c>
      <c r="O151" s="263"/>
      <c r="P151" s="263"/>
      <c r="Q151" s="263"/>
      <c r="R151" s="138"/>
      <c r="T151" s="160" t="s">
        <v>5</v>
      </c>
      <c r="U151" s="44" t="s">
        <v>39</v>
      </c>
      <c r="V151" s="36"/>
      <c r="W151" s="177">
        <f t="shared" si="6"/>
        <v>0</v>
      </c>
      <c r="X151" s="177">
        <v>0</v>
      </c>
      <c r="Y151" s="177">
        <f t="shared" si="7"/>
        <v>0</v>
      </c>
      <c r="Z151" s="177">
        <v>0</v>
      </c>
      <c r="AA151" s="178">
        <f t="shared" si="8"/>
        <v>0</v>
      </c>
      <c r="AR151" s="18" t="s">
        <v>175</v>
      </c>
      <c r="AT151" s="18" t="s">
        <v>162</v>
      </c>
      <c r="AU151" s="18" t="s">
        <v>77</v>
      </c>
      <c r="AY151" s="18" t="s">
        <v>170</v>
      </c>
      <c r="BE151" s="113">
        <f t="shared" si="9"/>
        <v>0</v>
      </c>
      <c r="BF151" s="113">
        <f t="shared" si="10"/>
        <v>0</v>
      </c>
      <c r="BG151" s="113">
        <f t="shared" si="11"/>
        <v>0</v>
      </c>
      <c r="BH151" s="113">
        <f t="shared" si="12"/>
        <v>0</v>
      </c>
      <c r="BI151" s="113">
        <f t="shared" si="13"/>
        <v>0</v>
      </c>
      <c r="BJ151" s="18" t="s">
        <v>88</v>
      </c>
      <c r="BK151" s="155">
        <f t="shared" si="14"/>
        <v>0</v>
      </c>
      <c r="BL151" s="18" t="s">
        <v>175</v>
      </c>
      <c r="BM151" s="18" t="s">
        <v>508</v>
      </c>
    </row>
    <row r="152" spans="2:65" s="1" customFormat="1" ht="31.5" customHeight="1">
      <c r="B152" s="135"/>
      <c r="C152" s="174" t="s">
        <v>72</v>
      </c>
      <c r="D152" s="174" t="s">
        <v>162</v>
      </c>
      <c r="E152" s="175" t="s">
        <v>533</v>
      </c>
      <c r="F152" s="262" t="s">
        <v>1430</v>
      </c>
      <c r="G152" s="262"/>
      <c r="H152" s="262"/>
      <c r="I152" s="262"/>
      <c r="J152" s="176" t="s">
        <v>189</v>
      </c>
      <c r="K152" s="159">
        <v>0.11</v>
      </c>
      <c r="L152" s="249">
        <v>0</v>
      </c>
      <c r="M152" s="249"/>
      <c r="N152" s="263">
        <f t="shared" si="5"/>
        <v>0</v>
      </c>
      <c r="O152" s="263"/>
      <c r="P152" s="263"/>
      <c r="Q152" s="263"/>
      <c r="R152" s="138"/>
      <c r="T152" s="160" t="s">
        <v>5</v>
      </c>
      <c r="U152" s="44" t="s">
        <v>39</v>
      </c>
      <c r="V152" s="36"/>
      <c r="W152" s="177">
        <f t="shared" si="6"/>
        <v>0</v>
      </c>
      <c r="X152" s="177">
        <v>0</v>
      </c>
      <c r="Y152" s="177">
        <f t="shared" si="7"/>
        <v>0</v>
      </c>
      <c r="Z152" s="177">
        <v>0</v>
      </c>
      <c r="AA152" s="178">
        <f t="shared" si="8"/>
        <v>0</v>
      </c>
      <c r="AR152" s="18" t="s">
        <v>175</v>
      </c>
      <c r="AT152" s="18" t="s">
        <v>162</v>
      </c>
      <c r="AU152" s="18" t="s">
        <v>77</v>
      </c>
      <c r="AY152" s="18" t="s">
        <v>170</v>
      </c>
      <c r="BE152" s="113">
        <f t="shared" si="9"/>
        <v>0</v>
      </c>
      <c r="BF152" s="113">
        <f t="shared" si="10"/>
        <v>0</v>
      </c>
      <c r="BG152" s="113">
        <f t="shared" si="11"/>
        <v>0</v>
      </c>
      <c r="BH152" s="113">
        <f t="shared" si="12"/>
        <v>0</v>
      </c>
      <c r="BI152" s="113">
        <f t="shared" si="13"/>
        <v>0</v>
      </c>
      <c r="BJ152" s="18" t="s">
        <v>88</v>
      </c>
      <c r="BK152" s="155">
        <f t="shared" si="14"/>
        <v>0</v>
      </c>
      <c r="BL152" s="18" t="s">
        <v>175</v>
      </c>
      <c r="BM152" s="18" t="s">
        <v>547</v>
      </c>
    </row>
    <row r="153" spans="2:65" s="1" customFormat="1" ht="31.5" customHeight="1">
      <c r="B153" s="135"/>
      <c r="C153" s="174" t="s">
        <v>72</v>
      </c>
      <c r="D153" s="174" t="s">
        <v>162</v>
      </c>
      <c r="E153" s="175" t="s">
        <v>537</v>
      </c>
      <c r="F153" s="262" t="s">
        <v>1431</v>
      </c>
      <c r="G153" s="262"/>
      <c r="H153" s="262"/>
      <c r="I153" s="262"/>
      <c r="J153" s="176" t="s">
        <v>174</v>
      </c>
      <c r="K153" s="159">
        <v>1</v>
      </c>
      <c r="L153" s="249">
        <v>0</v>
      </c>
      <c r="M153" s="249"/>
      <c r="N153" s="263">
        <f t="shared" si="5"/>
        <v>0</v>
      </c>
      <c r="O153" s="263"/>
      <c r="P153" s="263"/>
      <c r="Q153" s="263"/>
      <c r="R153" s="138"/>
      <c r="T153" s="160" t="s">
        <v>5</v>
      </c>
      <c r="U153" s="44" t="s">
        <v>39</v>
      </c>
      <c r="V153" s="36"/>
      <c r="W153" s="177">
        <f t="shared" si="6"/>
        <v>0</v>
      </c>
      <c r="X153" s="177">
        <v>0</v>
      </c>
      <c r="Y153" s="177">
        <f t="shared" si="7"/>
        <v>0</v>
      </c>
      <c r="Z153" s="177">
        <v>0</v>
      </c>
      <c r="AA153" s="178">
        <f t="shared" si="8"/>
        <v>0</v>
      </c>
      <c r="AR153" s="18" t="s">
        <v>175</v>
      </c>
      <c r="AT153" s="18" t="s">
        <v>162</v>
      </c>
      <c r="AU153" s="18" t="s">
        <v>77</v>
      </c>
      <c r="AY153" s="18" t="s">
        <v>170</v>
      </c>
      <c r="BE153" s="113">
        <f t="shared" si="9"/>
        <v>0</v>
      </c>
      <c r="BF153" s="113">
        <f t="shared" si="10"/>
        <v>0</v>
      </c>
      <c r="BG153" s="113">
        <f t="shared" si="11"/>
        <v>0</v>
      </c>
      <c r="BH153" s="113">
        <f t="shared" si="12"/>
        <v>0</v>
      </c>
      <c r="BI153" s="113">
        <f t="shared" si="13"/>
        <v>0</v>
      </c>
      <c r="BJ153" s="18" t="s">
        <v>88</v>
      </c>
      <c r="BK153" s="155">
        <f t="shared" si="14"/>
        <v>0</v>
      </c>
      <c r="BL153" s="18" t="s">
        <v>175</v>
      </c>
      <c r="BM153" s="18" t="s">
        <v>292</v>
      </c>
    </row>
    <row r="154" spans="2:65" s="1" customFormat="1" ht="44.25" customHeight="1">
      <c r="B154" s="135"/>
      <c r="C154" s="174" t="s">
        <v>72</v>
      </c>
      <c r="D154" s="174" t="s">
        <v>162</v>
      </c>
      <c r="E154" s="175" t="s">
        <v>562</v>
      </c>
      <c r="F154" s="262" t="s">
        <v>1432</v>
      </c>
      <c r="G154" s="262"/>
      <c r="H154" s="262"/>
      <c r="I154" s="262"/>
      <c r="J154" s="176" t="s">
        <v>189</v>
      </c>
      <c r="K154" s="159">
        <v>0.17</v>
      </c>
      <c r="L154" s="249">
        <v>0</v>
      </c>
      <c r="M154" s="249"/>
      <c r="N154" s="263">
        <f t="shared" si="5"/>
        <v>0</v>
      </c>
      <c r="O154" s="263"/>
      <c r="P154" s="263"/>
      <c r="Q154" s="263"/>
      <c r="R154" s="138"/>
      <c r="T154" s="160" t="s">
        <v>5</v>
      </c>
      <c r="U154" s="44" t="s">
        <v>39</v>
      </c>
      <c r="V154" s="36"/>
      <c r="W154" s="177">
        <f t="shared" si="6"/>
        <v>0</v>
      </c>
      <c r="X154" s="177">
        <v>0</v>
      </c>
      <c r="Y154" s="177">
        <f t="shared" si="7"/>
        <v>0</v>
      </c>
      <c r="Z154" s="177">
        <v>0</v>
      </c>
      <c r="AA154" s="178">
        <f t="shared" si="8"/>
        <v>0</v>
      </c>
      <c r="AR154" s="18" t="s">
        <v>175</v>
      </c>
      <c r="AT154" s="18" t="s">
        <v>162</v>
      </c>
      <c r="AU154" s="18" t="s">
        <v>77</v>
      </c>
      <c r="AY154" s="18" t="s">
        <v>170</v>
      </c>
      <c r="BE154" s="113">
        <f t="shared" si="9"/>
        <v>0</v>
      </c>
      <c r="BF154" s="113">
        <f t="shared" si="10"/>
        <v>0</v>
      </c>
      <c r="BG154" s="113">
        <f t="shared" si="11"/>
        <v>0</v>
      </c>
      <c r="BH154" s="113">
        <f t="shared" si="12"/>
        <v>0</v>
      </c>
      <c r="BI154" s="113">
        <f t="shared" si="13"/>
        <v>0</v>
      </c>
      <c r="BJ154" s="18" t="s">
        <v>88</v>
      </c>
      <c r="BK154" s="155">
        <f t="shared" si="14"/>
        <v>0</v>
      </c>
      <c r="BL154" s="18" t="s">
        <v>175</v>
      </c>
      <c r="BM154" s="18" t="s">
        <v>373</v>
      </c>
    </row>
    <row r="155" spans="2:65" s="1" customFormat="1" ht="44.25" customHeight="1">
      <c r="B155" s="135"/>
      <c r="C155" s="174" t="s">
        <v>72</v>
      </c>
      <c r="D155" s="174" t="s">
        <v>162</v>
      </c>
      <c r="E155" s="175" t="s">
        <v>592</v>
      </c>
      <c r="F155" s="262" t="s">
        <v>1433</v>
      </c>
      <c r="G155" s="262"/>
      <c r="H155" s="262"/>
      <c r="I155" s="262"/>
      <c r="J155" s="176" t="s">
        <v>189</v>
      </c>
      <c r="K155" s="159">
        <v>0.95</v>
      </c>
      <c r="L155" s="249">
        <v>0</v>
      </c>
      <c r="M155" s="249"/>
      <c r="N155" s="263">
        <f t="shared" si="5"/>
        <v>0</v>
      </c>
      <c r="O155" s="263"/>
      <c r="P155" s="263"/>
      <c r="Q155" s="263"/>
      <c r="R155" s="138"/>
      <c r="T155" s="160" t="s">
        <v>5</v>
      </c>
      <c r="U155" s="44" t="s">
        <v>39</v>
      </c>
      <c r="V155" s="36"/>
      <c r="W155" s="177">
        <f t="shared" si="6"/>
        <v>0</v>
      </c>
      <c r="X155" s="177">
        <v>0</v>
      </c>
      <c r="Y155" s="177">
        <f t="shared" si="7"/>
        <v>0</v>
      </c>
      <c r="Z155" s="177">
        <v>0</v>
      </c>
      <c r="AA155" s="178">
        <f t="shared" si="8"/>
        <v>0</v>
      </c>
      <c r="AR155" s="18" t="s">
        <v>175</v>
      </c>
      <c r="AT155" s="18" t="s">
        <v>162</v>
      </c>
      <c r="AU155" s="18" t="s">
        <v>77</v>
      </c>
      <c r="AY155" s="18" t="s">
        <v>170</v>
      </c>
      <c r="BE155" s="113">
        <f t="shared" si="9"/>
        <v>0</v>
      </c>
      <c r="BF155" s="113">
        <f t="shared" si="10"/>
        <v>0</v>
      </c>
      <c r="BG155" s="113">
        <f t="shared" si="11"/>
        <v>0</v>
      </c>
      <c r="BH155" s="113">
        <f t="shared" si="12"/>
        <v>0</v>
      </c>
      <c r="BI155" s="113">
        <f t="shared" si="13"/>
        <v>0</v>
      </c>
      <c r="BJ155" s="18" t="s">
        <v>88</v>
      </c>
      <c r="BK155" s="155">
        <f t="shared" si="14"/>
        <v>0</v>
      </c>
      <c r="BL155" s="18" t="s">
        <v>175</v>
      </c>
      <c r="BM155" s="18" t="s">
        <v>381</v>
      </c>
    </row>
    <row r="156" spans="2:65" s="1" customFormat="1" ht="31.5" customHeight="1">
      <c r="B156" s="135"/>
      <c r="C156" s="174" t="s">
        <v>72</v>
      </c>
      <c r="D156" s="174" t="s">
        <v>162</v>
      </c>
      <c r="E156" s="175" t="s">
        <v>284</v>
      </c>
      <c r="F156" s="262" t="s">
        <v>1434</v>
      </c>
      <c r="G156" s="262"/>
      <c r="H156" s="262"/>
      <c r="I156" s="262"/>
      <c r="J156" s="176" t="s">
        <v>189</v>
      </c>
      <c r="K156" s="159">
        <v>0.25</v>
      </c>
      <c r="L156" s="249">
        <v>0</v>
      </c>
      <c r="M156" s="249"/>
      <c r="N156" s="263">
        <f t="shared" si="5"/>
        <v>0</v>
      </c>
      <c r="O156" s="263"/>
      <c r="P156" s="263"/>
      <c r="Q156" s="263"/>
      <c r="R156" s="138"/>
      <c r="T156" s="160" t="s">
        <v>5</v>
      </c>
      <c r="U156" s="44" t="s">
        <v>39</v>
      </c>
      <c r="V156" s="36"/>
      <c r="W156" s="177">
        <f t="shared" si="6"/>
        <v>0</v>
      </c>
      <c r="X156" s="177">
        <v>0</v>
      </c>
      <c r="Y156" s="177">
        <f t="shared" si="7"/>
        <v>0</v>
      </c>
      <c r="Z156" s="177">
        <v>0</v>
      </c>
      <c r="AA156" s="178">
        <f t="shared" si="8"/>
        <v>0</v>
      </c>
      <c r="AR156" s="18" t="s">
        <v>175</v>
      </c>
      <c r="AT156" s="18" t="s">
        <v>162</v>
      </c>
      <c r="AU156" s="18" t="s">
        <v>77</v>
      </c>
      <c r="AY156" s="18" t="s">
        <v>170</v>
      </c>
      <c r="BE156" s="113">
        <f t="shared" si="9"/>
        <v>0</v>
      </c>
      <c r="BF156" s="113">
        <f t="shared" si="10"/>
        <v>0</v>
      </c>
      <c r="BG156" s="113">
        <f t="shared" si="11"/>
        <v>0</v>
      </c>
      <c r="BH156" s="113">
        <f t="shared" si="12"/>
        <v>0</v>
      </c>
      <c r="BI156" s="113">
        <f t="shared" si="13"/>
        <v>0</v>
      </c>
      <c r="BJ156" s="18" t="s">
        <v>88</v>
      </c>
      <c r="BK156" s="155">
        <f t="shared" si="14"/>
        <v>0</v>
      </c>
      <c r="BL156" s="18" t="s">
        <v>175</v>
      </c>
      <c r="BM156" s="18" t="s">
        <v>401</v>
      </c>
    </row>
    <row r="157" spans="2:65" s="1" customFormat="1" ht="31.5" customHeight="1">
      <c r="B157" s="135"/>
      <c r="C157" s="174" t="s">
        <v>72</v>
      </c>
      <c r="D157" s="174" t="s">
        <v>162</v>
      </c>
      <c r="E157" s="175" t="s">
        <v>581</v>
      </c>
      <c r="F157" s="262" t="s">
        <v>1435</v>
      </c>
      <c r="G157" s="262"/>
      <c r="H157" s="262"/>
      <c r="I157" s="262"/>
      <c r="J157" s="176" t="s">
        <v>174</v>
      </c>
      <c r="K157" s="159">
        <v>1</v>
      </c>
      <c r="L157" s="249">
        <v>0</v>
      </c>
      <c r="M157" s="249"/>
      <c r="N157" s="263">
        <f t="shared" si="5"/>
        <v>0</v>
      </c>
      <c r="O157" s="263"/>
      <c r="P157" s="263"/>
      <c r="Q157" s="263"/>
      <c r="R157" s="138"/>
      <c r="T157" s="160" t="s">
        <v>5</v>
      </c>
      <c r="U157" s="44" t="s">
        <v>39</v>
      </c>
      <c r="V157" s="36"/>
      <c r="W157" s="177">
        <f t="shared" si="6"/>
        <v>0</v>
      </c>
      <c r="X157" s="177">
        <v>0</v>
      </c>
      <c r="Y157" s="177">
        <f t="shared" si="7"/>
        <v>0</v>
      </c>
      <c r="Z157" s="177">
        <v>0</v>
      </c>
      <c r="AA157" s="178">
        <f t="shared" si="8"/>
        <v>0</v>
      </c>
      <c r="AR157" s="18" t="s">
        <v>175</v>
      </c>
      <c r="AT157" s="18" t="s">
        <v>162</v>
      </c>
      <c r="AU157" s="18" t="s">
        <v>77</v>
      </c>
      <c r="AY157" s="18" t="s">
        <v>170</v>
      </c>
      <c r="BE157" s="113">
        <f t="shared" si="9"/>
        <v>0</v>
      </c>
      <c r="BF157" s="113">
        <f t="shared" si="10"/>
        <v>0</v>
      </c>
      <c r="BG157" s="113">
        <f t="shared" si="11"/>
        <v>0</v>
      </c>
      <c r="BH157" s="113">
        <f t="shared" si="12"/>
        <v>0</v>
      </c>
      <c r="BI157" s="113">
        <f t="shared" si="13"/>
        <v>0</v>
      </c>
      <c r="BJ157" s="18" t="s">
        <v>88</v>
      </c>
      <c r="BK157" s="155">
        <f t="shared" si="14"/>
        <v>0</v>
      </c>
      <c r="BL157" s="18" t="s">
        <v>175</v>
      </c>
      <c r="BM157" s="18" t="s">
        <v>324</v>
      </c>
    </row>
    <row r="158" spans="2:65" s="1" customFormat="1" ht="31.5" customHeight="1">
      <c r="B158" s="135"/>
      <c r="C158" s="174" t="s">
        <v>72</v>
      </c>
      <c r="D158" s="174" t="s">
        <v>162</v>
      </c>
      <c r="E158" s="175" t="s">
        <v>585</v>
      </c>
      <c r="F158" s="262" t="s">
        <v>1436</v>
      </c>
      <c r="G158" s="262"/>
      <c r="H158" s="262"/>
      <c r="I158" s="262"/>
      <c r="J158" s="176" t="s">
        <v>189</v>
      </c>
      <c r="K158" s="159">
        <v>0.7</v>
      </c>
      <c r="L158" s="249">
        <v>0</v>
      </c>
      <c r="M158" s="249"/>
      <c r="N158" s="263">
        <f t="shared" si="5"/>
        <v>0</v>
      </c>
      <c r="O158" s="263"/>
      <c r="P158" s="263"/>
      <c r="Q158" s="263"/>
      <c r="R158" s="138"/>
      <c r="T158" s="160" t="s">
        <v>5</v>
      </c>
      <c r="U158" s="44" t="s">
        <v>39</v>
      </c>
      <c r="V158" s="36"/>
      <c r="W158" s="177">
        <f t="shared" si="6"/>
        <v>0</v>
      </c>
      <c r="X158" s="177">
        <v>0</v>
      </c>
      <c r="Y158" s="177">
        <f t="shared" si="7"/>
        <v>0</v>
      </c>
      <c r="Z158" s="177">
        <v>0</v>
      </c>
      <c r="AA158" s="178">
        <f t="shared" si="8"/>
        <v>0</v>
      </c>
      <c r="AR158" s="18" t="s">
        <v>175</v>
      </c>
      <c r="AT158" s="18" t="s">
        <v>162</v>
      </c>
      <c r="AU158" s="18" t="s">
        <v>77</v>
      </c>
      <c r="AY158" s="18" t="s">
        <v>170</v>
      </c>
      <c r="BE158" s="113">
        <f t="shared" si="9"/>
        <v>0</v>
      </c>
      <c r="BF158" s="113">
        <f t="shared" si="10"/>
        <v>0</v>
      </c>
      <c r="BG158" s="113">
        <f t="shared" si="11"/>
        <v>0</v>
      </c>
      <c r="BH158" s="113">
        <f t="shared" si="12"/>
        <v>0</v>
      </c>
      <c r="BI158" s="113">
        <f t="shared" si="13"/>
        <v>0</v>
      </c>
      <c r="BJ158" s="18" t="s">
        <v>88</v>
      </c>
      <c r="BK158" s="155">
        <f t="shared" si="14"/>
        <v>0</v>
      </c>
      <c r="BL158" s="18" t="s">
        <v>175</v>
      </c>
      <c r="BM158" s="18" t="s">
        <v>336</v>
      </c>
    </row>
    <row r="159" spans="2:65" s="1" customFormat="1" ht="31.5" customHeight="1">
      <c r="B159" s="135"/>
      <c r="C159" s="174" t="s">
        <v>72</v>
      </c>
      <c r="D159" s="174" t="s">
        <v>162</v>
      </c>
      <c r="E159" s="175" t="s">
        <v>596</v>
      </c>
      <c r="F159" s="262" t="s">
        <v>1437</v>
      </c>
      <c r="G159" s="262"/>
      <c r="H159" s="262"/>
      <c r="I159" s="262"/>
      <c r="J159" s="176" t="s">
        <v>174</v>
      </c>
      <c r="K159" s="159">
        <v>1</v>
      </c>
      <c r="L159" s="249">
        <v>0</v>
      </c>
      <c r="M159" s="249"/>
      <c r="N159" s="263">
        <f t="shared" si="5"/>
        <v>0</v>
      </c>
      <c r="O159" s="263"/>
      <c r="P159" s="263"/>
      <c r="Q159" s="263"/>
      <c r="R159" s="138"/>
      <c r="T159" s="160" t="s">
        <v>5</v>
      </c>
      <c r="U159" s="44" t="s">
        <v>39</v>
      </c>
      <c r="V159" s="36"/>
      <c r="W159" s="177">
        <f t="shared" si="6"/>
        <v>0</v>
      </c>
      <c r="X159" s="177">
        <v>0</v>
      </c>
      <c r="Y159" s="177">
        <f t="shared" si="7"/>
        <v>0</v>
      </c>
      <c r="Z159" s="177">
        <v>0</v>
      </c>
      <c r="AA159" s="178">
        <f t="shared" si="8"/>
        <v>0</v>
      </c>
      <c r="AR159" s="18" t="s">
        <v>175</v>
      </c>
      <c r="AT159" s="18" t="s">
        <v>162</v>
      </c>
      <c r="AU159" s="18" t="s">
        <v>77</v>
      </c>
      <c r="AY159" s="18" t="s">
        <v>170</v>
      </c>
      <c r="BE159" s="113">
        <f t="shared" si="9"/>
        <v>0</v>
      </c>
      <c r="BF159" s="113">
        <f t="shared" si="10"/>
        <v>0</v>
      </c>
      <c r="BG159" s="113">
        <f t="shared" si="11"/>
        <v>0</v>
      </c>
      <c r="BH159" s="113">
        <f t="shared" si="12"/>
        <v>0</v>
      </c>
      <c r="BI159" s="113">
        <f t="shared" si="13"/>
        <v>0</v>
      </c>
      <c r="BJ159" s="18" t="s">
        <v>88</v>
      </c>
      <c r="BK159" s="155">
        <f t="shared" si="14"/>
        <v>0</v>
      </c>
      <c r="BL159" s="18" t="s">
        <v>175</v>
      </c>
      <c r="BM159" s="18" t="s">
        <v>340</v>
      </c>
    </row>
    <row r="160" spans="2:65" s="1" customFormat="1" ht="44.25" customHeight="1">
      <c r="B160" s="135"/>
      <c r="C160" s="174" t="s">
        <v>72</v>
      </c>
      <c r="D160" s="174" t="s">
        <v>162</v>
      </c>
      <c r="E160" s="175" t="s">
        <v>600</v>
      </c>
      <c r="F160" s="262" t="s">
        <v>1438</v>
      </c>
      <c r="G160" s="262"/>
      <c r="H160" s="262"/>
      <c r="I160" s="262"/>
      <c r="J160" s="176" t="s">
        <v>189</v>
      </c>
      <c r="K160" s="159">
        <v>0.18</v>
      </c>
      <c r="L160" s="249">
        <v>0</v>
      </c>
      <c r="M160" s="249"/>
      <c r="N160" s="263">
        <f t="shared" si="5"/>
        <v>0</v>
      </c>
      <c r="O160" s="263"/>
      <c r="P160" s="263"/>
      <c r="Q160" s="263"/>
      <c r="R160" s="138"/>
      <c r="T160" s="160" t="s">
        <v>5</v>
      </c>
      <c r="U160" s="44" t="s">
        <v>39</v>
      </c>
      <c r="V160" s="36"/>
      <c r="W160" s="177">
        <f t="shared" si="6"/>
        <v>0</v>
      </c>
      <c r="X160" s="177">
        <v>0</v>
      </c>
      <c r="Y160" s="177">
        <f t="shared" si="7"/>
        <v>0</v>
      </c>
      <c r="Z160" s="177">
        <v>0</v>
      </c>
      <c r="AA160" s="178">
        <f t="shared" si="8"/>
        <v>0</v>
      </c>
      <c r="AR160" s="18" t="s">
        <v>175</v>
      </c>
      <c r="AT160" s="18" t="s">
        <v>162</v>
      </c>
      <c r="AU160" s="18" t="s">
        <v>77</v>
      </c>
      <c r="AY160" s="18" t="s">
        <v>170</v>
      </c>
      <c r="BE160" s="113">
        <f t="shared" si="9"/>
        <v>0</v>
      </c>
      <c r="BF160" s="113">
        <f t="shared" si="10"/>
        <v>0</v>
      </c>
      <c r="BG160" s="113">
        <f t="shared" si="11"/>
        <v>0</v>
      </c>
      <c r="BH160" s="113">
        <f t="shared" si="12"/>
        <v>0</v>
      </c>
      <c r="BI160" s="113">
        <f t="shared" si="13"/>
        <v>0</v>
      </c>
      <c r="BJ160" s="18" t="s">
        <v>88</v>
      </c>
      <c r="BK160" s="155">
        <f t="shared" si="14"/>
        <v>0</v>
      </c>
      <c r="BL160" s="18" t="s">
        <v>175</v>
      </c>
      <c r="BM160" s="18" t="s">
        <v>348</v>
      </c>
    </row>
    <row r="161" spans="2:65" s="10" customFormat="1" ht="37.35" customHeight="1">
      <c r="B161" s="164"/>
      <c r="C161" s="165"/>
      <c r="D161" s="153" t="s">
        <v>165</v>
      </c>
      <c r="E161" s="153"/>
      <c r="F161" s="153"/>
      <c r="G161" s="153"/>
      <c r="H161" s="153"/>
      <c r="I161" s="153"/>
      <c r="J161" s="153"/>
      <c r="K161" s="153"/>
      <c r="L161" s="153"/>
      <c r="M161" s="153"/>
      <c r="N161" s="269">
        <f>BK161</f>
        <v>0</v>
      </c>
      <c r="O161" s="270"/>
      <c r="P161" s="270"/>
      <c r="Q161" s="270"/>
      <c r="R161" s="166"/>
      <c r="T161" s="167"/>
      <c r="U161" s="165"/>
      <c r="V161" s="165"/>
      <c r="W161" s="168">
        <f>W162+W167+W171</f>
        <v>0</v>
      </c>
      <c r="X161" s="165"/>
      <c r="Y161" s="168">
        <f>Y162+Y167+Y171</f>
        <v>130.02395504</v>
      </c>
      <c r="Z161" s="165"/>
      <c r="AA161" s="169">
        <f>AA162+AA167+AA171</f>
        <v>0</v>
      </c>
      <c r="AR161" s="170" t="s">
        <v>77</v>
      </c>
      <c r="AT161" s="171" t="s">
        <v>71</v>
      </c>
      <c r="AU161" s="171" t="s">
        <v>72</v>
      </c>
      <c r="AY161" s="170" t="s">
        <v>170</v>
      </c>
      <c r="BK161" s="172">
        <f>BK162+BK167+BK171</f>
        <v>0</v>
      </c>
    </row>
    <row r="162" spans="2:65" s="10" customFormat="1" ht="19.899999999999999" customHeight="1">
      <c r="B162" s="164"/>
      <c r="C162" s="165"/>
      <c r="D162" s="173" t="s">
        <v>247</v>
      </c>
      <c r="E162" s="173"/>
      <c r="F162" s="173"/>
      <c r="G162" s="173"/>
      <c r="H162" s="173"/>
      <c r="I162" s="173"/>
      <c r="J162" s="173"/>
      <c r="K162" s="173"/>
      <c r="L162" s="173"/>
      <c r="M162" s="173"/>
      <c r="N162" s="265">
        <f>BK162</f>
        <v>0</v>
      </c>
      <c r="O162" s="266"/>
      <c r="P162" s="266"/>
      <c r="Q162" s="266"/>
      <c r="R162" s="166"/>
      <c r="T162" s="167"/>
      <c r="U162" s="165"/>
      <c r="V162" s="165"/>
      <c r="W162" s="168">
        <f>SUM(W163:W166)</f>
        <v>0</v>
      </c>
      <c r="X162" s="165"/>
      <c r="Y162" s="168">
        <f>SUM(Y163:Y166)</f>
        <v>26.9255736</v>
      </c>
      <c r="Z162" s="165"/>
      <c r="AA162" s="169">
        <f>SUM(AA163:AA166)</f>
        <v>0</v>
      </c>
      <c r="AR162" s="170" t="s">
        <v>77</v>
      </c>
      <c r="AT162" s="171" t="s">
        <v>71</v>
      </c>
      <c r="AU162" s="171" t="s">
        <v>77</v>
      </c>
      <c r="AY162" s="170" t="s">
        <v>170</v>
      </c>
      <c r="BK162" s="172">
        <f>SUM(BK163:BK166)</f>
        <v>0</v>
      </c>
    </row>
    <row r="163" spans="2:65" s="1" customFormat="1" ht="31.5" customHeight="1">
      <c r="B163" s="135"/>
      <c r="C163" s="174" t="s">
        <v>77</v>
      </c>
      <c r="D163" s="174" t="s">
        <v>162</v>
      </c>
      <c r="E163" s="175" t="s">
        <v>430</v>
      </c>
      <c r="F163" s="262" t="s">
        <v>431</v>
      </c>
      <c r="G163" s="262"/>
      <c r="H163" s="262"/>
      <c r="I163" s="262"/>
      <c r="J163" s="176" t="s">
        <v>189</v>
      </c>
      <c r="K163" s="159">
        <v>10.8</v>
      </c>
      <c r="L163" s="249">
        <v>0</v>
      </c>
      <c r="M163" s="249"/>
      <c r="N163" s="263">
        <f>ROUND(L163*K163,3)</f>
        <v>0</v>
      </c>
      <c r="O163" s="263"/>
      <c r="P163" s="263"/>
      <c r="Q163" s="263"/>
      <c r="R163" s="138"/>
      <c r="T163" s="160" t="s">
        <v>5</v>
      </c>
      <c r="U163" s="44" t="s">
        <v>39</v>
      </c>
      <c r="V163" s="36"/>
      <c r="W163" s="177">
        <f>V163*K163</f>
        <v>0</v>
      </c>
      <c r="X163" s="177">
        <v>2.4157199999999999</v>
      </c>
      <c r="Y163" s="177">
        <f>X163*K163</f>
        <v>26.089776000000001</v>
      </c>
      <c r="Z163" s="177">
        <v>0</v>
      </c>
      <c r="AA163" s="178">
        <f>Z163*K163</f>
        <v>0</v>
      </c>
      <c r="AR163" s="18" t="s">
        <v>175</v>
      </c>
      <c r="AT163" s="18" t="s">
        <v>162</v>
      </c>
      <c r="AU163" s="18" t="s">
        <v>88</v>
      </c>
      <c r="AY163" s="18" t="s">
        <v>170</v>
      </c>
      <c r="BE163" s="113">
        <f>IF(U163="základná",N163,0)</f>
        <v>0</v>
      </c>
      <c r="BF163" s="113">
        <f>IF(U163="znížená",N163,0)</f>
        <v>0</v>
      </c>
      <c r="BG163" s="113">
        <f>IF(U163="zákl. prenesená",N163,0)</f>
        <v>0</v>
      </c>
      <c r="BH163" s="113">
        <f>IF(U163="zníž. prenesená",N163,0)</f>
        <v>0</v>
      </c>
      <c r="BI163" s="113">
        <f>IF(U163="nulová",N163,0)</f>
        <v>0</v>
      </c>
      <c r="BJ163" s="18" t="s">
        <v>88</v>
      </c>
      <c r="BK163" s="155">
        <f>ROUND(L163*K163,3)</f>
        <v>0</v>
      </c>
      <c r="BL163" s="18" t="s">
        <v>175</v>
      </c>
      <c r="BM163" s="18" t="s">
        <v>1439</v>
      </c>
    </row>
    <row r="164" spans="2:65" s="1" customFormat="1" ht="31.5" customHeight="1">
      <c r="B164" s="135"/>
      <c r="C164" s="174" t="s">
        <v>88</v>
      </c>
      <c r="D164" s="174" t="s">
        <v>162</v>
      </c>
      <c r="E164" s="175" t="s">
        <v>433</v>
      </c>
      <c r="F164" s="262" t="s">
        <v>434</v>
      </c>
      <c r="G164" s="262"/>
      <c r="H164" s="262"/>
      <c r="I164" s="262"/>
      <c r="J164" s="176" t="s">
        <v>184</v>
      </c>
      <c r="K164" s="159">
        <v>20.88</v>
      </c>
      <c r="L164" s="249">
        <v>0</v>
      </c>
      <c r="M164" s="249"/>
      <c r="N164" s="263">
        <f>ROUND(L164*K164,3)</f>
        <v>0</v>
      </c>
      <c r="O164" s="263"/>
      <c r="P164" s="263"/>
      <c r="Q164" s="263"/>
      <c r="R164" s="138"/>
      <c r="T164" s="160" t="s">
        <v>5</v>
      </c>
      <c r="U164" s="44" t="s">
        <v>39</v>
      </c>
      <c r="V164" s="36"/>
      <c r="W164" s="177">
        <f>V164*K164</f>
        <v>0</v>
      </c>
      <c r="X164" s="177">
        <v>6.7000000000000002E-4</v>
      </c>
      <c r="Y164" s="177">
        <f>X164*K164</f>
        <v>1.39896E-2</v>
      </c>
      <c r="Z164" s="177">
        <v>0</v>
      </c>
      <c r="AA164" s="178">
        <f>Z164*K164</f>
        <v>0</v>
      </c>
      <c r="AR164" s="18" t="s">
        <v>175</v>
      </c>
      <c r="AT164" s="18" t="s">
        <v>162</v>
      </c>
      <c r="AU164" s="18" t="s">
        <v>88</v>
      </c>
      <c r="AY164" s="18" t="s">
        <v>170</v>
      </c>
      <c r="BE164" s="113">
        <f>IF(U164="základná",N164,0)</f>
        <v>0</v>
      </c>
      <c r="BF164" s="113">
        <f>IF(U164="znížená",N164,0)</f>
        <v>0</v>
      </c>
      <c r="BG164" s="113">
        <f>IF(U164="zákl. prenesená",N164,0)</f>
        <v>0</v>
      </c>
      <c r="BH164" s="113">
        <f>IF(U164="zníž. prenesená",N164,0)</f>
        <v>0</v>
      </c>
      <c r="BI164" s="113">
        <f>IF(U164="nulová",N164,0)</f>
        <v>0</v>
      </c>
      <c r="BJ164" s="18" t="s">
        <v>88</v>
      </c>
      <c r="BK164" s="155">
        <f>ROUND(L164*K164,3)</f>
        <v>0</v>
      </c>
      <c r="BL164" s="18" t="s">
        <v>175</v>
      </c>
      <c r="BM164" s="18" t="s">
        <v>1440</v>
      </c>
    </row>
    <row r="165" spans="2:65" s="1" customFormat="1" ht="31.5" customHeight="1">
      <c r="B165" s="135"/>
      <c r="C165" s="174" t="s">
        <v>215</v>
      </c>
      <c r="D165" s="174" t="s">
        <v>162</v>
      </c>
      <c r="E165" s="175" t="s">
        <v>436</v>
      </c>
      <c r="F165" s="262" t="s">
        <v>437</v>
      </c>
      <c r="G165" s="262"/>
      <c r="H165" s="262"/>
      <c r="I165" s="262"/>
      <c r="J165" s="176" t="s">
        <v>184</v>
      </c>
      <c r="K165" s="159">
        <v>20.88</v>
      </c>
      <c r="L165" s="249">
        <v>0</v>
      </c>
      <c r="M165" s="249"/>
      <c r="N165" s="263">
        <f>ROUND(L165*K165,3)</f>
        <v>0</v>
      </c>
      <c r="O165" s="263"/>
      <c r="P165" s="263"/>
      <c r="Q165" s="263"/>
      <c r="R165" s="138"/>
      <c r="T165" s="160" t="s">
        <v>5</v>
      </c>
      <c r="U165" s="44" t="s">
        <v>39</v>
      </c>
      <c r="V165" s="36"/>
      <c r="W165" s="177">
        <f>V165*K165</f>
        <v>0</v>
      </c>
      <c r="X165" s="177">
        <v>0</v>
      </c>
      <c r="Y165" s="177">
        <f>X165*K165</f>
        <v>0</v>
      </c>
      <c r="Z165" s="177">
        <v>0</v>
      </c>
      <c r="AA165" s="178">
        <f>Z165*K165</f>
        <v>0</v>
      </c>
      <c r="AR165" s="18" t="s">
        <v>175</v>
      </c>
      <c r="AT165" s="18" t="s">
        <v>162</v>
      </c>
      <c r="AU165" s="18" t="s">
        <v>88</v>
      </c>
      <c r="AY165" s="18" t="s">
        <v>170</v>
      </c>
      <c r="BE165" s="113">
        <f>IF(U165="základná",N165,0)</f>
        <v>0</v>
      </c>
      <c r="BF165" s="113">
        <f>IF(U165="znížená",N165,0)</f>
        <v>0</v>
      </c>
      <c r="BG165" s="113">
        <f>IF(U165="zákl. prenesená",N165,0)</f>
        <v>0</v>
      </c>
      <c r="BH165" s="113">
        <f>IF(U165="zníž. prenesená",N165,0)</f>
        <v>0</v>
      </c>
      <c r="BI165" s="113">
        <f>IF(U165="nulová",N165,0)</f>
        <v>0</v>
      </c>
      <c r="BJ165" s="18" t="s">
        <v>88</v>
      </c>
      <c r="BK165" s="155">
        <f>ROUND(L165*K165,3)</f>
        <v>0</v>
      </c>
      <c r="BL165" s="18" t="s">
        <v>175</v>
      </c>
      <c r="BM165" s="18" t="s">
        <v>1441</v>
      </c>
    </row>
    <row r="166" spans="2:65" s="1" customFormat="1" ht="31.5" customHeight="1">
      <c r="B166" s="135"/>
      <c r="C166" s="174" t="s">
        <v>230</v>
      </c>
      <c r="D166" s="174" t="s">
        <v>162</v>
      </c>
      <c r="E166" s="175" t="s">
        <v>1442</v>
      </c>
      <c r="F166" s="262" t="s">
        <v>1443</v>
      </c>
      <c r="G166" s="262"/>
      <c r="H166" s="262"/>
      <c r="I166" s="262"/>
      <c r="J166" s="176" t="s">
        <v>184</v>
      </c>
      <c r="K166" s="159">
        <v>93.6</v>
      </c>
      <c r="L166" s="249">
        <v>0</v>
      </c>
      <c r="M166" s="249"/>
      <c r="N166" s="263">
        <f>ROUND(L166*K166,3)</f>
        <v>0</v>
      </c>
      <c r="O166" s="263"/>
      <c r="P166" s="263"/>
      <c r="Q166" s="263"/>
      <c r="R166" s="138"/>
      <c r="T166" s="160" t="s">
        <v>5</v>
      </c>
      <c r="U166" s="44" t="s">
        <v>39</v>
      </c>
      <c r="V166" s="36"/>
      <c r="W166" s="177">
        <f>V166*K166</f>
        <v>0</v>
      </c>
      <c r="X166" s="177">
        <v>8.7799999999999996E-3</v>
      </c>
      <c r="Y166" s="177">
        <f>X166*K166</f>
        <v>0.82180799999999987</v>
      </c>
      <c r="Z166" s="177">
        <v>0</v>
      </c>
      <c r="AA166" s="178">
        <f>Z166*K166</f>
        <v>0</v>
      </c>
      <c r="AR166" s="18" t="s">
        <v>175</v>
      </c>
      <c r="AT166" s="18" t="s">
        <v>162</v>
      </c>
      <c r="AU166" s="18" t="s">
        <v>88</v>
      </c>
      <c r="AY166" s="18" t="s">
        <v>170</v>
      </c>
      <c r="BE166" s="113">
        <f>IF(U166="základná",N166,0)</f>
        <v>0</v>
      </c>
      <c r="BF166" s="113">
        <f>IF(U166="znížená",N166,0)</f>
        <v>0</v>
      </c>
      <c r="BG166" s="113">
        <f>IF(U166="zákl. prenesená",N166,0)</f>
        <v>0</v>
      </c>
      <c r="BH166" s="113">
        <f>IF(U166="zníž. prenesená",N166,0)</f>
        <v>0</v>
      </c>
      <c r="BI166" s="113">
        <f>IF(U166="nulová",N166,0)</f>
        <v>0</v>
      </c>
      <c r="BJ166" s="18" t="s">
        <v>88</v>
      </c>
      <c r="BK166" s="155">
        <f>ROUND(L166*K166,3)</f>
        <v>0</v>
      </c>
      <c r="BL166" s="18" t="s">
        <v>175</v>
      </c>
      <c r="BM166" s="18" t="s">
        <v>1444</v>
      </c>
    </row>
    <row r="167" spans="2:65" s="10" customFormat="1" ht="29.85" customHeight="1">
      <c r="B167" s="164"/>
      <c r="C167" s="165"/>
      <c r="D167" s="173" t="s">
        <v>408</v>
      </c>
      <c r="E167" s="173"/>
      <c r="F167" s="173"/>
      <c r="G167" s="173"/>
      <c r="H167" s="173"/>
      <c r="I167" s="173"/>
      <c r="J167" s="173"/>
      <c r="K167" s="173"/>
      <c r="L167" s="173"/>
      <c r="M167" s="173"/>
      <c r="N167" s="267">
        <f>BK167</f>
        <v>0</v>
      </c>
      <c r="O167" s="268"/>
      <c r="P167" s="268"/>
      <c r="Q167" s="268"/>
      <c r="R167" s="166"/>
      <c r="T167" s="167"/>
      <c r="U167" s="165"/>
      <c r="V167" s="165"/>
      <c r="W167" s="168">
        <f>SUM(W168:W170)</f>
        <v>0</v>
      </c>
      <c r="X167" s="165"/>
      <c r="Y167" s="168">
        <f>SUM(Y168:Y170)</f>
        <v>19.589635040000001</v>
      </c>
      <c r="Z167" s="165"/>
      <c r="AA167" s="169">
        <f>SUM(AA168:AA170)</f>
        <v>0</v>
      </c>
      <c r="AR167" s="170" t="s">
        <v>77</v>
      </c>
      <c r="AT167" s="171" t="s">
        <v>71</v>
      </c>
      <c r="AU167" s="171" t="s">
        <v>77</v>
      </c>
      <c r="AY167" s="170" t="s">
        <v>170</v>
      </c>
      <c r="BK167" s="172">
        <f>SUM(BK168:BK170)</f>
        <v>0</v>
      </c>
    </row>
    <row r="168" spans="2:65" s="1" customFormat="1" ht="31.5" customHeight="1">
      <c r="B168" s="135"/>
      <c r="C168" s="174" t="s">
        <v>175</v>
      </c>
      <c r="D168" s="174" t="s">
        <v>162</v>
      </c>
      <c r="E168" s="175" t="s">
        <v>1445</v>
      </c>
      <c r="F168" s="262" t="s">
        <v>1446</v>
      </c>
      <c r="G168" s="262"/>
      <c r="H168" s="262"/>
      <c r="I168" s="262"/>
      <c r="J168" s="176" t="s">
        <v>189</v>
      </c>
      <c r="K168" s="159">
        <v>9</v>
      </c>
      <c r="L168" s="249">
        <v>0</v>
      </c>
      <c r="M168" s="249"/>
      <c r="N168" s="263">
        <f>ROUND(L168*K168,3)</f>
        <v>0</v>
      </c>
      <c r="O168" s="263"/>
      <c r="P168" s="263"/>
      <c r="Q168" s="263"/>
      <c r="R168" s="138"/>
      <c r="T168" s="160" t="s">
        <v>5</v>
      </c>
      <c r="U168" s="44" t="s">
        <v>39</v>
      </c>
      <c r="V168" s="36"/>
      <c r="W168" s="177">
        <f>V168*K168</f>
        <v>0</v>
      </c>
      <c r="X168" s="177">
        <v>2.1544500000000002</v>
      </c>
      <c r="Y168" s="177">
        <f>X168*K168</f>
        <v>19.390050000000002</v>
      </c>
      <c r="Z168" s="177">
        <v>0</v>
      </c>
      <c r="AA168" s="178">
        <f>Z168*K168</f>
        <v>0</v>
      </c>
      <c r="AR168" s="18" t="s">
        <v>175</v>
      </c>
      <c r="AT168" s="18" t="s">
        <v>162</v>
      </c>
      <c r="AU168" s="18" t="s">
        <v>88</v>
      </c>
      <c r="AY168" s="18" t="s">
        <v>170</v>
      </c>
      <c r="BE168" s="113">
        <f>IF(U168="základná",N168,0)</f>
        <v>0</v>
      </c>
      <c r="BF168" s="113">
        <f>IF(U168="znížená",N168,0)</f>
        <v>0</v>
      </c>
      <c r="BG168" s="113">
        <f>IF(U168="zákl. prenesená",N168,0)</f>
        <v>0</v>
      </c>
      <c r="BH168" s="113">
        <f>IF(U168="zníž. prenesená",N168,0)</f>
        <v>0</v>
      </c>
      <c r="BI168" s="113">
        <f>IF(U168="nulová",N168,0)</f>
        <v>0</v>
      </c>
      <c r="BJ168" s="18" t="s">
        <v>88</v>
      </c>
      <c r="BK168" s="155">
        <f>ROUND(L168*K168,3)</f>
        <v>0</v>
      </c>
      <c r="BL168" s="18" t="s">
        <v>175</v>
      </c>
      <c r="BM168" s="18" t="s">
        <v>1447</v>
      </c>
    </row>
    <row r="169" spans="2:65" s="1" customFormat="1" ht="31.5" customHeight="1">
      <c r="B169" s="135"/>
      <c r="C169" s="174" t="s">
        <v>222</v>
      </c>
      <c r="D169" s="174" t="s">
        <v>162</v>
      </c>
      <c r="E169" s="175" t="s">
        <v>1448</v>
      </c>
      <c r="F169" s="262" t="s">
        <v>1449</v>
      </c>
      <c r="G169" s="262"/>
      <c r="H169" s="262"/>
      <c r="I169" s="262"/>
      <c r="J169" s="176" t="s">
        <v>184</v>
      </c>
      <c r="K169" s="159">
        <v>59.756</v>
      </c>
      <c r="L169" s="249">
        <v>0</v>
      </c>
      <c r="M169" s="249"/>
      <c r="N169" s="263">
        <f>ROUND(L169*K169,3)</f>
        <v>0</v>
      </c>
      <c r="O169" s="263"/>
      <c r="P169" s="263"/>
      <c r="Q169" s="263"/>
      <c r="R169" s="138"/>
      <c r="T169" s="160" t="s">
        <v>5</v>
      </c>
      <c r="U169" s="44" t="s">
        <v>39</v>
      </c>
      <c r="V169" s="36"/>
      <c r="W169" s="177">
        <f>V169*K169</f>
        <v>0</v>
      </c>
      <c r="X169" s="177">
        <v>3.3400000000000001E-3</v>
      </c>
      <c r="Y169" s="177">
        <f>X169*K169</f>
        <v>0.19958504000000002</v>
      </c>
      <c r="Z169" s="177">
        <v>0</v>
      </c>
      <c r="AA169" s="178">
        <f>Z169*K169</f>
        <v>0</v>
      </c>
      <c r="AR169" s="18" t="s">
        <v>175</v>
      </c>
      <c r="AT169" s="18" t="s">
        <v>162</v>
      </c>
      <c r="AU169" s="18" t="s">
        <v>88</v>
      </c>
      <c r="AY169" s="18" t="s">
        <v>170</v>
      </c>
      <c r="BE169" s="113">
        <f>IF(U169="základná",N169,0)</f>
        <v>0</v>
      </c>
      <c r="BF169" s="113">
        <f>IF(U169="znížená",N169,0)</f>
        <v>0</v>
      </c>
      <c r="BG169" s="113">
        <f>IF(U169="zákl. prenesená",N169,0)</f>
        <v>0</v>
      </c>
      <c r="BH169" s="113">
        <f>IF(U169="zníž. prenesená",N169,0)</f>
        <v>0</v>
      </c>
      <c r="BI169" s="113">
        <f>IF(U169="nulová",N169,0)</f>
        <v>0</v>
      </c>
      <c r="BJ169" s="18" t="s">
        <v>88</v>
      </c>
      <c r="BK169" s="155">
        <f>ROUND(L169*K169,3)</f>
        <v>0</v>
      </c>
      <c r="BL169" s="18" t="s">
        <v>175</v>
      </c>
      <c r="BM169" s="18" t="s">
        <v>1450</v>
      </c>
    </row>
    <row r="170" spans="2:65" s="1" customFormat="1" ht="31.5" customHeight="1">
      <c r="B170" s="135"/>
      <c r="C170" s="174" t="s">
        <v>226</v>
      </c>
      <c r="D170" s="174" t="s">
        <v>162</v>
      </c>
      <c r="E170" s="175" t="s">
        <v>1451</v>
      </c>
      <c r="F170" s="262" t="s">
        <v>1452</v>
      </c>
      <c r="G170" s="262"/>
      <c r="H170" s="262"/>
      <c r="I170" s="262"/>
      <c r="J170" s="176" t="s">
        <v>184</v>
      </c>
      <c r="K170" s="159">
        <v>59.756</v>
      </c>
      <c r="L170" s="249">
        <v>0</v>
      </c>
      <c r="M170" s="249"/>
      <c r="N170" s="263">
        <f>ROUND(L170*K170,3)</f>
        <v>0</v>
      </c>
      <c r="O170" s="263"/>
      <c r="P170" s="263"/>
      <c r="Q170" s="263"/>
      <c r="R170" s="138"/>
      <c r="T170" s="160" t="s">
        <v>5</v>
      </c>
      <c r="U170" s="44" t="s">
        <v>39</v>
      </c>
      <c r="V170" s="36"/>
      <c r="W170" s="177">
        <f>V170*K170</f>
        <v>0</v>
      </c>
      <c r="X170" s="177">
        <v>0</v>
      </c>
      <c r="Y170" s="177">
        <f>X170*K170</f>
        <v>0</v>
      </c>
      <c r="Z170" s="177">
        <v>0</v>
      </c>
      <c r="AA170" s="178">
        <f>Z170*K170</f>
        <v>0</v>
      </c>
      <c r="AR170" s="18" t="s">
        <v>175</v>
      </c>
      <c r="AT170" s="18" t="s">
        <v>162</v>
      </c>
      <c r="AU170" s="18" t="s">
        <v>88</v>
      </c>
      <c r="AY170" s="18" t="s">
        <v>170</v>
      </c>
      <c r="BE170" s="113">
        <f>IF(U170="základná",N170,0)</f>
        <v>0</v>
      </c>
      <c r="BF170" s="113">
        <f>IF(U170="znížená",N170,0)</f>
        <v>0</v>
      </c>
      <c r="BG170" s="113">
        <f>IF(U170="zákl. prenesená",N170,0)</f>
        <v>0</v>
      </c>
      <c r="BH170" s="113">
        <f>IF(U170="zníž. prenesená",N170,0)</f>
        <v>0</v>
      </c>
      <c r="BI170" s="113">
        <f>IF(U170="nulová",N170,0)</f>
        <v>0</v>
      </c>
      <c r="BJ170" s="18" t="s">
        <v>88</v>
      </c>
      <c r="BK170" s="155">
        <f>ROUND(L170*K170,3)</f>
        <v>0</v>
      </c>
      <c r="BL170" s="18" t="s">
        <v>175</v>
      </c>
      <c r="BM170" s="18" t="s">
        <v>1453</v>
      </c>
    </row>
    <row r="171" spans="2:65" s="10" customFormat="1" ht="29.85" customHeight="1">
      <c r="B171" s="164"/>
      <c r="C171" s="165"/>
      <c r="D171" s="173" t="s">
        <v>410</v>
      </c>
      <c r="E171" s="173"/>
      <c r="F171" s="173"/>
      <c r="G171" s="173"/>
      <c r="H171" s="173"/>
      <c r="I171" s="173"/>
      <c r="J171" s="173"/>
      <c r="K171" s="173"/>
      <c r="L171" s="173"/>
      <c r="M171" s="173"/>
      <c r="N171" s="267">
        <f>BK171</f>
        <v>0</v>
      </c>
      <c r="O171" s="268"/>
      <c r="P171" s="268"/>
      <c r="Q171" s="268"/>
      <c r="R171" s="166"/>
      <c r="T171" s="167"/>
      <c r="U171" s="165"/>
      <c r="V171" s="165"/>
      <c r="W171" s="168">
        <f>SUM(W172:W174)</f>
        <v>0</v>
      </c>
      <c r="X171" s="165"/>
      <c r="Y171" s="168">
        <f>SUM(Y172:Y174)</f>
        <v>83.508746400000007</v>
      </c>
      <c r="Z171" s="165"/>
      <c r="AA171" s="169">
        <f>SUM(AA172:AA174)</f>
        <v>0</v>
      </c>
      <c r="AR171" s="170" t="s">
        <v>77</v>
      </c>
      <c r="AT171" s="171" t="s">
        <v>71</v>
      </c>
      <c r="AU171" s="171" t="s">
        <v>77</v>
      </c>
      <c r="AY171" s="170" t="s">
        <v>170</v>
      </c>
      <c r="BK171" s="172">
        <f>SUM(BK172:BK174)</f>
        <v>0</v>
      </c>
    </row>
    <row r="172" spans="2:65" s="1" customFormat="1" ht="22.5" customHeight="1">
      <c r="B172" s="135"/>
      <c r="C172" s="174" t="s">
        <v>234</v>
      </c>
      <c r="D172" s="174" t="s">
        <v>162</v>
      </c>
      <c r="E172" s="175" t="s">
        <v>1454</v>
      </c>
      <c r="F172" s="262" t="s">
        <v>1455</v>
      </c>
      <c r="G172" s="262"/>
      <c r="H172" s="262"/>
      <c r="I172" s="262"/>
      <c r="J172" s="176" t="s">
        <v>351</v>
      </c>
      <c r="K172" s="159">
        <v>120</v>
      </c>
      <c r="L172" s="249">
        <v>0</v>
      </c>
      <c r="M172" s="249"/>
      <c r="N172" s="263">
        <f>ROUND(L172*K172,3)</f>
        <v>0</v>
      </c>
      <c r="O172" s="263"/>
      <c r="P172" s="263"/>
      <c r="Q172" s="263"/>
      <c r="R172" s="138"/>
      <c r="T172" s="160" t="s">
        <v>5</v>
      </c>
      <c r="U172" s="44" t="s">
        <v>39</v>
      </c>
      <c r="V172" s="36"/>
      <c r="W172" s="177">
        <f>V172*K172</f>
        <v>0</v>
      </c>
      <c r="X172" s="177">
        <v>0</v>
      </c>
      <c r="Y172" s="177">
        <f>X172*K172</f>
        <v>0</v>
      </c>
      <c r="Z172" s="177">
        <v>0</v>
      </c>
      <c r="AA172" s="178">
        <f>Z172*K172</f>
        <v>0</v>
      </c>
      <c r="AR172" s="18" t="s">
        <v>175</v>
      </c>
      <c r="AT172" s="18" t="s">
        <v>162</v>
      </c>
      <c r="AU172" s="18" t="s">
        <v>88</v>
      </c>
      <c r="AY172" s="18" t="s">
        <v>170</v>
      </c>
      <c r="BE172" s="113">
        <f>IF(U172="základná",N172,0)</f>
        <v>0</v>
      </c>
      <c r="BF172" s="113">
        <f>IF(U172="znížená",N172,0)</f>
        <v>0</v>
      </c>
      <c r="BG172" s="113">
        <f>IF(U172="zákl. prenesená",N172,0)</f>
        <v>0</v>
      </c>
      <c r="BH172" s="113">
        <f>IF(U172="zníž. prenesená",N172,0)</f>
        <v>0</v>
      </c>
      <c r="BI172" s="113">
        <f>IF(U172="nulová",N172,0)</f>
        <v>0</v>
      </c>
      <c r="BJ172" s="18" t="s">
        <v>88</v>
      </c>
      <c r="BK172" s="155">
        <f>ROUND(L172*K172,3)</f>
        <v>0</v>
      </c>
      <c r="BL172" s="18" t="s">
        <v>175</v>
      </c>
      <c r="BM172" s="18" t="s">
        <v>1456</v>
      </c>
    </row>
    <row r="173" spans="2:65" s="1" customFormat="1" ht="22.5" customHeight="1">
      <c r="B173" s="135"/>
      <c r="C173" s="174" t="s">
        <v>238</v>
      </c>
      <c r="D173" s="174" t="s">
        <v>162</v>
      </c>
      <c r="E173" s="175" t="s">
        <v>1457</v>
      </c>
      <c r="F173" s="262" t="s">
        <v>1458</v>
      </c>
      <c r="G173" s="262"/>
      <c r="H173" s="262"/>
      <c r="I173" s="262"/>
      <c r="J173" s="176" t="s">
        <v>184</v>
      </c>
      <c r="K173" s="159">
        <v>124.59</v>
      </c>
      <c r="L173" s="249">
        <v>0</v>
      </c>
      <c r="M173" s="249"/>
      <c r="N173" s="263">
        <f>ROUND(L173*K173,3)</f>
        <v>0</v>
      </c>
      <c r="O173" s="263"/>
      <c r="P173" s="263"/>
      <c r="Q173" s="263"/>
      <c r="R173" s="138"/>
      <c r="T173" s="160" t="s">
        <v>5</v>
      </c>
      <c r="U173" s="44" t="s">
        <v>39</v>
      </c>
      <c r="V173" s="36"/>
      <c r="W173" s="177">
        <f>V173*K173</f>
        <v>0</v>
      </c>
      <c r="X173" s="177">
        <v>0</v>
      </c>
      <c r="Y173" s="177">
        <f>X173*K173</f>
        <v>0</v>
      </c>
      <c r="Z173" s="177">
        <v>0</v>
      </c>
      <c r="AA173" s="178">
        <f>Z173*K173</f>
        <v>0</v>
      </c>
      <c r="AR173" s="18" t="s">
        <v>175</v>
      </c>
      <c r="AT173" s="18" t="s">
        <v>162</v>
      </c>
      <c r="AU173" s="18" t="s">
        <v>88</v>
      </c>
      <c r="AY173" s="18" t="s">
        <v>170</v>
      </c>
      <c r="BE173" s="113">
        <f>IF(U173="základná",N173,0)</f>
        <v>0</v>
      </c>
      <c r="BF173" s="113">
        <f>IF(U173="znížená",N173,0)</f>
        <v>0</v>
      </c>
      <c r="BG173" s="113">
        <f>IF(U173="zákl. prenesená",N173,0)</f>
        <v>0</v>
      </c>
      <c r="BH173" s="113">
        <f>IF(U173="zníž. prenesená",N173,0)</f>
        <v>0</v>
      </c>
      <c r="BI173" s="113">
        <f>IF(U173="nulová",N173,0)</f>
        <v>0</v>
      </c>
      <c r="BJ173" s="18" t="s">
        <v>88</v>
      </c>
      <c r="BK173" s="155">
        <f>ROUND(L173*K173,3)</f>
        <v>0</v>
      </c>
      <c r="BL173" s="18" t="s">
        <v>175</v>
      </c>
      <c r="BM173" s="18" t="s">
        <v>1459</v>
      </c>
    </row>
    <row r="174" spans="2:65" s="1" customFormat="1" ht="44.25" customHeight="1">
      <c r="B174" s="135"/>
      <c r="C174" s="174" t="s">
        <v>177</v>
      </c>
      <c r="D174" s="174" t="s">
        <v>162</v>
      </c>
      <c r="E174" s="175" t="s">
        <v>1460</v>
      </c>
      <c r="F174" s="262" t="s">
        <v>1461</v>
      </c>
      <c r="G174" s="262"/>
      <c r="H174" s="262"/>
      <c r="I174" s="262"/>
      <c r="J174" s="176" t="s">
        <v>189</v>
      </c>
      <c r="K174" s="159">
        <v>34.17</v>
      </c>
      <c r="L174" s="249">
        <v>0</v>
      </c>
      <c r="M174" s="249"/>
      <c r="N174" s="263">
        <f>ROUND(L174*K174,3)</f>
        <v>0</v>
      </c>
      <c r="O174" s="263"/>
      <c r="P174" s="263"/>
      <c r="Q174" s="263"/>
      <c r="R174" s="138"/>
      <c r="T174" s="160" t="s">
        <v>5</v>
      </c>
      <c r="U174" s="44" t="s">
        <v>39</v>
      </c>
      <c r="V174" s="36"/>
      <c r="W174" s="177">
        <f>V174*K174</f>
        <v>0</v>
      </c>
      <c r="X174" s="177">
        <v>2.4439199999999999</v>
      </c>
      <c r="Y174" s="177">
        <f>X174*K174</f>
        <v>83.508746400000007</v>
      </c>
      <c r="Z174" s="177">
        <v>0</v>
      </c>
      <c r="AA174" s="178">
        <f>Z174*K174</f>
        <v>0</v>
      </c>
      <c r="AR174" s="18" t="s">
        <v>175</v>
      </c>
      <c r="AT174" s="18" t="s">
        <v>162</v>
      </c>
      <c r="AU174" s="18" t="s">
        <v>88</v>
      </c>
      <c r="AY174" s="18" t="s">
        <v>170</v>
      </c>
      <c r="BE174" s="113">
        <f>IF(U174="základná",N174,0)</f>
        <v>0</v>
      </c>
      <c r="BF174" s="113">
        <f>IF(U174="znížená",N174,0)</f>
        <v>0</v>
      </c>
      <c r="BG174" s="113">
        <f>IF(U174="zákl. prenesená",N174,0)</f>
        <v>0</v>
      </c>
      <c r="BH174" s="113">
        <f>IF(U174="zníž. prenesená",N174,0)</f>
        <v>0</v>
      </c>
      <c r="BI174" s="113">
        <f>IF(U174="nulová",N174,0)</f>
        <v>0</v>
      </c>
      <c r="BJ174" s="18" t="s">
        <v>88</v>
      </c>
      <c r="BK174" s="155">
        <f>ROUND(L174*K174,3)</f>
        <v>0</v>
      </c>
      <c r="BL174" s="18" t="s">
        <v>175</v>
      </c>
      <c r="BM174" s="18" t="s">
        <v>1462</v>
      </c>
    </row>
    <row r="175" spans="2:65" s="1" customFormat="1" ht="49.9" customHeight="1">
      <c r="B175" s="35"/>
      <c r="C175" s="36"/>
      <c r="D175" s="153" t="s">
        <v>160</v>
      </c>
      <c r="E175" s="36"/>
      <c r="F175" s="36"/>
      <c r="G175" s="36"/>
      <c r="H175" s="36"/>
      <c r="I175" s="36"/>
      <c r="J175" s="36"/>
      <c r="K175" s="36"/>
      <c r="L175" s="36"/>
      <c r="M175" s="36"/>
      <c r="N175" s="271">
        <f t="shared" ref="N175:N180" si="15">BK175</f>
        <v>0</v>
      </c>
      <c r="O175" s="272"/>
      <c r="P175" s="272"/>
      <c r="Q175" s="272"/>
      <c r="R175" s="37"/>
      <c r="T175" s="154"/>
      <c r="U175" s="36"/>
      <c r="V175" s="36"/>
      <c r="W175" s="36"/>
      <c r="X175" s="36"/>
      <c r="Y175" s="36"/>
      <c r="Z175" s="36"/>
      <c r="AA175" s="74"/>
      <c r="AT175" s="18" t="s">
        <v>71</v>
      </c>
      <c r="AU175" s="18" t="s">
        <v>72</v>
      </c>
      <c r="AY175" s="18" t="s">
        <v>161</v>
      </c>
      <c r="BK175" s="155">
        <f>SUM(BK176:BK180)</f>
        <v>0</v>
      </c>
    </row>
    <row r="176" spans="2:65" s="1" customFormat="1" ht="22.35" customHeight="1">
      <c r="B176" s="35"/>
      <c r="C176" s="156" t="s">
        <v>5</v>
      </c>
      <c r="D176" s="156" t="s">
        <v>162</v>
      </c>
      <c r="E176" s="157" t="s">
        <v>5</v>
      </c>
      <c r="F176" s="248" t="s">
        <v>5</v>
      </c>
      <c r="G176" s="248"/>
      <c r="H176" s="248"/>
      <c r="I176" s="248"/>
      <c r="J176" s="158" t="s">
        <v>5</v>
      </c>
      <c r="K176" s="159"/>
      <c r="L176" s="249"/>
      <c r="M176" s="250"/>
      <c r="N176" s="250">
        <f t="shared" si="15"/>
        <v>0</v>
      </c>
      <c r="O176" s="250"/>
      <c r="P176" s="250"/>
      <c r="Q176" s="250"/>
      <c r="R176" s="37"/>
      <c r="T176" s="160" t="s">
        <v>5</v>
      </c>
      <c r="U176" s="161" t="s">
        <v>39</v>
      </c>
      <c r="V176" s="36"/>
      <c r="W176" s="36"/>
      <c r="X176" s="36"/>
      <c r="Y176" s="36"/>
      <c r="Z176" s="36"/>
      <c r="AA176" s="74"/>
      <c r="AT176" s="18" t="s">
        <v>161</v>
      </c>
      <c r="AU176" s="18" t="s">
        <v>77</v>
      </c>
      <c r="AY176" s="18" t="s">
        <v>161</v>
      </c>
      <c r="BE176" s="113">
        <f>IF(U176="základná",N176,0)</f>
        <v>0</v>
      </c>
      <c r="BF176" s="113">
        <f>IF(U176="znížená",N176,0)</f>
        <v>0</v>
      </c>
      <c r="BG176" s="113">
        <f>IF(U176="zákl. prenesená",N176,0)</f>
        <v>0</v>
      </c>
      <c r="BH176" s="113">
        <f>IF(U176="zníž. prenesená",N176,0)</f>
        <v>0</v>
      </c>
      <c r="BI176" s="113">
        <f>IF(U176="nulová",N176,0)</f>
        <v>0</v>
      </c>
      <c r="BJ176" s="18" t="s">
        <v>88</v>
      </c>
      <c r="BK176" s="155">
        <f>L176*K176</f>
        <v>0</v>
      </c>
    </row>
    <row r="177" spans="2:63" s="1" customFormat="1" ht="22.35" customHeight="1">
      <c r="B177" s="35"/>
      <c r="C177" s="156" t="s">
        <v>5</v>
      </c>
      <c r="D177" s="156" t="s">
        <v>162</v>
      </c>
      <c r="E177" s="157" t="s">
        <v>5</v>
      </c>
      <c r="F177" s="248" t="s">
        <v>5</v>
      </c>
      <c r="G177" s="248"/>
      <c r="H177" s="248"/>
      <c r="I177" s="248"/>
      <c r="J177" s="158" t="s">
        <v>5</v>
      </c>
      <c r="K177" s="159"/>
      <c r="L177" s="249"/>
      <c r="M177" s="250"/>
      <c r="N177" s="250">
        <f t="shared" si="15"/>
        <v>0</v>
      </c>
      <c r="O177" s="250"/>
      <c r="P177" s="250"/>
      <c r="Q177" s="250"/>
      <c r="R177" s="37"/>
      <c r="T177" s="160" t="s">
        <v>5</v>
      </c>
      <c r="U177" s="161" t="s">
        <v>39</v>
      </c>
      <c r="V177" s="36"/>
      <c r="W177" s="36"/>
      <c r="X177" s="36"/>
      <c r="Y177" s="36"/>
      <c r="Z177" s="36"/>
      <c r="AA177" s="74"/>
      <c r="AT177" s="18" t="s">
        <v>161</v>
      </c>
      <c r="AU177" s="18" t="s">
        <v>77</v>
      </c>
      <c r="AY177" s="18" t="s">
        <v>161</v>
      </c>
      <c r="BE177" s="113">
        <f>IF(U177="základná",N177,0)</f>
        <v>0</v>
      </c>
      <c r="BF177" s="113">
        <f>IF(U177="znížená",N177,0)</f>
        <v>0</v>
      </c>
      <c r="BG177" s="113">
        <f>IF(U177="zákl. prenesená",N177,0)</f>
        <v>0</v>
      </c>
      <c r="BH177" s="113">
        <f>IF(U177="zníž. prenesená",N177,0)</f>
        <v>0</v>
      </c>
      <c r="BI177" s="113">
        <f>IF(U177="nulová",N177,0)</f>
        <v>0</v>
      </c>
      <c r="BJ177" s="18" t="s">
        <v>88</v>
      </c>
      <c r="BK177" s="155">
        <f>L177*K177</f>
        <v>0</v>
      </c>
    </row>
    <row r="178" spans="2:63" s="1" customFormat="1" ht="22.35" customHeight="1">
      <c r="B178" s="35"/>
      <c r="C178" s="156" t="s">
        <v>5</v>
      </c>
      <c r="D178" s="156" t="s">
        <v>162</v>
      </c>
      <c r="E178" s="157" t="s">
        <v>5</v>
      </c>
      <c r="F178" s="248" t="s">
        <v>5</v>
      </c>
      <c r="G178" s="248"/>
      <c r="H178" s="248"/>
      <c r="I178" s="248"/>
      <c r="J178" s="158" t="s">
        <v>5</v>
      </c>
      <c r="K178" s="159"/>
      <c r="L178" s="249"/>
      <c r="M178" s="250"/>
      <c r="N178" s="250">
        <f t="shared" si="15"/>
        <v>0</v>
      </c>
      <c r="O178" s="250"/>
      <c r="P178" s="250"/>
      <c r="Q178" s="250"/>
      <c r="R178" s="37"/>
      <c r="T178" s="160" t="s">
        <v>5</v>
      </c>
      <c r="U178" s="161" t="s">
        <v>39</v>
      </c>
      <c r="V178" s="36"/>
      <c r="W178" s="36"/>
      <c r="X178" s="36"/>
      <c r="Y178" s="36"/>
      <c r="Z178" s="36"/>
      <c r="AA178" s="74"/>
      <c r="AT178" s="18" t="s">
        <v>161</v>
      </c>
      <c r="AU178" s="18" t="s">
        <v>77</v>
      </c>
      <c r="AY178" s="18" t="s">
        <v>161</v>
      </c>
      <c r="BE178" s="113">
        <f>IF(U178="základná",N178,0)</f>
        <v>0</v>
      </c>
      <c r="BF178" s="113">
        <f>IF(U178="znížená",N178,0)</f>
        <v>0</v>
      </c>
      <c r="BG178" s="113">
        <f>IF(U178="zákl. prenesená",N178,0)</f>
        <v>0</v>
      </c>
      <c r="BH178" s="113">
        <f>IF(U178="zníž. prenesená",N178,0)</f>
        <v>0</v>
      </c>
      <c r="BI178" s="113">
        <f>IF(U178="nulová",N178,0)</f>
        <v>0</v>
      </c>
      <c r="BJ178" s="18" t="s">
        <v>88</v>
      </c>
      <c r="BK178" s="155">
        <f>L178*K178</f>
        <v>0</v>
      </c>
    </row>
    <row r="179" spans="2:63" s="1" customFormat="1" ht="22.35" customHeight="1">
      <c r="B179" s="35"/>
      <c r="C179" s="156" t="s">
        <v>5</v>
      </c>
      <c r="D179" s="156" t="s">
        <v>162</v>
      </c>
      <c r="E179" s="157" t="s">
        <v>5</v>
      </c>
      <c r="F179" s="248" t="s">
        <v>5</v>
      </c>
      <c r="G179" s="248"/>
      <c r="H179" s="248"/>
      <c r="I179" s="248"/>
      <c r="J179" s="158" t="s">
        <v>5</v>
      </c>
      <c r="K179" s="159"/>
      <c r="L179" s="249"/>
      <c r="M179" s="250"/>
      <c r="N179" s="250">
        <f t="shared" si="15"/>
        <v>0</v>
      </c>
      <c r="O179" s="250"/>
      <c r="P179" s="250"/>
      <c r="Q179" s="250"/>
      <c r="R179" s="37"/>
      <c r="T179" s="160" t="s">
        <v>5</v>
      </c>
      <c r="U179" s="161" t="s">
        <v>39</v>
      </c>
      <c r="V179" s="36"/>
      <c r="W179" s="36"/>
      <c r="X179" s="36"/>
      <c r="Y179" s="36"/>
      <c r="Z179" s="36"/>
      <c r="AA179" s="74"/>
      <c r="AT179" s="18" t="s">
        <v>161</v>
      </c>
      <c r="AU179" s="18" t="s">
        <v>77</v>
      </c>
      <c r="AY179" s="18" t="s">
        <v>161</v>
      </c>
      <c r="BE179" s="113">
        <f>IF(U179="základná",N179,0)</f>
        <v>0</v>
      </c>
      <c r="BF179" s="113">
        <f>IF(U179="znížená",N179,0)</f>
        <v>0</v>
      </c>
      <c r="BG179" s="113">
        <f>IF(U179="zákl. prenesená",N179,0)</f>
        <v>0</v>
      </c>
      <c r="BH179" s="113">
        <f>IF(U179="zníž. prenesená",N179,0)</f>
        <v>0</v>
      </c>
      <c r="BI179" s="113">
        <f>IF(U179="nulová",N179,0)</f>
        <v>0</v>
      </c>
      <c r="BJ179" s="18" t="s">
        <v>88</v>
      </c>
      <c r="BK179" s="155">
        <f>L179*K179</f>
        <v>0</v>
      </c>
    </row>
    <row r="180" spans="2:63" s="1" customFormat="1" ht="22.35" customHeight="1">
      <c r="B180" s="35"/>
      <c r="C180" s="156" t="s">
        <v>5</v>
      </c>
      <c r="D180" s="156" t="s">
        <v>162</v>
      </c>
      <c r="E180" s="157" t="s">
        <v>5</v>
      </c>
      <c r="F180" s="248" t="s">
        <v>5</v>
      </c>
      <c r="G180" s="248"/>
      <c r="H180" s="248"/>
      <c r="I180" s="248"/>
      <c r="J180" s="158" t="s">
        <v>5</v>
      </c>
      <c r="K180" s="159"/>
      <c r="L180" s="249"/>
      <c r="M180" s="250"/>
      <c r="N180" s="250">
        <f t="shared" si="15"/>
        <v>0</v>
      </c>
      <c r="O180" s="250"/>
      <c r="P180" s="250"/>
      <c r="Q180" s="250"/>
      <c r="R180" s="37"/>
      <c r="T180" s="160" t="s">
        <v>5</v>
      </c>
      <c r="U180" s="161" t="s">
        <v>39</v>
      </c>
      <c r="V180" s="56"/>
      <c r="W180" s="56"/>
      <c r="X180" s="56"/>
      <c r="Y180" s="56"/>
      <c r="Z180" s="56"/>
      <c r="AA180" s="58"/>
      <c r="AT180" s="18" t="s">
        <v>161</v>
      </c>
      <c r="AU180" s="18" t="s">
        <v>77</v>
      </c>
      <c r="AY180" s="18" t="s">
        <v>161</v>
      </c>
      <c r="BE180" s="113">
        <f>IF(U180="základná",N180,0)</f>
        <v>0</v>
      </c>
      <c r="BF180" s="113">
        <f>IF(U180="znížená",N180,0)</f>
        <v>0</v>
      </c>
      <c r="BG180" s="113">
        <f>IF(U180="zákl. prenesená",N180,0)</f>
        <v>0</v>
      </c>
      <c r="BH180" s="113">
        <f>IF(U180="zníž. prenesená",N180,0)</f>
        <v>0</v>
      </c>
      <c r="BI180" s="113">
        <f>IF(U180="nulová",N180,0)</f>
        <v>0</v>
      </c>
      <c r="BJ180" s="18" t="s">
        <v>88</v>
      </c>
      <c r="BK180" s="155">
        <f>L180*K180</f>
        <v>0</v>
      </c>
    </row>
    <row r="181" spans="2:63" s="1" customFormat="1" ht="6.95" customHeight="1">
      <c r="B181" s="59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1"/>
    </row>
  </sheetData>
  <mergeCells count="218">
    <mergeCell ref="H1:K1"/>
    <mergeCell ref="S2:AC2"/>
    <mergeCell ref="F180:I180"/>
    <mergeCell ref="L180:M180"/>
    <mergeCell ref="N180:Q180"/>
    <mergeCell ref="N125:Q125"/>
    <mergeCell ref="N126:Q126"/>
    <mergeCell ref="N130:Q130"/>
    <mergeCell ref="N134:Q134"/>
    <mergeCell ref="N138:Q138"/>
    <mergeCell ref="N142:Q142"/>
    <mergeCell ref="N161:Q161"/>
    <mergeCell ref="N162:Q162"/>
    <mergeCell ref="N167:Q167"/>
    <mergeCell ref="N171:Q171"/>
    <mergeCell ref="N175:Q175"/>
    <mergeCell ref="F177:I177"/>
    <mergeCell ref="L177:M177"/>
    <mergeCell ref="N177:Q177"/>
    <mergeCell ref="F178:I178"/>
    <mergeCell ref="L178:M178"/>
    <mergeCell ref="N178:Q178"/>
    <mergeCell ref="F179:I179"/>
    <mergeCell ref="L179:M179"/>
    <mergeCell ref="N179:Q179"/>
    <mergeCell ref="F173:I173"/>
    <mergeCell ref="L173:M173"/>
    <mergeCell ref="N173:Q173"/>
    <mergeCell ref="F174:I174"/>
    <mergeCell ref="L174:M174"/>
    <mergeCell ref="N174:Q174"/>
    <mergeCell ref="F176:I176"/>
    <mergeCell ref="L176:M176"/>
    <mergeCell ref="N176:Q176"/>
    <mergeCell ref="F169:I169"/>
    <mergeCell ref="L169:M169"/>
    <mergeCell ref="N169:Q169"/>
    <mergeCell ref="F170:I170"/>
    <mergeCell ref="L170:M170"/>
    <mergeCell ref="N170:Q170"/>
    <mergeCell ref="F172:I172"/>
    <mergeCell ref="L172:M172"/>
    <mergeCell ref="N172:Q172"/>
    <mergeCell ref="F165:I165"/>
    <mergeCell ref="L165:M165"/>
    <mergeCell ref="N165:Q165"/>
    <mergeCell ref="F166:I166"/>
    <mergeCell ref="L166:M166"/>
    <mergeCell ref="N166:Q166"/>
    <mergeCell ref="F168:I168"/>
    <mergeCell ref="L168:M168"/>
    <mergeCell ref="N168:Q168"/>
    <mergeCell ref="F160:I160"/>
    <mergeCell ref="L160:M160"/>
    <mergeCell ref="N160:Q160"/>
    <mergeCell ref="F163:I163"/>
    <mergeCell ref="L163:M163"/>
    <mergeCell ref="N163:Q163"/>
    <mergeCell ref="F164:I164"/>
    <mergeCell ref="L164:M164"/>
    <mergeCell ref="N164:Q164"/>
    <mergeCell ref="F157:I157"/>
    <mergeCell ref="L157:M157"/>
    <mergeCell ref="N157:Q157"/>
    <mergeCell ref="F158:I158"/>
    <mergeCell ref="L158:M158"/>
    <mergeCell ref="N158:Q158"/>
    <mergeCell ref="F159:I159"/>
    <mergeCell ref="L159:M159"/>
    <mergeCell ref="N159:Q159"/>
    <mergeCell ref="F154:I154"/>
    <mergeCell ref="L154:M154"/>
    <mergeCell ref="N154:Q154"/>
    <mergeCell ref="F155:I155"/>
    <mergeCell ref="L155:M155"/>
    <mergeCell ref="N155:Q155"/>
    <mergeCell ref="F156:I156"/>
    <mergeCell ref="L156:M156"/>
    <mergeCell ref="N156:Q156"/>
    <mergeCell ref="F151:I151"/>
    <mergeCell ref="L151:M151"/>
    <mergeCell ref="N151:Q151"/>
    <mergeCell ref="F152:I152"/>
    <mergeCell ref="L152:M152"/>
    <mergeCell ref="N152:Q152"/>
    <mergeCell ref="F153:I153"/>
    <mergeCell ref="L153:M153"/>
    <mergeCell ref="N153:Q153"/>
    <mergeCell ref="F148:I148"/>
    <mergeCell ref="L148:M148"/>
    <mergeCell ref="N148:Q148"/>
    <mergeCell ref="F149:I149"/>
    <mergeCell ref="L149:M149"/>
    <mergeCell ref="N149:Q149"/>
    <mergeCell ref="F150:I150"/>
    <mergeCell ref="L150:M150"/>
    <mergeCell ref="N150:Q150"/>
    <mergeCell ref="F145:I145"/>
    <mergeCell ref="L145:M145"/>
    <mergeCell ref="N145:Q145"/>
    <mergeCell ref="F146:I146"/>
    <mergeCell ref="L146:M146"/>
    <mergeCell ref="N146:Q146"/>
    <mergeCell ref="F147:I147"/>
    <mergeCell ref="L147:M147"/>
    <mergeCell ref="N147:Q147"/>
    <mergeCell ref="F141:I141"/>
    <mergeCell ref="L141:M141"/>
    <mergeCell ref="N141:Q141"/>
    <mergeCell ref="F143:I143"/>
    <mergeCell ref="L143:M143"/>
    <mergeCell ref="N143:Q143"/>
    <mergeCell ref="F144:I144"/>
    <mergeCell ref="L144:M144"/>
    <mergeCell ref="N144:Q144"/>
    <mergeCell ref="F137:I137"/>
    <mergeCell ref="L137:M137"/>
    <mergeCell ref="N137:Q137"/>
    <mergeCell ref="F139:I139"/>
    <mergeCell ref="L139:M139"/>
    <mergeCell ref="N139:Q139"/>
    <mergeCell ref="F140:I140"/>
    <mergeCell ref="L140:M140"/>
    <mergeCell ref="N140:Q140"/>
    <mergeCell ref="F133:I133"/>
    <mergeCell ref="L133:M133"/>
    <mergeCell ref="N133:Q133"/>
    <mergeCell ref="F135:I135"/>
    <mergeCell ref="L135:M135"/>
    <mergeCell ref="N135:Q135"/>
    <mergeCell ref="F136:I136"/>
    <mergeCell ref="L136:M136"/>
    <mergeCell ref="N136:Q136"/>
    <mergeCell ref="F129:I129"/>
    <mergeCell ref="L129:M129"/>
    <mergeCell ref="N129:Q129"/>
    <mergeCell ref="F131:I131"/>
    <mergeCell ref="L131:M131"/>
    <mergeCell ref="N131:Q131"/>
    <mergeCell ref="F132:I132"/>
    <mergeCell ref="L132:M132"/>
    <mergeCell ref="N132:Q132"/>
    <mergeCell ref="M122:Q122"/>
    <mergeCell ref="F124:I124"/>
    <mergeCell ref="L124:M124"/>
    <mergeCell ref="N124:Q124"/>
    <mergeCell ref="F127:I127"/>
    <mergeCell ref="L127:M127"/>
    <mergeCell ref="N127:Q127"/>
    <mergeCell ref="F128:I128"/>
    <mergeCell ref="L128:M128"/>
    <mergeCell ref="N128:Q128"/>
    <mergeCell ref="D105:H105"/>
    <mergeCell ref="N105:Q105"/>
    <mergeCell ref="N106:Q106"/>
    <mergeCell ref="L108:Q108"/>
    <mergeCell ref="C114:Q114"/>
    <mergeCell ref="F116:P116"/>
    <mergeCell ref="F117:P117"/>
    <mergeCell ref="M119:P119"/>
    <mergeCell ref="M121:Q121"/>
    <mergeCell ref="N98:Q98"/>
    <mergeCell ref="N100:Q100"/>
    <mergeCell ref="D101:H101"/>
    <mergeCell ref="N101:Q101"/>
    <mergeCell ref="D102:H102"/>
    <mergeCell ref="N102:Q102"/>
    <mergeCell ref="D103:H103"/>
    <mergeCell ref="N103:Q103"/>
    <mergeCell ref="D104:H104"/>
    <mergeCell ref="N104:Q104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dataValidations count="2">
    <dataValidation type="list" allowBlank="1" showInputMessage="1" showErrorMessage="1" error="Povolené sú hodnoty K, M." sqref="D176:D181">
      <formula1>"K, M"</formula1>
    </dataValidation>
    <dataValidation type="list" allowBlank="1" showInputMessage="1" showErrorMessage="1" error="Povolené sú hodnoty základná, znížená, nulová." sqref="U176:U181">
      <formula1>"základná, znížená, nulová"</formula1>
    </dataValidation>
  </dataValidations>
  <hyperlinks>
    <hyperlink ref="F1:G1" location="C2" display="1) Krycí list rozpočtu"/>
    <hyperlink ref="H1:K1" location="C86" display="2) Rekapitulácia rozpočtu"/>
    <hyperlink ref="L1" location="C124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21"/>
  <sheetViews>
    <sheetView showGridLines="0" workbookViewId="0">
      <pane ySplit="1" topLeftCell="A2" activePane="bottomLeft" state="frozen"/>
      <selection pane="bottomLeft" activeCell="C2" sqref="C2:Q2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21"/>
      <c r="B1" s="12"/>
      <c r="C1" s="12"/>
      <c r="D1" s="13" t="s">
        <v>1</v>
      </c>
      <c r="E1" s="12"/>
      <c r="F1" s="14" t="s">
        <v>124</v>
      </c>
      <c r="G1" s="14"/>
      <c r="H1" s="254" t="s">
        <v>125</v>
      </c>
      <c r="I1" s="254"/>
      <c r="J1" s="254"/>
      <c r="K1" s="254"/>
      <c r="L1" s="14" t="s">
        <v>126</v>
      </c>
      <c r="M1" s="12"/>
      <c r="N1" s="12"/>
      <c r="O1" s="13" t="s">
        <v>127</v>
      </c>
      <c r="P1" s="12"/>
      <c r="Q1" s="12"/>
      <c r="R1" s="12"/>
      <c r="S1" s="14" t="s">
        <v>128</v>
      </c>
      <c r="T1" s="14"/>
      <c r="U1" s="121"/>
      <c r="V1" s="121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50000000000003" customHeight="1">
      <c r="C2" s="183" t="s">
        <v>7</v>
      </c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S2" s="226" t="s">
        <v>8</v>
      </c>
      <c r="T2" s="227"/>
      <c r="U2" s="227"/>
      <c r="V2" s="227"/>
      <c r="W2" s="227"/>
      <c r="X2" s="227"/>
      <c r="Y2" s="227"/>
      <c r="Z2" s="227"/>
      <c r="AA2" s="227"/>
      <c r="AB2" s="227"/>
      <c r="AC2" s="227"/>
      <c r="AT2" s="18" t="s">
        <v>74</v>
      </c>
    </row>
    <row r="3" spans="1:6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72</v>
      </c>
    </row>
    <row r="4" spans="1:66" ht="36.950000000000003" customHeight="1">
      <c r="B4" s="22"/>
      <c r="C4" s="185" t="s">
        <v>129</v>
      </c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23"/>
      <c r="T4" s="24" t="s">
        <v>12</v>
      </c>
      <c r="AT4" s="18" t="s">
        <v>6</v>
      </c>
    </row>
    <row r="5" spans="1:66" ht="6.95" customHeight="1">
      <c r="B5" s="22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3"/>
    </row>
    <row r="6" spans="1:66" s="1" customFormat="1" ht="32.85" customHeight="1">
      <c r="B6" s="35"/>
      <c r="C6" s="36"/>
      <c r="D6" s="29" t="s">
        <v>17</v>
      </c>
      <c r="E6" s="36"/>
      <c r="F6" s="191" t="s">
        <v>18</v>
      </c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36"/>
      <c r="R6" s="37"/>
    </row>
    <row r="7" spans="1:66" s="1" customFormat="1" ht="14.45" customHeight="1">
      <c r="B7" s="35"/>
      <c r="C7" s="36"/>
      <c r="D7" s="30" t="s">
        <v>19</v>
      </c>
      <c r="E7" s="36"/>
      <c r="F7" s="28" t="s">
        <v>5</v>
      </c>
      <c r="G7" s="36"/>
      <c r="H7" s="36"/>
      <c r="I7" s="36"/>
      <c r="J7" s="36"/>
      <c r="K7" s="36"/>
      <c r="L7" s="36"/>
      <c r="M7" s="30" t="s">
        <v>20</v>
      </c>
      <c r="N7" s="36"/>
      <c r="O7" s="28" t="s">
        <v>5</v>
      </c>
      <c r="P7" s="36"/>
      <c r="Q7" s="36"/>
      <c r="R7" s="37"/>
    </row>
    <row r="8" spans="1:66" s="1" customFormat="1" ht="14.45" customHeight="1">
      <c r="B8" s="35"/>
      <c r="C8" s="36"/>
      <c r="D8" s="30" t="s">
        <v>21</v>
      </c>
      <c r="E8" s="36"/>
      <c r="F8" s="28" t="s">
        <v>22</v>
      </c>
      <c r="G8" s="36"/>
      <c r="H8" s="36"/>
      <c r="I8" s="36"/>
      <c r="J8" s="36"/>
      <c r="K8" s="36"/>
      <c r="L8" s="36"/>
      <c r="M8" s="30" t="s">
        <v>23</v>
      </c>
      <c r="N8" s="36"/>
      <c r="O8" s="232"/>
      <c r="P8" s="233"/>
      <c r="Q8" s="36"/>
      <c r="R8" s="37"/>
    </row>
    <row r="9" spans="1:66" s="1" customFormat="1" ht="10.9" customHeight="1">
      <c r="B9" s="35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7"/>
    </row>
    <row r="10" spans="1:66" s="1" customFormat="1" ht="14.45" customHeight="1">
      <c r="B10" s="35"/>
      <c r="C10" s="36"/>
      <c r="D10" s="30" t="s">
        <v>24</v>
      </c>
      <c r="E10" s="36"/>
      <c r="F10" s="36"/>
      <c r="G10" s="36"/>
      <c r="H10" s="36"/>
      <c r="I10" s="36"/>
      <c r="J10" s="36"/>
      <c r="K10" s="36"/>
      <c r="L10" s="36"/>
      <c r="M10" s="30" t="s">
        <v>25</v>
      </c>
      <c r="N10" s="36"/>
      <c r="O10" s="189" t="str">
        <f>IF('Rekapitulácia stavby'!AN10="","",'Rekapitulácia stavby'!AN10)</f>
        <v/>
      </c>
      <c r="P10" s="189"/>
      <c r="Q10" s="36"/>
      <c r="R10" s="37"/>
    </row>
    <row r="11" spans="1:66" s="1" customFormat="1" ht="18" customHeight="1">
      <c r="B11" s="35"/>
      <c r="C11" s="36"/>
      <c r="D11" s="36"/>
      <c r="E11" s="28" t="str">
        <f>IF('Rekapitulácia stavby'!E11="","",'Rekapitulácia stavby'!E11)</f>
        <v xml:space="preserve"> </v>
      </c>
      <c r="F11" s="36"/>
      <c r="G11" s="36"/>
      <c r="H11" s="36"/>
      <c r="I11" s="36"/>
      <c r="J11" s="36"/>
      <c r="K11" s="36"/>
      <c r="L11" s="36"/>
      <c r="M11" s="30" t="s">
        <v>26</v>
      </c>
      <c r="N11" s="36"/>
      <c r="O11" s="189" t="str">
        <f>IF('Rekapitulácia stavby'!AN11="","",'Rekapitulácia stavby'!AN11)</f>
        <v/>
      </c>
      <c r="P11" s="189"/>
      <c r="Q11" s="36"/>
      <c r="R11" s="37"/>
    </row>
    <row r="12" spans="1:66" s="1" customFormat="1" ht="6.95" customHeight="1">
      <c r="B12" s="35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7"/>
    </row>
    <row r="13" spans="1:66" s="1" customFormat="1" ht="14.45" customHeight="1">
      <c r="B13" s="35"/>
      <c r="C13" s="36"/>
      <c r="D13" s="30" t="s">
        <v>27</v>
      </c>
      <c r="E13" s="36"/>
      <c r="F13" s="36"/>
      <c r="G13" s="36"/>
      <c r="H13" s="36"/>
      <c r="I13" s="36"/>
      <c r="J13" s="36"/>
      <c r="K13" s="36"/>
      <c r="L13" s="36"/>
      <c r="M13" s="30" t="s">
        <v>25</v>
      </c>
      <c r="N13" s="36"/>
      <c r="O13" s="234"/>
      <c r="P13" s="189"/>
      <c r="Q13" s="36"/>
      <c r="R13" s="37"/>
    </row>
    <row r="14" spans="1:66" s="1" customFormat="1" ht="18" customHeight="1">
      <c r="B14" s="35"/>
      <c r="C14" s="36"/>
      <c r="D14" s="36"/>
      <c r="E14" s="234"/>
      <c r="F14" s="235"/>
      <c r="G14" s="235"/>
      <c r="H14" s="235"/>
      <c r="I14" s="235"/>
      <c r="J14" s="235"/>
      <c r="K14" s="235"/>
      <c r="L14" s="235"/>
      <c r="M14" s="30" t="s">
        <v>26</v>
      </c>
      <c r="N14" s="36"/>
      <c r="O14" s="234"/>
      <c r="P14" s="189"/>
      <c r="Q14" s="36"/>
      <c r="R14" s="37"/>
    </row>
    <row r="15" spans="1:66" s="1" customFormat="1" ht="6.95" customHeight="1"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7"/>
    </row>
    <row r="16" spans="1:66" s="1" customFormat="1" ht="14.45" customHeight="1">
      <c r="B16" s="35"/>
      <c r="C16" s="36"/>
      <c r="D16" s="30" t="s">
        <v>28</v>
      </c>
      <c r="E16" s="36"/>
      <c r="F16" s="36"/>
      <c r="G16" s="36"/>
      <c r="H16" s="36"/>
      <c r="I16" s="36"/>
      <c r="J16" s="36"/>
      <c r="K16" s="36"/>
      <c r="L16" s="36"/>
      <c r="M16" s="30" t="s">
        <v>25</v>
      </c>
      <c r="N16" s="36"/>
      <c r="O16" s="189" t="str">
        <f>IF('Rekapitulácia stavby'!AN16="","",'Rekapitulácia stavby'!AN16)</f>
        <v/>
      </c>
      <c r="P16" s="189"/>
      <c r="Q16" s="36"/>
      <c r="R16" s="37"/>
    </row>
    <row r="17" spans="2:18" s="1" customFormat="1" ht="18" customHeight="1">
      <c r="B17" s="35"/>
      <c r="C17" s="36"/>
      <c r="D17" s="36"/>
      <c r="E17" s="28" t="str">
        <f>IF('Rekapitulácia stavby'!E17="","",'Rekapitulácia stavby'!E17)</f>
        <v xml:space="preserve"> </v>
      </c>
      <c r="F17" s="36"/>
      <c r="G17" s="36"/>
      <c r="H17" s="36"/>
      <c r="I17" s="36"/>
      <c r="J17" s="36"/>
      <c r="K17" s="36"/>
      <c r="L17" s="36"/>
      <c r="M17" s="30" t="s">
        <v>26</v>
      </c>
      <c r="N17" s="36"/>
      <c r="O17" s="189" t="str">
        <f>IF('Rekapitulácia stavby'!AN17="","",'Rekapitulácia stavby'!AN17)</f>
        <v/>
      </c>
      <c r="P17" s="189"/>
      <c r="Q17" s="36"/>
      <c r="R17" s="37"/>
    </row>
    <row r="18" spans="2:18" s="1" customFormat="1" ht="6.95" customHeight="1">
      <c r="B18" s="35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7"/>
    </row>
    <row r="19" spans="2:18" s="1" customFormat="1" ht="14.45" customHeight="1">
      <c r="B19" s="35"/>
      <c r="C19" s="36"/>
      <c r="D19" s="30" t="s">
        <v>31</v>
      </c>
      <c r="E19" s="36"/>
      <c r="F19" s="36"/>
      <c r="G19" s="36"/>
      <c r="H19" s="36"/>
      <c r="I19" s="36"/>
      <c r="J19" s="36"/>
      <c r="K19" s="36"/>
      <c r="L19" s="36"/>
      <c r="M19" s="30" t="s">
        <v>25</v>
      </c>
      <c r="N19" s="36"/>
      <c r="O19" s="189" t="str">
        <f>IF('Rekapitulácia stavby'!AN19="","",'Rekapitulácia stavby'!AN19)</f>
        <v/>
      </c>
      <c r="P19" s="189"/>
      <c r="Q19" s="36"/>
      <c r="R19" s="37"/>
    </row>
    <row r="20" spans="2:18" s="1" customFormat="1" ht="18" customHeight="1">
      <c r="B20" s="35"/>
      <c r="C20" s="36"/>
      <c r="D20" s="36"/>
      <c r="E20" s="28" t="str">
        <f>IF('Rekapitulácia stavby'!E20="","",'Rekapitulácia stavby'!E20)</f>
        <v xml:space="preserve"> </v>
      </c>
      <c r="F20" s="36"/>
      <c r="G20" s="36"/>
      <c r="H20" s="36"/>
      <c r="I20" s="36"/>
      <c r="J20" s="36"/>
      <c r="K20" s="36"/>
      <c r="L20" s="36"/>
      <c r="M20" s="30" t="s">
        <v>26</v>
      </c>
      <c r="N20" s="36"/>
      <c r="O20" s="189" t="str">
        <f>IF('Rekapitulácia stavby'!AN20="","",'Rekapitulácia stavby'!AN20)</f>
        <v/>
      </c>
      <c r="P20" s="189"/>
      <c r="Q20" s="36"/>
      <c r="R20" s="37"/>
    </row>
    <row r="21" spans="2:18" s="1" customFormat="1" ht="6.95" customHeight="1">
      <c r="B21" s="35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7"/>
    </row>
    <row r="22" spans="2:18" s="1" customFormat="1" ht="14.45" customHeight="1">
      <c r="B22" s="35"/>
      <c r="C22" s="36"/>
      <c r="D22" s="30" t="s">
        <v>32</v>
      </c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7"/>
    </row>
    <row r="23" spans="2:18" s="1" customFormat="1" ht="22.5" customHeight="1">
      <c r="B23" s="35"/>
      <c r="C23" s="36"/>
      <c r="D23" s="36"/>
      <c r="E23" s="194" t="s">
        <v>5</v>
      </c>
      <c r="F23" s="194"/>
      <c r="G23" s="194"/>
      <c r="H23" s="194"/>
      <c r="I23" s="194"/>
      <c r="J23" s="194"/>
      <c r="K23" s="194"/>
      <c r="L23" s="194"/>
      <c r="M23" s="36"/>
      <c r="N23" s="36"/>
      <c r="O23" s="36"/>
      <c r="P23" s="36"/>
      <c r="Q23" s="36"/>
      <c r="R23" s="37"/>
    </row>
    <row r="24" spans="2:18" s="1" customFormat="1" ht="6.95" customHeight="1">
      <c r="B24" s="35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7"/>
    </row>
    <row r="25" spans="2:18" s="1" customFormat="1" ht="6.95" customHeight="1">
      <c r="B25" s="35"/>
      <c r="C25" s="36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36"/>
      <c r="R25" s="37"/>
    </row>
    <row r="26" spans="2:18" s="1" customFormat="1" ht="14.45" customHeight="1">
      <c r="B26" s="35"/>
      <c r="C26" s="36"/>
      <c r="D26" s="122" t="s">
        <v>130</v>
      </c>
      <c r="E26" s="36"/>
      <c r="F26" s="36"/>
      <c r="G26" s="36"/>
      <c r="H26" s="36"/>
      <c r="I26" s="36"/>
      <c r="J26" s="36"/>
      <c r="K26" s="36"/>
      <c r="L26" s="36"/>
      <c r="M26" s="195">
        <f>N87</f>
        <v>0</v>
      </c>
      <c r="N26" s="195"/>
      <c r="O26" s="195"/>
      <c r="P26" s="195"/>
      <c r="Q26" s="36"/>
      <c r="R26" s="37"/>
    </row>
    <row r="27" spans="2:18" s="1" customFormat="1" ht="14.45" customHeight="1">
      <c r="B27" s="35"/>
      <c r="C27" s="36"/>
      <c r="D27" s="34" t="s">
        <v>118</v>
      </c>
      <c r="E27" s="36"/>
      <c r="F27" s="36"/>
      <c r="G27" s="36"/>
      <c r="H27" s="36"/>
      <c r="I27" s="36"/>
      <c r="J27" s="36"/>
      <c r="K27" s="36"/>
      <c r="L27" s="36"/>
      <c r="M27" s="195">
        <f>N90</f>
        <v>0</v>
      </c>
      <c r="N27" s="195"/>
      <c r="O27" s="195"/>
      <c r="P27" s="195"/>
      <c r="Q27" s="36"/>
      <c r="R27" s="37"/>
    </row>
    <row r="28" spans="2:18" s="1" customFormat="1" ht="6.95" customHeight="1"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7"/>
    </row>
    <row r="29" spans="2:18" s="1" customFormat="1" ht="25.35" customHeight="1">
      <c r="B29" s="35"/>
      <c r="C29" s="36"/>
      <c r="D29" s="123" t="s">
        <v>35</v>
      </c>
      <c r="E29" s="36"/>
      <c r="F29" s="36"/>
      <c r="G29" s="36"/>
      <c r="H29" s="36"/>
      <c r="I29" s="36"/>
      <c r="J29" s="36"/>
      <c r="K29" s="36"/>
      <c r="L29" s="36"/>
      <c r="M29" s="236">
        <f>ROUND(M26+M27,2)</f>
        <v>0</v>
      </c>
      <c r="N29" s="231"/>
      <c r="O29" s="231"/>
      <c r="P29" s="231"/>
      <c r="Q29" s="36"/>
      <c r="R29" s="37"/>
    </row>
    <row r="30" spans="2:18" s="1" customFormat="1" ht="6.95" customHeight="1">
      <c r="B30" s="35"/>
      <c r="C30" s="36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36"/>
      <c r="R30" s="37"/>
    </row>
    <row r="31" spans="2:18" s="1" customFormat="1" ht="14.45" customHeight="1">
      <c r="B31" s="35"/>
      <c r="C31" s="36"/>
      <c r="D31" s="42" t="s">
        <v>36</v>
      </c>
      <c r="E31" s="42" t="s">
        <v>37</v>
      </c>
      <c r="F31" s="43">
        <v>0.2</v>
      </c>
      <c r="G31" s="124" t="s">
        <v>38</v>
      </c>
      <c r="H31" s="237">
        <f>ROUND((((SUM(BE90:BE97)+SUM(BE114))+SUM(BE116:BE120))),2)</f>
        <v>0</v>
      </c>
      <c r="I31" s="231"/>
      <c r="J31" s="231"/>
      <c r="K31" s="36"/>
      <c r="L31" s="36"/>
      <c r="M31" s="237">
        <f>ROUND(((ROUND((SUM(BE90:BE97)+SUM(BE114)), 2)*F31)+SUM(BE116:BE120)*F31),2)</f>
        <v>0</v>
      </c>
      <c r="N31" s="231"/>
      <c r="O31" s="231"/>
      <c r="P31" s="231"/>
      <c r="Q31" s="36"/>
      <c r="R31" s="37"/>
    </row>
    <row r="32" spans="2:18" s="1" customFormat="1" ht="14.45" customHeight="1">
      <c r="B32" s="35"/>
      <c r="C32" s="36"/>
      <c r="D32" s="36"/>
      <c r="E32" s="42" t="s">
        <v>39</v>
      </c>
      <c r="F32" s="43">
        <v>0.2</v>
      </c>
      <c r="G32" s="124" t="s">
        <v>38</v>
      </c>
      <c r="H32" s="237">
        <f>ROUND((((SUM(BF90:BF97)+SUM(BF114))+SUM(BF116:BF120))),2)</f>
        <v>0</v>
      </c>
      <c r="I32" s="231"/>
      <c r="J32" s="231"/>
      <c r="K32" s="36"/>
      <c r="L32" s="36"/>
      <c r="M32" s="237">
        <f>ROUND(((ROUND((SUM(BF90:BF97)+SUM(BF114)), 2)*F32)+SUM(BF116:BF120)*F32),2)</f>
        <v>0</v>
      </c>
      <c r="N32" s="231"/>
      <c r="O32" s="231"/>
      <c r="P32" s="231"/>
      <c r="Q32" s="36"/>
      <c r="R32" s="37"/>
    </row>
    <row r="33" spans="2:18" s="1" customFormat="1" ht="14.45" hidden="1" customHeight="1">
      <c r="B33" s="35"/>
      <c r="C33" s="36"/>
      <c r="D33" s="36"/>
      <c r="E33" s="42" t="s">
        <v>40</v>
      </c>
      <c r="F33" s="43">
        <v>0.2</v>
      </c>
      <c r="G33" s="124" t="s">
        <v>38</v>
      </c>
      <c r="H33" s="237">
        <f>ROUND((((SUM(BG90:BG97)+SUM(BG114))+SUM(BG116:BG120))),2)</f>
        <v>0</v>
      </c>
      <c r="I33" s="231"/>
      <c r="J33" s="231"/>
      <c r="K33" s="36"/>
      <c r="L33" s="36"/>
      <c r="M33" s="237">
        <v>0</v>
      </c>
      <c r="N33" s="231"/>
      <c r="O33" s="231"/>
      <c r="P33" s="231"/>
      <c r="Q33" s="36"/>
      <c r="R33" s="37"/>
    </row>
    <row r="34" spans="2:18" s="1" customFormat="1" ht="14.45" hidden="1" customHeight="1">
      <c r="B34" s="35"/>
      <c r="C34" s="36"/>
      <c r="D34" s="36"/>
      <c r="E34" s="42" t="s">
        <v>41</v>
      </c>
      <c r="F34" s="43">
        <v>0.2</v>
      </c>
      <c r="G34" s="124" t="s">
        <v>38</v>
      </c>
      <c r="H34" s="237">
        <f>ROUND((((SUM(BH90:BH97)+SUM(BH114))+SUM(BH116:BH120))),2)</f>
        <v>0</v>
      </c>
      <c r="I34" s="231"/>
      <c r="J34" s="231"/>
      <c r="K34" s="36"/>
      <c r="L34" s="36"/>
      <c r="M34" s="237">
        <v>0</v>
      </c>
      <c r="N34" s="231"/>
      <c r="O34" s="231"/>
      <c r="P34" s="231"/>
      <c r="Q34" s="36"/>
      <c r="R34" s="37"/>
    </row>
    <row r="35" spans="2:18" s="1" customFormat="1" ht="14.45" hidden="1" customHeight="1">
      <c r="B35" s="35"/>
      <c r="C35" s="36"/>
      <c r="D35" s="36"/>
      <c r="E35" s="42" t="s">
        <v>42</v>
      </c>
      <c r="F35" s="43">
        <v>0</v>
      </c>
      <c r="G35" s="124" t="s">
        <v>38</v>
      </c>
      <c r="H35" s="237">
        <f>ROUND((((SUM(BI90:BI97)+SUM(BI114))+SUM(BI116:BI120))),2)</f>
        <v>0</v>
      </c>
      <c r="I35" s="231"/>
      <c r="J35" s="231"/>
      <c r="K35" s="36"/>
      <c r="L35" s="36"/>
      <c r="M35" s="237">
        <v>0</v>
      </c>
      <c r="N35" s="231"/>
      <c r="O35" s="231"/>
      <c r="P35" s="231"/>
      <c r="Q35" s="36"/>
      <c r="R35" s="37"/>
    </row>
    <row r="36" spans="2:18" s="1" customFormat="1" ht="6.95" customHeight="1"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7"/>
    </row>
    <row r="37" spans="2:18" s="1" customFormat="1" ht="25.35" customHeight="1">
      <c r="B37" s="35"/>
      <c r="C37" s="120"/>
      <c r="D37" s="125" t="s">
        <v>43</v>
      </c>
      <c r="E37" s="75"/>
      <c r="F37" s="75"/>
      <c r="G37" s="126" t="s">
        <v>44</v>
      </c>
      <c r="H37" s="127" t="s">
        <v>45</v>
      </c>
      <c r="I37" s="75"/>
      <c r="J37" s="75"/>
      <c r="K37" s="75"/>
      <c r="L37" s="238">
        <f>SUM(M29:M35)</f>
        <v>0</v>
      </c>
      <c r="M37" s="238"/>
      <c r="N37" s="238"/>
      <c r="O37" s="238"/>
      <c r="P37" s="239"/>
      <c r="Q37" s="120"/>
      <c r="R37" s="37"/>
    </row>
    <row r="38" spans="2:18" s="1" customFormat="1" ht="14.45" customHeight="1"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7"/>
    </row>
    <row r="39" spans="2:18" s="1" customFormat="1" ht="14.45" customHeight="1">
      <c r="B39" s="35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7"/>
    </row>
    <row r="40" spans="2:18">
      <c r="B40" s="22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3"/>
    </row>
    <row r="41" spans="2:18">
      <c r="B41" s="22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3"/>
    </row>
    <row r="42" spans="2:18">
      <c r="B42" s="22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3"/>
    </row>
    <row r="43" spans="2:18">
      <c r="B43" s="22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3"/>
    </row>
    <row r="44" spans="2:18">
      <c r="B44" s="22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3"/>
    </row>
    <row r="45" spans="2:18">
      <c r="B45" s="22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3"/>
    </row>
    <row r="46" spans="2:18">
      <c r="B46" s="22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3"/>
    </row>
    <row r="47" spans="2:18">
      <c r="B47" s="22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3"/>
    </row>
    <row r="48" spans="2:18">
      <c r="B48" s="22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3"/>
    </row>
    <row r="49" spans="2:18">
      <c r="B49" s="22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3"/>
    </row>
    <row r="50" spans="2:18" s="1" customFormat="1" ht="15">
      <c r="B50" s="35"/>
      <c r="C50" s="36"/>
      <c r="D50" s="50" t="s">
        <v>46</v>
      </c>
      <c r="E50" s="51"/>
      <c r="F50" s="51"/>
      <c r="G50" s="51"/>
      <c r="H50" s="52"/>
      <c r="I50" s="36"/>
      <c r="J50" s="50" t="s">
        <v>47</v>
      </c>
      <c r="K50" s="51"/>
      <c r="L50" s="51"/>
      <c r="M50" s="51"/>
      <c r="N50" s="51"/>
      <c r="O50" s="51"/>
      <c r="P50" s="52"/>
      <c r="Q50" s="36"/>
      <c r="R50" s="37"/>
    </row>
    <row r="51" spans="2:18">
      <c r="B51" s="22"/>
      <c r="C51" s="26"/>
      <c r="D51" s="53"/>
      <c r="E51" s="26"/>
      <c r="F51" s="26"/>
      <c r="G51" s="26"/>
      <c r="H51" s="54"/>
      <c r="I51" s="26"/>
      <c r="J51" s="53"/>
      <c r="K51" s="26"/>
      <c r="L51" s="26"/>
      <c r="M51" s="26"/>
      <c r="N51" s="26"/>
      <c r="O51" s="26"/>
      <c r="P51" s="54"/>
      <c r="Q51" s="26"/>
      <c r="R51" s="23"/>
    </row>
    <row r="52" spans="2:18">
      <c r="B52" s="22"/>
      <c r="C52" s="26"/>
      <c r="D52" s="53"/>
      <c r="E52" s="26"/>
      <c r="F52" s="26"/>
      <c r="G52" s="26"/>
      <c r="H52" s="54"/>
      <c r="I52" s="26"/>
      <c r="J52" s="53"/>
      <c r="K52" s="26"/>
      <c r="L52" s="26"/>
      <c r="M52" s="26"/>
      <c r="N52" s="26"/>
      <c r="O52" s="26"/>
      <c r="P52" s="54"/>
      <c r="Q52" s="26"/>
      <c r="R52" s="23"/>
    </row>
    <row r="53" spans="2:18">
      <c r="B53" s="22"/>
      <c r="C53" s="26"/>
      <c r="D53" s="53"/>
      <c r="E53" s="26"/>
      <c r="F53" s="26"/>
      <c r="G53" s="26"/>
      <c r="H53" s="54"/>
      <c r="I53" s="26"/>
      <c r="J53" s="53"/>
      <c r="K53" s="26"/>
      <c r="L53" s="26"/>
      <c r="M53" s="26"/>
      <c r="N53" s="26"/>
      <c r="O53" s="26"/>
      <c r="P53" s="54"/>
      <c r="Q53" s="26"/>
      <c r="R53" s="23"/>
    </row>
    <row r="54" spans="2:18">
      <c r="B54" s="22"/>
      <c r="C54" s="26"/>
      <c r="D54" s="53"/>
      <c r="E54" s="26"/>
      <c r="F54" s="26"/>
      <c r="G54" s="26"/>
      <c r="H54" s="54"/>
      <c r="I54" s="26"/>
      <c r="J54" s="53"/>
      <c r="K54" s="26"/>
      <c r="L54" s="26"/>
      <c r="M54" s="26"/>
      <c r="N54" s="26"/>
      <c r="O54" s="26"/>
      <c r="P54" s="54"/>
      <c r="Q54" s="26"/>
      <c r="R54" s="23"/>
    </row>
    <row r="55" spans="2:18">
      <c r="B55" s="22"/>
      <c r="C55" s="26"/>
      <c r="D55" s="53"/>
      <c r="E55" s="26"/>
      <c r="F55" s="26"/>
      <c r="G55" s="26"/>
      <c r="H55" s="54"/>
      <c r="I55" s="26"/>
      <c r="J55" s="53"/>
      <c r="K55" s="26"/>
      <c r="L55" s="26"/>
      <c r="M55" s="26"/>
      <c r="N55" s="26"/>
      <c r="O55" s="26"/>
      <c r="P55" s="54"/>
      <c r="Q55" s="26"/>
      <c r="R55" s="23"/>
    </row>
    <row r="56" spans="2:18">
      <c r="B56" s="22"/>
      <c r="C56" s="26"/>
      <c r="D56" s="53"/>
      <c r="E56" s="26"/>
      <c r="F56" s="26"/>
      <c r="G56" s="26"/>
      <c r="H56" s="54"/>
      <c r="I56" s="26"/>
      <c r="J56" s="53"/>
      <c r="K56" s="26"/>
      <c r="L56" s="26"/>
      <c r="M56" s="26"/>
      <c r="N56" s="26"/>
      <c r="O56" s="26"/>
      <c r="P56" s="54"/>
      <c r="Q56" s="26"/>
      <c r="R56" s="23"/>
    </row>
    <row r="57" spans="2:18">
      <c r="B57" s="22"/>
      <c r="C57" s="26"/>
      <c r="D57" s="53"/>
      <c r="E57" s="26"/>
      <c r="F57" s="26"/>
      <c r="G57" s="26"/>
      <c r="H57" s="54"/>
      <c r="I57" s="26"/>
      <c r="J57" s="53"/>
      <c r="K57" s="26"/>
      <c r="L57" s="26"/>
      <c r="M57" s="26"/>
      <c r="N57" s="26"/>
      <c r="O57" s="26"/>
      <c r="P57" s="54"/>
      <c r="Q57" s="26"/>
      <c r="R57" s="23"/>
    </row>
    <row r="58" spans="2:18">
      <c r="B58" s="22"/>
      <c r="C58" s="26"/>
      <c r="D58" s="53"/>
      <c r="E58" s="26"/>
      <c r="F58" s="26"/>
      <c r="G58" s="26"/>
      <c r="H58" s="54"/>
      <c r="I58" s="26"/>
      <c r="J58" s="53"/>
      <c r="K58" s="26"/>
      <c r="L58" s="26"/>
      <c r="M58" s="26"/>
      <c r="N58" s="26"/>
      <c r="O58" s="26"/>
      <c r="P58" s="54"/>
      <c r="Q58" s="26"/>
      <c r="R58" s="23"/>
    </row>
    <row r="59" spans="2:18" s="1" customFormat="1" ht="15">
      <c r="B59" s="35"/>
      <c r="C59" s="36"/>
      <c r="D59" s="55" t="s">
        <v>48</v>
      </c>
      <c r="E59" s="56"/>
      <c r="F59" s="56"/>
      <c r="G59" s="57" t="s">
        <v>49</v>
      </c>
      <c r="H59" s="58"/>
      <c r="I59" s="36"/>
      <c r="J59" s="55" t="s">
        <v>48</v>
      </c>
      <c r="K59" s="56"/>
      <c r="L59" s="56"/>
      <c r="M59" s="56"/>
      <c r="N59" s="57" t="s">
        <v>49</v>
      </c>
      <c r="O59" s="56"/>
      <c r="P59" s="58"/>
      <c r="Q59" s="36"/>
      <c r="R59" s="37"/>
    </row>
    <row r="60" spans="2:18">
      <c r="B60" s="22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3"/>
    </row>
    <row r="61" spans="2:18" s="1" customFormat="1" ht="15">
      <c r="B61" s="35"/>
      <c r="C61" s="36"/>
      <c r="D61" s="50" t="s">
        <v>50</v>
      </c>
      <c r="E61" s="51"/>
      <c r="F61" s="51"/>
      <c r="G61" s="51"/>
      <c r="H61" s="52"/>
      <c r="I61" s="36"/>
      <c r="J61" s="50" t="s">
        <v>51</v>
      </c>
      <c r="K61" s="51"/>
      <c r="L61" s="51"/>
      <c r="M61" s="51"/>
      <c r="N61" s="51"/>
      <c r="O61" s="51"/>
      <c r="P61" s="52"/>
      <c r="Q61" s="36"/>
      <c r="R61" s="37"/>
    </row>
    <row r="62" spans="2:18">
      <c r="B62" s="22"/>
      <c r="C62" s="26"/>
      <c r="D62" s="53"/>
      <c r="E62" s="26"/>
      <c r="F62" s="26"/>
      <c r="G62" s="26"/>
      <c r="H62" s="54"/>
      <c r="I62" s="26"/>
      <c r="J62" s="53"/>
      <c r="K62" s="26"/>
      <c r="L62" s="26"/>
      <c r="M62" s="26"/>
      <c r="N62" s="26"/>
      <c r="O62" s="26"/>
      <c r="P62" s="54"/>
      <c r="Q62" s="26"/>
      <c r="R62" s="23"/>
    </row>
    <row r="63" spans="2:18">
      <c r="B63" s="22"/>
      <c r="C63" s="26"/>
      <c r="D63" s="53"/>
      <c r="E63" s="26"/>
      <c r="F63" s="26"/>
      <c r="G63" s="26"/>
      <c r="H63" s="54"/>
      <c r="I63" s="26"/>
      <c r="J63" s="53"/>
      <c r="K63" s="26"/>
      <c r="L63" s="26"/>
      <c r="M63" s="26"/>
      <c r="N63" s="26"/>
      <c r="O63" s="26"/>
      <c r="P63" s="54"/>
      <c r="Q63" s="26"/>
      <c r="R63" s="23"/>
    </row>
    <row r="64" spans="2:18">
      <c r="B64" s="22"/>
      <c r="C64" s="26"/>
      <c r="D64" s="53"/>
      <c r="E64" s="26"/>
      <c r="F64" s="26"/>
      <c r="G64" s="26"/>
      <c r="H64" s="54"/>
      <c r="I64" s="26"/>
      <c r="J64" s="53"/>
      <c r="K64" s="26"/>
      <c r="L64" s="26"/>
      <c r="M64" s="26"/>
      <c r="N64" s="26"/>
      <c r="O64" s="26"/>
      <c r="P64" s="54"/>
      <c r="Q64" s="26"/>
      <c r="R64" s="23"/>
    </row>
    <row r="65" spans="2:18">
      <c r="B65" s="22"/>
      <c r="C65" s="26"/>
      <c r="D65" s="53"/>
      <c r="E65" s="26"/>
      <c r="F65" s="26"/>
      <c r="G65" s="26"/>
      <c r="H65" s="54"/>
      <c r="I65" s="26"/>
      <c r="J65" s="53"/>
      <c r="K65" s="26"/>
      <c r="L65" s="26"/>
      <c r="M65" s="26"/>
      <c r="N65" s="26"/>
      <c r="O65" s="26"/>
      <c r="P65" s="54"/>
      <c r="Q65" s="26"/>
      <c r="R65" s="23"/>
    </row>
    <row r="66" spans="2:18">
      <c r="B66" s="22"/>
      <c r="C66" s="26"/>
      <c r="D66" s="53"/>
      <c r="E66" s="26"/>
      <c r="F66" s="26"/>
      <c r="G66" s="26"/>
      <c r="H66" s="54"/>
      <c r="I66" s="26"/>
      <c r="J66" s="53"/>
      <c r="K66" s="26"/>
      <c r="L66" s="26"/>
      <c r="M66" s="26"/>
      <c r="N66" s="26"/>
      <c r="O66" s="26"/>
      <c r="P66" s="54"/>
      <c r="Q66" s="26"/>
      <c r="R66" s="23"/>
    </row>
    <row r="67" spans="2:18">
      <c r="B67" s="22"/>
      <c r="C67" s="26"/>
      <c r="D67" s="53"/>
      <c r="E67" s="26"/>
      <c r="F67" s="26"/>
      <c r="G67" s="26"/>
      <c r="H67" s="54"/>
      <c r="I67" s="26"/>
      <c r="J67" s="53"/>
      <c r="K67" s="26"/>
      <c r="L67" s="26"/>
      <c r="M67" s="26"/>
      <c r="N67" s="26"/>
      <c r="O67" s="26"/>
      <c r="P67" s="54"/>
      <c r="Q67" s="26"/>
      <c r="R67" s="23"/>
    </row>
    <row r="68" spans="2:18">
      <c r="B68" s="22"/>
      <c r="C68" s="26"/>
      <c r="D68" s="53"/>
      <c r="E68" s="26"/>
      <c r="F68" s="26"/>
      <c r="G68" s="26"/>
      <c r="H68" s="54"/>
      <c r="I68" s="26"/>
      <c r="J68" s="53"/>
      <c r="K68" s="26"/>
      <c r="L68" s="26"/>
      <c r="M68" s="26"/>
      <c r="N68" s="26"/>
      <c r="O68" s="26"/>
      <c r="P68" s="54"/>
      <c r="Q68" s="26"/>
      <c r="R68" s="23"/>
    </row>
    <row r="69" spans="2:18">
      <c r="B69" s="22"/>
      <c r="C69" s="26"/>
      <c r="D69" s="53"/>
      <c r="E69" s="26"/>
      <c r="F69" s="26"/>
      <c r="G69" s="26"/>
      <c r="H69" s="54"/>
      <c r="I69" s="26"/>
      <c r="J69" s="53"/>
      <c r="K69" s="26"/>
      <c r="L69" s="26"/>
      <c r="M69" s="26"/>
      <c r="N69" s="26"/>
      <c r="O69" s="26"/>
      <c r="P69" s="54"/>
      <c r="Q69" s="26"/>
      <c r="R69" s="23"/>
    </row>
    <row r="70" spans="2:18" s="1" customFormat="1" ht="15">
      <c r="B70" s="35"/>
      <c r="C70" s="36"/>
      <c r="D70" s="55" t="s">
        <v>48</v>
      </c>
      <c r="E70" s="56"/>
      <c r="F70" s="56"/>
      <c r="G70" s="57" t="s">
        <v>49</v>
      </c>
      <c r="H70" s="58"/>
      <c r="I70" s="36"/>
      <c r="J70" s="55" t="s">
        <v>48</v>
      </c>
      <c r="K70" s="56"/>
      <c r="L70" s="56"/>
      <c r="M70" s="56"/>
      <c r="N70" s="57" t="s">
        <v>49</v>
      </c>
      <c r="O70" s="56"/>
      <c r="P70" s="58"/>
      <c r="Q70" s="36"/>
      <c r="R70" s="37"/>
    </row>
    <row r="71" spans="2:18" s="1" customFormat="1" ht="14.45" customHeight="1"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1"/>
    </row>
    <row r="75" spans="2:18" s="1" customFormat="1" ht="6.95" customHeight="1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4"/>
    </row>
    <row r="76" spans="2:18" s="1" customFormat="1" ht="36.950000000000003" customHeight="1">
      <c r="B76" s="35"/>
      <c r="C76" s="185" t="s">
        <v>131</v>
      </c>
      <c r="D76" s="186"/>
      <c r="E76" s="186"/>
      <c r="F76" s="186"/>
      <c r="G76" s="186"/>
      <c r="H76" s="186"/>
      <c r="I76" s="186"/>
      <c r="J76" s="186"/>
      <c r="K76" s="186"/>
      <c r="L76" s="186"/>
      <c r="M76" s="186"/>
      <c r="N76" s="186"/>
      <c r="O76" s="186"/>
      <c r="P76" s="186"/>
      <c r="Q76" s="186"/>
      <c r="R76" s="37"/>
    </row>
    <row r="77" spans="2:18" s="1" customFormat="1" ht="6.95" customHeight="1"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7"/>
    </row>
    <row r="78" spans="2:18" s="1" customFormat="1" ht="36.950000000000003" customHeight="1">
      <c r="B78" s="35"/>
      <c r="C78" s="69" t="s">
        <v>17</v>
      </c>
      <c r="D78" s="36"/>
      <c r="E78" s="36"/>
      <c r="F78" s="205" t="str">
        <f>F6</f>
        <v>Základná škola Gorkého - Ulica Maxima Gorkého</v>
      </c>
      <c r="G78" s="231"/>
      <c r="H78" s="231"/>
      <c r="I78" s="231"/>
      <c r="J78" s="231"/>
      <c r="K78" s="231"/>
      <c r="L78" s="231"/>
      <c r="M78" s="231"/>
      <c r="N78" s="231"/>
      <c r="O78" s="231"/>
      <c r="P78" s="231"/>
      <c r="Q78" s="36"/>
      <c r="R78" s="37"/>
    </row>
    <row r="79" spans="2:18" s="1" customFormat="1" ht="6.95" customHeight="1"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7"/>
    </row>
    <row r="80" spans="2:18" s="1" customFormat="1" ht="18" customHeight="1">
      <c r="B80" s="35"/>
      <c r="C80" s="30" t="s">
        <v>21</v>
      </c>
      <c r="D80" s="36"/>
      <c r="E80" s="36"/>
      <c r="F80" s="28" t="str">
        <f>F8</f>
        <v xml:space="preserve"> </v>
      </c>
      <c r="G80" s="36"/>
      <c r="H80" s="36"/>
      <c r="I80" s="36"/>
      <c r="J80" s="36"/>
      <c r="K80" s="30" t="s">
        <v>23</v>
      </c>
      <c r="L80" s="36"/>
      <c r="M80" s="233" t="str">
        <f>IF(O8="","",O8)</f>
        <v/>
      </c>
      <c r="N80" s="233"/>
      <c r="O80" s="233"/>
      <c r="P80" s="233"/>
      <c r="Q80" s="36"/>
      <c r="R80" s="37"/>
    </row>
    <row r="81" spans="2:65" s="1" customFormat="1" ht="6.95" customHeight="1"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7"/>
    </row>
    <row r="82" spans="2:65" s="1" customFormat="1" ht="15">
      <c r="B82" s="35"/>
      <c r="C82" s="30" t="s">
        <v>24</v>
      </c>
      <c r="D82" s="36"/>
      <c r="E82" s="36"/>
      <c r="F82" s="28" t="str">
        <f>E11</f>
        <v xml:space="preserve"> </v>
      </c>
      <c r="G82" s="36"/>
      <c r="H82" s="36"/>
      <c r="I82" s="36"/>
      <c r="J82" s="36"/>
      <c r="K82" s="30" t="s">
        <v>28</v>
      </c>
      <c r="L82" s="36"/>
      <c r="M82" s="189" t="str">
        <f>E17</f>
        <v xml:space="preserve"> </v>
      </c>
      <c r="N82" s="189"/>
      <c r="O82" s="189"/>
      <c r="P82" s="189"/>
      <c r="Q82" s="189"/>
      <c r="R82" s="37"/>
    </row>
    <row r="83" spans="2:65" s="1" customFormat="1" ht="14.45" customHeight="1">
      <c r="B83" s="35"/>
      <c r="C83" s="30" t="s">
        <v>27</v>
      </c>
      <c r="D83" s="36"/>
      <c r="E83" s="36"/>
      <c r="F83" s="28" t="str">
        <f>IF(E14="","",E14)</f>
        <v/>
      </c>
      <c r="G83" s="36"/>
      <c r="H83" s="36"/>
      <c r="I83" s="36"/>
      <c r="J83" s="36"/>
      <c r="K83" s="30" t="s">
        <v>31</v>
      </c>
      <c r="L83" s="36"/>
      <c r="M83" s="189" t="str">
        <f>E20</f>
        <v xml:space="preserve"> </v>
      </c>
      <c r="N83" s="189"/>
      <c r="O83" s="189"/>
      <c r="P83" s="189"/>
      <c r="Q83" s="189"/>
      <c r="R83" s="37"/>
    </row>
    <row r="84" spans="2:65" s="1" customFormat="1" ht="10.35" customHeight="1">
      <c r="B84" s="35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7"/>
    </row>
    <row r="85" spans="2:65" s="1" customFormat="1" ht="29.25" customHeight="1">
      <c r="B85" s="35"/>
      <c r="C85" s="240" t="s">
        <v>132</v>
      </c>
      <c r="D85" s="241"/>
      <c r="E85" s="241"/>
      <c r="F85" s="241"/>
      <c r="G85" s="241"/>
      <c r="H85" s="120"/>
      <c r="I85" s="120"/>
      <c r="J85" s="120"/>
      <c r="K85" s="120"/>
      <c r="L85" s="120"/>
      <c r="M85" s="120"/>
      <c r="N85" s="240" t="s">
        <v>133</v>
      </c>
      <c r="O85" s="241"/>
      <c r="P85" s="241"/>
      <c r="Q85" s="241"/>
      <c r="R85" s="37"/>
    </row>
    <row r="86" spans="2:65" s="1" customFormat="1" ht="10.35" customHeight="1"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7"/>
    </row>
    <row r="87" spans="2:65" s="1" customFormat="1" ht="29.25" customHeight="1">
      <c r="B87" s="35"/>
      <c r="C87" s="128" t="s">
        <v>134</v>
      </c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220">
        <f>N114</f>
        <v>0</v>
      </c>
      <c r="O87" s="242"/>
      <c r="P87" s="242"/>
      <c r="Q87" s="242"/>
      <c r="R87" s="37"/>
      <c r="AU87" s="18" t="s">
        <v>135</v>
      </c>
    </row>
    <row r="88" spans="2:65" s="7" customFormat="1" ht="21.75" customHeight="1">
      <c r="B88" s="129"/>
      <c r="C88" s="130"/>
      <c r="D88" s="131" t="s">
        <v>136</v>
      </c>
      <c r="E88" s="130"/>
      <c r="F88" s="130"/>
      <c r="G88" s="130"/>
      <c r="H88" s="130"/>
      <c r="I88" s="130"/>
      <c r="J88" s="130"/>
      <c r="K88" s="130"/>
      <c r="L88" s="130"/>
      <c r="M88" s="130"/>
      <c r="N88" s="243">
        <f>N115</f>
        <v>0</v>
      </c>
      <c r="O88" s="244"/>
      <c r="P88" s="244"/>
      <c r="Q88" s="244"/>
      <c r="R88" s="132"/>
    </row>
    <row r="89" spans="2:65" s="1" customFormat="1" ht="21.75" customHeight="1">
      <c r="B89" s="35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7"/>
    </row>
    <row r="90" spans="2:65" s="1" customFormat="1" ht="29.25" customHeight="1">
      <c r="B90" s="35"/>
      <c r="C90" s="128" t="s">
        <v>137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242">
        <f>ROUND(N91+N92+N93+N94+N95+N96,2)</f>
        <v>0</v>
      </c>
      <c r="O90" s="245"/>
      <c r="P90" s="245"/>
      <c r="Q90" s="245"/>
      <c r="R90" s="37"/>
      <c r="T90" s="133"/>
      <c r="U90" s="134" t="s">
        <v>36</v>
      </c>
    </row>
    <row r="91" spans="2:65" s="1" customFormat="1" ht="18" customHeight="1">
      <c r="B91" s="135"/>
      <c r="C91" s="136"/>
      <c r="D91" s="229" t="s">
        <v>138</v>
      </c>
      <c r="E91" s="246"/>
      <c r="F91" s="246"/>
      <c r="G91" s="246"/>
      <c r="H91" s="246"/>
      <c r="I91" s="136"/>
      <c r="J91" s="136"/>
      <c r="K91" s="136"/>
      <c r="L91" s="136"/>
      <c r="M91" s="136"/>
      <c r="N91" s="228">
        <f>ROUND(N87*T91,2)</f>
        <v>0</v>
      </c>
      <c r="O91" s="247"/>
      <c r="P91" s="247"/>
      <c r="Q91" s="247"/>
      <c r="R91" s="138"/>
      <c r="S91" s="136"/>
      <c r="T91" s="139"/>
      <c r="U91" s="140" t="s">
        <v>39</v>
      </c>
      <c r="V91" s="141"/>
      <c r="W91" s="141"/>
      <c r="X91" s="141"/>
      <c r="Y91" s="141"/>
      <c r="Z91" s="141"/>
      <c r="AA91" s="141"/>
      <c r="AB91" s="141"/>
      <c r="AC91" s="141"/>
      <c r="AD91" s="141"/>
      <c r="AE91" s="141"/>
      <c r="AF91" s="141"/>
      <c r="AG91" s="141"/>
      <c r="AH91" s="141"/>
      <c r="AI91" s="141"/>
      <c r="AJ91" s="141"/>
      <c r="AK91" s="141"/>
      <c r="AL91" s="141"/>
      <c r="AM91" s="141"/>
      <c r="AN91" s="141"/>
      <c r="AO91" s="141"/>
      <c r="AP91" s="141"/>
      <c r="AQ91" s="141"/>
      <c r="AR91" s="141"/>
      <c r="AS91" s="141"/>
      <c r="AT91" s="141"/>
      <c r="AU91" s="141"/>
      <c r="AV91" s="141"/>
      <c r="AW91" s="141"/>
      <c r="AX91" s="141"/>
      <c r="AY91" s="142" t="s">
        <v>139</v>
      </c>
      <c r="AZ91" s="141"/>
      <c r="BA91" s="141"/>
      <c r="BB91" s="141"/>
      <c r="BC91" s="141"/>
      <c r="BD91" s="141"/>
      <c r="BE91" s="143">
        <f t="shared" ref="BE91:BE96" si="0">IF(U91="základná",N91,0)</f>
        <v>0</v>
      </c>
      <c r="BF91" s="143">
        <f t="shared" ref="BF91:BF96" si="1">IF(U91="znížená",N91,0)</f>
        <v>0</v>
      </c>
      <c r="BG91" s="143">
        <f t="shared" ref="BG91:BG96" si="2">IF(U91="zákl. prenesená",N91,0)</f>
        <v>0</v>
      </c>
      <c r="BH91" s="143">
        <f t="shared" ref="BH91:BH96" si="3">IF(U91="zníž. prenesená",N91,0)</f>
        <v>0</v>
      </c>
      <c r="BI91" s="143">
        <f t="shared" ref="BI91:BI96" si="4">IF(U91="nulová",N91,0)</f>
        <v>0</v>
      </c>
      <c r="BJ91" s="142" t="s">
        <v>88</v>
      </c>
      <c r="BK91" s="141"/>
      <c r="BL91" s="141"/>
      <c r="BM91" s="141"/>
    </row>
    <row r="92" spans="2:65" s="1" customFormat="1" ht="18" customHeight="1">
      <c r="B92" s="135"/>
      <c r="C92" s="136"/>
      <c r="D92" s="229" t="s">
        <v>140</v>
      </c>
      <c r="E92" s="246"/>
      <c r="F92" s="246"/>
      <c r="G92" s="246"/>
      <c r="H92" s="246"/>
      <c r="I92" s="136"/>
      <c r="J92" s="136"/>
      <c r="K92" s="136"/>
      <c r="L92" s="136"/>
      <c r="M92" s="136"/>
      <c r="N92" s="228">
        <f>ROUND(N87*T92,2)</f>
        <v>0</v>
      </c>
      <c r="O92" s="247"/>
      <c r="P92" s="247"/>
      <c r="Q92" s="247"/>
      <c r="R92" s="138"/>
      <c r="S92" s="136"/>
      <c r="T92" s="139"/>
      <c r="U92" s="140" t="s">
        <v>39</v>
      </c>
      <c r="V92" s="141"/>
      <c r="W92" s="141"/>
      <c r="X92" s="141"/>
      <c r="Y92" s="141"/>
      <c r="Z92" s="141"/>
      <c r="AA92" s="141"/>
      <c r="AB92" s="141"/>
      <c r="AC92" s="141"/>
      <c r="AD92" s="141"/>
      <c r="AE92" s="141"/>
      <c r="AF92" s="141"/>
      <c r="AG92" s="141"/>
      <c r="AH92" s="141"/>
      <c r="AI92" s="141"/>
      <c r="AJ92" s="141"/>
      <c r="AK92" s="141"/>
      <c r="AL92" s="141"/>
      <c r="AM92" s="141"/>
      <c r="AN92" s="141"/>
      <c r="AO92" s="141"/>
      <c r="AP92" s="141"/>
      <c r="AQ92" s="141"/>
      <c r="AR92" s="141"/>
      <c r="AS92" s="141"/>
      <c r="AT92" s="141"/>
      <c r="AU92" s="141"/>
      <c r="AV92" s="141"/>
      <c r="AW92" s="141"/>
      <c r="AX92" s="141"/>
      <c r="AY92" s="142" t="s">
        <v>139</v>
      </c>
      <c r="AZ92" s="141"/>
      <c r="BA92" s="141"/>
      <c r="BB92" s="141"/>
      <c r="BC92" s="141"/>
      <c r="BD92" s="141"/>
      <c r="BE92" s="143">
        <f t="shared" si="0"/>
        <v>0</v>
      </c>
      <c r="BF92" s="143">
        <f t="shared" si="1"/>
        <v>0</v>
      </c>
      <c r="BG92" s="143">
        <f t="shared" si="2"/>
        <v>0</v>
      </c>
      <c r="BH92" s="143">
        <f t="shared" si="3"/>
        <v>0</v>
      </c>
      <c r="BI92" s="143">
        <f t="shared" si="4"/>
        <v>0</v>
      </c>
      <c r="BJ92" s="142" t="s">
        <v>88</v>
      </c>
      <c r="BK92" s="141"/>
      <c r="BL92" s="141"/>
      <c r="BM92" s="141"/>
    </row>
    <row r="93" spans="2:65" s="1" customFormat="1" ht="18" customHeight="1">
      <c r="B93" s="135"/>
      <c r="C93" s="136"/>
      <c r="D93" s="229" t="s">
        <v>141</v>
      </c>
      <c r="E93" s="246"/>
      <c r="F93" s="246"/>
      <c r="G93" s="246"/>
      <c r="H93" s="246"/>
      <c r="I93" s="136"/>
      <c r="J93" s="136"/>
      <c r="K93" s="136"/>
      <c r="L93" s="136"/>
      <c r="M93" s="136"/>
      <c r="N93" s="228">
        <f>ROUND(N87*T93,2)</f>
        <v>0</v>
      </c>
      <c r="O93" s="247"/>
      <c r="P93" s="247"/>
      <c r="Q93" s="247"/>
      <c r="R93" s="138"/>
      <c r="S93" s="136"/>
      <c r="T93" s="139"/>
      <c r="U93" s="140" t="s">
        <v>39</v>
      </c>
      <c r="V93" s="141"/>
      <c r="W93" s="141"/>
      <c r="X93" s="141"/>
      <c r="Y93" s="141"/>
      <c r="Z93" s="141"/>
      <c r="AA93" s="141"/>
      <c r="AB93" s="141"/>
      <c r="AC93" s="141"/>
      <c r="AD93" s="141"/>
      <c r="AE93" s="141"/>
      <c r="AF93" s="141"/>
      <c r="AG93" s="141"/>
      <c r="AH93" s="141"/>
      <c r="AI93" s="141"/>
      <c r="AJ93" s="141"/>
      <c r="AK93" s="141"/>
      <c r="AL93" s="141"/>
      <c r="AM93" s="141"/>
      <c r="AN93" s="141"/>
      <c r="AO93" s="141"/>
      <c r="AP93" s="141"/>
      <c r="AQ93" s="141"/>
      <c r="AR93" s="141"/>
      <c r="AS93" s="141"/>
      <c r="AT93" s="141"/>
      <c r="AU93" s="141"/>
      <c r="AV93" s="141"/>
      <c r="AW93" s="141"/>
      <c r="AX93" s="141"/>
      <c r="AY93" s="142" t="s">
        <v>139</v>
      </c>
      <c r="AZ93" s="141"/>
      <c r="BA93" s="141"/>
      <c r="BB93" s="141"/>
      <c r="BC93" s="141"/>
      <c r="BD93" s="141"/>
      <c r="BE93" s="143">
        <f t="shared" si="0"/>
        <v>0</v>
      </c>
      <c r="BF93" s="143">
        <f t="shared" si="1"/>
        <v>0</v>
      </c>
      <c r="BG93" s="143">
        <f t="shared" si="2"/>
        <v>0</v>
      </c>
      <c r="BH93" s="143">
        <f t="shared" si="3"/>
        <v>0</v>
      </c>
      <c r="BI93" s="143">
        <f t="shared" si="4"/>
        <v>0</v>
      </c>
      <c r="BJ93" s="142" t="s">
        <v>88</v>
      </c>
      <c r="BK93" s="141"/>
      <c r="BL93" s="141"/>
      <c r="BM93" s="141"/>
    </row>
    <row r="94" spans="2:65" s="1" customFormat="1" ht="18" customHeight="1">
      <c r="B94" s="135"/>
      <c r="C94" s="136"/>
      <c r="D94" s="229" t="s">
        <v>142</v>
      </c>
      <c r="E94" s="246"/>
      <c r="F94" s="246"/>
      <c r="G94" s="246"/>
      <c r="H94" s="246"/>
      <c r="I94" s="136"/>
      <c r="J94" s="136"/>
      <c r="K94" s="136"/>
      <c r="L94" s="136"/>
      <c r="M94" s="136"/>
      <c r="N94" s="228">
        <f>ROUND(N87*T94,2)</f>
        <v>0</v>
      </c>
      <c r="O94" s="247"/>
      <c r="P94" s="247"/>
      <c r="Q94" s="247"/>
      <c r="R94" s="138"/>
      <c r="S94" s="136"/>
      <c r="T94" s="139"/>
      <c r="U94" s="140" t="s">
        <v>39</v>
      </c>
      <c r="V94" s="141"/>
      <c r="W94" s="141"/>
      <c r="X94" s="141"/>
      <c r="Y94" s="141"/>
      <c r="Z94" s="141"/>
      <c r="AA94" s="141"/>
      <c r="AB94" s="141"/>
      <c r="AC94" s="141"/>
      <c r="AD94" s="141"/>
      <c r="AE94" s="141"/>
      <c r="AF94" s="141"/>
      <c r="AG94" s="141"/>
      <c r="AH94" s="141"/>
      <c r="AI94" s="141"/>
      <c r="AJ94" s="141"/>
      <c r="AK94" s="141"/>
      <c r="AL94" s="141"/>
      <c r="AM94" s="141"/>
      <c r="AN94" s="141"/>
      <c r="AO94" s="141"/>
      <c r="AP94" s="141"/>
      <c r="AQ94" s="141"/>
      <c r="AR94" s="141"/>
      <c r="AS94" s="141"/>
      <c r="AT94" s="141"/>
      <c r="AU94" s="141"/>
      <c r="AV94" s="141"/>
      <c r="AW94" s="141"/>
      <c r="AX94" s="141"/>
      <c r="AY94" s="142" t="s">
        <v>139</v>
      </c>
      <c r="AZ94" s="141"/>
      <c r="BA94" s="141"/>
      <c r="BB94" s="141"/>
      <c r="BC94" s="141"/>
      <c r="BD94" s="141"/>
      <c r="BE94" s="143">
        <f t="shared" si="0"/>
        <v>0</v>
      </c>
      <c r="BF94" s="143">
        <f t="shared" si="1"/>
        <v>0</v>
      </c>
      <c r="BG94" s="143">
        <f t="shared" si="2"/>
        <v>0</v>
      </c>
      <c r="BH94" s="143">
        <f t="shared" si="3"/>
        <v>0</v>
      </c>
      <c r="BI94" s="143">
        <f t="shared" si="4"/>
        <v>0</v>
      </c>
      <c r="BJ94" s="142" t="s">
        <v>88</v>
      </c>
      <c r="BK94" s="141"/>
      <c r="BL94" s="141"/>
      <c r="BM94" s="141"/>
    </row>
    <row r="95" spans="2:65" s="1" customFormat="1" ht="18" customHeight="1">
      <c r="B95" s="135"/>
      <c r="C95" s="136"/>
      <c r="D95" s="229" t="s">
        <v>143</v>
      </c>
      <c r="E95" s="246"/>
      <c r="F95" s="246"/>
      <c r="G95" s="246"/>
      <c r="H95" s="246"/>
      <c r="I95" s="136"/>
      <c r="J95" s="136"/>
      <c r="K95" s="136"/>
      <c r="L95" s="136"/>
      <c r="M95" s="136"/>
      <c r="N95" s="228">
        <f>ROUND(N87*T95,2)</f>
        <v>0</v>
      </c>
      <c r="O95" s="247"/>
      <c r="P95" s="247"/>
      <c r="Q95" s="247"/>
      <c r="R95" s="138"/>
      <c r="S95" s="136"/>
      <c r="T95" s="139"/>
      <c r="U95" s="140" t="s">
        <v>39</v>
      </c>
      <c r="V95" s="141"/>
      <c r="W95" s="141"/>
      <c r="X95" s="141"/>
      <c r="Y95" s="141"/>
      <c r="Z95" s="141"/>
      <c r="AA95" s="141"/>
      <c r="AB95" s="141"/>
      <c r="AC95" s="141"/>
      <c r="AD95" s="141"/>
      <c r="AE95" s="141"/>
      <c r="AF95" s="141"/>
      <c r="AG95" s="141"/>
      <c r="AH95" s="141"/>
      <c r="AI95" s="141"/>
      <c r="AJ95" s="141"/>
      <c r="AK95" s="141"/>
      <c r="AL95" s="141"/>
      <c r="AM95" s="141"/>
      <c r="AN95" s="141"/>
      <c r="AO95" s="141"/>
      <c r="AP95" s="141"/>
      <c r="AQ95" s="141"/>
      <c r="AR95" s="141"/>
      <c r="AS95" s="141"/>
      <c r="AT95" s="141"/>
      <c r="AU95" s="141"/>
      <c r="AV95" s="141"/>
      <c r="AW95" s="141"/>
      <c r="AX95" s="141"/>
      <c r="AY95" s="142" t="s">
        <v>139</v>
      </c>
      <c r="AZ95" s="141"/>
      <c r="BA95" s="141"/>
      <c r="BB95" s="141"/>
      <c r="BC95" s="141"/>
      <c r="BD95" s="141"/>
      <c r="BE95" s="143">
        <f t="shared" si="0"/>
        <v>0</v>
      </c>
      <c r="BF95" s="143">
        <f t="shared" si="1"/>
        <v>0</v>
      </c>
      <c r="BG95" s="143">
        <f t="shared" si="2"/>
        <v>0</v>
      </c>
      <c r="BH95" s="143">
        <f t="shared" si="3"/>
        <v>0</v>
      </c>
      <c r="BI95" s="143">
        <f t="shared" si="4"/>
        <v>0</v>
      </c>
      <c r="BJ95" s="142" t="s">
        <v>88</v>
      </c>
      <c r="BK95" s="141"/>
      <c r="BL95" s="141"/>
      <c r="BM95" s="141"/>
    </row>
    <row r="96" spans="2:65" s="1" customFormat="1" ht="18" customHeight="1">
      <c r="B96" s="135"/>
      <c r="C96" s="136"/>
      <c r="D96" s="137" t="s">
        <v>144</v>
      </c>
      <c r="E96" s="136"/>
      <c r="F96" s="136"/>
      <c r="G96" s="136"/>
      <c r="H96" s="136"/>
      <c r="I96" s="136"/>
      <c r="J96" s="136"/>
      <c r="K96" s="136"/>
      <c r="L96" s="136"/>
      <c r="M96" s="136"/>
      <c r="N96" s="228">
        <f>ROUND(N87*T96,2)</f>
        <v>0</v>
      </c>
      <c r="O96" s="247"/>
      <c r="P96" s="247"/>
      <c r="Q96" s="247"/>
      <c r="R96" s="138"/>
      <c r="S96" s="136"/>
      <c r="T96" s="144"/>
      <c r="U96" s="145" t="s">
        <v>39</v>
      </c>
      <c r="V96" s="141"/>
      <c r="W96" s="141"/>
      <c r="X96" s="141"/>
      <c r="Y96" s="141"/>
      <c r="Z96" s="141"/>
      <c r="AA96" s="141"/>
      <c r="AB96" s="141"/>
      <c r="AC96" s="141"/>
      <c r="AD96" s="141"/>
      <c r="AE96" s="141"/>
      <c r="AF96" s="141"/>
      <c r="AG96" s="141"/>
      <c r="AH96" s="141"/>
      <c r="AI96" s="141"/>
      <c r="AJ96" s="141"/>
      <c r="AK96" s="141"/>
      <c r="AL96" s="141"/>
      <c r="AM96" s="141"/>
      <c r="AN96" s="141"/>
      <c r="AO96" s="141"/>
      <c r="AP96" s="141"/>
      <c r="AQ96" s="141"/>
      <c r="AR96" s="141"/>
      <c r="AS96" s="141"/>
      <c r="AT96" s="141"/>
      <c r="AU96" s="141"/>
      <c r="AV96" s="141"/>
      <c r="AW96" s="141"/>
      <c r="AX96" s="141"/>
      <c r="AY96" s="142" t="s">
        <v>145</v>
      </c>
      <c r="AZ96" s="141"/>
      <c r="BA96" s="141"/>
      <c r="BB96" s="141"/>
      <c r="BC96" s="141"/>
      <c r="BD96" s="141"/>
      <c r="BE96" s="143">
        <f t="shared" si="0"/>
        <v>0</v>
      </c>
      <c r="BF96" s="143">
        <f t="shared" si="1"/>
        <v>0</v>
      </c>
      <c r="BG96" s="143">
        <f t="shared" si="2"/>
        <v>0</v>
      </c>
      <c r="BH96" s="143">
        <f t="shared" si="3"/>
        <v>0</v>
      </c>
      <c r="BI96" s="143">
        <f t="shared" si="4"/>
        <v>0</v>
      </c>
      <c r="BJ96" s="142" t="s">
        <v>88</v>
      </c>
      <c r="BK96" s="141"/>
      <c r="BL96" s="141"/>
      <c r="BM96" s="141"/>
    </row>
    <row r="97" spans="2:18" s="1" customFormat="1">
      <c r="B97" s="35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7"/>
    </row>
    <row r="98" spans="2:18" s="1" customFormat="1" ht="29.25" customHeight="1">
      <c r="B98" s="35"/>
      <c r="C98" s="119" t="s">
        <v>123</v>
      </c>
      <c r="D98" s="120"/>
      <c r="E98" s="120"/>
      <c r="F98" s="120"/>
      <c r="G98" s="120"/>
      <c r="H98" s="120"/>
      <c r="I98" s="120"/>
      <c r="J98" s="120"/>
      <c r="K98" s="120"/>
      <c r="L98" s="225">
        <f>ROUND(SUM(N87+N90),2)</f>
        <v>0</v>
      </c>
      <c r="M98" s="225"/>
      <c r="N98" s="225"/>
      <c r="O98" s="225"/>
      <c r="P98" s="225"/>
      <c r="Q98" s="225"/>
      <c r="R98" s="37"/>
    </row>
    <row r="99" spans="2:18" s="1" customFormat="1" ht="6.95" customHeight="1">
      <c r="B99" s="59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1"/>
    </row>
    <row r="103" spans="2:18" s="1" customFormat="1" ht="6.95" customHeight="1">
      <c r="B103" s="62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4"/>
    </row>
    <row r="104" spans="2:18" s="1" customFormat="1" ht="36.950000000000003" customHeight="1">
      <c r="B104" s="35"/>
      <c r="C104" s="185" t="s">
        <v>146</v>
      </c>
      <c r="D104" s="231"/>
      <c r="E104" s="231"/>
      <c r="F104" s="231"/>
      <c r="G104" s="231"/>
      <c r="H104" s="231"/>
      <c r="I104" s="231"/>
      <c r="J104" s="231"/>
      <c r="K104" s="231"/>
      <c r="L104" s="231"/>
      <c r="M104" s="231"/>
      <c r="N104" s="231"/>
      <c r="O104" s="231"/>
      <c r="P104" s="231"/>
      <c r="Q104" s="231"/>
      <c r="R104" s="37"/>
    </row>
    <row r="105" spans="2:18" s="1" customFormat="1" ht="6.95" customHeight="1">
      <c r="B105" s="35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7"/>
    </row>
    <row r="106" spans="2:18" s="1" customFormat="1" ht="36.950000000000003" customHeight="1">
      <c r="B106" s="35"/>
      <c r="C106" s="69" t="s">
        <v>17</v>
      </c>
      <c r="D106" s="36"/>
      <c r="E106" s="36"/>
      <c r="F106" s="205" t="str">
        <f>F6</f>
        <v>Základná škola Gorkého - Ulica Maxima Gorkého</v>
      </c>
      <c r="G106" s="231"/>
      <c r="H106" s="231"/>
      <c r="I106" s="231"/>
      <c r="J106" s="231"/>
      <c r="K106" s="231"/>
      <c r="L106" s="231"/>
      <c r="M106" s="231"/>
      <c r="N106" s="231"/>
      <c r="O106" s="231"/>
      <c r="P106" s="231"/>
      <c r="Q106" s="36"/>
      <c r="R106" s="37"/>
    </row>
    <row r="107" spans="2:18" s="1" customFormat="1" ht="6.95" customHeight="1">
      <c r="B107" s="35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7"/>
    </row>
    <row r="108" spans="2:18" s="1" customFormat="1" ht="18" customHeight="1">
      <c r="B108" s="35"/>
      <c r="C108" s="30" t="s">
        <v>21</v>
      </c>
      <c r="D108" s="36"/>
      <c r="E108" s="36"/>
      <c r="F108" s="28" t="str">
        <f>F8</f>
        <v xml:space="preserve"> </v>
      </c>
      <c r="G108" s="36"/>
      <c r="H108" s="36"/>
      <c r="I108" s="36"/>
      <c r="J108" s="36"/>
      <c r="K108" s="30" t="s">
        <v>23</v>
      </c>
      <c r="L108" s="36"/>
      <c r="M108" s="233" t="str">
        <f>IF(O8="","",O8)</f>
        <v/>
      </c>
      <c r="N108" s="233"/>
      <c r="O108" s="233"/>
      <c r="P108" s="233"/>
      <c r="Q108" s="36"/>
      <c r="R108" s="37"/>
    </row>
    <row r="109" spans="2:18" s="1" customFormat="1" ht="6.95" customHeight="1">
      <c r="B109" s="35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7"/>
    </row>
    <row r="110" spans="2:18" s="1" customFormat="1" ht="15">
      <c r="B110" s="35"/>
      <c r="C110" s="30" t="s">
        <v>24</v>
      </c>
      <c r="D110" s="36"/>
      <c r="E110" s="36"/>
      <c r="F110" s="28" t="str">
        <f>E11</f>
        <v xml:space="preserve"> </v>
      </c>
      <c r="G110" s="36"/>
      <c r="H110" s="36"/>
      <c r="I110" s="36"/>
      <c r="J110" s="36"/>
      <c r="K110" s="30" t="s">
        <v>28</v>
      </c>
      <c r="L110" s="36"/>
      <c r="M110" s="189" t="str">
        <f>E17</f>
        <v xml:space="preserve"> </v>
      </c>
      <c r="N110" s="189"/>
      <c r="O110" s="189"/>
      <c r="P110" s="189"/>
      <c r="Q110" s="189"/>
      <c r="R110" s="37"/>
    </row>
    <row r="111" spans="2:18" s="1" customFormat="1" ht="14.45" customHeight="1">
      <c r="B111" s="35"/>
      <c r="C111" s="30" t="s">
        <v>27</v>
      </c>
      <c r="D111" s="36"/>
      <c r="E111" s="36"/>
      <c r="F111" s="28" t="str">
        <f>IF(E14="","",E14)</f>
        <v/>
      </c>
      <c r="G111" s="36"/>
      <c r="H111" s="36"/>
      <c r="I111" s="36"/>
      <c r="J111" s="36"/>
      <c r="K111" s="30" t="s">
        <v>31</v>
      </c>
      <c r="L111" s="36"/>
      <c r="M111" s="189" t="str">
        <f>E20</f>
        <v xml:space="preserve"> </v>
      </c>
      <c r="N111" s="189"/>
      <c r="O111" s="189"/>
      <c r="P111" s="189"/>
      <c r="Q111" s="189"/>
      <c r="R111" s="37"/>
    </row>
    <row r="112" spans="2:18" s="1" customFormat="1" ht="10.35" customHeight="1">
      <c r="B112" s="35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7"/>
    </row>
    <row r="113" spans="2:63" s="8" customFormat="1" ht="29.25" customHeight="1">
      <c r="B113" s="146"/>
      <c r="C113" s="147" t="s">
        <v>147</v>
      </c>
      <c r="D113" s="148" t="s">
        <v>148</v>
      </c>
      <c r="E113" s="148" t="s">
        <v>54</v>
      </c>
      <c r="F113" s="251" t="s">
        <v>149</v>
      </c>
      <c r="G113" s="251"/>
      <c r="H113" s="251"/>
      <c r="I113" s="251"/>
      <c r="J113" s="148" t="s">
        <v>150</v>
      </c>
      <c r="K113" s="148" t="s">
        <v>151</v>
      </c>
      <c r="L113" s="252" t="s">
        <v>152</v>
      </c>
      <c r="M113" s="252"/>
      <c r="N113" s="251" t="s">
        <v>133</v>
      </c>
      <c r="O113" s="251"/>
      <c r="P113" s="251"/>
      <c r="Q113" s="253"/>
      <c r="R113" s="149"/>
      <c r="T113" s="76" t="s">
        <v>153</v>
      </c>
      <c r="U113" s="77" t="s">
        <v>36</v>
      </c>
      <c r="V113" s="77" t="s">
        <v>154</v>
      </c>
      <c r="W113" s="77" t="s">
        <v>155</v>
      </c>
      <c r="X113" s="77" t="s">
        <v>156</v>
      </c>
      <c r="Y113" s="77" t="s">
        <v>157</v>
      </c>
      <c r="Z113" s="77" t="s">
        <v>158</v>
      </c>
      <c r="AA113" s="78" t="s">
        <v>159</v>
      </c>
    </row>
    <row r="114" spans="2:63" s="1" customFormat="1" ht="29.25" customHeight="1">
      <c r="B114" s="35"/>
      <c r="C114" s="80" t="s">
        <v>130</v>
      </c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255">
        <f t="shared" ref="N114:N120" si="5">BK114</f>
        <v>0</v>
      </c>
      <c r="O114" s="256"/>
      <c r="P114" s="256"/>
      <c r="Q114" s="256"/>
      <c r="R114" s="37"/>
      <c r="T114" s="79"/>
      <c r="U114" s="51"/>
      <c r="V114" s="51"/>
      <c r="W114" s="150">
        <f>W115</f>
        <v>0</v>
      </c>
      <c r="X114" s="51"/>
      <c r="Y114" s="150">
        <f>Y115</f>
        <v>0</v>
      </c>
      <c r="Z114" s="51"/>
      <c r="AA114" s="151">
        <f>AA115</f>
        <v>0</v>
      </c>
      <c r="AT114" s="18" t="s">
        <v>71</v>
      </c>
      <c r="AU114" s="18" t="s">
        <v>135</v>
      </c>
      <c r="BK114" s="152">
        <f>BK115</f>
        <v>0</v>
      </c>
    </row>
    <row r="115" spans="2:63" s="1" customFormat="1" ht="49.9" customHeight="1">
      <c r="B115" s="35"/>
      <c r="C115" s="36"/>
      <c r="D115" s="153" t="s">
        <v>160</v>
      </c>
      <c r="E115" s="36"/>
      <c r="F115" s="36"/>
      <c r="G115" s="36"/>
      <c r="H115" s="36"/>
      <c r="I115" s="36"/>
      <c r="J115" s="36"/>
      <c r="K115" s="36"/>
      <c r="L115" s="36"/>
      <c r="M115" s="36"/>
      <c r="N115" s="257">
        <f t="shared" si="5"/>
        <v>0</v>
      </c>
      <c r="O115" s="258"/>
      <c r="P115" s="258"/>
      <c r="Q115" s="258"/>
      <c r="R115" s="37"/>
      <c r="T115" s="154"/>
      <c r="U115" s="36"/>
      <c r="V115" s="36"/>
      <c r="W115" s="36"/>
      <c r="X115" s="36"/>
      <c r="Y115" s="36"/>
      <c r="Z115" s="36"/>
      <c r="AA115" s="74"/>
      <c r="AT115" s="18" t="s">
        <v>71</v>
      </c>
      <c r="AU115" s="18" t="s">
        <v>72</v>
      </c>
      <c r="AY115" s="18" t="s">
        <v>161</v>
      </c>
      <c r="BK115" s="155">
        <f>SUM(BK116:BK120)</f>
        <v>0</v>
      </c>
    </row>
    <row r="116" spans="2:63" s="1" customFormat="1" ht="22.35" customHeight="1">
      <c r="B116" s="35"/>
      <c r="C116" s="156" t="s">
        <v>5</v>
      </c>
      <c r="D116" s="156" t="s">
        <v>162</v>
      </c>
      <c r="E116" s="157" t="s">
        <v>5</v>
      </c>
      <c r="F116" s="248" t="s">
        <v>5</v>
      </c>
      <c r="G116" s="248"/>
      <c r="H116" s="248"/>
      <c r="I116" s="248"/>
      <c r="J116" s="158" t="s">
        <v>5</v>
      </c>
      <c r="K116" s="159"/>
      <c r="L116" s="249"/>
      <c r="M116" s="250"/>
      <c r="N116" s="250">
        <f t="shared" si="5"/>
        <v>0</v>
      </c>
      <c r="O116" s="250"/>
      <c r="P116" s="250"/>
      <c r="Q116" s="250"/>
      <c r="R116" s="37"/>
      <c r="T116" s="160" t="s">
        <v>5</v>
      </c>
      <c r="U116" s="161" t="s">
        <v>39</v>
      </c>
      <c r="V116" s="36"/>
      <c r="W116" s="36"/>
      <c r="X116" s="36"/>
      <c r="Y116" s="36"/>
      <c r="Z116" s="36"/>
      <c r="AA116" s="74"/>
      <c r="AT116" s="18" t="s">
        <v>161</v>
      </c>
      <c r="AU116" s="18" t="s">
        <v>77</v>
      </c>
      <c r="AY116" s="18" t="s">
        <v>161</v>
      </c>
      <c r="BE116" s="113">
        <f>IF(U116="základná",N116,0)</f>
        <v>0</v>
      </c>
      <c r="BF116" s="113">
        <f>IF(U116="znížená",N116,0)</f>
        <v>0</v>
      </c>
      <c r="BG116" s="113">
        <f>IF(U116="zákl. prenesená",N116,0)</f>
        <v>0</v>
      </c>
      <c r="BH116" s="113">
        <f>IF(U116="zníž. prenesená",N116,0)</f>
        <v>0</v>
      </c>
      <c r="BI116" s="113">
        <f>IF(U116="nulová",N116,0)</f>
        <v>0</v>
      </c>
      <c r="BJ116" s="18" t="s">
        <v>88</v>
      </c>
      <c r="BK116" s="155">
        <f>L116*K116</f>
        <v>0</v>
      </c>
    </row>
    <row r="117" spans="2:63" s="1" customFormat="1" ht="22.35" customHeight="1">
      <c r="B117" s="35"/>
      <c r="C117" s="156" t="s">
        <v>5</v>
      </c>
      <c r="D117" s="156" t="s">
        <v>162</v>
      </c>
      <c r="E117" s="157" t="s">
        <v>5</v>
      </c>
      <c r="F117" s="248" t="s">
        <v>5</v>
      </c>
      <c r="G117" s="248"/>
      <c r="H117" s="248"/>
      <c r="I117" s="248"/>
      <c r="J117" s="158" t="s">
        <v>5</v>
      </c>
      <c r="K117" s="159"/>
      <c r="L117" s="249"/>
      <c r="M117" s="250"/>
      <c r="N117" s="250">
        <f t="shared" si="5"/>
        <v>0</v>
      </c>
      <c r="O117" s="250"/>
      <c r="P117" s="250"/>
      <c r="Q117" s="250"/>
      <c r="R117" s="37"/>
      <c r="T117" s="160" t="s">
        <v>5</v>
      </c>
      <c r="U117" s="161" t="s">
        <v>39</v>
      </c>
      <c r="V117" s="36"/>
      <c r="W117" s="36"/>
      <c r="X117" s="36"/>
      <c r="Y117" s="36"/>
      <c r="Z117" s="36"/>
      <c r="AA117" s="74"/>
      <c r="AT117" s="18" t="s">
        <v>161</v>
      </c>
      <c r="AU117" s="18" t="s">
        <v>77</v>
      </c>
      <c r="AY117" s="18" t="s">
        <v>161</v>
      </c>
      <c r="BE117" s="113">
        <f>IF(U117="základná",N117,0)</f>
        <v>0</v>
      </c>
      <c r="BF117" s="113">
        <f>IF(U117="znížená",N117,0)</f>
        <v>0</v>
      </c>
      <c r="BG117" s="113">
        <f>IF(U117="zákl. prenesená",N117,0)</f>
        <v>0</v>
      </c>
      <c r="BH117" s="113">
        <f>IF(U117="zníž. prenesená",N117,0)</f>
        <v>0</v>
      </c>
      <c r="BI117" s="113">
        <f>IF(U117="nulová",N117,0)</f>
        <v>0</v>
      </c>
      <c r="BJ117" s="18" t="s">
        <v>88</v>
      </c>
      <c r="BK117" s="155">
        <f>L117*K117</f>
        <v>0</v>
      </c>
    </row>
    <row r="118" spans="2:63" s="1" customFormat="1" ht="22.35" customHeight="1">
      <c r="B118" s="35"/>
      <c r="C118" s="156" t="s">
        <v>5</v>
      </c>
      <c r="D118" s="156" t="s">
        <v>162</v>
      </c>
      <c r="E118" s="157" t="s">
        <v>5</v>
      </c>
      <c r="F118" s="248" t="s">
        <v>5</v>
      </c>
      <c r="G118" s="248"/>
      <c r="H118" s="248"/>
      <c r="I118" s="248"/>
      <c r="J118" s="158" t="s">
        <v>5</v>
      </c>
      <c r="K118" s="159"/>
      <c r="L118" s="249"/>
      <c r="M118" s="250"/>
      <c r="N118" s="250">
        <f t="shared" si="5"/>
        <v>0</v>
      </c>
      <c r="O118" s="250"/>
      <c r="P118" s="250"/>
      <c r="Q118" s="250"/>
      <c r="R118" s="37"/>
      <c r="T118" s="160" t="s">
        <v>5</v>
      </c>
      <c r="U118" s="161" t="s">
        <v>39</v>
      </c>
      <c r="V118" s="36"/>
      <c r="W118" s="36"/>
      <c r="X118" s="36"/>
      <c r="Y118" s="36"/>
      <c r="Z118" s="36"/>
      <c r="AA118" s="74"/>
      <c r="AT118" s="18" t="s">
        <v>161</v>
      </c>
      <c r="AU118" s="18" t="s">
        <v>77</v>
      </c>
      <c r="AY118" s="18" t="s">
        <v>161</v>
      </c>
      <c r="BE118" s="113">
        <f>IF(U118="základná",N118,0)</f>
        <v>0</v>
      </c>
      <c r="BF118" s="113">
        <f>IF(U118="znížená",N118,0)</f>
        <v>0</v>
      </c>
      <c r="BG118" s="113">
        <f>IF(U118="zákl. prenesená",N118,0)</f>
        <v>0</v>
      </c>
      <c r="BH118" s="113">
        <f>IF(U118="zníž. prenesená",N118,0)</f>
        <v>0</v>
      </c>
      <c r="BI118" s="113">
        <f>IF(U118="nulová",N118,0)</f>
        <v>0</v>
      </c>
      <c r="BJ118" s="18" t="s">
        <v>88</v>
      </c>
      <c r="BK118" s="155">
        <f>L118*K118</f>
        <v>0</v>
      </c>
    </row>
    <row r="119" spans="2:63" s="1" customFormat="1" ht="22.35" customHeight="1">
      <c r="B119" s="35"/>
      <c r="C119" s="156" t="s">
        <v>5</v>
      </c>
      <c r="D119" s="156" t="s">
        <v>162</v>
      </c>
      <c r="E119" s="157" t="s">
        <v>5</v>
      </c>
      <c r="F119" s="248" t="s">
        <v>5</v>
      </c>
      <c r="G119" s="248"/>
      <c r="H119" s="248"/>
      <c r="I119" s="248"/>
      <c r="J119" s="158" t="s">
        <v>5</v>
      </c>
      <c r="K119" s="159"/>
      <c r="L119" s="249"/>
      <c r="M119" s="250"/>
      <c r="N119" s="250">
        <f t="shared" si="5"/>
        <v>0</v>
      </c>
      <c r="O119" s="250"/>
      <c r="P119" s="250"/>
      <c r="Q119" s="250"/>
      <c r="R119" s="37"/>
      <c r="T119" s="160" t="s">
        <v>5</v>
      </c>
      <c r="U119" s="161" t="s">
        <v>39</v>
      </c>
      <c r="V119" s="36"/>
      <c r="W119" s="36"/>
      <c r="X119" s="36"/>
      <c r="Y119" s="36"/>
      <c r="Z119" s="36"/>
      <c r="AA119" s="74"/>
      <c r="AT119" s="18" t="s">
        <v>161</v>
      </c>
      <c r="AU119" s="18" t="s">
        <v>77</v>
      </c>
      <c r="AY119" s="18" t="s">
        <v>161</v>
      </c>
      <c r="BE119" s="113">
        <f>IF(U119="základná",N119,0)</f>
        <v>0</v>
      </c>
      <c r="BF119" s="113">
        <f>IF(U119="znížená",N119,0)</f>
        <v>0</v>
      </c>
      <c r="BG119" s="113">
        <f>IF(U119="zákl. prenesená",N119,0)</f>
        <v>0</v>
      </c>
      <c r="BH119" s="113">
        <f>IF(U119="zníž. prenesená",N119,0)</f>
        <v>0</v>
      </c>
      <c r="BI119" s="113">
        <f>IF(U119="nulová",N119,0)</f>
        <v>0</v>
      </c>
      <c r="BJ119" s="18" t="s">
        <v>88</v>
      </c>
      <c r="BK119" s="155">
        <f>L119*K119</f>
        <v>0</v>
      </c>
    </row>
    <row r="120" spans="2:63" s="1" customFormat="1" ht="22.35" customHeight="1">
      <c r="B120" s="35"/>
      <c r="C120" s="156" t="s">
        <v>5</v>
      </c>
      <c r="D120" s="156" t="s">
        <v>162</v>
      </c>
      <c r="E120" s="157" t="s">
        <v>5</v>
      </c>
      <c r="F120" s="248" t="s">
        <v>5</v>
      </c>
      <c r="G120" s="248"/>
      <c r="H120" s="248"/>
      <c r="I120" s="248"/>
      <c r="J120" s="158" t="s">
        <v>5</v>
      </c>
      <c r="K120" s="159"/>
      <c r="L120" s="249"/>
      <c r="M120" s="250"/>
      <c r="N120" s="250">
        <f t="shared" si="5"/>
        <v>0</v>
      </c>
      <c r="O120" s="250"/>
      <c r="P120" s="250"/>
      <c r="Q120" s="250"/>
      <c r="R120" s="37"/>
      <c r="T120" s="160" t="s">
        <v>5</v>
      </c>
      <c r="U120" s="161" t="s">
        <v>39</v>
      </c>
      <c r="V120" s="56"/>
      <c r="W120" s="56"/>
      <c r="X120" s="56"/>
      <c r="Y120" s="56"/>
      <c r="Z120" s="56"/>
      <c r="AA120" s="58"/>
      <c r="AT120" s="18" t="s">
        <v>161</v>
      </c>
      <c r="AU120" s="18" t="s">
        <v>77</v>
      </c>
      <c r="AY120" s="18" t="s">
        <v>161</v>
      </c>
      <c r="BE120" s="113">
        <f>IF(U120="základná",N120,0)</f>
        <v>0</v>
      </c>
      <c r="BF120" s="113">
        <f>IF(U120="znížená",N120,0)</f>
        <v>0</v>
      </c>
      <c r="BG120" s="113">
        <f>IF(U120="zákl. prenesená",N120,0)</f>
        <v>0</v>
      </c>
      <c r="BH120" s="113">
        <f>IF(U120="zníž. prenesená",N120,0)</f>
        <v>0</v>
      </c>
      <c r="BI120" s="113">
        <f>IF(U120="nulová",N120,0)</f>
        <v>0</v>
      </c>
      <c r="BJ120" s="18" t="s">
        <v>88</v>
      </c>
      <c r="BK120" s="155">
        <f>L120*K120</f>
        <v>0</v>
      </c>
    </row>
    <row r="121" spans="2:63" s="1" customFormat="1" ht="6.95" customHeight="1">
      <c r="B121" s="59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1"/>
    </row>
  </sheetData>
  <mergeCells count="77">
    <mergeCell ref="H1:K1"/>
    <mergeCell ref="S2:AC2"/>
    <mergeCell ref="F120:I120"/>
    <mergeCell ref="L120:M120"/>
    <mergeCell ref="N120:Q120"/>
    <mergeCell ref="N114:Q114"/>
    <mergeCell ref="N115:Q115"/>
    <mergeCell ref="F118:I118"/>
    <mergeCell ref="L118:M118"/>
    <mergeCell ref="N118:Q118"/>
    <mergeCell ref="F119:I119"/>
    <mergeCell ref="L119:M119"/>
    <mergeCell ref="N119:Q119"/>
    <mergeCell ref="F116:I116"/>
    <mergeCell ref="L116:M116"/>
    <mergeCell ref="N116:Q116"/>
    <mergeCell ref="F117:I117"/>
    <mergeCell ref="L117:M117"/>
    <mergeCell ref="N117:Q117"/>
    <mergeCell ref="M110:Q110"/>
    <mergeCell ref="M111:Q111"/>
    <mergeCell ref="F113:I113"/>
    <mergeCell ref="L113:M113"/>
    <mergeCell ref="N113:Q113"/>
    <mergeCell ref="N96:Q96"/>
    <mergeCell ref="L98:Q98"/>
    <mergeCell ref="C104:Q104"/>
    <mergeCell ref="F106:P106"/>
    <mergeCell ref="M108:P108"/>
    <mergeCell ref="D93:H93"/>
    <mergeCell ref="N93:Q93"/>
    <mergeCell ref="D94:H94"/>
    <mergeCell ref="N94:Q94"/>
    <mergeCell ref="D95:H95"/>
    <mergeCell ref="N95:Q95"/>
    <mergeCell ref="N90:Q90"/>
    <mergeCell ref="D91:H91"/>
    <mergeCell ref="N91:Q91"/>
    <mergeCell ref="D92:H92"/>
    <mergeCell ref="N92:Q92"/>
    <mergeCell ref="M83:Q83"/>
    <mergeCell ref="C85:G85"/>
    <mergeCell ref="N85:Q85"/>
    <mergeCell ref="N87:Q87"/>
    <mergeCell ref="N88:Q88"/>
    <mergeCell ref="L37:P37"/>
    <mergeCell ref="C76:Q76"/>
    <mergeCell ref="F78:P78"/>
    <mergeCell ref="M80:P80"/>
    <mergeCell ref="M82:Q82"/>
    <mergeCell ref="H33:J33"/>
    <mergeCell ref="M33:P33"/>
    <mergeCell ref="H34:J34"/>
    <mergeCell ref="M34:P34"/>
    <mergeCell ref="H35:J35"/>
    <mergeCell ref="M35:P35"/>
    <mergeCell ref="M27:P27"/>
    <mergeCell ref="M29:P29"/>
    <mergeCell ref="H31:J31"/>
    <mergeCell ref="M31:P31"/>
    <mergeCell ref="H32:J32"/>
    <mergeCell ref="M32:P32"/>
    <mergeCell ref="O17:P17"/>
    <mergeCell ref="O19:P19"/>
    <mergeCell ref="O20:P20"/>
    <mergeCell ref="E23:L23"/>
    <mergeCell ref="M26:P26"/>
    <mergeCell ref="O11:P11"/>
    <mergeCell ref="O13:P13"/>
    <mergeCell ref="E14:L14"/>
    <mergeCell ref="O14:P14"/>
    <mergeCell ref="O16:P16"/>
    <mergeCell ref="C2:Q2"/>
    <mergeCell ref="C4:Q4"/>
    <mergeCell ref="F6:P6"/>
    <mergeCell ref="O8:P8"/>
    <mergeCell ref="O10:P10"/>
  </mergeCells>
  <dataValidations count="2">
    <dataValidation type="list" allowBlank="1" showInputMessage="1" showErrorMessage="1" error="Povolené sú hodnoty K, M." sqref="D116:D121">
      <formula1>"K, M"</formula1>
    </dataValidation>
    <dataValidation type="list" allowBlank="1" showInputMessage="1" showErrorMessage="1" error="Povolené sú hodnoty základná, znížená, nulová." sqref="U116:U121">
      <formula1>"základná, znížená, nulová"</formula1>
    </dataValidation>
  </dataValidations>
  <hyperlinks>
    <hyperlink ref="F1:G1" location="C2" display="1) Krycí list rozpočtu"/>
    <hyperlink ref="H1:K1" location="C85" display="2) Rekapitulácia rozpočtu"/>
    <hyperlink ref="L1" location="C113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51"/>
  <sheetViews>
    <sheetView showGridLines="0" workbookViewId="0">
      <pane ySplit="1" topLeftCell="A2" activePane="bottomLeft" state="frozen"/>
      <selection pane="bottomLeft" activeCell="C120" sqref="C120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21"/>
      <c r="B1" s="12"/>
      <c r="C1" s="12"/>
      <c r="D1" s="13" t="s">
        <v>1</v>
      </c>
      <c r="E1" s="12"/>
      <c r="F1" s="14" t="s">
        <v>124</v>
      </c>
      <c r="G1" s="14"/>
      <c r="H1" s="254" t="s">
        <v>125</v>
      </c>
      <c r="I1" s="254"/>
      <c r="J1" s="254"/>
      <c r="K1" s="254"/>
      <c r="L1" s="14" t="s">
        <v>126</v>
      </c>
      <c r="M1" s="12"/>
      <c r="N1" s="12"/>
      <c r="O1" s="13" t="s">
        <v>127</v>
      </c>
      <c r="P1" s="12"/>
      <c r="Q1" s="12"/>
      <c r="R1" s="12"/>
      <c r="S1" s="14" t="s">
        <v>128</v>
      </c>
      <c r="T1" s="14"/>
      <c r="U1" s="121"/>
      <c r="V1" s="121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50000000000003" customHeight="1">
      <c r="C2" s="183" t="s">
        <v>7</v>
      </c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S2" s="226" t="s">
        <v>8</v>
      </c>
      <c r="T2" s="227"/>
      <c r="U2" s="227"/>
      <c r="V2" s="227"/>
      <c r="W2" s="227"/>
      <c r="X2" s="227"/>
      <c r="Y2" s="227"/>
      <c r="Z2" s="227"/>
      <c r="AA2" s="227"/>
      <c r="AB2" s="227"/>
      <c r="AC2" s="227"/>
      <c r="AT2" s="18" t="s">
        <v>81</v>
      </c>
    </row>
    <row r="3" spans="1:6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72</v>
      </c>
    </row>
    <row r="4" spans="1:66" ht="36.950000000000003" customHeight="1">
      <c r="B4" s="22"/>
      <c r="C4" s="185" t="s">
        <v>129</v>
      </c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23"/>
      <c r="T4" s="24" t="s">
        <v>12</v>
      </c>
      <c r="AT4" s="18" t="s">
        <v>6</v>
      </c>
    </row>
    <row r="5" spans="1:66" ht="6.95" customHeight="1">
      <c r="B5" s="22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3"/>
    </row>
    <row r="6" spans="1:66" ht="25.35" customHeight="1">
      <c r="B6" s="22"/>
      <c r="C6" s="26"/>
      <c r="D6" s="30" t="s">
        <v>17</v>
      </c>
      <c r="E6" s="26"/>
      <c r="F6" s="259" t="str">
        <f>'Rekapitulácia stavby'!K6</f>
        <v>Základná škola Gorkého - Ulica Maxima Gorkého</v>
      </c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"/>
      <c r="R6" s="23"/>
    </row>
    <row r="7" spans="1:66" s="1" customFormat="1" ht="32.85" customHeight="1">
      <c r="B7" s="35"/>
      <c r="C7" s="36"/>
      <c r="D7" s="29" t="s">
        <v>163</v>
      </c>
      <c r="E7" s="36"/>
      <c r="F7" s="191" t="s">
        <v>164</v>
      </c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36"/>
      <c r="R7" s="37"/>
    </row>
    <row r="8" spans="1:66" s="1" customFormat="1" ht="14.45" customHeight="1">
      <c r="B8" s="35"/>
      <c r="C8" s="36"/>
      <c r="D8" s="30" t="s">
        <v>19</v>
      </c>
      <c r="E8" s="36"/>
      <c r="F8" s="28" t="s">
        <v>5</v>
      </c>
      <c r="G8" s="36"/>
      <c r="H8" s="36"/>
      <c r="I8" s="36"/>
      <c r="J8" s="36"/>
      <c r="K8" s="36"/>
      <c r="L8" s="36"/>
      <c r="M8" s="30" t="s">
        <v>20</v>
      </c>
      <c r="N8" s="36"/>
      <c r="O8" s="28" t="s">
        <v>5</v>
      </c>
      <c r="P8" s="36"/>
      <c r="Q8" s="36"/>
      <c r="R8" s="37"/>
    </row>
    <row r="9" spans="1:66" s="1" customFormat="1" ht="14.45" customHeight="1">
      <c r="B9" s="35"/>
      <c r="C9" s="36"/>
      <c r="D9" s="30" t="s">
        <v>21</v>
      </c>
      <c r="E9" s="36"/>
      <c r="F9" s="28" t="s">
        <v>22</v>
      </c>
      <c r="G9" s="36"/>
      <c r="H9" s="36"/>
      <c r="I9" s="36"/>
      <c r="J9" s="36"/>
      <c r="K9" s="36"/>
      <c r="L9" s="36"/>
      <c r="M9" s="30" t="s">
        <v>23</v>
      </c>
      <c r="N9" s="36"/>
      <c r="O9" s="232"/>
      <c r="P9" s="233"/>
      <c r="Q9" s="36"/>
      <c r="R9" s="37"/>
    </row>
    <row r="10" spans="1:66" s="1" customFormat="1" ht="10.9" customHeight="1"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7"/>
    </row>
    <row r="11" spans="1:66" s="1" customFormat="1" ht="14.45" customHeight="1">
      <c r="B11" s="35"/>
      <c r="C11" s="36"/>
      <c r="D11" s="30" t="s">
        <v>24</v>
      </c>
      <c r="E11" s="36"/>
      <c r="F11" s="36"/>
      <c r="G11" s="36"/>
      <c r="H11" s="36"/>
      <c r="I11" s="36"/>
      <c r="J11" s="36"/>
      <c r="K11" s="36"/>
      <c r="L11" s="36"/>
      <c r="M11" s="30" t="s">
        <v>25</v>
      </c>
      <c r="N11" s="36"/>
      <c r="O11" s="189" t="str">
        <f>IF('Rekapitulácia stavby'!AN10="","",'Rekapitulácia stavby'!AN10)</f>
        <v/>
      </c>
      <c r="P11" s="189"/>
      <c r="Q11" s="36"/>
      <c r="R11" s="37"/>
    </row>
    <row r="12" spans="1:66" s="1" customFormat="1" ht="18" customHeight="1">
      <c r="B12" s="35"/>
      <c r="C12" s="36"/>
      <c r="D12" s="36"/>
      <c r="E12" s="28" t="str">
        <f>IF('Rekapitulácia stavby'!E11="","",'Rekapitulácia stavby'!E11)</f>
        <v xml:space="preserve"> </v>
      </c>
      <c r="F12" s="36"/>
      <c r="G12" s="36"/>
      <c r="H12" s="36"/>
      <c r="I12" s="36"/>
      <c r="J12" s="36"/>
      <c r="K12" s="36"/>
      <c r="L12" s="36"/>
      <c r="M12" s="30" t="s">
        <v>26</v>
      </c>
      <c r="N12" s="36"/>
      <c r="O12" s="189" t="str">
        <f>IF('Rekapitulácia stavby'!AN11="","",'Rekapitulácia stavby'!AN11)</f>
        <v/>
      </c>
      <c r="P12" s="189"/>
      <c r="Q12" s="36"/>
      <c r="R12" s="37"/>
    </row>
    <row r="13" spans="1:66" s="1" customFormat="1" ht="6.95" customHeight="1">
      <c r="B13" s="35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7"/>
    </row>
    <row r="14" spans="1:66" s="1" customFormat="1" ht="14.45" customHeight="1">
      <c r="B14" s="35"/>
      <c r="C14" s="36"/>
      <c r="D14" s="30" t="s">
        <v>27</v>
      </c>
      <c r="E14" s="36"/>
      <c r="F14" s="36"/>
      <c r="G14" s="36"/>
      <c r="H14" s="36"/>
      <c r="I14" s="36"/>
      <c r="J14" s="36"/>
      <c r="K14" s="36"/>
      <c r="L14" s="36"/>
      <c r="M14" s="30" t="s">
        <v>25</v>
      </c>
      <c r="N14" s="36"/>
      <c r="O14" s="234" t="str">
        <f>IF('Rekapitulácia stavby'!AN13="","",'Rekapitulácia stavby'!AN13)</f>
        <v/>
      </c>
      <c r="P14" s="189"/>
      <c r="Q14" s="36"/>
      <c r="R14" s="37"/>
    </row>
    <row r="15" spans="1:66" s="1" customFormat="1" ht="18" customHeight="1">
      <c r="B15" s="35"/>
      <c r="C15" s="36"/>
      <c r="D15" s="36"/>
      <c r="E15" s="234" t="str">
        <f>IF('Rekapitulácia stavby'!E14="","",'Rekapitulácia stavby'!E14)</f>
        <v/>
      </c>
      <c r="F15" s="235"/>
      <c r="G15" s="235"/>
      <c r="H15" s="235"/>
      <c r="I15" s="235"/>
      <c r="J15" s="235"/>
      <c r="K15" s="235"/>
      <c r="L15" s="235"/>
      <c r="M15" s="30" t="s">
        <v>26</v>
      </c>
      <c r="N15" s="36"/>
      <c r="O15" s="234" t="str">
        <f>IF('Rekapitulácia stavby'!AN14="","",'Rekapitulácia stavby'!AN14)</f>
        <v/>
      </c>
      <c r="P15" s="189"/>
      <c r="Q15" s="36"/>
      <c r="R15" s="37"/>
    </row>
    <row r="16" spans="1:66" s="1" customFormat="1" ht="6.95" customHeight="1"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7"/>
    </row>
    <row r="17" spans="2:18" s="1" customFormat="1" ht="14.45" customHeight="1">
      <c r="B17" s="35"/>
      <c r="C17" s="36"/>
      <c r="D17" s="30" t="s">
        <v>28</v>
      </c>
      <c r="E17" s="36"/>
      <c r="F17" s="36"/>
      <c r="G17" s="36"/>
      <c r="H17" s="36"/>
      <c r="I17" s="36"/>
      <c r="J17" s="36"/>
      <c r="K17" s="36"/>
      <c r="L17" s="36"/>
      <c r="M17" s="30" t="s">
        <v>25</v>
      </c>
      <c r="N17" s="36"/>
      <c r="O17" s="189" t="str">
        <f>IF('Rekapitulácia stavby'!AN16="","",'Rekapitulácia stavby'!AN16)</f>
        <v/>
      </c>
      <c r="P17" s="189"/>
      <c r="Q17" s="36"/>
      <c r="R17" s="37"/>
    </row>
    <row r="18" spans="2:18" s="1" customFormat="1" ht="18" customHeight="1">
      <c r="B18" s="35"/>
      <c r="C18" s="36"/>
      <c r="D18" s="36"/>
      <c r="E18" s="28" t="str">
        <f>IF('Rekapitulácia stavby'!E17="","",'Rekapitulácia stavby'!E17)</f>
        <v xml:space="preserve"> </v>
      </c>
      <c r="F18" s="36"/>
      <c r="G18" s="36"/>
      <c r="H18" s="36"/>
      <c r="I18" s="36"/>
      <c r="J18" s="36"/>
      <c r="K18" s="36"/>
      <c r="L18" s="36"/>
      <c r="M18" s="30" t="s">
        <v>26</v>
      </c>
      <c r="N18" s="36"/>
      <c r="O18" s="189" t="str">
        <f>IF('Rekapitulácia stavby'!AN17="","",'Rekapitulácia stavby'!AN17)</f>
        <v/>
      </c>
      <c r="P18" s="189"/>
      <c r="Q18" s="36"/>
      <c r="R18" s="37"/>
    </row>
    <row r="19" spans="2:18" s="1" customFormat="1" ht="6.95" customHeight="1">
      <c r="B19" s="35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7"/>
    </row>
    <row r="20" spans="2:18" s="1" customFormat="1" ht="14.45" customHeight="1">
      <c r="B20" s="35"/>
      <c r="C20" s="36"/>
      <c r="D20" s="30" t="s">
        <v>31</v>
      </c>
      <c r="E20" s="36"/>
      <c r="F20" s="36"/>
      <c r="G20" s="36"/>
      <c r="H20" s="36"/>
      <c r="I20" s="36"/>
      <c r="J20" s="36"/>
      <c r="K20" s="36"/>
      <c r="L20" s="36"/>
      <c r="M20" s="30" t="s">
        <v>25</v>
      </c>
      <c r="N20" s="36"/>
      <c r="O20" s="189" t="str">
        <f>IF('Rekapitulácia stavby'!AN19="","",'Rekapitulácia stavby'!AN19)</f>
        <v/>
      </c>
      <c r="P20" s="189"/>
      <c r="Q20" s="36"/>
      <c r="R20" s="37"/>
    </row>
    <row r="21" spans="2:18" s="1" customFormat="1" ht="18" customHeight="1">
      <c r="B21" s="35"/>
      <c r="C21" s="36"/>
      <c r="D21" s="36"/>
      <c r="E21" s="28" t="str">
        <f>IF('Rekapitulácia stavby'!E20="","",'Rekapitulácia stavby'!E20)</f>
        <v xml:space="preserve"> </v>
      </c>
      <c r="F21" s="36"/>
      <c r="G21" s="36"/>
      <c r="H21" s="36"/>
      <c r="I21" s="36"/>
      <c r="J21" s="36"/>
      <c r="K21" s="36"/>
      <c r="L21" s="36"/>
      <c r="M21" s="30" t="s">
        <v>26</v>
      </c>
      <c r="N21" s="36"/>
      <c r="O21" s="189" t="str">
        <f>IF('Rekapitulácia stavby'!AN20="","",'Rekapitulácia stavby'!AN20)</f>
        <v/>
      </c>
      <c r="P21" s="189"/>
      <c r="Q21" s="36"/>
      <c r="R21" s="37"/>
    </row>
    <row r="22" spans="2:18" s="1" customFormat="1" ht="6.95" customHeight="1"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7"/>
    </row>
    <row r="23" spans="2:18" s="1" customFormat="1" ht="14.45" customHeight="1">
      <c r="B23" s="35"/>
      <c r="C23" s="36"/>
      <c r="D23" s="30" t="s">
        <v>32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7"/>
    </row>
    <row r="24" spans="2:18" s="1" customFormat="1" ht="22.5" customHeight="1">
      <c r="B24" s="35"/>
      <c r="C24" s="36"/>
      <c r="D24" s="36"/>
      <c r="E24" s="194" t="s">
        <v>5</v>
      </c>
      <c r="F24" s="194"/>
      <c r="G24" s="194"/>
      <c r="H24" s="194"/>
      <c r="I24" s="194"/>
      <c r="J24" s="194"/>
      <c r="K24" s="194"/>
      <c r="L24" s="194"/>
      <c r="M24" s="36"/>
      <c r="N24" s="36"/>
      <c r="O24" s="36"/>
      <c r="P24" s="36"/>
      <c r="Q24" s="36"/>
      <c r="R24" s="37"/>
    </row>
    <row r="25" spans="2:18" s="1" customFormat="1" ht="6.95" customHeight="1"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7"/>
    </row>
    <row r="26" spans="2:18" s="1" customFormat="1" ht="6.95" customHeight="1">
      <c r="B26" s="35"/>
      <c r="C26" s="36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36"/>
      <c r="R26" s="37"/>
    </row>
    <row r="27" spans="2:18" s="1" customFormat="1" ht="14.45" customHeight="1">
      <c r="B27" s="35"/>
      <c r="C27" s="36"/>
      <c r="D27" s="122" t="s">
        <v>130</v>
      </c>
      <c r="E27" s="36"/>
      <c r="F27" s="36"/>
      <c r="G27" s="36"/>
      <c r="H27" s="36"/>
      <c r="I27" s="36"/>
      <c r="J27" s="36"/>
      <c r="K27" s="36"/>
      <c r="L27" s="36"/>
      <c r="M27" s="195">
        <f>N88</f>
        <v>0</v>
      </c>
      <c r="N27" s="195"/>
      <c r="O27" s="195"/>
      <c r="P27" s="195"/>
      <c r="Q27" s="36"/>
      <c r="R27" s="37"/>
    </row>
    <row r="28" spans="2:18" s="1" customFormat="1" ht="14.45" customHeight="1">
      <c r="B28" s="35"/>
      <c r="C28" s="36"/>
      <c r="D28" s="34" t="s">
        <v>118</v>
      </c>
      <c r="E28" s="36"/>
      <c r="F28" s="36"/>
      <c r="G28" s="36"/>
      <c r="H28" s="36"/>
      <c r="I28" s="36"/>
      <c r="J28" s="36"/>
      <c r="K28" s="36"/>
      <c r="L28" s="36"/>
      <c r="M28" s="195">
        <f>N96</f>
        <v>0</v>
      </c>
      <c r="N28" s="195"/>
      <c r="O28" s="195"/>
      <c r="P28" s="195"/>
      <c r="Q28" s="36"/>
      <c r="R28" s="37"/>
    </row>
    <row r="29" spans="2:18" s="1" customFormat="1" ht="6.95" customHeight="1"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7"/>
    </row>
    <row r="30" spans="2:18" s="1" customFormat="1" ht="25.35" customHeight="1">
      <c r="B30" s="35"/>
      <c r="C30" s="36"/>
      <c r="D30" s="123" t="s">
        <v>35</v>
      </c>
      <c r="E30" s="36"/>
      <c r="F30" s="36"/>
      <c r="G30" s="36"/>
      <c r="H30" s="36"/>
      <c r="I30" s="36"/>
      <c r="J30" s="36"/>
      <c r="K30" s="36"/>
      <c r="L30" s="36"/>
      <c r="M30" s="236">
        <f>ROUND(M27+M28,2)</f>
        <v>0</v>
      </c>
      <c r="N30" s="231"/>
      <c r="O30" s="231"/>
      <c r="P30" s="231"/>
      <c r="Q30" s="36"/>
      <c r="R30" s="37"/>
    </row>
    <row r="31" spans="2:18" s="1" customFormat="1" ht="6.95" customHeight="1">
      <c r="B31" s="35"/>
      <c r="C31" s="36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36"/>
      <c r="R31" s="37"/>
    </row>
    <row r="32" spans="2:18" s="1" customFormat="1" ht="14.45" customHeight="1">
      <c r="B32" s="35"/>
      <c r="C32" s="36"/>
      <c r="D32" s="42" t="s">
        <v>36</v>
      </c>
      <c r="E32" s="42" t="s">
        <v>37</v>
      </c>
      <c r="F32" s="43">
        <v>0.2</v>
      </c>
      <c r="G32" s="124" t="s">
        <v>38</v>
      </c>
      <c r="H32" s="237">
        <f>ROUND((((SUM(BE96:BE103)+SUM(BE121:BE144))+SUM(BE146:BE150))),2)</f>
        <v>0</v>
      </c>
      <c r="I32" s="231"/>
      <c r="J32" s="231"/>
      <c r="K32" s="36"/>
      <c r="L32" s="36"/>
      <c r="M32" s="237">
        <f>ROUND(((ROUND((SUM(BE96:BE103)+SUM(BE121:BE144)), 2)*F32)+SUM(BE146:BE150)*F32),2)</f>
        <v>0</v>
      </c>
      <c r="N32" s="231"/>
      <c r="O32" s="231"/>
      <c r="P32" s="231"/>
      <c r="Q32" s="36"/>
      <c r="R32" s="37"/>
    </row>
    <row r="33" spans="2:18" s="1" customFormat="1" ht="14.45" customHeight="1">
      <c r="B33" s="35"/>
      <c r="C33" s="36"/>
      <c r="D33" s="36"/>
      <c r="E33" s="42" t="s">
        <v>39</v>
      </c>
      <c r="F33" s="43">
        <v>0.2</v>
      </c>
      <c r="G33" s="124" t="s">
        <v>38</v>
      </c>
      <c r="H33" s="237">
        <f>ROUND((((SUM(BF96:BF103)+SUM(BF121:BF144))+SUM(BF146:BF150))),2)</f>
        <v>0</v>
      </c>
      <c r="I33" s="231"/>
      <c r="J33" s="231"/>
      <c r="K33" s="36"/>
      <c r="L33" s="36"/>
      <c r="M33" s="237">
        <f>ROUND(((ROUND((SUM(BF96:BF103)+SUM(BF121:BF144)), 2)*F33)+SUM(BF146:BF150)*F33),2)</f>
        <v>0</v>
      </c>
      <c r="N33" s="231"/>
      <c r="O33" s="231"/>
      <c r="P33" s="231"/>
      <c r="Q33" s="36"/>
      <c r="R33" s="37"/>
    </row>
    <row r="34" spans="2:18" s="1" customFormat="1" ht="14.45" hidden="1" customHeight="1">
      <c r="B34" s="35"/>
      <c r="C34" s="36"/>
      <c r="D34" s="36"/>
      <c r="E34" s="42" t="s">
        <v>40</v>
      </c>
      <c r="F34" s="43">
        <v>0.2</v>
      </c>
      <c r="G34" s="124" t="s">
        <v>38</v>
      </c>
      <c r="H34" s="237">
        <f>ROUND((((SUM(BG96:BG103)+SUM(BG121:BG144))+SUM(BG146:BG150))),2)</f>
        <v>0</v>
      </c>
      <c r="I34" s="231"/>
      <c r="J34" s="231"/>
      <c r="K34" s="36"/>
      <c r="L34" s="36"/>
      <c r="M34" s="237">
        <v>0</v>
      </c>
      <c r="N34" s="231"/>
      <c r="O34" s="231"/>
      <c r="P34" s="231"/>
      <c r="Q34" s="36"/>
      <c r="R34" s="37"/>
    </row>
    <row r="35" spans="2:18" s="1" customFormat="1" ht="14.45" hidden="1" customHeight="1">
      <c r="B35" s="35"/>
      <c r="C35" s="36"/>
      <c r="D35" s="36"/>
      <c r="E35" s="42" t="s">
        <v>41</v>
      </c>
      <c r="F35" s="43">
        <v>0.2</v>
      </c>
      <c r="G35" s="124" t="s">
        <v>38</v>
      </c>
      <c r="H35" s="237">
        <f>ROUND((((SUM(BH96:BH103)+SUM(BH121:BH144))+SUM(BH146:BH150))),2)</f>
        <v>0</v>
      </c>
      <c r="I35" s="231"/>
      <c r="J35" s="231"/>
      <c r="K35" s="36"/>
      <c r="L35" s="36"/>
      <c r="M35" s="237">
        <v>0</v>
      </c>
      <c r="N35" s="231"/>
      <c r="O35" s="231"/>
      <c r="P35" s="231"/>
      <c r="Q35" s="36"/>
      <c r="R35" s="37"/>
    </row>
    <row r="36" spans="2:18" s="1" customFormat="1" ht="14.45" hidden="1" customHeight="1">
      <c r="B36" s="35"/>
      <c r="C36" s="36"/>
      <c r="D36" s="36"/>
      <c r="E36" s="42" t="s">
        <v>42</v>
      </c>
      <c r="F36" s="43">
        <v>0</v>
      </c>
      <c r="G36" s="124" t="s">
        <v>38</v>
      </c>
      <c r="H36" s="237">
        <f>ROUND((((SUM(BI96:BI103)+SUM(BI121:BI144))+SUM(BI146:BI150))),2)</f>
        <v>0</v>
      </c>
      <c r="I36" s="231"/>
      <c r="J36" s="231"/>
      <c r="K36" s="36"/>
      <c r="L36" s="36"/>
      <c r="M36" s="237">
        <v>0</v>
      </c>
      <c r="N36" s="231"/>
      <c r="O36" s="231"/>
      <c r="P36" s="231"/>
      <c r="Q36" s="36"/>
      <c r="R36" s="37"/>
    </row>
    <row r="37" spans="2:18" s="1" customFormat="1" ht="6.95" customHeight="1"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7"/>
    </row>
    <row r="38" spans="2:18" s="1" customFormat="1" ht="25.35" customHeight="1">
      <c r="B38" s="35"/>
      <c r="C38" s="120"/>
      <c r="D38" s="125" t="s">
        <v>43</v>
      </c>
      <c r="E38" s="75"/>
      <c r="F38" s="75"/>
      <c r="G38" s="126" t="s">
        <v>44</v>
      </c>
      <c r="H38" s="127" t="s">
        <v>45</v>
      </c>
      <c r="I38" s="75"/>
      <c r="J38" s="75"/>
      <c r="K38" s="75"/>
      <c r="L38" s="238">
        <f>SUM(M30:M36)</f>
        <v>0</v>
      </c>
      <c r="M38" s="238"/>
      <c r="N38" s="238"/>
      <c r="O38" s="238"/>
      <c r="P38" s="239"/>
      <c r="Q38" s="120"/>
      <c r="R38" s="37"/>
    </row>
    <row r="39" spans="2:18" s="1" customFormat="1" ht="14.45" customHeight="1">
      <c r="B39" s="35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7"/>
    </row>
    <row r="40" spans="2:18" s="1" customFormat="1" ht="14.45" customHeight="1">
      <c r="B40" s="35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7"/>
    </row>
    <row r="41" spans="2:18">
      <c r="B41" s="22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3"/>
    </row>
    <row r="42" spans="2:18">
      <c r="B42" s="22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3"/>
    </row>
    <row r="43" spans="2:18">
      <c r="B43" s="22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3"/>
    </row>
    <row r="44" spans="2:18">
      <c r="B44" s="22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3"/>
    </row>
    <row r="45" spans="2:18">
      <c r="B45" s="22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3"/>
    </row>
    <row r="46" spans="2:18">
      <c r="B46" s="22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3"/>
    </row>
    <row r="47" spans="2:18">
      <c r="B47" s="22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3"/>
    </row>
    <row r="48" spans="2:18">
      <c r="B48" s="22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3"/>
    </row>
    <row r="49" spans="2:18">
      <c r="B49" s="22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3"/>
    </row>
    <row r="50" spans="2:18" s="1" customFormat="1" ht="15">
      <c r="B50" s="35"/>
      <c r="C50" s="36"/>
      <c r="D50" s="50" t="s">
        <v>46</v>
      </c>
      <c r="E50" s="51"/>
      <c r="F50" s="51"/>
      <c r="G50" s="51"/>
      <c r="H50" s="52"/>
      <c r="I50" s="36"/>
      <c r="J50" s="50" t="s">
        <v>47</v>
      </c>
      <c r="K50" s="51"/>
      <c r="L50" s="51"/>
      <c r="M50" s="51"/>
      <c r="N50" s="51"/>
      <c r="O50" s="51"/>
      <c r="P50" s="52"/>
      <c r="Q50" s="36"/>
      <c r="R50" s="37"/>
    </row>
    <row r="51" spans="2:18">
      <c r="B51" s="22"/>
      <c r="C51" s="26"/>
      <c r="D51" s="53"/>
      <c r="E51" s="26"/>
      <c r="F51" s="26"/>
      <c r="G51" s="26"/>
      <c r="H51" s="54"/>
      <c r="I51" s="26"/>
      <c r="J51" s="53"/>
      <c r="K51" s="26"/>
      <c r="L51" s="26"/>
      <c r="M51" s="26"/>
      <c r="N51" s="26"/>
      <c r="O51" s="26"/>
      <c r="P51" s="54"/>
      <c r="Q51" s="26"/>
      <c r="R51" s="23"/>
    </row>
    <row r="52" spans="2:18">
      <c r="B52" s="22"/>
      <c r="C52" s="26"/>
      <c r="D52" s="53"/>
      <c r="E52" s="26"/>
      <c r="F52" s="26"/>
      <c r="G52" s="26"/>
      <c r="H52" s="54"/>
      <c r="I52" s="26"/>
      <c r="J52" s="53"/>
      <c r="K52" s="26"/>
      <c r="L52" s="26"/>
      <c r="M52" s="26"/>
      <c r="N52" s="26"/>
      <c r="O52" s="26"/>
      <c r="P52" s="54"/>
      <c r="Q52" s="26"/>
      <c r="R52" s="23"/>
    </row>
    <row r="53" spans="2:18">
      <c r="B53" s="22"/>
      <c r="C53" s="26"/>
      <c r="D53" s="53"/>
      <c r="E53" s="26"/>
      <c r="F53" s="26"/>
      <c r="G53" s="26"/>
      <c r="H53" s="54"/>
      <c r="I53" s="26"/>
      <c r="J53" s="53"/>
      <c r="K53" s="26"/>
      <c r="L53" s="26"/>
      <c r="M53" s="26"/>
      <c r="N53" s="26"/>
      <c r="O53" s="26"/>
      <c r="P53" s="54"/>
      <c r="Q53" s="26"/>
      <c r="R53" s="23"/>
    </row>
    <row r="54" spans="2:18">
      <c r="B54" s="22"/>
      <c r="C54" s="26"/>
      <c r="D54" s="53"/>
      <c r="E54" s="26"/>
      <c r="F54" s="26"/>
      <c r="G54" s="26"/>
      <c r="H54" s="54"/>
      <c r="I54" s="26"/>
      <c r="J54" s="53"/>
      <c r="K54" s="26"/>
      <c r="L54" s="26"/>
      <c r="M54" s="26"/>
      <c r="N54" s="26"/>
      <c r="O54" s="26"/>
      <c r="P54" s="54"/>
      <c r="Q54" s="26"/>
      <c r="R54" s="23"/>
    </row>
    <row r="55" spans="2:18">
      <c r="B55" s="22"/>
      <c r="C55" s="26"/>
      <c r="D55" s="53"/>
      <c r="E55" s="26"/>
      <c r="F55" s="26"/>
      <c r="G55" s="26"/>
      <c r="H55" s="54"/>
      <c r="I55" s="26"/>
      <c r="J55" s="53"/>
      <c r="K55" s="26"/>
      <c r="L55" s="26"/>
      <c r="M55" s="26"/>
      <c r="N55" s="26"/>
      <c r="O55" s="26"/>
      <c r="P55" s="54"/>
      <c r="Q55" s="26"/>
      <c r="R55" s="23"/>
    </row>
    <row r="56" spans="2:18">
      <c r="B56" s="22"/>
      <c r="C56" s="26"/>
      <c r="D56" s="53"/>
      <c r="E56" s="26"/>
      <c r="F56" s="26"/>
      <c r="G56" s="26"/>
      <c r="H56" s="54"/>
      <c r="I56" s="26"/>
      <c r="J56" s="53"/>
      <c r="K56" s="26"/>
      <c r="L56" s="26"/>
      <c r="M56" s="26"/>
      <c r="N56" s="26"/>
      <c r="O56" s="26"/>
      <c r="P56" s="54"/>
      <c r="Q56" s="26"/>
      <c r="R56" s="23"/>
    </row>
    <row r="57" spans="2:18">
      <c r="B57" s="22"/>
      <c r="C57" s="26"/>
      <c r="D57" s="53"/>
      <c r="E57" s="26"/>
      <c r="F57" s="26"/>
      <c r="G57" s="26"/>
      <c r="H57" s="54"/>
      <c r="I57" s="26"/>
      <c r="J57" s="53"/>
      <c r="K57" s="26"/>
      <c r="L57" s="26"/>
      <c r="M57" s="26"/>
      <c r="N57" s="26"/>
      <c r="O57" s="26"/>
      <c r="P57" s="54"/>
      <c r="Q57" s="26"/>
      <c r="R57" s="23"/>
    </row>
    <row r="58" spans="2:18">
      <c r="B58" s="22"/>
      <c r="C58" s="26"/>
      <c r="D58" s="53"/>
      <c r="E58" s="26"/>
      <c r="F58" s="26"/>
      <c r="G58" s="26"/>
      <c r="H58" s="54"/>
      <c r="I58" s="26"/>
      <c r="J58" s="53"/>
      <c r="K58" s="26"/>
      <c r="L58" s="26"/>
      <c r="M58" s="26"/>
      <c r="N58" s="26"/>
      <c r="O58" s="26"/>
      <c r="P58" s="54"/>
      <c r="Q58" s="26"/>
      <c r="R58" s="23"/>
    </row>
    <row r="59" spans="2:18" s="1" customFormat="1" ht="15">
      <c r="B59" s="35"/>
      <c r="C59" s="36"/>
      <c r="D59" s="55" t="s">
        <v>48</v>
      </c>
      <c r="E59" s="56"/>
      <c r="F59" s="56"/>
      <c r="G59" s="57" t="s">
        <v>49</v>
      </c>
      <c r="H59" s="58"/>
      <c r="I59" s="36"/>
      <c r="J59" s="55" t="s">
        <v>48</v>
      </c>
      <c r="K59" s="56"/>
      <c r="L59" s="56"/>
      <c r="M59" s="56"/>
      <c r="N59" s="57" t="s">
        <v>49</v>
      </c>
      <c r="O59" s="56"/>
      <c r="P59" s="58"/>
      <c r="Q59" s="36"/>
      <c r="R59" s="37"/>
    </row>
    <row r="60" spans="2:18">
      <c r="B60" s="22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3"/>
    </row>
    <row r="61" spans="2:18" s="1" customFormat="1" ht="15">
      <c r="B61" s="35"/>
      <c r="C61" s="36"/>
      <c r="D61" s="50" t="s">
        <v>50</v>
      </c>
      <c r="E61" s="51"/>
      <c r="F61" s="51"/>
      <c r="G61" s="51"/>
      <c r="H61" s="52"/>
      <c r="I61" s="36"/>
      <c r="J61" s="50" t="s">
        <v>51</v>
      </c>
      <c r="K61" s="51"/>
      <c r="L61" s="51"/>
      <c r="M61" s="51"/>
      <c r="N61" s="51"/>
      <c r="O61" s="51"/>
      <c r="P61" s="52"/>
      <c r="Q61" s="36"/>
      <c r="R61" s="37"/>
    </row>
    <row r="62" spans="2:18">
      <c r="B62" s="22"/>
      <c r="C62" s="26"/>
      <c r="D62" s="53"/>
      <c r="E62" s="26"/>
      <c r="F62" s="26"/>
      <c r="G62" s="26"/>
      <c r="H62" s="54"/>
      <c r="I62" s="26"/>
      <c r="J62" s="53"/>
      <c r="K62" s="26"/>
      <c r="L62" s="26"/>
      <c r="M62" s="26"/>
      <c r="N62" s="26"/>
      <c r="O62" s="26"/>
      <c r="P62" s="54"/>
      <c r="Q62" s="26"/>
      <c r="R62" s="23"/>
    </row>
    <row r="63" spans="2:18">
      <c r="B63" s="22"/>
      <c r="C63" s="26"/>
      <c r="D63" s="53"/>
      <c r="E63" s="26"/>
      <c r="F63" s="26"/>
      <c r="G63" s="26"/>
      <c r="H63" s="54"/>
      <c r="I63" s="26"/>
      <c r="J63" s="53"/>
      <c r="K63" s="26"/>
      <c r="L63" s="26"/>
      <c r="M63" s="26"/>
      <c r="N63" s="26"/>
      <c r="O63" s="26"/>
      <c r="P63" s="54"/>
      <c r="Q63" s="26"/>
      <c r="R63" s="23"/>
    </row>
    <row r="64" spans="2:18">
      <c r="B64" s="22"/>
      <c r="C64" s="26"/>
      <c r="D64" s="53"/>
      <c r="E64" s="26"/>
      <c r="F64" s="26"/>
      <c r="G64" s="26"/>
      <c r="H64" s="54"/>
      <c r="I64" s="26"/>
      <c r="J64" s="53"/>
      <c r="K64" s="26"/>
      <c r="L64" s="26"/>
      <c r="M64" s="26"/>
      <c r="N64" s="26"/>
      <c r="O64" s="26"/>
      <c r="P64" s="54"/>
      <c r="Q64" s="26"/>
      <c r="R64" s="23"/>
    </row>
    <row r="65" spans="2:18">
      <c r="B65" s="22"/>
      <c r="C65" s="26"/>
      <c r="D65" s="53"/>
      <c r="E65" s="26"/>
      <c r="F65" s="26"/>
      <c r="G65" s="26"/>
      <c r="H65" s="54"/>
      <c r="I65" s="26"/>
      <c r="J65" s="53"/>
      <c r="K65" s="26"/>
      <c r="L65" s="26"/>
      <c r="M65" s="26"/>
      <c r="N65" s="26"/>
      <c r="O65" s="26"/>
      <c r="P65" s="54"/>
      <c r="Q65" s="26"/>
      <c r="R65" s="23"/>
    </row>
    <row r="66" spans="2:18">
      <c r="B66" s="22"/>
      <c r="C66" s="26"/>
      <c r="D66" s="53"/>
      <c r="E66" s="26"/>
      <c r="F66" s="26"/>
      <c r="G66" s="26"/>
      <c r="H66" s="54"/>
      <c r="I66" s="26"/>
      <c r="J66" s="53"/>
      <c r="K66" s="26"/>
      <c r="L66" s="26"/>
      <c r="M66" s="26"/>
      <c r="N66" s="26"/>
      <c r="O66" s="26"/>
      <c r="P66" s="54"/>
      <c r="Q66" s="26"/>
      <c r="R66" s="23"/>
    </row>
    <row r="67" spans="2:18">
      <c r="B67" s="22"/>
      <c r="C67" s="26"/>
      <c r="D67" s="53"/>
      <c r="E67" s="26"/>
      <c r="F67" s="26"/>
      <c r="G67" s="26"/>
      <c r="H67" s="54"/>
      <c r="I67" s="26"/>
      <c r="J67" s="53"/>
      <c r="K67" s="26"/>
      <c r="L67" s="26"/>
      <c r="M67" s="26"/>
      <c r="N67" s="26"/>
      <c r="O67" s="26"/>
      <c r="P67" s="54"/>
      <c r="Q67" s="26"/>
      <c r="R67" s="23"/>
    </row>
    <row r="68" spans="2:18">
      <c r="B68" s="22"/>
      <c r="C68" s="26"/>
      <c r="D68" s="53"/>
      <c r="E68" s="26"/>
      <c r="F68" s="26"/>
      <c r="G68" s="26"/>
      <c r="H68" s="54"/>
      <c r="I68" s="26"/>
      <c r="J68" s="53"/>
      <c r="K68" s="26"/>
      <c r="L68" s="26"/>
      <c r="M68" s="26"/>
      <c r="N68" s="26"/>
      <c r="O68" s="26"/>
      <c r="P68" s="54"/>
      <c r="Q68" s="26"/>
      <c r="R68" s="23"/>
    </row>
    <row r="69" spans="2:18">
      <c r="B69" s="22"/>
      <c r="C69" s="26"/>
      <c r="D69" s="53"/>
      <c r="E69" s="26"/>
      <c r="F69" s="26"/>
      <c r="G69" s="26"/>
      <c r="H69" s="54"/>
      <c r="I69" s="26"/>
      <c r="J69" s="53"/>
      <c r="K69" s="26"/>
      <c r="L69" s="26"/>
      <c r="M69" s="26"/>
      <c r="N69" s="26"/>
      <c r="O69" s="26"/>
      <c r="P69" s="54"/>
      <c r="Q69" s="26"/>
      <c r="R69" s="23"/>
    </row>
    <row r="70" spans="2:18" s="1" customFormat="1" ht="15">
      <c r="B70" s="35"/>
      <c r="C70" s="36"/>
      <c r="D70" s="55" t="s">
        <v>48</v>
      </c>
      <c r="E70" s="56"/>
      <c r="F70" s="56"/>
      <c r="G70" s="57" t="s">
        <v>49</v>
      </c>
      <c r="H70" s="58"/>
      <c r="I70" s="36"/>
      <c r="J70" s="55" t="s">
        <v>48</v>
      </c>
      <c r="K70" s="56"/>
      <c r="L70" s="56"/>
      <c r="M70" s="56"/>
      <c r="N70" s="57" t="s">
        <v>49</v>
      </c>
      <c r="O70" s="56"/>
      <c r="P70" s="58"/>
      <c r="Q70" s="36"/>
      <c r="R70" s="37"/>
    </row>
    <row r="71" spans="2:18" s="1" customFormat="1" ht="14.45" customHeight="1"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1"/>
    </row>
    <row r="75" spans="2:18" s="1" customFormat="1" ht="6.95" customHeight="1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4"/>
    </row>
    <row r="76" spans="2:18" s="1" customFormat="1" ht="36.950000000000003" customHeight="1">
      <c r="B76" s="35"/>
      <c r="C76" s="185" t="s">
        <v>131</v>
      </c>
      <c r="D76" s="186"/>
      <c r="E76" s="186"/>
      <c r="F76" s="186"/>
      <c r="G76" s="186"/>
      <c r="H76" s="186"/>
      <c r="I76" s="186"/>
      <c r="J76" s="186"/>
      <c r="K76" s="186"/>
      <c r="L76" s="186"/>
      <c r="M76" s="186"/>
      <c r="N76" s="186"/>
      <c r="O76" s="186"/>
      <c r="P76" s="186"/>
      <c r="Q76" s="186"/>
      <c r="R76" s="37"/>
    </row>
    <row r="77" spans="2:18" s="1" customFormat="1" ht="6.95" customHeight="1"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7"/>
    </row>
    <row r="78" spans="2:18" s="1" customFormat="1" ht="30" customHeight="1">
      <c r="B78" s="35"/>
      <c r="C78" s="30" t="s">
        <v>17</v>
      </c>
      <c r="D78" s="36"/>
      <c r="E78" s="36"/>
      <c r="F78" s="259" t="str">
        <f>F6</f>
        <v>Základná škola Gorkého - Ulica Maxima Gorkého</v>
      </c>
      <c r="G78" s="260"/>
      <c r="H78" s="260"/>
      <c r="I78" s="260"/>
      <c r="J78" s="260"/>
      <c r="K78" s="260"/>
      <c r="L78" s="260"/>
      <c r="M78" s="260"/>
      <c r="N78" s="260"/>
      <c r="O78" s="260"/>
      <c r="P78" s="260"/>
      <c r="Q78" s="36"/>
      <c r="R78" s="37"/>
    </row>
    <row r="79" spans="2:18" s="1" customFormat="1" ht="36.950000000000003" customHeight="1">
      <c r="B79" s="35"/>
      <c r="C79" s="69" t="s">
        <v>163</v>
      </c>
      <c r="D79" s="36"/>
      <c r="E79" s="36"/>
      <c r="F79" s="205" t="str">
        <f>F7</f>
        <v>SO 01 - Príprava územia</v>
      </c>
      <c r="G79" s="231"/>
      <c r="H79" s="231"/>
      <c r="I79" s="231"/>
      <c r="J79" s="231"/>
      <c r="K79" s="231"/>
      <c r="L79" s="231"/>
      <c r="M79" s="231"/>
      <c r="N79" s="231"/>
      <c r="O79" s="231"/>
      <c r="P79" s="231"/>
      <c r="Q79" s="36"/>
      <c r="R79" s="37"/>
    </row>
    <row r="80" spans="2:18" s="1" customFormat="1" ht="6.95" customHeight="1">
      <c r="B80" s="35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7"/>
    </row>
    <row r="81" spans="2:47" s="1" customFormat="1" ht="18" customHeight="1">
      <c r="B81" s="35"/>
      <c r="C81" s="30" t="s">
        <v>21</v>
      </c>
      <c r="D81" s="36"/>
      <c r="E81" s="36"/>
      <c r="F81" s="28" t="str">
        <f>F9</f>
        <v xml:space="preserve"> </v>
      </c>
      <c r="G81" s="36"/>
      <c r="H81" s="36"/>
      <c r="I81" s="36"/>
      <c r="J81" s="36"/>
      <c r="K81" s="30" t="s">
        <v>23</v>
      </c>
      <c r="L81" s="36"/>
      <c r="M81" s="233" t="str">
        <f>IF(O9="","",O9)</f>
        <v/>
      </c>
      <c r="N81" s="233"/>
      <c r="O81" s="233"/>
      <c r="P81" s="233"/>
      <c r="Q81" s="36"/>
      <c r="R81" s="37"/>
    </row>
    <row r="82" spans="2:47" s="1" customFormat="1" ht="6.95" customHeight="1">
      <c r="B82" s="35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7"/>
    </row>
    <row r="83" spans="2:47" s="1" customFormat="1" ht="15">
      <c r="B83" s="35"/>
      <c r="C83" s="30" t="s">
        <v>24</v>
      </c>
      <c r="D83" s="36"/>
      <c r="E83" s="36"/>
      <c r="F83" s="28" t="str">
        <f>E12</f>
        <v xml:space="preserve"> </v>
      </c>
      <c r="G83" s="36"/>
      <c r="H83" s="36"/>
      <c r="I83" s="36"/>
      <c r="J83" s="36"/>
      <c r="K83" s="30" t="s">
        <v>28</v>
      </c>
      <c r="L83" s="36"/>
      <c r="M83" s="189" t="str">
        <f>E18</f>
        <v xml:space="preserve"> </v>
      </c>
      <c r="N83" s="189"/>
      <c r="O83" s="189"/>
      <c r="P83" s="189"/>
      <c r="Q83" s="189"/>
      <c r="R83" s="37"/>
    </row>
    <row r="84" spans="2:47" s="1" customFormat="1" ht="14.45" customHeight="1">
      <c r="B84" s="35"/>
      <c r="C84" s="30" t="s">
        <v>27</v>
      </c>
      <c r="D84" s="36"/>
      <c r="E84" s="36"/>
      <c r="F84" s="28" t="str">
        <f>IF(E15="","",E15)</f>
        <v/>
      </c>
      <c r="G84" s="36"/>
      <c r="H84" s="36"/>
      <c r="I84" s="36"/>
      <c r="J84" s="36"/>
      <c r="K84" s="30" t="s">
        <v>31</v>
      </c>
      <c r="L84" s="36"/>
      <c r="M84" s="189" t="str">
        <f>E21</f>
        <v xml:space="preserve"> </v>
      </c>
      <c r="N84" s="189"/>
      <c r="O84" s="189"/>
      <c r="P84" s="189"/>
      <c r="Q84" s="189"/>
      <c r="R84" s="37"/>
    </row>
    <row r="85" spans="2:47" s="1" customFormat="1" ht="10.35" customHeight="1">
      <c r="B85" s="35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7"/>
    </row>
    <row r="86" spans="2:47" s="1" customFormat="1" ht="29.25" customHeight="1">
      <c r="B86" s="35"/>
      <c r="C86" s="240" t="s">
        <v>132</v>
      </c>
      <c r="D86" s="241"/>
      <c r="E86" s="241"/>
      <c r="F86" s="241"/>
      <c r="G86" s="241"/>
      <c r="H86" s="120"/>
      <c r="I86" s="120"/>
      <c r="J86" s="120"/>
      <c r="K86" s="120"/>
      <c r="L86" s="120"/>
      <c r="M86" s="120"/>
      <c r="N86" s="240" t="s">
        <v>133</v>
      </c>
      <c r="O86" s="241"/>
      <c r="P86" s="241"/>
      <c r="Q86" s="241"/>
      <c r="R86" s="37"/>
    </row>
    <row r="87" spans="2:47" s="1" customFormat="1" ht="10.35" customHeight="1">
      <c r="B87" s="35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7"/>
    </row>
    <row r="88" spans="2:47" s="1" customFormat="1" ht="29.25" customHeight="1">
      <c r="B88" s="35"/>
      <c r="C88" s="128" t="s">
        <v>134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220">
        <f>N121</f>
        <v>0</v>
      </c>
      <c r="O88" s="242"/>
      <c r="P88" s="242"/>
      <c r="Q88" s="242"/>
      <c r="R88" s="37"/>
      <c r="AU88" s="18" t="s">
        <v>135</v>
      </c>
    </row>
    <row r="89" spans="2:47" s="7" customFormat="1" ht="24.95" customHeight="1">
      <c r="B89" s="129"/>
      <c r="C89" s="130"/>
      <c r="D89" s="131" t="s">
        <v>165</v>
      </c>
      <c r="E89" s="130"/>
      <c r="F89" s="130"/>
      <c r="G89" s="130"/>
      <c r="H89" s="130"/>
      <c r="I89" s="130"/>
      <c r="J89" s="130"/>
      <c r="K89" s="130"/>
      <c r="L89" s="130"/>
      <c r="M89" s="130"/>
      <c r="N89" s="261">
        <f>N122</f>
        <v>0</v>
      </c>
      <c r="O89" s="244"/>
      <c r="P89" s="244"/>
      <c r="Q89" s="244"/>
      <c r="R89" s="132"/>
    </row>
    <row r="90" spans="2:47" s="9" customFormat="1" ht="19.899999999999999" customHeight="1">
      <c r="B90" s="162"/>
      <c r="C90" s="98"/>
      <c r="D90" s="109" t="s">
        <v>166</v>
      </c>
      <c r="E90" s="98"/>
      <c r="F90" s="98"/>
      <c r="G90" s="98"/>
      <c r="H90" s="98"/>
      <c r="I90" s="98"/>
      <c r="J90" s="98"/>
      <c r="K90" s="98"/>
      <c r="L90" s="98"/>
      <c r="M90" s="98"/>
      <c r="N90" s="222">
        <f>N123</f>
        <v>0</v>
      </c>
      <c r="O90" s="223"/>
      <c r="P90" s="223"/>
      <c r="Q90" s="223"/>
      <c r="R90" s="163"/>
    </row>
    <row r="91" spans="2:47" s="9" customFormat="1" ht="19.899999999999999" customHeight="1">
      <c r="B91" s="162"/>
      <c r="C91" s="98"/>
      <c r="D91" s="109" t="s">
        <v>167</v>
      </c>
      <c r="E91" s="98"/>
      <c r="F91" s="98"/>
      <c r="G91" s="98"/>
      <c r="H91" s="98"/>
      <c r="I91" s="98"/>
      <c r="J91" s="98"/>
      <c r="K91" s="98"/>
      <c r="L91" s="98"/>
      <c r="M91" s="98"/>
      <c r="N91" s="222">
        <f>N133</f>
        <v>0</v>
      </c>
      <c r="O91" s="223"/>
      <c r="P91" s="223"/>
      <c r="Q91" s="223"/>
      <c r="R91" s="163"/>
    </row>
    <row r="92" spans="2:47" s="7" customFormat="1" ht="24.95" customHeight="1">
      <c r="B92" s="129"/>
      <c r="C92" s="130"/>
      <c r="D92" s="131" t="s">
        <v>168</v>
      </c>
      <c r="E92" s="130"/>
      <c r="F92" s="130"/>
      <c r="G92" s="130"/>
      <c r="H92" s="130"/>
      <c r="I92" s="130"/>
      <c r="J92" s="130"/>
      <c r="K92" s="130"/>
      <c r="L92" s="130"/>
      <c r="M92" s="130"/>
      <c r="N92" s="261">
        <f>N142</f>
        <v>0</v>
      </c>
      <c r="O92" s="244"/>
      <c r="P92" s="244"/>
      <c r="Q92" s="244"/>
      <c r="R92" s="132"/>
    </row>
    <row r="93" spans="2:47" s="9" customFormat="1" ht="19.899999999999999" customHeight="1">
      <c r="B93" s="162"/>
      <c r="C93" s="98"/>
      <c r="D93" s="109" t="s">
        <v>169</v>
      </c>
      <c r="E93" s="98"/>
      <c r="F93" s="98"/>
      <c r="G93" s="98"/>
      <c r="H93" s="98"/>
      <c r="I93" s="98"/>
      <c r="J93" s="98"/>
      <c r="K93" s="98"/>
      <c r="L93" s="98"/>
      <c r="M93" s="98"/>
      <c r="N93" s="222">
        <f>N143</f>
        <v>0</v>
      </c>
      <c r="O93" s="223"/>
      <c r="P93" s="223"/>
      <c r="Q93" s="223"/>
      <c r="R93" s="163"/>
    </row>
    <row r="94" spans="2:47" s="7" customFormat="1" ht="21.75" customHeight="1">
      <c r="B94" s="129"/>
      <c r="C94" s="130"/>
      <c r="D94" s="131" t="s">
        <v>136</v>
      </c>
      <c r="E94" s="130"/>
      <c r="F94" s="130"/>
      <c r="G94" s="130"/>
      <c r="H94" s="130"/>
      <c r="I94" s="130"/>
      <c r="J94" s="130"/>
      <c r="K94" s="130"/>
      <c r="L94" s="130"/>
      <c r="M94" s="130"/>
      <c r="N94" s="243">
        <f>N145</f>
        <v>0</v>
      </c>
      <c r="O94" s="244"/>
      <c r="P94" s="244"/>
      <c r="Q94" s="244"/>
      <c r="R94" s="132"/>
    </row>
    <row r="95" spans="2:47" s="1" customFormat="1" ht="21.75" customHeight="1"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7"/>
    </row>
    <row r="96" spans="2:47" s="1" customFormat="1" ht="29.25" customHeight="1">
      <c r="B96" s="35"/>
      <c r="C96" s="128" t="s">
        <v>137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242">
        <f>ROUND(N97+N98+N99+N100+N101+N102,2)</f>
        <v>0</v>
      </c>
      <c r="O96" s="245"/>
      <c r="P96" s="245"/>
      <c r="Q96" s="245"/>
      <c r="R96" s="37"/>
      <c r="T96" s="133"/>
      <c r="U96" s="134" t="s">
        <v>36</v>
      </c>
    </row>
    <row r="97" spans="2:65" s="1" customFormat="1" ht="18" customHeight="1">
      <c r="B97" s="135"/>
      <c r="C97" s="136"/>
      <c r="D97" s="229" t="s">
        <v>138</v>
      </c>
      <c r="E97" s="246"/>
      <c r="F97" s="246"/>
      <c r="G97" s="246"/>
      <c r="H97" s="246"/>
      <c r="I97" s="136"/>
      <c r="J97" s="136"/>
      <c r="K97" s="136"/>
      <c r="L97" s="136"/>
      <c r="M97" s="136"/>
      <c r="N97" s="228">
        <f>ROUND(N88*T97,2)</f>
        <v>0</v>
      </c>
      <c r="O97" s="247"/>
      <c r="P97" s="247"/>
      <c r="Q97" s="247"/>
      <c r="R97" s="138"/>
      <c r="S97" s="136"/>
      <c r="T97" s="139"/>
      <c r="U97" s="140" t="s">
        <v>39</v>
      </c>
      <c r="V97" s="141"/>
      <c r="W97" s="141"/>
      <c r="X97" s="141"/>
      <c r="Y97" s="141"/>
      <c r="Z97" s="141"/>
      <c r="AA97" s="141"/>
      <c r="AB97" s="141"/>
      <c r="AC97" s="141"/>
      <c r="AD97" s="141"/>
      <c r="AE97" s="141"/>
      <c r="AF97" s="141"/>
      <c r="AG97" s="141"/>
      <c r="AH97" s="141"/>
      <c r="AI97" s="141"/>
      <c r="AJ97" s="141"/>
      <c r="AK97" s="141"/>
      <c r="AL97" s="141"/>
      <c r="AM97" s="141"/>
      <c r="AN97" s="141"/>
      <c r="AO97" s="141"/>
      <c r="AP97" s="141"/>
      <c r="AQ97" s="141"/>
      <c r="AR97" s="141"/>
      <c r="AS97" s="141"/>
      <c r="AT97" s="141"/>
      <c r="AU97" s="141"/>
      <c r="AV97" s="141"/>
      <c r="AW97" s="141"/>
      <c r="AX97" s="141"/>
      <c r="AY97" s="142" t="s">
        <v>139</v>
      </c>
      <c r="AZ97" s="141"/>
      <c r="BA97" s="141"/>
      <c r="BB97" s="141"/>
      <c r="BC97" s="141"/>
      <c r="BD97" s="141"/>
      <c r="BE97" s="143">
        <f t="shared" ref="BE97:BE102" si="0">IF(U97="základná",N97,0)</f>
        <v>0</v>
      </c>
      <c r="BF97" s="143">
        <f t="shared" ref="BF97:BF102" si="1">IF(U97="znížená",N97,0)</f>
        <v>0</v>
      </c>
      <c r="BG97" s="143">
        <f t="shared" ref="BG97:BG102" si="2">IF(U97="zákl. prenesená",N97,0)</f>
        <v>0</v>
      </c>
      <c r="BH97" s="143">
        <f t="shared" ref="BH97:BH102" si="3">IF(U97="zníž. prenesená",N97,0)</f>
        <v>0</v>
      </c>
      <c r="BI97" s="143">
        <f t="shared" ref="BI97:BI102" si="4">IF(U97="nulová",N97,0)</f>
        <v>0</v>
      </c>
      <c r="BJ97" s="142" t="s">
        <v>88</v>
      </c>
      <c r="BK97" s="141"/>
      <c r="BL97" s="141"/>
      <c r="BM97" s="141"/>
    </row>
    <row r="98" spans="2:65" s="1" customFormat="1" ht="18" customHeight="1">
      <c r="B98" s="135"/>
      <c r="C98" s="136"/>
      <c r="D98" s="229" t="s">
        <v>140</v>
      </c>
      <c r="E98" s="246"/>
      <c r="F98" s="246"/>
      <c r="G98" s="246"/>
      <c r="H98" s="246"/>
      <c r="I98" s="136"/>
      <c r="J98" s="136"/>
      <c r="K98" s="136"/>
      <c r="L98" s="136"/>
      <c r="M98" s="136"/>
      <c r="N98" s="228">
        <f>ROUND(N88*T98,2)</f>
        <v>0</v>
      </c>
      <c r="O98" s="247"/>
      <c r="P98" s="247"/>
      <c r="Q98" s="247"/>
      <c r="R98" s="138"/>
      <c r="S98" s="136"/>
      <c r="T98" s="139"/>
      <c r="U98" s="140" t="s">
        <v>39</v>
      </c>
      <c r="V98" s="141"/>
      <c r="W98" s="141"/>
      <c r="X98" s="141"/>
      <c r="Y98" s="141"/>
      <c r="Z98" s="141"/>
      <c r="AA98" s="141"/>
      <c r="AB98" s="141"/>
      <c r="AC98" s="141"/>
      <c r="AD98" s="141"/>
      <c r="AE98" s="141"/>
      <c r="AF98" s="141"/>
      <c r="AG98" s="141"/>
      <c r="AH98" s="141"/>
      <c r="AI98" s="141"/>
      <c r="AJ98" s="141"/>
      <c r="AK98" s="141"/>
      <c r="AL98" s="141"/>
      <c r="AM98" s="141"/>
      <c r="AN98" s="141"/>
      <c r="AO98" s="141"/>
      <c r="AP98" s="141"/>
      <c r="AQ98" s="141"/>
      <c r="AR98" s="141"/>
      <c r="AS98" s="141"/>
      <c r="AT98" s="141"/>
      <c r="AU98" s="141"/>
      <c r="AV98" s="141"/>
      <c r="AW98" s="141"/>
      <c r="AX98" s="141"/>
      <c r="AY98" s="142" t="s">
        <v>139</v>
      </c>
      <c r="AZ98" s="141"/>
      <c r="BA98" s="141"/>
      <c r="BB98" s="141"/>
      <c r="BC98" s="141"/>
      <c r="BD98" s="141"/>
      <c r="BE98" s="143">
        <f t="shared" si="0"/>
        <v>0</v>
      </c>
      <c r="BF98" s="143">
        <f t="shared" si="1"/>
        <v>0</v>
      </c>
      <c r="BG98" s="143">
        <f t="shared" si="2"/>
        <v>0</v>
      </c>
      <c r="BH98" s="143">
        <f t="shared" si="3"/>
        <v>0</v>
      </c>
      <c r="BI98" s="143">
        <f t="shared" si="4"/>
        <v>0</v>
      </c>
      <c r="BJ98" s="142" t="s">
        <v>88</v>
      </c>
      <c r="BK98" s="141"/>
      <c r="BL98" s="141"/>
      <c r="BM98" s="141"/>
    </row>
    <row r="99" spans="2:65" s="1" customFormat="1" ht="18" customHeight="1">
      <c r="B99" s="135"/>
      <c r="C99" s="136"/>
      <c r="D99" s="229" t="s">
        <v>141</v>
      </c>
      <c r="E99" s="246"/>
      <c r="F99" s="246"/>
      <c r="G99" s="246"/>
      <c r="H99" s="246"/>
      <c r="I99" s="136"/>
      <c r="J99" s="136"/>
      <c r="K99" s="136"/>
      <c r="L99" s="136"/>
      <c r="M99" s="136"/>
      <c r="N99" s="228">
        <f>ROUND(N88*T99,2)</f>
        <v>0</v>
      </c>
      <c r="O99" s="247"/>
      <c r="P99" s="247"/>
      <c r="Q99" s="247"/>
      <c r="R99" s="138"/>
      <c r="S99" s="136"/>
      <c r="T99" s="139"/>
      <c r="U99" s="140" t="s">
        <v>39</v>
      </c>
      <c r="V99" s="141"/>
      <c r="W99" s="141"/>
      <c r="X99" s="141"/>
      <c r="Y99" s="141"/>
      <c r="Z99" s="141"/>
      <c r="AA99" s="141"/>
      <c r="AB99" s="141"/>
      <c r="AC99" s="141"/>
      <c r="AD99" s="141"/>
      <c r="AE99" s="141"/>
      <c r="AF99" s="141"/>
      <c r="AG99" s="141"/>
      <c r="AH99" s="141"/>
      <c r="AI99" s="141"/>
      <c r="AJ99" s="141"/>
      <c r="AK99" s="141"/>
      <c r="AL99" s="141"/>
      <c r="AM99" s="141"/>
      <c r="AN99" s="141"/>
      <c r="AO99" s="141"/>
      <c r="AP99" s="141"/>
      <c r="AQ99" s="141"/>
      <c r="AR99" s="141"/>
      <c r="AS99" s="141"/>
      <c r="AT99" s="141"/>
      <c r="AU99" s="141"/>
      <c r="AV99" s="141"/>
      <c r="AW99" s="141"/>
      <c r="AX99" s="141"/>
      <c r="AY99" s="142" t="s">
        <v>139</v>
      </c>
      <c r="AZ99" s="141"/>
      <c r="BA99" s="141"/>
      <c r="BB99" s="141"/>
      <c r="BC99" s="141"/>
      <c r="BD99" s="141"/>
      <c r="BE99" s="143">
        <f t="shared" si="0"/>
        <v>0</v>
      </c>
      <c r="BF99" s="143">
        <f t="shared" si="1"/>
        <v>0</v>
      </c>
      <c r="BG99" s="143">
        <f t="shared" si="2"/>
        <v>0</v>
      </c>
      <c r="BH99" s="143">
        <f t="shared" si="3"/>
        <v>0</v>
      </c>
      <c r="BI99" s="143">
        <f t="shared" si="4"/>
        <v>0</v>
      </c>
      <c r="BJ99" s="142" t="s">
        <v>88</v>
      </c>
      <c r="BK99" s="141"/>
      <c r="BL99" s="141"/>
      <c r="BM99" s="141"/>
    </row>
    <row r="100" spans="2:65" s="1" customFormat="1" ht="18" customHeight="1">
      <c r="B100" s="135"/>
      <c r="C100" s="136"/>
      <c r="D100" s="229" t="s">
        <v>142</v>
      </c>
      <c r="E100" s="246"/>
      <c r="F100" s="246"/>
      <c r="G100" s="246"/>
      <c r="H100" s="246"/>
      <c r="I100" s="136"/>
      <c r="J100" s="136"/>
      <c r="K100" s="136"/>
      <c r="L100" s="136"/>
      <c r="M100" s="136"/>
      <c r="N100" s="228">
        <f>ROUND(N88*T100,2)</f>
        <v>0</v>
      </c>
      <c r="O100" s="247"/>
      <c r="P100" s="247"/>
      <c r="Q100" s="247"/>
      <c r="R100" s="138"/>
      <c r="S100" s="136"/>
      <c r="T100" s="139"/>
      <c r="U100" s="140" t="s">
        <v>39</v>
      </c>
      <c r="V100" s="141"/>
      <c r="W100" s="141"/>
      <c r="X100" s="141"/>
      <c r="Y100" s="141"/>
      <c r="Z100" s="141"/>
      <c r="AA100" s="141"/>
      <c r="AB100" s="141"/>
      <c r="AC100" s="141"/>
      <c r="AD100" s="141"/>
      <c r="AE100" s="141"/>
      <c r="AF100" s="141"/>
      <c r="AG100" s="141"/>
      <c r="AH100" s="141"/>
      <c r="AI100" s="141"/>
      <c r="AJ100" s="141"/>
      <c r="AK100" s="141"/>
      <c r="AL100" s="141"/>
      <c r="AM100" s="141"/>
      <c r="AN100" s="141"/>
      <c r="AO100" s="141"/>
      <c r="AP100" s="141"/>
      <c r="AQ100" s="141"/>
      <c r="AR100" s="141"/>
      <c r="AS100" s="141"/>
      <c r="AT100" s="141"/>
      <c r="AU100" s="141"/>
      <c r="AV100" s="141"/>
      <c r="AW100" s="141"/>
      <c r="AX100" s="141"/>
      <c r="AY100" s="142" t="s">
        <v>139</v>
      </c>
      <c r="AZ100" s="141"/>
      <c r="BA100" s="141"/>
      <c r="BB100" s="141"/>
      <c r="BC100" s="141"/>
      <c r="BD100" s="141"/>
      <c r="BE100" s="143">
        <f t="shared" si="0"/>
        <v>0</v>
      </c>
      <c r="BF100" s="143">
        <f t="shared" si="1"/>
        <v>0</v>
      </c>
      <c r="BG100" s="143">
        <f t="shared" si="2"/>
        <v>0</v>
      </c>
      <c r="BH100" s="143">
        <f t="shared" si="3"/>
        <v>0</v>
      </c>
      <c r="BI100" s="143">
        <f t="shared" si="4"/>
        <v>0</v>
      </c>
      <c r="BJ100" s="142" t="s">
        <v>88</v>
      </c>
      <c r="BK100" s="141"/>
      <c r="BL100" s="141"/>
      <c r="BM100" s="141"/>
    </row>
    <row r="101" spans="2:65" s="1" customFormat="1" ht="18" customHeight="1">
      <c r="B101" s="135"/>
      <c r="C101" s="136"/>
      <c r="D101" s="229" t="s">
        <v>143</v>
      </c>
      <c r="E101" s="246"/>
      <c r="F101" s="246"/>
      <c r="G101" s="246"/>
      <c r="H101" s="246"/>
      <c r="I101" s="136"/>
      <c r="J101" s="136"/>
      <c r="K101" s="136"/>
      <c r="L101" s="136"/>
      <c r="M101" s="136"/>
      <c r="N101" s="228">
        <f>ROUND(N88*T101,2)</f>
        <v>0</v>
      </c>
      <c r="O101" s="247"/>
      <c r="P101" s="247"/>
      <c r="Q101" s="247"/>
      <c r="R101" s="138"/>
      <c r="S101" s="136"/>
      <c r="T101" s="139"/>
      <c r="U101" s="140" t="s">
        <v>39</v>
      </c>
      <c r="V101" s="141"/>
      <c r="W101" s="141"/>
      <c r="X101" s="141"/>
      <c r="Y101" s="141"/>
      <c r="Z101" s="141"/>
      <c r="AA101" s="141"/>
      <c r="AB101" s="141"/>
      <c r="AC101" s="141"/>
      <c r="AD101" s="141"/>
      <c r="AE101" s="141"/>
      <c r="AF101" s="141"/>
      <c r="AG101" s="141"/>
      <c r="AH101" s="141"/>
      <c r="AI101" s="141"/>
      <c r="AJ101" s="141"/>
      <c r="AK101" s="141"/>
      <c r="AL101" s="141"/>
      <c r="AM101" s="141"/>
      <c r="AN101" s="141"/>
      <c r="AO101" s="141"/>
      <c r="AP101" s="141"/>
      <c r="AQ101" s="141"/>
      <c r="AR101" s="141"/>
      <c r="AS101" s="141"/>
      <c r="AT101" s="141"/>
      <c r="AU101" s="141"/>
      <c r="AV101" s="141"/>
      <c r="AW101" s="141"/>
      <c r="AX101" s="141"/>
      <c r="AY101" s="142" t="s">
        <v>139</v>
      </c>
      <c r="AZ101" s="141"/>
      <c r="BA101" s="141"/>
      <c r="BB101" s="141"/>
      <c r="BC101" s="141"/>
      <c r="BD101" s="141"/>
      <c r="BE101" s="143">
        <f t="shared" si="0"/>
        <v>0</v>
      </c>
      <c r="BF101" s="143">
        <f t="shared" si="1"/>
        <v>0</v>
      </c>
      <c r="BG101" s="143">
        <f t="shared" si="2"/>
        <v>0</v>
      </c>
      <c r="BH101" s="143">
        <f t="shared" si="3"/>
        <v>0</v>
      </c>
      <c r="BI101" s="143">
        <f t="shared" si="4"/>
        <v>0</v>
      </c>
      <c r="BJ101" s="142" t="s">
        <v>88</v>
      </c>
      <c r="BK101" s="141"/>
      <c r="BL101" s="141"/>
      <c r="BM101" s="141"/>
    </row>
    <row r="102" spans="2:65" s="1" customFormat="1" ht="18" customHeight="1">
      <c r="B102" s="135"/>
      <c r="C102" s="136"/>
      <c r="D102" s="137" t="s">
        <v>144</v>
      </c>
      <c r="E102" s="136"/>
      <c r="F102" s="136"/>
      <c r="G102" s="136"/>
      <c r="H102" s="136"/>
      <c r="I102" s="136"/>
      <c r="J102" s="136"/>
      <c r="K102" s="136"/>
      <c r="L102" s="136"/>
      <c r="M102" s="136"/>
      <c r="N102" s="228">
        <f>ROUND(N88*T102,2)</f>
        <v>0</v>
      </c>
      <c r="O102" s="247"/>
      <c r="P102" s="247"/>
      <c r="Q102" s="247"/>
      <c r="R102" s="138"/>
      <c r="S102" s="136"/>
      <c r="T102" s="144"/>
      <c r="U102" s="145" t="s">
        <v>39</v>
      </c>
      <c r="V102" s="141"/>
      <c r="W102" s="141"/>
      <c r="X102" s="141"/>
      <c r="Y102" s="141"/>
      <c r="Z102" s="141"/>
      <c r="AA102" s="141"/>
      <c r="AB102" s="141"/>
      <c r="AC102" s="141"/>
      <c r="AD102" s="141"/>
      <c r="AE102" s="141"/>
      <c r="AF102" s="141"/>
      <c r="AG102" s="141"/>
      <c r="AH102" s="141"/>
      <c r="AI102" s="141"/>
      <c r="AJ102" s="141"/>
      <c r="AK102" s="141"/>
      <c r="AL102" s="141"/>
      <c r="AM102" s="141"/>
      <c r="AN102" s="141"/>
      <c r="AO102" s="141"/>
      <c r="AP102" s="141"/>
      <c r="AQ102" s="141"/>
      <c r="AR102" s="141"/>
      <c r="AS102" s="141"/>
      <c r="AT102" s="141"/>
      <c r="AU102" s="141"/>
      <c r="AV102" s="141"/>
      <c r="AW102" s="141"/>
      <c r="AX102" s="141"/>
      <c r="AY102" s="142" t="s">
        <v>145</v>
      </c>
      <c r="AZ102" s="141"/>
      <c r="BA102" s="141"/>
      <c r="BB102" s="141"/>
      <c r="BC102" s="141"/>
      <c r="BD102" s="141"/>
      <c r="BE102" s="143">
        <f t="shared" si="0"/>
        <v>0</v>
      </c>
      <c r="BF102" s="143">
        <f t="shared" si="1"/>
        <v>0</v>
      </c>
      <c r="BG102" s="143">
        <f t="shared" si="2"/>
        <v>0</v>
      </c>
      <c r="BH102" s="143">
        <f t="shared" si="3"/>
        <v>0</v>
      </c>
      <c r="BI102" s="143">
        <f t="shared" si="4"/>
        <v>0</v>
      </c>
      <c r="BJ102" s="142" t="s">
        <v>88</v>
      </c>
      <c r="BK102" s="141"/>
      <c r="BL102" s="141"/>
      <c r="BM102" s="141"/>
    </row>
    <row r="103" spans="2:65" s="1" customFormat="1">
      <c r="B103" s="35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7"/>
    </row>
    <row r="104" spans="2:65" s="1" customFormat="1" ht="29.25" customHeight="1">
      <c r="B104" s="35"/>
      <c r="C104" s="119" t="s">
        <v>123</v>
      </c>
      <c r="D104" s="120"/>
      <c r="E104" s="120"/>
      <c r="F104" s="120"/>
      <c r="G104" s="120"/>
      <c r="H104" s="120"/>
      <c r="I104" s="120"/>
      <c r="J104" s="120"/>
      <c r="K104" s="120"/>
      <c r="L104" s="225">
        <f>ROUND(SUM(N88+N96),2)</f>
        <v>0</v>
      </c>
      <c r="M104" s="225"/>
      <c r="N104" s="225"/>
      <c r="O104" s="225"/>
      <c r="P104" s="225"/>
      <c r="Q104" s="225"/>
      <c r="R104" s="37"/>
    </row>
    <row r="105" spans="2:65" s="1" customFormat="1" ht="6.95" customHeight="1">
      <c r="B105" s="59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1"/>
    </row>
    <row r="109" spans="2:65" s="1" customFormat="1" ht="6.95" customHeight="1">
      <c r="B109" s="62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4"/>
    </row>
    <row r="110" spans="2:65" s="1" customFormat="1" ht="36.950000000000003" customHeight="1">
      <c r="B110" s="35"/>
      <c r="C110" s="185" t="s">
        <v>146</v>
      </c>
      <c r="D110" s="231"/>
      <c r="E110" s="231"/>
      <c r="F110" s="231"/>
      <c r="G110" s="231"/>
      <c r="H110" s="231"/>
      <c r="I110" s="231"/>
      <c r="J110" s="231"/>
      <c r="K110" s="231"/>
      <c r="L110" s="231"/>
      <c r="M110" s="231"/>
      <c r="N110" s="231"/>
      <c r="O110" s="231"/>
      <c r="P110" s="231"/>
      <c r="Q110" s="231"/>
      <c r="R110" s="37"/>
    </row>
    <row r="111" spans="2:65" s="1" customFormat="1" ht="6.95" customHeight="1">
      <c r="B111" s="35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7"/>
    </row>
    <row r="112" spans="2:65" s="1" customFormat="1" ht="30" customHeight="1">
      <c r="B112" s="35"/>
      <c r="C112" s="30" t="s">
        <v>17</v>
      </c>
      <c r="D112" s="36"/>
      <c r="E112" s="36"/>
      <c r="F112" s="259" t="str">
        <f>F6</f>
        <v>Základná škola Gorkého - Ulica Maxima Gorkého</v>
      </c>
      <c r="G112" s="260"/>
      <c r="H112" s="260"/>
      <c r="I112" s="260"/>
      <c r="J112" s="260"/>
      <c r="K112" s="260"/>
      <c r="L112" s="260"/>
      <c r="M112" s="260"/>
      <c r="N112" s="260"/>
      <c r="O112" s="260"/>
      <c r="P112" s="260"/>
      <c r="Q112" s="36"/>
      <c r="R112" s="37"/>
    </row>
    <row r="113" spans="2:65" s="1" customFormat="1" ht="36.950000000000003" customHeight="1">
      <c r="B113" s="35"/>
      <c r="C113" s="69" t="s">
        <v>163</v>
      </c>
      <c r="D113" s="36"/>
      <c r="E113" s="36"/>
      <c r="F113" s="205" t="str">
        <f>F7</f>
        <v>SO 01 - Príprava územia</v>
      </c>
      <c r="G113" s="231"/>
      <c r="H113" s="231"/>
      <c r="I113" s="231"/>
      <c r="J113" s="231"/>
      <c r="K113" s="231"/>
      <c r="L113" s="231"/>
      <c r="M113" s="231"/>
      <c r="N113" s="231"/>
      <c r="O113" s="231"/>
      <c r="P113" s="231"/>
      <c r="Q113" s="36"/>
      <c r="R113" s="37"/>
    </row>
    <row r="114" spans="2:65" s="1" customFormat="1" ht="6.95" customHeight="1">
      <c r="B114" s="35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7"/>
    </row>
    <row r="115" spans="2:65" s="1" customFormat="1" ht="18" customHeight="1">
      <c r="B115" s="35"/>
      <c r="C115" s="30" t="s">
        <v>21</v>
      </c>
      <c r="D115" s="36"/>
      <c r="E115" s="36"/>
      <c r="F115" s="28" t="str">
        <f>F9</f>
        <v xml:space="preserve"> </v>
      </c>
      <c r="G115" s="36"/>
      <c r="H115" s="36"/>
      <c r="I115" s="36"/>
      <c r="J115" s="36"/>
      <c r="K115" s="30" t="s">
        <v>23</v>
      </c>
      <c r="L115" s="36"/>
      <c r="M115" s="233" t="str">
        <f>IF(O9="","",O9)</f>
        <v/>
      </c>
      <c r="N115" s="233"/>
      <c r="O115" s="233"/>
      <c r="P115" s="233"/>
      <c r="Q115" s="36"/>
      <c r="R115" s="37"/>
    </row>
    <row r="116" spans="2:65" s="1" customFormat="1" ht="6.95" customHeight="1"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7"/>
    </row>
    <row r="117" spans="2:65" s="1" customFormat="1" ht="15">
      <c r="B117" s="35"/>
      <c r="C117" s="30" t="s">
        <v>24</v>
      </c>
      <c r="D117" s="36"/>
      <c r="E117" s="36"/>
      <c r="F117" s="28" t="str">
        <f>E12</f>
        <v xml:space="preserve"> </v>
      </c>
      <c r="G117" s="36"/>
      <c r="H117" s="36"/>
      <c r="I117" s="36"/>
      <c r="J117" s="36"/>
      <c r="K117" s="30" t="s">
        <v>28</v>
      </c>
      <c r="L117" s="36"/>
      <c r="M117" s="189" t="str">
        <f>E18</f>
        <v xml:space="preserve"> </v>
      </c>
      <c r="N117" s="189"/>
      <c r="O117" s="189"/>
      <c r="P117" s="189"/>
      <c r="Q117" s="189"/>
      <c r="R117" s="37"/>
    </row>
    <row r="118" spans="2:65" s="1" customFormat="1" ht="14.45" customHeight="1">
      <c r="B118" s="35"/>
      <c r="C118" s="30" t="s">
        <v>27</v>
      </c>
      <c r="D118" s="36"/>
      <c r="E118" s="36"/>
      <c r="F118" s="28" t="str">
        <f>IF(E15="","",E15)</f>
        <v/>
      </c>
      <c r="G118" s="36"/>
      <c r="H118" s="36"/>
      <c r="I118" s="36"/>
      <c r="J118" s="36"/>
      <c r="K118" s="30" t="s">
        <v>31</v>
      </c>
      <c r="L118" s="36"/>
      <c r="M118" s="189" t="str">
        <f>E21</f>
        <v xml:space="preserve"> </v>
      </c>
      <c r="N118" s="189"/>
      <c r="O118" s="189"/>
      <c r="P118" s="189"/>
      <c r="Q118" s="189"/>
      <c r="R118" s="37"/>
    </row>
    <row r="119" spans="2:65" s="1" customFormat="1" ht="10.35" customHeight="1">
      <c r="B119" s="35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7"/>
    </row>
    <row r="120" spans="2:65" s="8" customFormat="1" ht="29.25" customHeight="1">
      <c r="B120" s="146"/>
      <c r="C120" s="147" t="s">
        <v>147</v>
      </c>
      <c r="D120" s="148" t="s">
        <v>148</v>
      </c>
      <c r="E120" s="148" t="s">
        <v>54</v>
      </c>
      <c r="F120" s="251" t="s">
        <v>149</v>
      </c>
      <c r="G120" s="251"/>
      <c r="H120" s="251"/>
      <c r="I120" s="251"/>
      <c r="J120" s="148" t="s">
        <v>150</v>
      </c>
      <c r="K120" s="148" t="s">
        <v>151</v>
      </c>
      <c r="L120" s="252" t="s">
        <v>152</v>
      </c>
      <c r="M120" s="252"/>
      <c r="N120" s="251" t="s">
        <v>133</v>
      </c>
      <c r="O120" s="251"/>
      <c r="P120" s="251"/>
      <c r="Q120" s="253"/>
      <c r="R120" s="149"/>
      <c r="T120" s="76" t="s">
        <v>153</v>
      </c>
      <c r="U120" s="77" t="s">
        <v>36</v>
      </c>
      <c r="V120" s="77" t="s">
        <v>154</v>
      </c>
      <c r="W120" s="77" t="s">
        <v>155</v>
      </c>
      <c r="X120" s="77" t="s">
        <v>156</v>
      </c>
      <c r="Y120" s="77" t="s">
        <v>157</v>
      </c>
      <c r="Z120" s="77" t="s">
        <v>158</v>
      </c>
      <c r="AA120" s="78" t="s">
        <v>159</v>
      </c>
    </row>
    <row r="121" spans="2:65" s="1" customFormat="1" ht="29.25" customHeight="1">
      <c r="B121" s="35"/>
      <c r="C121" s="80" t="s">
        <v>130</v>
      </c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255">
        <f>BK121</f>
        <v>0</v>
      </c>
      <c r="O121" s="256"/>
      <c r="P121" s="256"/>
      <c r="Q121" s="256"/>
      <c r="R121" s="37"/>
      <c r="T121" s="79"/>
      <c r="U121" s="51"/>
      <c r="V121" s="51"/>
      <c r="W121" s="150">
        <f>W122+W142+W145</f>
        <v>0</v>
      </c>
      <c r="X121" s="51"/>
      <c r="Y121" s="150">
        <f>Y122+Y142+Y145</f>
        <v>0</v>
      </c>
      <c r="Z121" s="51"/>
      <c r="AA121" s="151">
        <f>AA122+AA142+AA145</f>
        <v>1251.0174999999999</v>
      </c>
      <c r="AT121" s="18" t="s">
        <v>71</v>
      </c>
      <c r="AU121" s="18" t="s">
        <v>135</v>
      </c>
      <c r="BK121" s="152">
        <f>BK122+BK142+BK145</f>
        <v>0</v>
      </c>
    </row>
    <row r="122" spans="2:65" s="10" customFormat="1" ht="37.35" customHeight="1">
      <c r="B122" s="164"/>
      <c r="C122" s="165"/>
      <c r="D122" s="153" t="s">
        <v>165</v>
      </c>
      <c r="E122" s="153"/>
      <c r="F122" s="153"/>
      <c r="G122" s="153"/>
      <c r="H122" s="153"/>
      <c r="I122" s="153"/>
      <c r="J122" s="153"/>
      <c r="K122" s="153"/>
      <c r="L122" s="153"/>
      <c r="M122" s="153"/>
      <c r="N122" s="243">
        <f>BK122</f>
        <v>0</v>
      </c>
      <c r="O122" s="264"/>
      <c r="P122" s="264"/>
      <c r="Q122" s="264"/>
      <c r="R122" s="166"/>
      <c r="T122" s="167"/>
      <c r="U122" s="165"/>
      <c r="V122" s="165"/>
      <c r="W122" s="168">
        <f>W123+W133</f>
        <v>0</v>
      </c>
      <c r="X122" s="165"/>
      <c r="Y122" s="168">
        <f>Y123+Y133</f>
        <v>0</v>
      </c>
      <c r="Z122" s="165"/>
      <c r="AA122" s="169">
        <f>AA123+AA133</f>
        <v>1248.97</v>
      </c>
      <c r="AR122" s="170" t="s">
        <v>88</v>
      </c>
      <c r="AT122" s="171" t="s">
        <v>71</v>
      </c>
      <c r="AU122" s="171" t="s">
        <v>72</v>
      </c>
      <c r="AY122" s="170" t="s">
        <v>170</v>
      </c>
      <c r="BK122" s="172">
        <f>BK123+BK133</f>
        <v>0</v>
      </c>
    </row>
    <row r="123" spans="2:65" s="10" customFormat="1" ht="19.899999999999999" customHeight="1">
      <c r="B123" s="164"/>
      <c r="C123" s="165"/>
      <c r="D123" s="173" t="s">
        <v>166</v>
      </c>
      <c r="E123" s="173"/>
      <c r="F123" s="173"/>
      <c r="G123" s="173"/>
      <c r="H123" s="173"/>
      <c r="I123" s="173"/>
      <c r="J123" s="173"/>
      <c r="K123" s="173"/>
      <c r="L123" s="173"/>
      <c r="M123" s="173"/>
      <c r="N123" s="265">
        <f>BK123</f>
        <v>0</v>
      </c>
      <c r="O123" s="266"/>
      <c r="P123" s="266"/>
      <c r="Q123" s="266"/>
      <c r="R123" s="166"/>
      <c r="T123" s="167"/>
      <c r="U123" s="165"/>
      <c r="V123" s="165"/>
      <c r="W123" s="168">
        <f>SUM(W124:W132)</f>
        <v>0</v>
      </c>
      <c r="X123" s="165"/>
      <c r="Y123" s="168">
        <f>SUM(Y124:Y132)</f>
        <v>0</v>
      </c>
      <c r="Z123" s="165"/>
      <c r="AA123" s="169">
        <f>SUM(AA124:AA132)</f>
        <v>580.54079999999999</v>
      </c>
      <c r="AR123" s="170" t="s">
        <v>88</v>
      </c>
      <c r="AT123" s="171" t="s">
        <v>71</v>
      </c>
      <c r="AU123" s="171" t="s">
        <v>77</v>
      </c>
      <c r="AY123" s="170" t="s">
        <v>170</v>
      </c>
      <c r="BK123" s="172">
        <f>SUM(BK124:BK132)</f>
        <v>0</v>
      </c>
    </row>
    <row r="124" spans="2:65" s="1" customFormat="1" ht="31.5" customHeight="1">
      <c r="B124" s="135"/>
      <c r="C124" s="174" t="s">
        <v>171</v>
      </c>
      <c r="D124" s="174" t="s">
        <v>162</v>
      </c>
      <c r="E124" s="175" t="s">
        <v>172</v>
      </c>
      <c r="F124" s="262" t="s">
        <v>173</v>
      </c>
      <c r="G124" s="262"/>
      <c r="H124" s="262"/>
      <c r="I124" s="262"/>
      <c r="J124" s="176" t="s">
        <v>174</v>
      </c>
      <c r="K124" s="159">
        <v>12</v>
      </c>
      <c r="L124" s="249">
        <v>0</v>
      </c>
      <c r="M124" s="249"/>
      <c r="N124" s="263">
        <f t="shared" ref="N124:N132" si="5">ROUND(L124*K124,3)</f>
        <v>0</v>
      </c>
      <c r="O124" s="263"/>
      <c r="P124" s="263"/>
      <c r="Q124" s="263"/>
      <c r="R124" s="138"/>
      <c r="T124" s="160" t="s">
        <v>5</v>
      </c>
      <c r="U124" s="44" t="s">
        <v>39</v>
      </c>
      <c r="V124" s="36"/>
      <c r="W124" s="177">
        <f t="shared" ref="W124:W132" si="6">V124*K124</f>
        <v>0</v>
      </c>
      <c r="X124" s="177">
        <v>0</v>
      </c>
      <c r="Y124" s="177">
        <f t="shared" ref="Y124:Y132" si="7">X124*K124</f>
        <v>0</v>
      </c>
      <c r="Z124" s="177">
        <v>0</v>
      </c>
      <c r="AA124" s="178">
        <f t="shared" ref="AA124:AA132" si="8">Z124*K124</f>
        <v>0</v>
      </c>
      <c r="AR124" s="18" t="s">
        <v>175</v>
      </c>
      <c r="AT124" s="18" t="s">
        <v>162</v>
      </c>
      <c r="AU124" s="18" t="s">
        <v>88</v>
      </c>
      <c r="AY124" s="18" t="s">
        <v>170</v>
      </c>
      <c r="BE124" s="113">
        <f t="shared" ref="BE124:BE132" si="9">IF(U124="základná",N124,0)</f>
        <v>0</v>
      </c>
      <c r="BF124" s="113">
        <f t="shared" ref="BF124:BF132" si="10">IF(U124="znížená",N124,0)</f>
        <v>0</v>
      </c>
      <c r="BG124" s="113">
        <f t="shared" ref="BG124:BG132" si="11">IF(U124="zákl. prenesená",N124,0)</f>
        <v>0</v>
      </c>
      <c r="BH124" s="113">
        <f t="shared" ref="BH124:BH132" si="12">IF(U124="zníž. prenesená",N124,0)</f>
        <v>0</v>
      </c>
      <c r="BI124" s="113">
        <f t="shared" ref="BI124:BI132" si="13">IF(U124="nulová",N124,0)</f>
        <v>0</v>
      </c>
      <c r="BJ124" s="18" t="s">
        <v>88</v>
      </c>
      <c r="BK124" s="155">
        <f t="shared" ref="BK124:BK132" si="14">ROUND(L124*K124,3)</f>
        <v>0</v>
      </c>
      <c r="BL124" s="18" t="s">
        <v>175</v>
      </c>
      <c r="BM124" s="18" t="s">
        <v>176</v>
      </c>
    </row>
    <row r="125" spans="2:65" s="1" customFormat="1" ht="44.25" customHeight="1">
      <c r="B125" s="135"/>
      <c r="C125" s="174" t="s">
        <v>177</v>
      </c>
      <c r="D125" s="174" t="s">
        <v>162</v>
      </c>
      <c r="E125" s="175" t="s">
        <v>178</v>
      </c>
      <c r="F125" s="262" t="s">
        <v>179</v>
      </c>
      <c r="G125" s="262"/>
      <c r="H125" s="262"/>
      <c r="I125" s="262"/>
      <c r="J125" s="176" t="s">
        <v>180</v>
      </c>
      <c r="K125" s="159">
        <v>526.4</v>
      </c>
      <c r="L125" s="249">
        <v>0</v>
      </c>
      <c r="M125" s="249"/>
      <c r="N125" s="263">
        <f t="shared" si="5"/>
        <v>0</v>
      </c>
      <c r="O125" s="263"/>
      <c r="P125" s="263"/>
      <c r="Q125" s="263"/>
      <c r="R125" s="138"/>
      <c r="T125" s="160" t="s">
        <v>5</v>
      </c>
      <c r="U125" s="44" t="s">
        <v>39</v>
      </c>
      <c r="V125" s="36"/>
      <c r="W125" s="177">
        <f t="shared" si="6"/>
        <v>0</v>
      </c>
      <c r="X125" s="177">
        <v>0</v>
      </c>
      <c r="Y125" s="177">
        <f t="shared" si="7"/>
        <v>0</v>
      </c>
      <c r="Z125" s="177">
        <v>0.14499999999999999</v>
      </c>
      <c r="AA125" s="178">
        <f t="shared" si="8"/>
        <v>76.327999999999989</v>
      </c>
      <c r="AR125" s="18" t="s">
        <v>175</v>
      </c>
      <c r="AT125" s="18" t="s">
        <v>162</v>
      </c>
      <c r="AU125" s="18" t="s">
        <v>88</v>
      </c>
      <c r="AY125" s="18" t="s">
        <v>170</v>
      </c>
      <c r="BE125" s="113">
        <f t="shared" si="9"/>
        <v>0</v>
      </c>
      <c r="BF125" s="113">
        <f t="shared" si="10"/>
        <v>0</v>
      </c>
      <c r="BG125" s="113">
        <f t="shared" si="11"/>
        <v>0</v>
      </c>
      <c r="BH125" s="113">
        <f t="shared" si="12"/>
        <v>0</v>
      </c>
      <c r="BI125" s="113">
        <f t="shared" si="13"/>
        <v>0</v>
      </c>
      <c r="BJ125" s="18" t="s">
        <v>88</v>
      </c>
      <c r="BK125" s="155">
        <f t="shared" si="14"/>
        <v>0</v>
      </c>
      <c r="BL125" s="18" t="s">
        <v>175</v>
      </c>
      <c r="BM125" s="18" t="s">
        <v>181</v>
      </c>
    </row>
    <row r="126" spans="2:65" s="1" customFormat="1" ht="44.25" customHeight="1">
      <c r="B126" s="135"/>
      <c r="C126" s="174" t="s">
        <v>175</v>
      </c>
      <c r="D126" s="174" t="s">
        <v>162</v>
      </c>
      <c r="E126" s="175" t="s">
        <v>182</v>
      </c>
      <c r="F126" s="262" t="s">
        <v>183</v>
      </c>
      <c r="G126" s="262"/>
      <c r="H126" s="262"/>
      <c r="I126" s="262"/>
      <c r="J126" s="176" t="s">
        <v>184</v>
      </c>
      <c r="K126" s="159">
        <v>3151.33</v>
      </c>
      <c r="L126" s="249">
        <v>0</v>
      </c>
      <c r="M126" s="249"/>
      <c r="N126" s="263">
        <f t="shared" si="5"/>
        <v>0</v>
      </c>
      <c r="O126" s="263"/>
      <c r="P126" s="263"/>
      <c r="Q126" s="263"/>
      <c r="R126" s="138"/>
      <c r="T126" s="160" t="s">
        <v>5</v>
      </c>
      <c r="U126" s="44" t="s">
        <v>39</v>
      </c>
      <c r="V126" s="36"/>
      <c r="W126" s="177">
        <f t="shared" si="6"/>
        <v>0</v>
      </c>
      <c r="X126" s="177">
        <v>0</v>
      </c>
      <c r="Y126" s="177">
        <f t="shared" si="7"/>
        <v>0</v>
      </c>
      <c r="Z126" s="177">
        <v>0.16</v>
      </c>
      <c r="AA126" s="178">
        <f t="shared" si="8"/>
        <v>504.21280000000002</v>
      </c>
      <c r="AR126" s="18" t="s">
        <v>175</v>
      </c>
      <c r="AT126" s="18" t="s">
        <v>162</v>
      </c>
      <c r="AU126" s="18" t="s">
        <v>88</v>
      </c>
      <c r="AY126" s="18" t="s">
        <v>170</v>
      </c>
      <c r="BE126" s="113">
        <f t="shared" si="9"/>
        <v>0</v>
      </c>
      <c r="BF126" s="113">
        <f t="shared" si="10"/>
        <v>0</v>
      </c>
      <c r="BG126" s="113">
        <f t="shared" si="11"/>
        <v>0</v>
      </c>
      <c r="BH126" s="113">
        <f t="shared" si="12"/>
        <v>0</v>
      </c>
      <c r="BI126" s="113">
        <f t="shared" si="13"/>
        <v>0</v>
      </c>
      <c r="BJ126" s="18" t="s">
        <v>88</v>
      </c>
      <c r="BK126" s="155">
        <f t="shared" si="14"/>
        <v>0</v>
      </c>
      <c r="BL126" s="18" t="s">
        <v>175</v>
      </c>
      <c r="BM126" s="18" t="s">
        <v>185</v>
      </c>
    </row>
    <row r="127" spans="2:65" s="1" customFormat="1" ht="31.5" customHeight="1">
      <c r="B127" s="135"/>
      <c r="C127" s="174" t="s">
        <v>186</v>
      </c>
      <c r="D127" s="174" t="s">
        <v>162</v>
      </c>
      <c r="E127" s="175" t="s">
        <v>187</v>
      </c>
      <c r="F127" s="262" t="s">
        <v>188</v>
      </c>
      <c r="G127" s="262"/>
      <c r="H127" s="262"/>
      <c r="I127" s="262"/>
      <c r="J127" s="176" t="s">
        <v>189</v>
      </c>
      <c r="K127" s="159">
        <v>1251.4000000000001</v>
      </c>
      <c r="L127" s="249">
        <v>0</v>
      </c>
      <c r="M127" s="249"/>
      <c r="N127" s="263">
        <f t="shared" si="5"/>
        <v>0</v>
      </c>
      <c r="O127" s="263"/>
      <c r="P127" s="263"/>
      <c r="Q127" s="263"/>
      <c r="R127" s="138"/>
      <c r="T127" s="160" t="s">
        <v>5</v>
      </c>
      <c r="U127" s="44" t="s">
        <v>39</v>
      </c>
      <c r="V127" s="36"/>
      <c r="W127" s="177">
        <f t="shared" si="6"/>
        <v>0</v>
      </c>
      <c r="X127" s="177">
        <v>0</v>
      </c>
      <c r="Y127" s="177">
        <f t="shared" si="7"/>
        <v>0</v>
      </c>
      <c r="Z127" s="177">
        <v>0</v>
      </c>
      <c r="AA127" s="178">
        <f t="shared" si="8"/>
        <v>0</v>
      </c>
      <c r="AR127" s="18" t="s">
        <v>175</v>
      </c>
      <c r="AT127" s="18" t="s">
        <v>162</v>
      </c>
      <c r="AU127" s="18" t="s">
        <v>88</v>
      </c>
      <c r="AY127" s="18" t="s">
        <v>170</v>
      </c>
      <c r="BE127" s="113">
        <f t="shared" si="9"/>
        <v>0</v>
      </c>
      <c r="BF127" s="113">
        <f t="shared" si="10"/>
        <v>0</v>
      </c>
      <c r="BG127" s="113">
        <f t="shared" si="11"/>
        <v>0</v>
      </c>
      <c r="BH127" s="113">
        <f t="shared" si="12"/>
        <v>0</v>
      </c>
      <c r="BI127" s="113">
        <f t="shared" si="13"/>
        <v>0</v>
      </c>
      <c r="BJ127" s="18" t="s">
        <v>88</v>
      </c>
      <c r="BK127" s="155">
        <f t="shared" si="14"/>
        <v>0</v>
      </c>
      <c r="BL127" s="18" t="s">
        <v>175</v>
      </c>
      <c r="BM127" s="18" t="s">
        <v>190</v>
      </c>
    </row>
    <row r="128" spans="2:65" s="1" customFormat="1" ht="44.25" customHeight="1">
      <c r="B128" s="135"/>
      <c r="C128" s="174" t="s">
        <v>191</v>
      </c>
      <c r="D128" s="174" t="s">
        <v>162</v>
      </c>
      <c r="E128" s="175" t="s">
        <v>192</v>
      </c>
      <c r="F128" s="262" t="s">
        <v>193</v>
      </c>
      <c r="G128" s="262"/>
      <c r="H128" s="262"/>
      <c r="I128" s="262"/>
      <c r="J128" s="176" t="s">
        <v>189</v>
      </c>
      <c r="K128" s="159">
        <v>1251.4000000000001</v>
      </c>
      <c r="L128" s="249">
        <v>0</v>
      </c>
      <c r="M128" s="249"/>
      <c r="N128" s="263">
        <f t="shared" si="5"/>
        <v>0</v>
      </c>
      <c r="O128" s="263"/>
      <c r="P128" s="263"/>
      <c r="Q128" s="263"/>
      <c r="R128" s="138"/>
      <c r="T128" s="160" t="s">
        <v>5</v>
      </c>
      <c r="U128" s="44" t="s">
        <v>39</v>
      </c>
      <c r="V128" s="36"/>
      <c r="W128" s="177">
        <f t="shared" si="6"/>
        <v>0</v>
      </c>
      <c r="X128" s="177">
        <v>0</v>
      </c>
      <c r="Y128" s="177">
        <f t="shared" si="7"/>
        <v>0</v>
      </c>
      <c r="Z128" s="177">
        <v>0</v>
      </c>
      <c r="AA128" s="178">
        <f t="shared" si="8"/>
        <v>0</v>
      </c>
      <c r="AR128" s="18" t="s">
        <v>175</v>
      </c>
      <c r="AT128" s="18" t="s">
        <v>162</v>
      </c>
      <c r="AU128" s="18" t="s">
        <v>88</v>
      </c>
      <c r="AY128" s="18" t="s">
        <v>170</v>
      </c>
      <c r="BE128" s="113">
        <f t="shared" si="9"/>
        <v>0</v>
      </c>
      <c r="BF128" s="113">
        <f t="shared" si="10"/>
        <v>0</v>
      </c>
      <c r="BG128" s="113">
        <f t="shared" si="11"/>
        <v>0</v>
      </c>
      <c r="BH128" s="113">
        <f t="shared" si="12"/>
        <v>0</v>
      </c>
      <c r="BI128" s="113">
        <f t="shared" si="13"/>
        <v>0</v>
      </c>
      <c r="BJ128" s="18" t="s">
        <v>88</v>
      </c>
      <c r="BK128" s="155">
        <f t="shared" si="14"/>
        <v>0</v>
      </c>
      <c r="BL128" s="18" t="s">
        <v>175</v>
      </c>
      <c r="BM128" s="18" t="s">
        <v>194</v>
      </c>
    </row>
    <row r="129" spans="2:65" s="1" customFormat="1" ht="44.25" customHeight="1">
      <c r="B129" s="135"/>
      <c r="C129" s="174" t="s">
        <v>195</v>
      </c>
      <c r="D129" s="174" t="s">
        <v>162</v>
      </c>
      <c r="E129" s="175" t="s">
        <v>196</v>
      </c>
      <c r="F129" s="262" t="s">
        <v>197</v>
      </c>
      <c r="G129" s="262"/>
      <c r="H129" s="262"/>
      <c r="I129" s="262"/>
      <c r="J129" s="176" t="s">
        <v>189</v>
      </c>
      <c r="K129" s="159">
        <v>6257</v>
      </c>
      <c r="L129" s="249">
        <v>0</v>
      </c>
      <c r="M129" s="249"/>
      <c r="N129" s="263">
        <f t="shared" si="5"/>
        <v>0</v>
      </c>
      <c r="O129" s="263"/>
      <c r="P129" s="263"/>
      <c r="Q129" s="263"/>
      <c r="R129" s="138"/>
      <c r="T129" s="160" t="s">
        <v>5</v>
      </c>
      <c r="U129" s="44" t="s">
        <v>39</v>
      </c>
      <c r="V129" s="36"/>
      <c r="W129" s="177">
        <f t="shared" si="6"/>
        <v>0</v>
      </c>
      <c r="X129" s="177">
        <v>0</v>
      </c>
      <c r="Y129" s="177">
        <f t="shared" si="7"/>
        <v>0</v>
      </c>
      <c r="Z129" s="177">
        <v>0</v>
      </c>
      <c r="AA129" s="178">
        <f t="shared" si="8"/>
        <v>0</v>
      </c>
      <c r="AR129" s="18" t="s">
        <v>175</v>
      </c>
      <c r="AT129" s="18" t="s">
        <v>162</v>
      </c>
      <c r="AU129" s="18" t="s">
        <v>88</v>
      </c>
      <c r="AY129" s="18" t="s">
        <v>170</v>
      </c>
      <c r="BE129" s="113">
        <f t="shared" si="9"/>
        <v>0</v>
      </c>
      <c r="BF129" s="113">
        <f t="shared" si="10"/>
        <v>0</v>
      </c>
      <c r="BG129" s="113">
        <f t="shared" si="11"/>
        <v>0</v>
      </c>
      <c r="BH129" s="113">
        <f t="shared" si="12"/>
        <v>0</v>
      </c>
      <c r="BI129" s="113">
        <f t="shared" si="13"/>
        <v>0</v>
      </c>
      <c r="BJ129" s="18" t="s">
        <v>88</v>
      </c>
      <c r="BK129" s="155">
        <f t="shared" si="14"/>
        <v>0</v>
      </c>
      <c r="BL129" s="18" t="s">
        <v>175</v>
      </c>
      <c r="BM129" s="18" t="s">
        <v>198</v>
      </c>
    </row>
    <row r="130" spans="2:65" s="1" customFormat="1" ht="31.5" customHeight="1">
      <c r="B130" s="135"/>
      <c r="C130" s="174" t="s">
        <v>199</v>
      </c>
      <c r="D130" s="174" t="s">
        <v>162</v>
      </c>
      <c r="E130" s="175" t="s">
        <v>200</v>
      </c>
      <c r="F130" s="262" t="s">
        <v>201</v>
      </c>
      <c r="G130" s="262"/>
      <c r="H130" s="262"/>
      <c r="I130" s="262"/>
      <c r="J130" s="176" t="s">
        <v>189</v>
      </c>
      <c r="K130" s="159">
        <v>1251.4000000000001</v>
      </c>
      <c r="L130" s="249">
        <v>0</v>
      </c>
      <c r="M130" s="249"/>
      <c r="N130" s="263">
        <f t="shared" si="5"/>
        <v>0</v>
      </c>
      <c r="O130" s="263"/>
      <c r="P130" s="263"/>
      <c r="Q130" s="263"/>
      <c r="R130" s="138"/>
      <c r="T130" s="160" t="s">
        <v>5</v>
      </c>
      <c r="U130" s="44" t="s">
        <v>39</v>
      </c>
      <c r="V130" s="36"/>
      <c r="W130" s="177">
        <f t="shared" si="6"/>
        <v>0</v>
      </c>
      <c r="X130" s="177">
        <v>0</v>
      </c>
      <c r="Y130" s="177">
        <f t="shared" si="7"/>
        <v>0</v>
      </c>
      <c r="Z130" s="177">
        <v>0</v>
      </c>
      <c r="AA130" s="178">
        <f t="shared" si="8"/>
        <v>0</v>
      </c>
      <c r="AR130" s="18" t="s">
        <v>175</v>
      </c>
      <c r="AT130" s="18" t="s">
        <v>162</v>
      </c>
      <c r="AU130" s="18" t="s">
        <v>88</v>
      </c>
      <c r="AY130" s="18" t="s">
        <v>170</v>
      </c>
      <c r="BE130" s="113">
        <f t="shared" si="9"/>
        <v>0</v>
      </c>
      <c r="BF130" s="113">
        <f t="shared" si="10"/>
        <v>0</v>
      </c>
      <c r="BG130" s="113">
        <f t="shared" si="11"/>
        <v>0</v>
      </c>
      <c r="BH130" s="113">
        <f t="shared" si="12"/>
        <v>0</v>
      </c>
      <c r="BI130" s="113">
        <f t="shared" si="13"/>
        <v>0</v>
      </c>
      <c r="BJ130" s="18" t="s">
        <v>88</v>
      </c>
      <c r="BK130" s="155">
        <f t="shared" si="14"/>
        <v>0</v>
      </c>
      <c r="BL130" s="18" t="s">
        <v>175</v>
      </c>
      <c r="BM130" s="18" t="s">
        <v>202</v>
      </c>
    </row>
    <row r="131" spans="2:65" s="1" customFormat="1" ht="31.5" customHeight="1">
      <c r="B131" s="135"/>
      <c r="C131" s="174" t="s">
        <v>203</v>
      </c>
      <c r="D131" s="174" t="s">
        <v>162</v>
      </c>
      <c r="E131" s="175" t="s">
        <v>204</v>
      </c>
      <c r="F131" s="262" t="s">
        <v>205</v>
      </c>
      <c r="G131" s="262"/>
      <c r="H131" s="262"/>
      <c r="I131" s="262"/>
      <c r="J131" s="176" t="s">
        <v>206</v>
      </c>
      <c r="K131" s="159">
        <v>1251.4000000000001</v>
      </c>
      <c r="L131" s="249">
        <v>0</v>
      </c>
      <c r="M131" s="249"/>
      <c r="N131" s="263">
        <f t="shared" si="5"/>
        <v>0</v>
      </c>
      <c r="O131" s="263"/>
      <c r="P131" s="263"/>
      <c r="Q131" s="263"/>
      <c r="R131" s="138"/>
      <c r="T131" s="160" t="s">
        <v>5</v>
      </c>
      <c r="U131" s="44" t="s">
        <v>39</v>
      </c>
      <c r="V131" s="36"/>
      <c r="W131" s="177">
        <f t="shared" si="6"/>
        <v>0</v>
      </c>
      <c r="X131" s="177">
        <v>0</v>
      </c>
      <c r="Y131" s="177">
        <f t="shared" si="7"/>
        <v>0</v>
      </c>
      <c r="Z131" s="177">
        <v>0</v>
      </c>
      <c r="AA131" s="178">
        <f t="shared" si="8"/>
        <v>0</v>
      </c>
      <c r="AR131" s="18" t="s">
        <v>175</v>
      </c>
      <c r="AT131" s="18" t="s">
        <v>162</v>
      </c>
      <c r="AU131" s="18" t="s">
        <v>88</v>
      </c>
      <c r="AY131" s="18" t="s">
        <v>170</v>
      </c>
      <c r="BE131" s="113">
        <f t="shared" si="9"/>
        <v>0</v>
      </c>
      <c r="BF131" s="113">
        <f t="shared" si="10"/>
        <v>0</v>
      </c>
      <c r="BG131" s="113">
        <f t="shared" si="11"/>
        <v>0</v>
      </c>
      <c r="BH131" s="113">
        <f t="shared" si="12"/>
        <v>0</v>
      </c>
      <c r="BI131" s="113">
        <f t="shared" si="13"/>
        <v>0</v>
      </c>
      <c r="BJ131" s="18" t="s">
        <v>88</v>
      </c>
      <c r="BK131" s="155">
        <f t="shared" si="14"/>
        <v>0</v>
      </c>
      <c r="BL131" s="18" t="s">
        <v>175</v>
      </c>
      <c r="BM131" s="18" t="s">
        <v>207</v>
      </c>
    </row>
    <row r="132" spans="2:65" s="1" customFormat="1" ht="22.5" customHeight="1">
      <c r="B132" s="135"/>
      <c r="C132" s="174" t="s">
        <v>208</v>
      </c>
      <c r="D132" s="174" t="s">
        <v>162</v>
      </c>
      <c r="E132" s="175" t="s">
        <v>209</v>
      </c>
      <c r="F132" s="262" t="s">
        <v>210</v>
      </c>
      <c r="G132" s="262"/>
      <c r="H132" s="262"/>
      <c r="I132" s="262"/>
      <c r="J132" s="176" t="s">
        <v>206</v>
      </c>
      <c r="K132" s="159">
        <v>1251.4000000000001</v>
      </c>
      <c r="L132" s="249">
        <v>0</v>
      </c>
      <c r="M132" s="249"/>
      <c r="N132" s="263">
        <f t="shared" si="5"/>
        <v>0</v>
      </c>
      <c r="O132" s="263"/>
      <c r="P132" s="263"/>
      <c r="Q132" s="263"/>
      <c r="R132" s="138"/>
      <c r="T132" s="160" t="s">
        <v>5</v>
      </c>
      <c r="U132" s="44" t="s">
        <v>39</v>
      </c>
      <c r="V132" s="36"/>
      <c r="W132" s="177">
        <f t="shared" si="6"/>
        <v>0</v>
      </c>
      <c r="X132" s="177">
        <v>0</v>
      </c>
      <c r="Y132" s="177">
        <f t="shared" si="7"/>
        <v>0</v>
      </c>
      <c r="Z132" s="177">
        <v>0</v>
      </c>
      <c r="AA132" s="178">
        <f t="shared" si="8"/>
        <v>0</v>
      </c>
      <c r="AR132" s="18" t="s">
        <v>175</v>
      </c>
      <c r="AT132" s="18" t="s">
        <v>162</v>
      </c>
      <c r="AU132" s="18" t="s">
        <v>88</v>
      </c>
      <c r="AY132" s="18" t="s">
        <v>170</v>
      </c>
      <c r="BE132" s="113">
        <f t="shared" si="9"/>
        <v>0</v>
      </c>
      <c r="BF132" s="113">
        <f t="shared" si="10"/>
        <v>0</v>
      </c>
      <c r="BG132" s="113">
        <f t="shared" si="11"/>
        <v>0</v>
      </c>
      <c r="BH132" s="113">
        <f t="shared" si="12"/>
        <v>0</v>
      </c>
      <c r="BI132" s="113">
        <f t="shared" si="13"/>
        <v>0</v>
      </c>
      <c r="BJ132" s="18" t="s">
        <v>88</v>
      </c>
      <c r="BK132" s="155">
        <f t="shared" si="14"/>
        <v>0</v>
      </c>
      <c r="BL132" s="18" t="s">
        <v>175</v>
      </c>
      <c r="BM132" s="18" t="s">
        <v>211</v>
      </c>
    </row>
    <row r="133" spans="2:65" s="10" customFormat="1" ht="29.85" customHeight="1">
      <c r="B133" s="164"/>
      <c r="C133" s="165"/>
      <c r="D133" s="173" t="s">
        <v>167</v>
      </c>
      <c r="E133" s="173"/>
      <c r="F133" s="173"/>
      <c r="G133" s="173"/>
      <c r="H133" s="173"/>
      <c r="I133" s="173"/>
      <c r="J133" s="173"/>
      <c r="K133" s="173"/>
      <c r="L133" s="173"/>
      <c r="M133" s="173"/>
      <c r="N133" s="267">
        <f>BK133</f>
        <v>0</v>
      </c>
      <c r="O133" s="268"/>
      <c r="P133" s="268"/>
      <c r="Q133" s="268"/>
      <c r="R133" s="166"/>
      <c r="T133" s="167"/>
      <c r="U133" s="165"/>
      <c r="V133" s="165"/>
      <c r="W133" s="168">
        <f>SUM(W134:W141)</f>
        <v>0</v>
      </c>
      <c r="X133" s="165"/>
      <c r="Y133" s="168">
        <f>SUM(Y134:Y141)</f>
        <v>0</v>
      </c>
      <c r="Z133" s="165"/>
      <c r="AA133" s="169">
        <f>SUM(AA134:AA141)</f>
        <v>668.42920000000004</v>
      </c>
      <c r="AR133" s="170" t="s">
        <v>88</v>
      </c>
      <c r="AT133" s="171" t="s">
        <v>71</v>
      </c>
      <c r="AU133" s="171" t="s">
        <v>77</v>
      </c>
      <c r="AY133" s="170" t="s">
        <v>170</v>
      </c>
      <c r="BK133" s="172">
        <f>SUM(BK134:BK141)</f>
        <v>0</v>
      </c>
    </row>
    <row r="134" spans="2:65" s="1" customFormat="1" ht="44.25" customHeight="1">
      <c r="B134" s="135"/>
      <c r="C134" s="174" t="s">
        <v>77</v>
      </c>
      <c r="D134" s="174" t="s">
        <v>162</v>
      </c>
      <c r="E134" s="175" t="s">
        <v>212</v>
      </c>
      <c r="F134" s="262" t="s">
        <v>213</v>
      </c>
      <c r="G134" s="262"/>
      <c r="H134" s="262"/>
      <c r="I134" s="262"/>
      <c r="J134" s="176" t="s">
        <v>189</v>
      </c>
      <c r="K134" s="159">
        <v>119.432</v>
      </c>
      <c r="L134" s="249">
        <v>0</v>
      </c>
      <c r="M134" s="249"/>
      <c r="N134" s="263">
        <f t="shared" ref="N134:N141" si="15">ROUND(L134*K134,3)</f>
        <v>0</v>
      </c>
      <c r="O134" s="263"/>
      <c r="P134" s="263"/>
      <c r="Q134" s="263"/>
      <c r="R134" s="138"/>
      <c r="T134" s="160" t="s">
        <v>5</v>
      </c>
      <c r="U134" s="44" t="s">
        <v>39</v>
      </c>
      <c r="V134" s="36"/>
      <c r="W134" s="177">
        <f t="shared" ref="W134:W141" si="16">V134*K134</f>
        <v>0</v>
      </c>
      <c r="X134" s="177">
        <v>0</v>
      </c>
      <c r="Y134" s="177">
        <f t="shared" ref="Y134:Y141" si="17">X134*K134</f>
        <v>0</v>
      </c>
      <c r="Z134" s="177">
        <v>1.6</v>
      </c>
      <c r="AA134" s="178">
        <f t="shared" ref="AA134:AA141" si="18">Z134*K134</f>
        <v>191.09120000000001</v>
      </c>
      <c r="AR134" s="18" t="s">
        <v>175</v>
      </c>
      <c r="AT134" s="18" t="s">
        <v>162</v>
      </c>
      <c r="AU134" s="18" t="s">
        <v>88</v>
      </c>
      <c r="AY134" s="18" t="s">
        <v>170</v>
      </c>
      <c r="BE134" s="113">
        <f t="shared" ref="BE134:BE141" si="19">IF(U134="základná",N134,0)</f>
        <v>0</v>
      </c>
      <c r="BF134" s="113">
        <f t="shared" ref="BF134:BF141" si="20">IF(U134="znížená",N134,0)</f>
        <v>0</v>
      </c>
      <c r="BG134" s="113">
        <f t="shared" ref="BG134:BG141" si="21">IF(U134="zákl. prenesená",N134,0)</f>
        <v>0</v>
      </c>
      <c r="BH134" s="113">
        <f t="shared" ref="BH134:BH141" si="22">IF(U134="zníž. prenesená",N134,0)</f>
        <v>0</v>
      </c>
      <c r="BI134" s="113">
        <f t="shared" ref="BI134:BI141" si="23">IF(U134="nulová",N134,0)</f>
        <v>0</v>
      </c>
      <c r="BJ134" s="18" t="s">
        <v>88</v>
      </c>
      <c r="BK134" s="155">
        <f t="shared" ref="BK134:BK141" si="24">ROUND(L134*K134,3)</f>
        <v>0</v>
      </c>
      <c r="BL134" s="18" t="s">
        <v>175</v>
      </c>
      <c r="BM134" s="18" t="s">
        <v>214</v>
      </c>
    </row>
    <row r="135" spans="2:65" s="1" customFormat="1" ht="22.5" customHeight="1">
      <c r="B135" s="135"/>
      <c r="C135" s="174" t="s">
        <v>215</v>
      </c>
      <c r="D135" s="174" t="s">
        <v>162</v>
      </c>
      <c r="E135" s="175" t="s">
        <v>216</v>
      </c>
      <c r="F135" s="262" t="s">
        <v>217</v>
      </c>
      <c r="G135" s="262"/>
      <c r="H135" s="262"/>
      <c r="I135" s="262"/>
      <c r="J135" s="176" t="s">
        <v>184</v>
      </c>
      <c r="K135" s="159">
        <v>33.909999999999997</v>
      </c>
      <c r="L135" s="249">
        <v>0</v>
      </c>
      <c r="M135" s="249"/>
      <c r="N135" s="263">
        <f t="shared" si="15"/>
        <v>0</v>
      </c>
      <c r="O135" s="263"/>
      <c r="P135" s="263"/>
      <c r="Q135" s="263"/>
      <c r="R135" s="138"/>
      <c r="T135" s="160" t="s">
        <v>5</v>
      </c>
      <c r="U135" s="44" t="s">
        <v>39</v>
      </c>
      <c r="V135" s="36"/>
      <c r="W135" s="177">
        <f t="shared" si="16"/>
        <v>0</v>
      </c>
      <c r="X135" s="177">
        <v>0</v>
      </c>
      <c r="Y135" s="177">
        <f t="shared" si="17"/>
        <v>0</v>
      </c>
      <c r="Z135" s="177">
        <v>1.6</v>
      </c>
      <c r="AA135" s="178">
        <f t="shared" si="18"/>
        <v>54.256</v>
      </c>
      <c r="AR135" s="18" t="s">
        <v>175</v>
      </c>
      <c r="AT135" s="18" t="s">
        <v>162</v>
      </c>
      <c r="AU135" s="18" t="s">
        <v>88</v>
      </c>
      <c r="AY135" s="18" t="s">
        <v>170</v>
      </c>
      <c r="BE135" s="113">
        <f t="shared" si="19"/>
        <v>0</v>
      </c>
      <c r="BF135" s="113">
        <f t="shared" si="20"/>
        <v>0</v>
      </c>
      <c r="BG135" s="113">
        <f t="shared" si="21"/>
        <v>0</v>
      </c>
      <c r="BH135" s="113">
        <f t="shared" si="22"/>
        <v>0</v>
      </c>
      <c r="BI135" s="113">
        <f t="shared" si="23"/>
        <v>0</v>
      </c>
      <c r="BJ135" s="18" t="s">
        <v>88</v>
      </c>
      <c r="BK135" s="155">
        <f t="shared" si="24"/>
        <v>0</v>
      </c>
      <c r="BL135" s="18" t="s">
        <v>175</v>
      </c>
      <c r="BM135" s="18" t="s">
        <v>218</v>
      </c>
    </row>
    <row r="136" spans="2:65" s="1" customFormat="1" ht="44.25" customHeight="1">
      <c r="B136" s="135"/>
      <c r="C136" s="174" t="s">
        <v>88</v>
      </c>
      <c r="D136" s="174" t="s">
        <v>162</v>
      </c>
      <c r="E136" s="175" t="s">
        <v>219</v>
      </c>
      <c r="F136" s="262" t="s">
        <v>220</v>
      </c>
      <c r="G136" s="262"/>
      <c r="H136" s="262"/>
      <c r="I136" s="262"/>
      <c r="J136" s="176" t="s">
        <v>189</v>
      </c>
      <c r="K136" s="159">
        <v>192.31</v>
      </c>
      <c r="L136" s="249">
        <v>0</v>
      </c>
      <c r="M136" s="249"/>
      <c r="N136" s="263">
        <f t="shared" si="15"/>
        <v>0</v>
      </c>
      <c r="O136" s="263"/>
      <c r="P136" s="263"/>
      <c r="Q136" s="263"/>
      <c r="R136" s="138"/>
      <c r="T136" s="160" t="s">
        <v>5</v>
      </c>
      <c r="U136" s="44" t="s">
        <v>39</v>
      </c>
      <c r="V136" s="36"/>
      <c r="W136" s="177">
        <f t="shared" si="16"/>
        <v>0</v>
      </c>
      <c r="X136" s="177">
        <v>0</v>
      </c>
      <c r="Y136" s="177">
        <f t="shared" si="17"/>
        <v>0</v>
      </c>
      <c r="Z136" s="177">
        <v>2.2000000000000002</v>
      </c>
      <c r="AA136" s="178">
        <f t="shared" si="18"/>
        <v>423.08200000000005</v>
      </c>
      <c r="AR136" s="18" t="s">
        <v>175</v>
      </c>
      <c r="AT136" s="18" t="s">
        <v>162</v>
      </c>
      <c r="AU136" s="18" t="s">
        <v>88</v>
      </c>
      <c r="AY136" s="18" t="s">
        <v>170</v>
      </c>
      <c r="BE136" s="113">
        <f t="shared" si="19"/>
        <v>0</v>
      </c>
      <c r="BF136" s="113">
        <f t="shared" si="20"/>
        <v>0</v>
      </c>
      <c r="BG136" s="113">
        <f t="shared" si="21"/>
        <v>0</v>
      </c>
      <c r="BH136" s="113">
        <f t="shared" si="22"/>
        <v>0</v>
      </c>
      <c r="BI136" s="113">
        <f t="shared" si="23"/>
        <v>0</v>
      </c>
      <c r="BJ136" s="18" t="s">
        <v>88</v>
      </c>
      <c r="BK136" s="155">
        <f t="shared" si="24"/>
        <v>0</v>
      </c>
      <c r="BL136" s="18" t="s">
        <v>175</v>
      </c>
      <c r="BM136" s="18" t="s">
        <v>221</v>
      </c>
    </row>
    <row r="137" spans="2:65" s="1" customFormat="1" ht="31.5" customHeight="1">
      <c r="B137" s="135"/>
      <c r="C137" s="174" t="s">
        <v>222</v>
      </c>
      <c r="D137" s="174" t="s">
        <v>162</v>
      </c>
      <c r="E137" s="175" t="s">
        <v>223</v>
      </c>
      <c r="F137" s="262" t="s">
        <v>224</v>
      </c>
      <c r="G137" s="262"/>
      <c r="H137" s="262"/>
      <c r="I137" s="262"/>
      <c r="J137" s="176" t="s">
        <v>206</v>
      </c>
      <c r="K137" s="159">
        <v>1251.018</v>
      </c>
      <c r="L137" s="249">
        <v>0</v>
      </c>
      <c r="M137" s="249"/>
      <c r="N137" s="263">
        <f t="shared" si="15"/>
        <v>0</v>
      </c>
      <c r="O137" s="263"/>
      <c r="P137" s="263"/>
      <c r="Q137" s="263"/>
      <c r="R137" s="138"/>
      <c r="T137" s="160" t="s">
        <v>5</v>
      </c>
      <c r="U137" s="44" t="s">
        <v>39</v>
      </c>
      <c r="V137" s="36"/>
      <c r="W137" s="177">
        <f t="shared" si="16"/>
        <v>0</v>
      </c>
      <c r="X137" s="177">
        <v>0</v>
      </c>
      <c r="Y137" s="177">
        <f t="shared" si="17"/>
        <v>0</v>
      </c>
      <c r="Z137" s="177">
        <v>0</v>
      </c>
      <c r="AA137" s="178">
        <f t="shared" si="18"/>
        <v>0</v>
      </c>
      <c r="AR137" s="18" t="s">
        <v>175</v>
      </c>
      <c r="AT137" s="18" t="s">
        <v>162</v>
      </c>
      <c r="AU137" s="18" t="s">
        <v>88</v>
      </c>
      <c r="AY137" s="18" t="s">
        <v>170</v>
      </c>
      <c r="BE137" s="113">
        <f t="shared" si="19"/>
        <v>0</v>
      </c>
      <c r="BF137" s="113">
        <f t="shared" si="20"/>
        <v>0</v>
      </c>
      <c r="BG137" s="113">
        <f t="shared" si="21"/>
        <v>0</v>
      </c>
      <c r="BH137" s="113">
        <f t="shared" si="22"/>
        <v>0</v>
      </c>
      <c r="BI137" s="113">
        <f t="shared" si="23"/>
        <v>0</v>
      </c>
      <c r="BJ137" s="18" t="s">
        <v>88</v>
      </c>
      <c r="BK137" s="155">
        <f t="shared" si="24"/>
        <v>0</v>
      </c>
      <c r="BL137" s="18" t="s">
        <v>175</v>
      </c>
      <c r="BM137" s="18" t="s">
        <v>225</v>
      </c>
    </row>
    <row r="138" spans="2:65" s="1" customFormat="1" ht="31.5" customHeight="1">
      <c r="B138" s="135"/>
      <c r="C138" s="174" t="s">
        <v>226</v>
      </c>
      <c r="D138" s="174" t="s">
        <v>162</v>
      </c>
      <c r="E138" s="175" t="s">
        <v>227</v>
      </c>
      <c r="F138" s="262" t="s">
        <v>228</v>
      </c>
      <c r="G138" s="262"/>
      <c r="H138" s="262"/>
      <c r="I138" s="262"/>
      <c r="J138" s="176" t="s">
        <v>206</v>
      </c>
      <c r="K138" s="159">
        <v>12510.18</v>
      </c>
      <c r="L138" s="249">
        <v>0</v>
      </c>
      <c r="M138" s="249"/>
      <c r="N138" s="263">
        <f t="shared" si="15"/>
        <v>0</v>
      </c>
      <c r="O138" s="263"/>
      <c r="P138" s="263"/>
      <c r="Q138" s="263"/>
      <c r="R138" s="138"/>
      <c r="T138" s="160" t="s">
        <v>5</v>
      </c>
      <c r="U138" s="44" t="s">
        <v>39</v>
      </c>
      <c r="V138" s="36"/>
      <c r="W138" s="177">
        <f t="shared" si="16"/>
        <v>0</v>
      </c>
      <c r="X138" s="177">
        <v>0</v>
      </c>
      <c r="Y138" s="177">
        <f t="shared" si="17"/>
        <v>0</v>
      </c>
      <c r="Z138" s="177">
        <v>0</v>
      </c>
      <c r="AA138" s="178">
        <f t="shared" si="18"/>
        <v>0</v>
      </c>
      <c r="AR138" s="18" t="s">
        <v>175</v>
      </c>
      <c r="AT138" s="18" t="s">
        <v>162</v>
      </c>
      <c r="AU138" s="18" t="s">
        <v>88</v>
      </c>
      <c r="AY138" s="18" t="s">
        <v>170</v>
      </c>
      <c r="BE138" s="113">
        <f t="shared" si="19"/>
        <v>0</v>
      </c>
      <c r="BF138" s="113">
        <f t="shared" si="20"/>
        <v>0</v>
      </c>
      <c r="BG138" s="113">
        <f t="shared" si="21"/>
        <v>0</v>
      </c>
      <c r="BH138" s="113">
        <f t="shared" si="22"/>
        <v>0</v>
      </c>
      <c r="BI138" s="113">
        <f t="shared" si="23"/>
        <v>0</v>
      </c>
      <c r="BJ138" s="18" t="s">
        <v>88</v>
      </c>
      <c r="BK138" s="155">
        <f t="shared" si="24"/>
        <v>0</v>
      </c>
      <c r="BL138" s="18" t="s">
        <v>175</v>
      </c>
      <c r="BM138" s="18" t="s">
        <v>229</v>
      </c>
    </row>
    <row r="139" spans="2:65" s="1" customFormat="1" ht="31.5" customHeight="1">
      <c r="B139" s="135"/>
      <c r="C139" s="174" t="s">
        <v>230</v>
      </c>
      <c r="D139" s="174" t="s">
        <v>162</v>
      </c>
      <c r="E139" s="175" t="s">
        <v>231</v>
      </c>
      <c r="F139" s="262" t="s">
        <v>232</v>
      </c>
      <c r="G139" s="262"/>
      <c r="H139" s="262"/>
      <c r="I139" s="262"/>
      <c r="J139" s="176" t="s">
        <v>206</v>
      </c>
      <c r="K139" s="159">
        <v>1251.018</v>
      </c>
      <c r="L139" s="249">
        <v>0</v>
      </c>
      <c r="M139" s="249"/>
      <c r="N139" s="263">
        <f t="shared" si="15"/>
        <v>0</v>
      </c>
      <c r="O139" s="263"/>
      <c r="P139" s="263"/>
      <c r="Q139" s="263"/>
      <c r="R139" s="138"/>
      <c r="T139" s="160" t="s">
        <v>5</v>
      </c>
      <c r="U139" s="44" t="s">
        <v>39</v>
      </c>
      <c r="V139" s="36"/>
      <c r="W139" s="177">
        <f t="shared" si="16"/>
        <v>0</v>
      </c>
      <c r="X139" s="177">
        <v>0</v>
      </c>
      <c r="Y139" s="177">
        <f t="shared" si="17"/>
        <v>0</v>
      </c>
      <c r="Z139" s="177">
        <v>0</v>
      </c>
      <c r="AA139" s="178">
        <f t="shared" si="18"/>
        <v>0</v>
      </c>
      <c r="AR139" s="18" t="s">
        <v>175</v>
      </c>
      <c r="AT139" s="18" t="s">
        <v>162</v>
      </c>
      <c r="AU139" s="18" t="s">
        <v>88</v>
      </c>
      <c r="AY139" s="18" t="s">
        <v>170</v>
      </c>
      <c r="BE139" s="113">
        <f t="shared" si="19"/>
        <v>0</v>
      </c>
      <c r="BF139" s="113">
        <f t="shared" si="20"/>
        <v>0</v>
      </c>
      <c r="BG139" s="113">
        <f t="shared" si="21"/>
        <v>0</v>
      </c>
      <c r="BH139" s="113">
        <f t="shared" si="22"/>
        <v>0</v>
      </c>
      <c r="BI139" s="113">
        <f t="shared" si="23"/>
        <v>0</v>
      </c>
      <c r="BJ139" s="18" t="s">
        <v>88</v>
      </c>
      <c r="BK139" s="155">
        <f t="shared" si="24"/>
        <v>0</v>
      </c>
      <c r="BL139" s="18" t="s">
        <v>175</v>
      </c>
      <c r="BM139" s="18" t="s">
        <v>233</v>
      </c>
    </row>
    <row r="140" spans="2:65" s="1" customFormat="1" ht="31.5" customHeight="1">
      <c r="B140" s="135"/>
      <c r="C140" s="174" t="s">
        <v>234</v>
      </c>
      <c r="D140" s="174" t="s">
        <v>162</v>
      </c>
      <c r="E140" s="175" t="s">
        <v>235</v>
      </c>
      <c r="F140" s="262" t="s">
        <v>236</v>
      </c>
      <c r="G140" s="262"/>
      <c r="H140" s="262"/>
      <c r="I140" s="262"/>
      <c r="J140" s="176" t="s">
        <v>206</v>
      </c>
      <c r="K140" s="159">
        <v>1251.018</v>
      </c>
      <c r="L140" s="249">
        <v>0</v>
      </c>
      <c r="M140" s="249"/>
      <c r="N140" s="263">
        <f t="shared" si="15"/>
        <v>0</v>
      </c>
      <c r="O140" s="263"/>
      <c r="P140" s="263"/>
      <c r="Q140" s="263"/>
      <c r="R140" s="138"/>
      <c r="T140" s="160" t="s">
        <v>5</v>
      </c>
      <c r="U140" s="44" t="s">
        <v>39</v>
      </c>
      <c r="V140" s="36"/>
      <c r="W140" s="177">
        <f t="shared" si="16"/>
        <v>0</v>
      </c>
      <c r="X140" s="177">
        <v>0</v>
      </c>
      <c r="Y140" s="177">
        <f t="shared" si="17"/>
        <v>0</v>
      </c>
      <c r="Z140" s="177">
        <v>0</v>
      </c>
      <c r="AA140" s="178">
        <f t="shared" si="18"/>
        <v>0</v>
      </c>
      <c r="AR140" s="18" t="s">
        <v>175</v>
      </c>
      <c r="AT140" s="18" t="s">
        <v>162</v>
      </c>
      <c r="AU140" s="18" t="s">
        <v>88</v>
      </c>
      <c r="AY140" s="18" t="s">
        <v>170</v>
      </c>
      <c r="BE140" s="113">
        <f t="shared" si="19"/>
        <v>0</v>
      </c>
      <c r="BF140" s="113">
        <f t="shared" si="20"/>
        <v>0</v>
      </c>
      <c r="BG140" s="113">
        <f t="shared" si="21"/>
        <v>0</v>
      </c>
      <c r="BH140" s="113">
        <f t="shared" si="22"/>
        <v>0</v>
      </c>
      <c r="BI140" s="113">
        <f t="shared" si="23"/>
        <v>0</v>
      </c>
      <c r="BJ140" s="18" t="s">
        <v>88</v>
      </c>
      <c r="BK140" s="155">
        <f t="shared" si="24"/>
        <v>0</v>
      </c>
      <c r="BL140" s="18" t="s">
        <v>175</v>
      </c>
      <c r="BM140" s="18" t="s">
        <v>237</v>
      </c>
    </row>
    <row r="141" spans="2:65" s="1" customFormat="1" ht="31.5" customHeight="1">
      <c r="B141" s="135"/>
      <c r="C141" s="174" t="s">
        <v>238</v>
      </c>
      <c r="D141" s="174" t="s">
        <v>162</v>
      </c>
      <c r="E141" s="175" t="s">
        <v>239</v>
      </c>
      <c r="F141" s="262" t="s">
        <v>240</v>
      </c>
      <c r="G141" s="262"/>
      <c r="H141" s="262"/>
      <c r="I141" s="262"/>
      <c r="J141" s="176" t="s">
        <v>206</v>
      </c>
      <c r="K141" s="159">
        <v>1251.018</v>
      </c>
      <c r="L141" s="249">
        <v>0</v>
      </c>
      <c r="M141" s="249"/>
      <c r="N141" s="263">
        <f t="shared" si="15"/>
        <v>0</v>
      </c>
      <c r="O141" s="263"/>
      <c r="P141" s="263"/>
      <c r="Q141" s="263"/>
      <c r="R141" s="138"/>
      <c r="T141" s="160" t="s">
        <v>5</v>
      </c>
      <c r="U141" s="44" t="s">
        <v>39</v>
      </c>
      <c r="V141" s="36"/>
      <c r="W141" s="177">
        <f t="shared" si="16"/>
        <v>0</v>
      </c>
      <c r="X141" s="177">
        <v>0</v>
      </c>
      <c r="Y141" s="177">
        <f t="shared" si="17"/>
        <v>0</v>
      </c>
      <c r="Z141" s="177">
        <v>0</v>
      </c>
      <c r="AA141" s="178">
        <f t="shared" si="18"/>
        <v>0</v>
      </c>
      <c r="AR141" s="18" t="s">
        <v>175</v>
      </c>
      <c r="AT141" s="18" t="s">
        <v>162</v>
      </c>
      <c r="AU141" s="18" t="s">
        <v>88</v>
      </c>
      <c r="AY141" s="18" t="s">
        <v>170</v>
      </c>
      <c r="BE141" s="113">
        <f t="shared" si="19"/>
        <v>0</v>
      </c>
      <c r="BF141" s="113">
        <f t="shared" si="20"/>
        <v>0</v>
      </c>
      <c r="BG141" s="113">
        <f t="shared" si="21"/>
        <v>0</v>
      </c>
      <c r="BH141" s="113">
        <f t="shared" si="22"/>
        <v>0</v>
      </c>
      <c r="BI141" s="113">
        <f t="shared" si="23"/>
        <v>0</v>
      </c>
      <c r="BJ141" s="18" t="s">
        <v>88</v>
      </c>
      <c r="BK141" s="155">
        <f t="shared" si="24"/>
        <v>0</v>
      </c>
      <c r="BL141" s="18" t="s">
        <v>175</v>
      </c>
      <c r="BM141" s="18" t="s">
        <v>241</v>
      </c>
    </row>
    <row r="142" spans="2:65" s="10" customFormat="1" ht="37.35" customHeight="1">
      <c r="B142" s="164"/>
      <c r="C142" s="165"/>
      <c r="D142" s="153" t="s">
        <v>168</v>
      </c>
      <c r="E142" s="153"/>
      <c r="F142" s="153"/>
      <c r="G142" s="153"/>
      <c r="H142" s="153"/>
      <c r="I142" s="153"/>
      <c r="J142" s="153"/>
      <c r="K142" s="153"/>
      <c r="L142" s="153"/>
      <c r="M142" s="153"/>
      <c r="N142" s="269">
        <f>BK142</f>
        <v>0</v>
      </c>
      <c r="O142" s="270"/>
      <c r="P142" s="270"/>
      <c r="Q142" s="270"/>
      <c r="R142" s="166"/>
      <c r="T142" s="167"/>
      <c r="U142" s="165"/>
      <c r="V142" s="165"/>
      <c r="W142" s="168">
        <f>W143</f>
        <v>0</v>
      </c>
      <c r="X142" s="165"/>
      <c r="Y142" s="168">
        <f>Y143</f>
        <v>0</v>
      </c>
      <c r="Z142" s="165"/>
      <c r="AA142" s="169">
        <f>AA143</f>
        <v>2.0474999999999999</v>
      </c>
      <c r="AR142" s="170" t="s">
        <v>88</v>
      </c>
      <c r="AT142" s="171" t="s">
        <v>71</v>
      </c>
      <c r="AU142" s="171" t="s">
        <v>72</v>
      </c>
      <c r="AY142" s="170" t="s">
        <v>170</v>
      </c>
      <c r="BK142" s="172">
        <f>BK143</f>
        <v>0</v>
      </c>
    </row>
    <row r="143" spans="2:65" s="10" customFormat="1" ht="19.899999999999999" customHeight="1">
      <c r="B143" s="164"/>
      <c r="C143" s="165"/>
      <c r="D143" s="173" t="s">
        <v>169</v>
      </c>
      <c r="E143" s="173"/>
      <c r="F143" s="173"/>
      <c r="G143" s="173"/>
      <c r="H143" s="173"/>
      <c r="I143" s="173"/>
      <c r="J143" s="173"/>
      <c r="K143" s="173"/>
      <c r="L143" s="173"/>
      <c r="M143" s="173"/>
      <c r="N143" s="265">
        <f>BK143</f>
        <v>0</v>
      </c>
      <c r="O143" s="266"/>
      <c r="P143" s="266"/>
      <c r="Q143" s="266"/>
      <c r="R143" s="166"/>
      <c r="T143" s="167"/>
      <c r="U143" s="165"/>
      <c r="V143" s="165"/>
      <c r="W143" s="168">
        <f>W144</f>
        <v>0</v>
      </c>
      <c r="X143" s="165"/>
      <c r="Y143" s="168">
        <f>Y144</f>
        <v>0</v>
      </c>
      <c r="Z143" s="165"/>
      <c r="AA143" s="169">
        <f>AA144</f>
        <v>2.0474999999999999</v>
      </c>
      <c r="AR143" s="170" t="s">
        <v>88</v>
      </c>
      <c r="AT143" s="171" t="s">
        <v>71</v>
      </c>
      <c r="AU143" s="171" t="s">
        <v>77</v>
      </c>
      <c r="AY143" s="170" t="s">
        <v>170</v>
      </c>
      <c r="BK143" s="172">
        <f>BK144</f>
        <v>0</v>
      </c>
    </row>
    <row r="144" spans="2:65" s="1" customFormat="1" ht="31.5" customHeight="1">
      <c r="B144" s="135"/>
      <c r="C144" s="174" t="s">
        <v>242</v>
      </c>
      <c r="D144" s="174" t="s">
        <v>162</v>
      </c>
      <c r="E144" s="175" t="s">
        <v>243</v>
      </c>
      <c r="F144" s="262" t="s">
        <v>244</v>
      </c>
      <c r="G144" s="262"/>
      <c r="H144" s="262"/>
      <c r="I144" s="262"/>
      <c r="J144" s="176" t="s">
        <v>180</v>
      </c>
      <c r="K144" s="159">
        <v>227.5</v>
      </c>
      <c r="L144" s="249">
        <v>0</v>
      </c>
      <c r="M144" s="249"/>
      <c r="N144" s="263">
        <f>ROUND(L144*K144,3)</f>
        <v>0</v>
      </c>
      <c r="O144" s="263"/>
      <c r="P144" s="263"/>
      <c r="Q144" s="263"/>
      <c r="R144" s="138"/>
      <c r="T144" s="160" t="s">
        <v>5</v>
      </c>
      <c r="U144" s="44" t="s">
        <v>39</v>
      </c>
      <c r="V144" s="36"/>
      <c r="W144" s="177">
        <f>V144*K144</f>
        <v>0</v>
      </c>
      <c r="X144" s="177">
        <v>0</v>
      </c>
      <c r="Y144" s="177">
        <f>X144*K144</f>
        <v>0</v>
      </c>
      <c r="Z144" s="177">
        <v>8.9999999999999993E-3</v>
      </c>
      <c r="AA144" s="178">
        <f>Z144*K144</f>
        <v>2.0474999999999999</v>
      </c>
      <c r="AR144" s="18" t="s">
        <v>199</v>
      </c>
      <c r="AT144" s="18" t="s">
        <v>162</v>
      </c>
      <c r="AU144" s="18" t="s">
        <v>88</v>
      </c>
      <c r="AY144" s="18" t="s">
        <v>170</v>
      </c>
      <c r="BE144" s="113">
        <f>IF(U144="základná",N144,0)</f>
        <v>0</v>
      </c>
      <c r="BF144" s="113">
        <f>IF(U144="znížená",N144,0)</f>
        <v>0</v>
      </c>
      <c r="BG144" s="113">
        <f>IF(U144="zákl. prenesená",N144,0)</f>
        <v>0</v>
      </c>
      <c r="BH144" s="113">
        <f>IF(U144="zníž. prenesená",N144,0)</f>
        <v>0</v>
      </c>
      <c r="BI144" s="113">
        <f>IF(U144="nulová",N144,0)</f>
        <v>0</v>
      </c>
      <c r="BJ144" s="18" t="s">
        <v>88</v>
      </c>
      <c r="BK144" s="155">
        <f>ROUND(L144*K144,3)</f>
        <v>0</v>
      </c>
      <c r="BL144" s="18" t="s">
        <v>199</v>
      </c>
      <c r="BM144" s="18" t="s">
        <v>245</v>
      </c>
    </row>
    <row r="145" spans="2:63" s="1" customFormat="1" ht="49.9" customHeight="1">
      <c r="B145" s="35"/>
      <c r="C145" s="36"/>
      <c r="D145" s="153" t="s">
        <v>160</v>
      </c>
      <c r="E145" s="36"/>
      <c r="F145" s="36"/>
      <c r="G145" s="36"/>
      <c r="H145" s="36"/>
      <c r="I145" s="36"/>
      <c r="J145" s="36"/>
      <c r="K145" s="36"/>
      <c r="L145" s="36"/>
      <c r="M145" s="36"/>
      <c r="N145" s="271">
        <f t="shared" ref="N145:N150" si="25">BK145</f>
        <v>0</v>
      </c>
      <c r="O145" s="272"/>
      <c r="P145" s="272"/>
      <c r="Q145" s="272"/>
      <c r="R145" s="37"/>
      <c r="T145" s="154"/>
      <c r="U145" s="36"/>
      <c r="V145" s="36"/>
      <c r="W145" s="36"/>
      <c r="X145" s="36"/>
      <c r="Y145" s="36"/>
      <c r="Z145" s="36"/>
      <c r="AA145" s="74"/>
      <c r="AT145" s="18" t="s">
        <v>71</v>
      </c>
      <c r="AU145" s="18" t="s">
        <v>72</v>
      </c>
      <c r="AY145" s="18" t="s">
        <v>161</v>
      </c>
      <c r="BK145" s="155">
        <f>SUM(BK146:BK150)</f>
        <v>0</v>
      </c>
    </row>
    <row r="146" spans="2:63" s="1" customFormat="1" ht="22.35" customHeight="1">
      <c r="B146" s="35"/>
      <c r="C146" s="156" t="s">
        <v>5</v>
      </c>
      <c r="D146" s="156" t="s">
        <v>162</v>
      </c>
      <c r="E146" s="157" t="s">
        <v>5</v>
      </c>
      <c r="F146" s="248" t="s">
        <v>5</v>
      </c>
      <c r="G146" s="248"/>
      <c r="H146" s="248"/>
      <c r="I146" s="248"/>
      <c r="J146" s="158" t="s">
        <v>5</v>
      </c>
      <c r="K146" s="159"/>
      <c r="L146" s="249"/>
      <c r="M146" s="250"/>
      <c r="N146" s="250">
        <f t="shared" si="25"/>
        <v>0</v>
      </c>
      <c r="O146" s="250"/>
      <c r="P146" s="250"/>
      <c r="Q146" s="250"/>
      <c r="R146" s="37"/>
      <c r="T146" s="160" t="s">
        <v>5</v>
      </c>
      <c r="U146" s="161" t="s">
        <v>39</v>
      </c>
      <c r="V146" s="36"/>
      <c r="W146" s="36"/>
      <c r="X146" s="36"/>
      <c r="Y146" s="36"/>
      <c r="Z146" s="36"/>
      <c r="AA146" s="74"/>
      <c r="AT146" s="18" t="s">
        <v>161</v>
      </c>
      <c r="AU146" s="18" t="s">
        <v>77</v>
      </c>
      <c r="AY146" s="18" t="s">
        <v>161</v>
      </c>
      <c r="BE146" s="113">
        <f>IF(U146="základná",N146,0)</f>
        <v>0</v>
      </c>
      <c r="BF146" s="113">
        <f>IF(U146="znížená",N146,0)</f>
        <v>0</v>
      </c>
      <c r="BG146" s="113">
        <f>IF(U146="zákl. prenesená",N146,0)</f>
        <v>0</v>
      </c>
      <c r="BH146" s="113">
        <f>IF(U146="zníž. prenesená",N146,0)</f>
        <v>0</v>
      </c>
      <c r="BI146" s="113">
        <f>IF(U146="nulová",N146,0)</f>
        <v>0</v>
      </c>
      <c r="BJ146" s="18" t="s">
        <v>88</v>
      </c>
      <c r="BK146" s="155">
        <f>L146*K146</f>
        <v>0</v>
      </c>
    </row>
    <row r="147" spans="2:63" s="1" customFormat="1" ht="22.35" customHeight="1">
      <c r="B147" s="35"/>
      <c r="C147" s="156" t="s">
        <v>5</v>
      </c>
      <c r="D147" s="156" t="s">
        <v>162</v>
      </c>
      <c r="E147" s="157" t="s">
        <v>5</v>
      </c>
      <c r="F147" s="248" t="s">
        <v>5</v>
      </c>
      <c r="G147" s="248"/>
      <c r="H147" s="248"/>
      <c r="I147" s="248"/>
      <c r="J147" s="158" t="s">
        <v>5</v>
      </c>
      <c r="K147" s="159"/>
      <c r="L147" s="249"/>
      <c r="M147" s="250"/>
      <c r="N147" s="250">
        <f t="shared" si="25"/>
        <v>0</v>
      </c>
      <c r="O147" s="250"/>
      <c r="P147" s="250"/>
      <c r="Q147" s="250"/>
      <c r="R147" s="37"/>
      <c r="T147" s="160" t="s">
        <v>5</v>
      </c>
      <c r="U147" s="161" t="s">
        <v>39</v>
      </c>
      <c r="V147" s="36"/>
      <c r="W147" s="36"/>
      <c r="X147" s="36"/>
      <c r="Y147" s="36"/>
      <c r="Z147" s="36"/>
      <c r="AA147" s="74"/>
      <c r="AT147" s="18" t="s">
        <v>161</v>
      </c>
      <c r="AU147" s="18" t="s">
        <v>77</v>
      </c>
      <c r="AY147" s="18" t="s">
        <v>161</v>
      </c>
      <c r="BE147" s="113">
        <f>IF(U147="základná",N147,0)</f>
        <v>0</v>
      </c>
      <c r="BF147" s="113">
        <f>IF(U147="znížená",N147,0)</f>
        <v>0</v>
      </c>
      <c r="BG147" s="113">
        <f>IF(U147="zákl. prenesená",N147,0)</f>
        <v>0</v>
      </c>
      <c r="BH147" s="113">
        <f>IF(U147="zníž. prenesená",N147,0)</f>
        <v>0</v>
      </c>
      <c r="BI147" s="113">
        <f>IF(U147="nulová",N147,0)</f>
        <v>0</v>
      </c>
      <c r="BJ147" s="18" t="s">
        <v>88</v>
      </c>
      <c r="BK147" s="155">
        <f>L147*K147</f>
        <v>0</v>
      </c>
    </row>
    <row r="148" spans="2:63" s="1" customFormat="1" ht="22.35" customHeight="1">
      <c r="B148" s="35"/>
      <c r="C148" s="156" t="s">
        <v>5</v>
      </c>
      <c r="D148" s="156" t="s">
        <v>162</v>
      </c>
      <c r="E148" s="157" t="s">
        <v>5</v>
      </c>
      <c r="F148" s="248" t="s">
        <v>5</v>
      </c>
      <c r="G148" s="248"/>
      <c r="H148" s="248"/>
      <c r="I148" s="248"/>
      <c r="J148" s="158" t="s">
        <v>5</v>
      </c>
      <c r="K148" s="159"/>
      <c r="L148" s="249"/>
      <c r="M148" s="250"/>
      <c r="N148" s="250">
        <f t="shared" si="25"/>
        <v>0</v>
      </c>
      <c r="O148" s="250"/>
      <c r="P148" s="250"/>
      <c r="Q148" s="250"/>
      <c r="R148" s="37"/>
      <c r="T148" s="160" t="s">
        <v>5</v>
      </c>
      <c r="U148" s="161" t="s">
        <v>39</v>
      </c>
      <c r="V148" s="36"/>
      <c r="W148" s="36"/>
      <c r="X148" s="36"/>
      <c r="Y148" s="36"/>
      <c r="Z148" s="36"/>
      <c r="AA148" s="74"/>
      <c r="AT148" s="18" t="s">
        <v>161</v>
      </c>
      <c r="AU148" s="18" t="s">
        <v>77</v>
      </c>
      <c r="AY148" s="18" t="s">
        <v>161</v>
      </c>
      <c r="BE148" s="113">
        <f>IF(U148="základná",N148,0)</f>
        <v>0</v>
      </c>
      <c r="BF148" s="113">
        <f>IF(U148="znížená",N148,0)</f>
        <v>0</v>
      </c>
      <c r="BG148" s="113">
        <f>IF(U148="zákl. prenesená",N148,0)</f>
        <v>0</v>
      </c>
      <c r="BH148" s="113">
        <f>IF(U148="zníž. prenesená",N148,0)</f>
        <v>0</v>
      </c>
      <c r="BI148" s="113">
        <f>IF(U148="nulová",N148,0)</f>
        <v>0</v>
      </c>
      <c r="BJ148" s="18" t="s">
        <v>88</v>
      </c>
      <c r="BK148" s="155">
        <f>L148*K148</f>
        <v>0</v>
      </c>
    </row>
    <row r="149" spans="2:63" s="1" customFormat="1" ht="22.35" customHeight="1">
      <c r="B149" s="35"/>
      <c r="C149" s="156" t="s">
        <v>5</v>
      </c>
      <c r="D149" s="156" t="s">
        <v>162</v>
      </c>
      <c r="E149" s="157" t="s">
        <v>5</v>
      </c>
      <c r="F149" s="248" t="s">
        <v>5</v>
      </c>
      <c r="G149" s="248"/>
      <c r="H149" s="248"/>
      <c r="I149" s="248"/>
      <c r="J149" s="158" t="s">
        <v>5</v>
      </c>
      <c r="K149" s="159"/>
      <c r="L149" s="249"/>
      <c r="M149" s="250"/>
      <c r="N149" s="250">
        <f t="shared" si="25"/>
        <v>0</v>
      </c>
      <c r="O149" s="250"/>
      <c r="P149" s="250"/>
      <c r="Q149" s="250"/>
      <c r="R149" s="37"/>
      <c r="T149" s="160" t="s">
        <v>5</v>
      </c>
      <c r="U149" s="161" t="s">
        <v>39</v>
      </c>
      <c r="V149" s="36"/>
      <c r="W149" s="36"/>
      <c r="X149" s="36"/>
      <c r="Y149" s="36"/>
      <c r="Z149" s="36"/>
      <c r="AA149" s="74"/>
      <c r="AT149" s="18" t="s">
        <v>161</v>
      </c>
      <c r="AU149" s="18" t="s">
        <v>77</v>
      </c>
      <c r="AY149" s="18" t="s">
        <v>161</v>
      </c>
      <c r="BE149" s="113">
        <f>IF(U149="základná",N149,0)</f>
        <v>0</v>
      </c>
      <c r="BF149" s="113">
        <f>IF(U149="znížená",N149,0)</f>
        <v>0</v>
      </c>
      <c r="BG149" s="113">
        <f>IF(U149="zákl. prenesená",N149,0)</f>
        <v>0</v>
      </c>
      <c r="BH149" s="113">
        <f>IF(U149="zníž. prenesená",N149,0)</f>
        <v>0</v>
      </c>
      <c r="BI149" s="113">
        <f>IF(U149="nulová",N149,0)</f>
        <v>0</v>
      </c>
      <c r="BJ149" s="18" t="s">
        <v>88</v>
      </c>
      <c r="BK149" s="155">
        <f>L149*K149</f>
        <v>0</v>
      </c>
    </row>
    <row r="150" spans="2:63" s="1" customFormat="1" ht="22.35" customHeight="1">
      <c r="B150" s="35"/>
      <c r="C150" s="156" t="s">
        <v>5</v>
      </c>
      <c r="D150" s="156" t="s">
        <v>162</v>
      </c>
      <c r="E150" s="157" t="s">
        <v>5</v>
      </c>
      <c r="F150" s="248" t="s">
        <v>5</v>
      </c>
      <c r="G150" s="248"/>
      <c r="H150" s="248"/>
      <c r="I150" s="248"/>
      <c r="J150" s="158" t="s">
        <v>5</v>
      </c>
      <c r="K150" s="159"/>
      <c r="L150" s="249"/>
      <c r="M150" s="250"/>
      <c r="N150" s="250">
        <f t="shared" si="25"/>
        <v>0</v>
      </c>
      <c r="O150" s="250"/>
      <c r="P150" s="250"/>
      <c r="Q150" s="250"/>
      <c r="R150" s="37"/>
      <c r="T150" s="160" t="s">
        <v>5</v>
      </c>
      <c r="U150" s="161" t="s">
        <v>39</v>
      </c>
      <c r="V150" s="56"/>
      <c r="W150" s="56"/>
      <c r="X150" s="56"/>
      <c r="Y150" s="56"/>
      <c r="Z150" s="56"/>
      <c r="AA150" s="58"/>
      <c r="AT150" s="18" t="s">
        <v>161</v>
      </c>
      <c r="AU150" s="18" t="s">
        <v>77</v>
      </c>
      <c r="AY150" s="18" t="s">
        <v>161</v>
      </c>
      <c r="BE150" s="113">
        <f>IF(U150="základná",N150,0)</f>
        <v>0</v>
      </c>
      <c r="BF150" s="113">
        <f>IF(U150="znížená",N150,0)</f>
        <v>0</v>
      </c>
      <c r="BG150" s="113">
        <f>IF(U150="zákl. prenesená",N150,0)</f>
        <v>0</v>
      </c>
      <c r="BH150" s="113">
        <f>IF(U150="zníž. prenesená",N150,0)</f>
        <v>0</v>
      </c>
      <c r="BI150" s="113">
        <f>IF(U150="nulová",N150,0)</f>
        <v>0</v>
      </c>
      <c r="BJ150" s="18" t="s">
        <v>88</v>
      </c>
      <c r="BK150" s="155">
        <f>L150*K150</f>
        <v>0</v>
      </c>
    </row>
    <row r="151" spans="2:63" s="1" customFormat="1" ht="6.95" customHeight="1">
      <c r="B151" s="59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1"/>
    </row>
  </sheetData>
  <mergeCells count="144">
    <mergeCell ref="H1:K1"/>
    <mergeCell ref="S2:AC2"/>
    <mergeCell ref="F149:I149"/>
    <mergeCell ref="L149:M149"/>
    <mergeCell ref="N149:Q149"/>
    <mergeCell ref="F150:I150"/>
    <mergeCell ref="L150:M150"/>
    <mergeCell ref="N150:Q150"/>
    <mergeCell ref="N121:Q121"/>
    <mergeCell ref="N122:Q122"/>
    <mergeCell ref="N123:Q123"/>
    <mergeCell ref="N133:Q133"/>
    <mergeCell ref="N142:Q142"/>
    <mergeCell ref="N143:Q143"/>
    <mergeCell ref="N145:Q145"/>
    <mergeCell ref="F146:I146"/>
    <mergeCell ref="L146:M146"/>
    <mergeCell ref="N146:Q146"/>
    <mergeCell ref="F147:I147"/>
    <mergeCell ref="L147:M147"/>
    <mergeCell ref="N147:Q147"/>
    <mergeCell ref="F148:I148"/>
    <mergeCell ref="L148:M148"/>
    <mergeCell ref="N148:Q148"/>
    <mergeCell ref="F140:I140"/>
    <mergeCell ref="L140:M140"/>
    <mergeCell ref="N140:Q140"/>
    <mergeCell ref="F141:I141"/>
    <mergeCell ref="L141:M141"/>
    <mergeCell ref="N141:Q141"/>
    <mergeCell ref="F144:I144"/>
    <mergeCell ref="L144:M144"/>
    <mergeCell ref="N144:Q144"/>
    <mergeCell ref="F137:I137"/>
    <mergeCell ref="L137:M137"/>
    <mergeCell ref="N137:Q137"/>
    <mergeCell ref="F138:I138"/>
    <mergeCell ref="L138:M138"/>
    <mergeCell ref="N138:Q138"/>
    <mergeCell ref="F139:I139"/>
    <mergeCell ref="L139:M139"/>
    <mergeCell ref="N139:Q139"/>
    <mergeCell ref="F134:I134"/>
    <mergeCell ref="L134:M134"/>
    <mergeCell ref="N134:Q134"/>
    <mergeCell ref="F135:I135"/>
    <mergeCell ref="L135:M135"/>
    <mergeCell ref="N135:Q135"/>
    <mergeCell ref="F136:I136"/>
    <mergeCell ref="L136:M136"/>
    <mergeCell ref="N136:Q136"/>
    <mergeCell ref="F130:I130"/>
    <mergeCell ref="L130:M130"/>
    <mergeCell ref="N130:Q130"/>
    <mergeCell ref="F131:I131"/>
    <mergeCell ref="L131:M131"/>
    <mergeCell ref="N131:Q131"/>
    <mergeCell ref="F132:I132"/>
    <mergeCell ref="L132:M132"/>
    <mergeCell ref="N132:Q132"/>
    <mergeCell ref="F127:I127"/>
    <mergeCell ref="L127:M127"/>
    <mergeCell ref="N127:Q127"/>
    <mergeCell ref="F128:I128"/>
    <mergeCell ref="L128:M128"/>
    <mergeCell ref="N128:Q128"/>
    <mergeCell ref="F129:I129"/>
    <mergeCell ref="L129:M129"/>
    <mergeCell ref="N129:Q129"/>
    <mergeCell ref="F124:I124"/>
    <mergeCell ref="L124:M124"/>
    <mergeCell ref="N124:Q124"/>
    <mergeCell ref="F125:I125"/>
    <mergeCell ref="L125:M125"/>
    <mergeCell ref="N125:Q125"/>
    <mergeCell ref="F126:I126"/>
    <mergeCell ref="L126:M126"/>
    <mergeCell ref="N126:Q126"/>
    <mergeCell ref="L104:Q104"/>
    <mergeCell ref="C110:Q110"/>
    <mergeCell ref="F112:P112"/>
    <mergeCell ref="F113:P113"/>
    <mergeCell ref="M115:P115"/>
    <mergeCell ref="M117:Q117"/>
    <mergeCell ref="M118:Q118"/>
    <mergeCell ref="F120:I120"/>
    <mergeCell ref="L120:M120"/>
    <mergeCell ref="N120:Q120"/>
    <mergeCell ref="D98:H98"/>
    <mergeCell ref="N98:Q98"/>
    <mergeCell ref="D99:H99"/>
    <mergeCell ref="N99:Q99"/>
    <mergeCell ref="D100:H100"/>
    <mergeCell ref="N100:Q100"/>
    <mergeCell ref="D101:H101"/>
    <mergeCell ref="N101:Q101"/>
    <mergeCell ref="N102:Q102"/>
    <mergeCell ref="N89:Q89"/>
    <mergeCell ref="N90:Q90"/>
    <mergeCell ref="N91:Q91"/>
    <mergeCell ref="N92:Q92"/>
    <mergeCell ref="N93:Q93"/>
    <mergeCell ref="N94:Q94"/>
    <mergeCell ref="N96:Q96"/>
    <mergeCell ref="D97:H97"/>
    <mergeCell ref="N97:Q97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dataValidations count="2">
    <dataValidation type="list" allowBlank="1" showInputMessage="1" showErrorMessage="1" error="Povolené sú hodnoty K, M." sqref="D146:D151">
      <formula1>"K, M"</formula1>
    </dataValidation>
    <dataValidation type="list" allowBlank="1" showInputMessage="1" showErrorMessage="1" error="Povolené sú hodnoty základná, znížená, nulová." sqref="U146:U151">
      <formula1>"základná, znížená, nulová"</formula1>
    </dataValidation>
  </dataValidations>
  <hyperlinks>
    <hyperlink ref="F1:G1" location="C2" display="1) Krycí list rozpočtu"/>
    <hyperlink ref="H1:K1" location="C86" display="2) Rekapitulácia rozpočtu"/>
    <hyperlink ref="L1" location="C120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77"/>
  <sheetViews>
    <sheetView showGridLines="0" workbookViewId="0">
      <pane ySplit="1" topLeftCell="A163" activePane="bottomLeft" state="frozen"/>
      <selection pane="bottomLeft" activeCell="C123" sqref="C123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21"/>
      <c r="B1" s="12"/>
      <c r="C1" s="12"/>
      <c r="D1" s="13" t="s">
        <v>1</v>
      </c>
      <c r="E1" s="12"/>
      <c r="F1" s="14" t="s">
        <v>124</v>
      </c>
      <c r="G1" s="14"/>
      <c r="H1" s="254" t="s">
        <v>125</v>
      </c>
      <c r="I1" s="254"/>
      <c r="J1" s="254"/>
      <c r="K1" s="254"/>
      <c r="L1" s="14" t="s">
        <v>126</v>
      </c>
      <c r="M1" s="12"/>
      <c r="N1" s="12"/>
      <c r="O1" s="13" t="s">
        <v>127</v>
      </c>
      <c r="P1" s="12"/>
      <c r="Q1" s="12"/>
      <c r="R1" s="12"/>
      <c r="S1" s="14" t="s">
        <v>128</v>
      </c>
      <c r="T1" s="14"/>
      <c r="U1" s="121"/>
      <c r="V1" s="121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50000000000003" customHeight="1">
      <c r="C2" s="183" t="s">
        <v>7</v>
      </c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S2" s="226" t="s">
        <v>8</v>
      </c>
      <c r="T2" s="227"/>
      <c r="U2" s="227"/>
      <c r="V2" s="227"/>
      <c r="W2" s="227"/>
      <c r="X2" s="227"/>
      <c r="Y2" s="227"/>
      <c r="Z2" s="227"/>
      <c r="AA2" s="227"/>
      <c r="AB2" s="227"/>
      <c r="AC2" s="227"/>
      <c r="AT2" s="18" t="s">
        <v>84</v>
      </c>
    </row>
    <row r="3" spans="1:6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72</v>
      </c>
    </row>
    <row r="4" spans="1:66" ht="36.950000000000003" customHeight="1">
      <c r="B4" s="22"/>
      <c r="C4" s="185" t="s">
        <v>129</v>
      </c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23"/>
      <c r="T4" s="24" t="s">
        <v>12</v>
      </c>
      <c r="AT4" s="18" t="s">
        <v>6</v>
      </c>
    </row>
    <row r="5" spans="1:66" ht="6.95" customHeight="1">
      <c r="B5" s="22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3"/>
    </row>
    <row r="6" spans="1:66" ht="25.35" customHeight="1">
      <c r="B6" s="22"/>
      <c r="C6" s="26"/>
      <c r="D6" s="30" t="s">
        <v>17</v>
      </c>
      <c r="E6" s="26"/>
      <c r="F6" s="259" t="str">
        <f>'Rekapitulácia stavby'!K6</f>
        <v>Základná škola Gorkého - Ulica Maxima Gorkého</v>
      </c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"/>
      <c r="R6" s="23"/>
    </row>
    <row r="7" spans="1:66" s="1" customFormat="1" ht="32.85" customHeight="1">
      <c r="B7" s="35"/>
      <c r="C7" s="36"/>
      <c r="D7" s="29" t="s">
        <v>163</v>
      </c>
      <c r="E7" s="36"/>
      <c r="F7" s="191" t="s">
        <v>246</v>
      </c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36"/>
      <c r="R7" s="37"/>
    </row>
    <row r="8" spans="1:66" s="1" customFormat="1" ht="14.45" customHeight="1">
      <c r="B8" s="35"/>
      <c r="C8" s="36"/>
      <c r="D8" s="30" t="s">
        <v>19</v>
      </c>
      <c r="E8" s="36"/>
      <c r="F8" s="28" t="s">
        <v>5</v>
      </c>
      <c r="G8" s="36"/>
      <c r="H8" s="36"/>
      <c r="I8" s="36"/>
      <c r="J8" s="36"/>
      <c r="K8" s="36"/>
      <c r="L8" s="36"/>
      <c r="M8" s="30" t="s">
        <v>20</v>
      </c>
      <c r="N8" s="36"/>
      <c r="O8" s="28" t="s">
        <v>5</v>
      </c>
      <c r="P8" s="36"/>
      <c r="Q8" s="36"/>
      <c r="R8" s="37"/>
    </row>
    <row r="9" spans="1:66" s="1" customFormat="1" ht="14.45" customHeight="1">
      <c r="B9" s="35"/>
      <c r="C9" s="36"/>
      <c r="D9" s="30" t="s">
        <v>21</v>
      </c>
      <c r="E9" s="36"/>
      <c r="F9" s="28" t="s">
        <v>22</v>
      </c>
      <c r="G9" s="36"/>
      <c r="H9" s="36"/>
      <c r="I9" s="36"/>
      <c r="J9" s="36"/>
      <c r="K9" s="36"/>
      <c r="L9" s="36"/>
      <c r="M9" s="30" t="s">
        <v>23</v>
      </c>
      <c r="N9" s="36"/>
      <c r="O9" s="232"/>
      <c r="P9" s="233"/>
      <c r="Q9" s="36"/>
      <c r="R9" s="37"/>
    </row>
    <row r="10" spans="1:66" s="1" customFormat="1" ht="10.9" customHeight="1"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7"/>
    </row>
    <row r="11" spans="1:66" s="1" customFormat="1" ht="14.45" customHeight="1">
      <c r="B11" s="35"/>
      <c r="C11" s="36"/>
      <c r="D11" s="30" t="s">
        <v>24</v>
      </c>
      <c r="E11" s="36"/>
      <c r="F11" s="36"/>
      <c r="G11" s="36"/>
      <c r="H11" s="36"/>
      <c r="I11" s="36"/>
      <c r="J11" s="36"/>
      <c r="K11" s="36"/>
      <c r="L11" s="36"/>
      <c r="M11" s="30" t="s">
        <v>25</v>
      </c>
      <c r="N11" s="36"/>
      <c r="O11" s="189" t="str">
        <f>IF('Rekapitulácia stavby'!AN10="","",'Rekapitulácia stavby'!AN10)</f>
        <v/>
      </c>
      <c r="P11" s="189"/>
      <c r="Q11" s="36"/>
      <c r="R11" s="37"/>
    </row>
    <row r="12" spans="1:66" s="1" customFormat="1" ht="18" customHeight="1">
      <c r="B12" s="35"/>
      <c r="C12" s="36"/>
      <c r="D12" s="36"/>
      <c r="E12" s="28" t="str">
        <f>IF('Rekapitulácia stavby'!E11="","",'Rekapitulácia stavby'!E11)</f>
        <v xml:space="preserve"> </v>
      </c>
      <c r="F12" s="36"/>
      <c r="G12" s="36"/>
      <c r="H12" s="36"/>
      <c r="I12" s="36"/>
      <c r="J12" s="36"/>
      <c r="K12" s="36"/>
      <c r="L12" s="36"/>
      <c r="M12" s="30" t="s">
        <v>26</v>
      </c>
      <c r="N12" s="36"/>
      <c r="O12" s="189" t="str">
        <f>IF('Rekapitulácia stavby'!AN11="","",'Rekapitulácia stavby'!AN11)</f>
        <v/>
      </c>
      <c r="P12" s="189"/>
      <c r="Q12" s="36"/>
      <c r="R12" s="37"/>
    </row>
    <row r="13" spans="1:66" s="1" customFormat="1" ht="6.95" customHeight="1">
      <c r="B13" s="35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7"/>
    </row>
    <row r="14" spans="1:66" s="1" customFormat="1" ht="14.45" customHeight="1">
      <c r="B14" s="35"/>
      <c r="C14" s="36"/>
      <c r="D14" s="30" t="s">
        <v>27</v>
      </c>
      <c r="E14" s="36"/>
      <c r="F14" s="36"/>
      <c r="G14" s="36"/>
      <c r="H14" s="36"/>
      <c r="I14" s="36"/>
      <c r="J14" s="36"/>
      <c r="K14" s="36"/>
      <c r="L14" s="36"/>
      <c r="M14" s="30" t="s">
        <v>25</v>
      </c>
      <c r="N14" s="36"/>
      <c r="O14" s="234" t="str">
        <f>IF('Rekapitulácia stavby'!AN13="","",'Rekapitulácia stavby'!AN13)</f>
        <v/>
      </c>
      <c r="P14" s="189"/>
      <c r="Q14" s="36"/>
      <c r="R14" s="37"/>
    </row>
    <row r="15" spans="1:66" s="1" customFormat="1" ht="18" customHeight="1">
      <c r="B15" s="35"/>
      <c r="C15" s="36"/>
      <c r="D15" s="36"/>
      <c r="E15" s="234" t="str">
        <f>IF('Rekapitulácia stavby'!E14="","",'Rekapitulácia stavby'!E14)</f>
        <v/>
      </c>
      <c r="F15" s="235"/>
      <c r="G15" s="235"/>
      <c r="H15" s="235"/>
      <c r="I15" s="235"/>
      <c r="J15" s="235"/>
      <c r="K15" s="235"/>
      <c r="L15" s="235"/>
      <c r="M15" s="30" t="s">
        <v>26</v>
      </c>
      <c r="N15" s="36"/>
      <c r="O15" s="234" t="str">
        <f>IF('Rekapitulácia stavby'!AN14="","",'Rekapitulácia stavby'!AN14)</f>
        <v/>
      </c>
      <c r="P15" s="189"/>
      <c r="Q15" s="36"/>
      <c r="R15" s="37"/>
    </row>
    <row r="16" spans="1:66" s="1" customFormat="1" ht="6.95" customHeight="1"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7"/>
    </row>
    <row r="17" spans="2:18" s="1" customFormat="1" ht="14.45" customHeight="1">
      <c r="B17" s="35"/>
      <c r="C17" s="36"/>
      <c r="D17" s="30" t="s">
        <v>28</v>
      </c>
      <c r="E17" s="36"/>
      <c r="F17" s="36"/>
      <c r="G17" s="36"/>
      <c r="H17" s="36"/>
      <c r="I17" s="36"/>
      <c r="J17" s="36"/>
      <c r="K17" s="36"/>
      <c r="L17" s="36"/>
      <c r="M17" s="30" t="s">
        <v>25</v>
      </c>
      <c r="N17" s="36"/>
      <c r="O17" s="189" t="str">
        <f>IF('Rekapitulácia stavby'!AN16="","",'Rekapitulácia stavby'!AN16)</f>
        <v/>
      </c>
      <c r="P17" s="189"/>
      <c r="Q17" s="36"/>
      <c r="R17" s="37"/>
    </row>
    <row r="18" spans="2:18" s="1" customFormat="1" ht="18" customHeight="1">
      <c r="B18" s="35"/>
      <c r="C18" s="36"/>
      <c r="D18" s="36"/>
      <c r="E18" s="28" t="str">
        <f>IF('Rekapitulácia stavby'!E17="","",'Rekapitulácia stavby'!E17)</f>
        <v xml:space="preserve"> </v>
      </c>
      <c r="F18" s="36"/>
      <c r="G18" s="36"/>
      <c r="H18" s="36"/>
      <c r="I18" s="36"/>
      <c r="J18" s="36"/>
      <c r="K18" s="36"/>
      <c r="L18" s="36"/>
      <c r="M18" s="30" t="s">
        <v>26</v>
      </c>
      <c r="N18" s="36"/>
      <c r="O18" s="189" t="str">
        <f>IF('Rekapitulácia stavby'!AN17="","",'Rekapitulácia stavby'!AN17)</f>
        <v/>
      </c>
      <c r="P18" s="189"/>
      <c r="Q18" s="36"/>
      <c r="R18" s="37"/>
    </row>
    <row r="19" spans="2:18" s="1" customFormat="1" ht="6.95" customHeight="1">
      <c r="B19" s="35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7"/>
    </row>
    <row r="20" spans="2:18" s="1" customFormat="1" ht="14.45" customHeight="1">
      <c r="B20" s="35"/>
      <c r="C20" s="36"/>
      <c r="D20" s="30" t="s">
        <v>31</v>
      </c>
      <c r="E20" s="36"/>
      <c r="F20" s="36"/>
      <c r="G20" s="36"/>
      <c r="H20" s="36"/>
      <c r="I20" s="36"/>
      <c r="J20" s="36"/>
      <c r="K20" s="36"/>
      <c r="L20" s="36"/>
      <c r="M20" s="30" t="s">
        <v>25</v>
      </c>
      <c r="N20" s="36"/>
      <c r="O20" s="189" t="str">
        <f>IF('Rekapitulácia stavby'!AN19="","",'Rekapitulácia stavby'!AN19)</f>
        <v/>
      </c>
      <c r="P20" s="189"/>
      <c r="Q20" s="36"/>
      <c r="R20" s="37"/>
    </row>
    <row r="21" spans="2:18" s="1" customFormat="1" ht="18" customHeight="1">
      <c r="B21" s="35"/>
      <c r="C21" s="36"/>
      <c r="D21" s="36"/>
      <c r="E21" s="28" t="str">
        <f>IF('Rekapitulácia stavby'!E20="","",'Rekapitulácia stavby'!E20)</f>
        <v xml:space="preserve"> </v>
      </c>
      <c r="F21" s="36"/>
      <c r="G21" s="36"/>
      <c r="H21" s="36"/>
      <c r="I21" s="36"/>
      <c r="J21" s="36"/>
      <c r="K21" s="36"/>
      <c r="L21" s="36"/>
      <c r="M21" s="30" t="s">
        <v>26</v>
      </c>
      <c r="N21" s="36"/>
      <c r="O21" s="189" t="str">
        <f>IF('Rekapitulácia stavby'!AN20="","",'Rekapitulácia stavby'!AN20)</f>
        <v/>
      </c>
      <c r="P21" s="189"/>
      <c r="Q21" s="36"/>
      <c r="R21" s="37"/>
    </row>
    <row r="22" spans="2:18" s="1" customFormat="1" ht="6.95" customHeight="1"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7"/>
    </row>
    <row r="23" spans="2:18" s="1" customFormat="1" ht="14.45" customHeight="1">
      <c r="B23" s="35"/>
      <c r="C23" s="36"/>
      <c r="D23" s="30" t="s">
        <v>32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7"/>
    </row>
    <row r="24" spans="2:18" s="1" customFormat="1" ht="22.5" customHeight="1">
      <c r="B24" s="35"/>
      <c r="C24" s="36"/>
      <c r="D24" s="36"/>
      <c r="E24" s="194" t="s">
        <v>5</v>
      </c>
      <c r="F24" s="194"/>
      <c r="G24" s="194"/>
      <c r="H24" s="194"/>
      <c r="I24" s="194"/>
      <c r="J24" s="194"/>
      <c r="K24" s="194"/>
      <c r="L24" s="194"/>
      <c r="M24" s="36"/>
      <c r="N24" s="36"/>
      <c r="O24" s="36"/>
      <c r="P24" s="36"/>
      <c r="Q24" s="36"/>
      <c r="R24" s="37"/>
    </row>
    <row r="25" spans="2:18" s="1" customFormat="1" ht="6.95" customHeight="1"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7"/>
    </row>
    <row r="26" spans="2:18" s="1" customFormat="1" ht="6.95" customHeight="1">
      <c r="B26" s="35"/>
      <c r="C26" s="36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36"/>
      <c r="R26" s="37"/>
    </row>
    <row r="27" spans="2:18" s="1" customFormat="1" ht="14.45" customHeight="1">
      <c r="B27" s="35"/>
      <c r="C27" s="36"/>
      <c r="D27" s="122" t="s">
        <v>130</v>
      </c>
      <c r="E27" s="36"/>
      <c r="F27" s="36"/>
      <c r="G27" s="36"/>
      <c r="H27" s="36"/>
      <c r="I27" s="36"/>
      <c r="J27" s="36"/>
      <c r="K27" s="36"/>
      <c r="L27" s="36"/>
      <c r="M27" s="195">
        <f>N88</f>
        <v>0</v>
      </c>
      <c r="N27" s="195"/>
      <c r="O27" s="195"/>
      <c r="P27" s="195"/>
      <c r="Q27" s="36"/>
      <c r="R27" s="37"/>
    </row>
    <row r="28" spans="2:18" s="1" customFormat="1" ht="14.45" customHeight="1">
      <c r="B28" s="35"/>
      <c r="C28" s="36"/>
      <c r="D28" s="34" t="s">
        <v>118</v>
      </c>
      <c r="E28" s="36"/>
      <c r="F28" s="36"/>
      <c r="G28" s="36"/>
      <c r="H28" s="36"/>
      <c r="I28" s="36"/>
      <c r="J28" s="36"/>
      <c r="K28" s="36"/>
      <c r="L28" s="36"/>
      <c r="M28" s="195">
        <f>N99</f>
        <v>0</v>
      </c>
      <c r="N28" s="195"/>
      <c r="O28" s="195"/>
      <c r="P28" s="195"/>
      <c r="Q28" s="36"/>
      <c r="R28" s="37"/>
    </row>
    <row r="29" spans="2:18" s="1" customFormat="1" ht="6.95" customHeight="1"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7"/>
    </row>
    <row r="30" spans="2:18" s="1" customFormat="1" ht="25.35" customHeight="1">
      <c r="B30" s="35"/>
      <c r="C30" s="36"/>
      <c r="D30" s="123" t="s">
        <v>35</v>
      </c>
      <c r="E30" s="36"/>
      <c r="F30" s="36"/>
      <c r="G30" s="36"/>
      <c r="H30" s="36"/>
      <c r="I30" s="36"/>
      <c r="J30" s="36"/>
      <c r="K30" s="36"/>
      <c r="L30" s="36"/>
      <c r="M30" s="236">
        <f>ROUND(M27+M28,2)</f>
        <v>0</v>
      </c>
      <c r="N30" s="231"/>
      <c r="O30" s="231"/>
      <c r="P30" s="231"/>
      <c r="Q30" s="36"/>
      <c r="R30" s="37"/>
    </row>
    <row r="31" spans="2:18" s="1" customFormat="1" ht="6.95" customHeight="1">
      <c r="B31" s="35"/>
      <c r="C31" s="36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36"/>
      <c r="R31" s="37"/>
    </row>
    <row r="32" spans="2:18" s="1" customFormat="1" ht="14.45" customHeight="1">
      <c r="B32" s="35"/>
      <c r="C32" s="36"/>
      <c r="D32" s="42" t="s">
        <v>36</v>
      </c>
      <c r="E32" s="42" t="s">
        <v>37</v>
      </c>
      <c r="F32" s="43">
        <v>0.2</v>
      </c>
      <c r="G32" s="124" t="s">
        <v>38</v>
      </c>
      <c r="H32" s="237">
        <f>ROUND((((SUM(BE99:BE106)+SUM(BE124:BE170))+SUM(BE172:BE176))),2)</f>
        <v>0</v>
      </c>
      <c r="I32" s="231"/>
      <c r="J32" s="231"/>
      <c r="K32" s="36"/>
      <c r="L32" s="36"/>
      <c r="M32" s="237">
        <f>ROUND(((ROUND((SUM(BE99:BE106)+SUM(BE124:BE170)), 2)*F32)+SUM(BE172:BE176)*F32),2)</f>
        <v>0</v>
      </c>
      <c r="N32" s="231"/>
      <c r="O32" s="231"/>
      <c r="P32" s="231"/>
      <c r="Q32" s="36"/>
      <c r="R32" s="37"/>
    </row>
    <row r="33" spans="2:18" s="1" customFormat="1" ht="14.45" customHeight="1">
      <c r="B33" s="35"/>
      <c r="C33" s="36"/>
      <c r="D33" s="36"/>
      <c r="E33" s="42" t="s">
        <v>39</v>
      </c>
      <c r="F33" s="43">
        <v>0.2</v>
      </c>
      <c r="G33" s="124" t="s">
        <v>38</v>
      </c>
      <c r="H33" s="237">
        <f>ROUND((((SUM(BF99:BF106)+SUM(BF124:BF170))+SUM(BF172:BF176))),2)</f>
        <v>0</v>
      </c>
      <c r="I33" s="231"/>
      <c r="J33" s="231"/>
      <c r="K33" s="36"/>
      <c r="L33" s="36"/>
      <c r="M33" s="237">
        <f>ROUND(((ROUND((SUM(BF99:BF106)+SUM(BF124:BF170)), 2)*F33)+SUM(BF172:BF176)*F33),2)</f>
        <v>0</v>
      </c>
      <c r="N33" s="231"/>
      <c r="O33" s="231"/>
      <c r="P33" s="231"/>
      <c r="Q33" s="36"/>
      <c r="R33" s="37"/>
    </row>
    <row r="34" spans="2:18" s="1" customFormat="1" ht="14.45" hidden="1" customHeight="1">
      <c r="B34" s="35"/>
      <c r="C34" s="36"/>
      <c r="D34" s="36"/>
      <c r="E34" s="42" t="s">
        <v>40</v>
      </c>
      <c r="F34" s="43">
        <v>0.2</v>
      </c>
      <c r="G34" s="124" t="s">
        <v>38</v>
      </c>
      <c r="H34" s="237">
        <f>ROUND((((SUM(BG99:BG106)+SUM(BG124:BG170))+SUM(BG172:BG176))),2)</f>
        <v>0</v>
      </c>
      <c r="I34" s="231"/>
      <c r="J34" s="231"/>
      <c r="K34" s="36"/>
      <c r="L34" s="36"/>
      <c r="M34" s="237">
        <v>0</v>
      </c>
      <c r="N34" s="231"/>
      <c r="O34" s="231"/>
      <c r="P34" s="231"/>
      <c r="Q34" s="36"/>
      <c r="R34" s="37"/>
    </row>
    <row r="35" spans="2:18" s="1" customFormat="1" ht="14.45" hidden="1" customHeight="1">
      <c r="B35" s="35"/>
      <c r="C35" s="36"/>
      <c r="D35" s="36"/>
      <c r="E35" s="42" t="s">
        <v>41</v>
      </c>
      <c r="F35" s="43">
        <v>0.2</v>
      </c>
      <c r="G35" s="124" t="s">
        <v>38</v>
      </c>
      <c r="H35" s="237">
        <f>ROUND((((SUM(BH99:BH106)+SUM(BH124:BH170))+SUM(BH172:BH176))),2)</f>
        <v>0</v>
      </c>
      <c r="I35" s="231"/>
      <c r="J35" s="231"/>
      <c r="K35" s="36"/>
      <c r="L35" s="36"/>
      <c r="M35" s="237">
        <v>0</v>
      </c>
      <c r="N35" s="231"/>
      <c r="O35" s="231"/>
      <c r="P35" s="231"/>
      <c r="Q35" s="36"/>
      <c r="R35" s="37"/>
    </row>
    <row r="36" spans="2:18" s="1" customFormat="1" ht="14.45" hidden="1" customHeight="1">
      <c r="B36" s="35"/>
      <c r="C36" s="36"/>
      <c r="D36" s="36"/>
      <c r="E36" s="42" t="s">
        <v>42</v>
      </c>
      <c r="F36" s="43">
        <v>0</v>
      </c>
      <c r="G36" s="124" t="s">
        <v>38</v>
      </c>
      <c r="H36" s="237">
        <f>ROUND((((SUM(BI99:BI106)+SUM(BI124:BI170))+SUM(BI172:BI176))),2)</f>
        <v>0</v>
      </c>
      <c r="I36" s="231"/>
      <c r="J36" s="231"/>
      <c r="K36" s="36"/>
      <c r="L36" s="36"/>
      <c r="M36" s="237">
        <v>0</v>
      </c>
      <c r="N36" s="231"/>
      <c r="O36" s="231"/>
      <c r="P36" s="231"/>
      <c r="Q36" s="36"/>
      <c r="R36" s="37"/>
    </row>
    <row r="37" spans="2:18" s="1" customFormat="1" ht="6.95" customHeight="1"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7"/>
    </row>
    <row r="38" spans="2:18" s="1" customFormat="1" ht="25.35" customHeight="1">
      <c r="B38" s="35"/>
      <c r="C38" s="120"/>
      <c r="D38" s="125" t="s">
        <v>43</v>
      </c>
      <c r="E38" s="75"/>
      <c r="F38" s="75"/>
      <c r="G38" s="126" t="s">
        <v>44</v>
      </c>
      <c r="H38" s="127" t="s">
        <v>45</v>
      </c>
      <c r="I38" s="75"/>
      <c r="J38" s="75"/>
      <c r="K38" s="75"/>
      <c r="L38" s="238">
        <f>SUM(M30:M36)</f>
        <v>0</v>
      </c>
      <c r="M38" s="238"/>
      <c r="N38" s="238"/>
      <c r="O38" s="238"/>
      <c r="P38" s="239"/>
      <c r="Q38" s="120"/>
      <c r="R38" s="37"/>
    </row>
    <row r="39" spans="2:18" s="1" customFormat="1" ht="14.45" customHeight="1">
      <c r="B39" s="35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7"/>
    </row>
    <row r="40" spans="2:18" s="1" customFormat="1" ht="14.45" customHeight="1">
      <c r="B40" s="35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7"/>
    </row>
    <row r="41" spans="2:18">
      <c r="B41" s="22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3"/>
    </row>
    <row r="42" spans="2:18">
      <c r="B42" s="22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3"/>
    </row>
    <row r="43" spans="2:18">
      <c r="B43" s="22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3"/>
    </row>
    <row r="44" spans="2:18">
      <c r="B44" s="22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3"/>
    </row>
    <row r="45" spans="2:18">
      <c r="B45" s="22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3"/>
    </row>
    <row r="46" spans="2:18">
      <c r="B46" s="22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3"/>
    </row>
    <row r="47" spans="2:18">
      <c r="B47" s="22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3"/>
    </row>
    <row r="48" spans="2:18">
      <c r="B48" s="22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3"/>
    </row>
    <row r="49" spans="2:18">
      <c r="B49" s="22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3"/>
    </row>
    <row r="50" spans="2:18" s="1" customFormat="1" ht="15">
      <c r="B50" s="35"/>
      <c r="C50" s="36"/>
      <c r="D50" s="50" t="s">
        <v>46</v>
      </c>
      <c r="E50" s="51"/>
      <c r="F50" s="51"/>
      <c r="G50" s="51"/>
      <c r="H50" s="52"/>
      <c r="I50" s="36"/>
      <c r="J50" s="50" t="s">
        <v>47</v>
      </c>
      <c r="K50" s="51"/>
      <c r="L50" s="51"/>
      <c r="M50" s="51"/>
      <c r="N50" s="51"/>
      <c r="O50" s="51"/>
      <c r="P50" s="52"/>
      <c r="Q50" s="36"/>
      <c r="R50" s="37"/>
    </row>
    <row r="51" spans="2:18">
      <c r="B51" s="22"/>
      <c r="C51" s="26"/>
      <c r="D51" s="53"/>
      <c r="E51" s="26"/>
      <c r="F51" s="26"/>
      <c r="G51" s="26"/>
      <c r="H51" s="54"/>
      <c r="I51" s="26"/>
      <c r="J51" s="53"/>
      <c r="K51" s="26"/>
      <c r="L51" s="26"/>
      <c r="M51" s="26"/>
      <c r="N51" s="26"/>
      <c r="O51" s="26"/>
      <c r="P51" s="54"/>
      <c r="Q51" s="26"/>
      <c r="R51" s="23"/>
    </row>
    <row r="52" spans="2:18">
      <c r="B52" s="22"/>
      <c r="C52" s="26"/>
      <c r="D52" s="53"/>
      <c r="E52" s="26"/>
      <c r="F52" s="26"/>
      <c r="G52" s="26"/>
      <c r="H52" s="54"/>
      <c r="I52" s="26"/>
      <c r="J52" s="53"/>
      <c r="K52" s="26"/>
      <c r="L52" s="26"/>
      <c r="M52" s="26"/>
      <c r="N52" s="26"/>
      <c r="O52" s="26"/>
      <c r="P52" s="54"/>
      <c r="Q52" s="26"/>
      <c r="R52" s="23"/>
    </row>
    <row r="53" spans="2:18">
      <c r="B53" s="22"/>
      <c r="C53" s="26"/>
      <c r="D53" s="53"/>
      <c r="E53" s="26"/>
      <c r="F53" s="26"/>
      <c r="G53" s="26"/>
      <c r="H53" s="54"/>
      <c r="I53" s="26"/>
      <c r="J53" s="53"/>
      <c r="K53" s="26"/>
      <c r="L53" s="26"/>
      <c r="M53" s="26"/>
      <c r="N53" s="26"/>
      <c r="O53" s="26"/>
      <c r="P53" s="54"/>
      <c r="Q53" s="26"/>
      <c r="R53" s="23"/>
    </row>
    <row r="54" spans="2:18">
      <c r="B54" s="22"/>
      <c r="C54" s="26"/>
      <c r="D54" s="53"/>
      <c r="E54" s="26"/>
      <c r="F54" s="26"/>
      <c r="G54" s="26"/>
      <c r="H54" s="54"/>
      <c r="I54" s="26"/>
      <c r="J54" s="53"/>
      <c r="K54" s="26"/>
      <c r="L54" s="26"/>
      <c r="M54" s="26"/>
      <c r="N54" s="26"/>
      <c r="O54" s="26"/>
      <c r="P54" s="54"/>
      <c r="Q54" s="26"/>
      <c r="R54" s="23"/>
    </row>
    <row r="55" spans="2:18">
      <c r="B55" s="22"/>
      <c r="C55" s="26"/>
      <c r="D55" s="53"/>
      <c r="E55" s="26"/>
      <c r="F55" s="26"/>
      <c r="G55" s="26"/>
      <c r="H55" s="54"/>
      <c r="I55" s="26"/>
      <c r="J55" s="53"/>
      <c r="K55" s="26"/>
      <c r="L55" s="26"/>
      <c r="M55" s="26"/>
      <c r="N55" s="26"/>
      <c r="O55" s="26"/>
      <c r="P55" s="54"/>
      <c r="Q55" s="26"/>
      <c r="R55" s="23"/>
    </row>
    <row r="56" spans="2:18">
      <c r="B56" s="22"/>
      <c r="C56" s="26"/>
      <c r="D56" s="53"/>
      <c r="E56" s="26"/>
      <c r="F56" s="26"/>
      <c r="G56" s="26"/>
      <c r="H56" s="54"/>
      <c r="I56" s="26"/>
      <c r="J56" s="53"/>
      <c r="K56" s="26"/>
      <c r="L56" s="26"/>
      <c r="M56" s="26"/>
      <c r="N56" s="26"/>
      <c r="O56" s="26"/>
      <c r="P56" s="54"/>
      <c r="Q56" s="26"/>
      <c r="R56" s="23"/>
    </row>
    <row r="57" spans="2:18">
      <c r="B57" s="22"/>
      <c r="C57" s="26"/>
      <c r="D57" s="53"/>
      <c r="E57" s="26"/>
      <c r="F57" s="26"/>
      <c r="G57" s="26"/>
      <c r="H57" s="54"/>
      <c r="I57" s="26"/>
      <c r="J57" s="53"/>
      <c r="K57" s="26"/>
      <c r="L57" s="26"/>
      <c r="M57" s="26"/>
      <c r="N57" s="26"/>
      <c r="O57" s="26"/>
      <c r="P57" s="54"/>
      <c r="Q57" s="26"/>
      <c r="R57" s="23"/>
    </row>
    <row r="58" spans="2:18">
      <c r="B58" s="22"/>
      <c r="C58" s="26"/>
      <c r="D58" s="53"/>
      <c r="E58" s="26"/>
      <c r="F58" s="26"/>
      <c r="G58" s="26"/>
      <c r="H58" s="54"/>
      <c r="I58" s="26"/>
      <c r="J58" s="53"/>
      <c r="K58" s="26"/>
      <c r="L58" s="26"/>
      <c r="M58" s="26"/>
      <c r="N58" s="26"/>
      <c r="O58" s="26"/>
      <c r="P58" s="54"/>
      <c r="Q58" s="26"/>
      <c r="R58" s="23"/>
    </row>
    <row r="59" spans="2:18" s="1" customFormat="1" ht="15">
      <c r="B59" s="35"/>
      <c r="C59" s="36"/>
      <c r="D59" s="55" t="s">
        <v>48</v>
      </c>
      <c r="E59" s="56"/>
      <c r="F59" s="56"/>
      <c r="G59" s="57" t="s">
        <v>49</v>
      </c>
      <c r="H59" s="58"/>
      <c r="I59" s="36"/>
      <c r="J59" s="55" t="s">
        <v>48</v>
      </c>
      <c r="K59" s="56"/>
      <c r="L59" s="56"/>
      <c r="M59" s="56"/>
      <c r="N59" s="57" t="s">
        <v>49</v>
      </c>
      <c r="O59" s="56"/>
      <c r="P59" s="58"/>
      <c r="Q59" s="36"/>
      <c r="R59" s="37"/>
    </row>
    <row r="60" spans="2:18">
      <c r="B60" s="22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3"/>
    </row>
    <row r="61" spans="2:18" s="1" customFormat="1" ht="15">
      <c r="B61" s="35"/>
      <c r="C61" s="36"/>
      <c r="D61" s="50" t="s">
        <v>50</v>
      </c>
      <c r="E61" s="51"/>
      <c r="F61" s="51"/>
      <c r="G61" s="51"/>
      <c r="H61" s="52"/>
      <c r="I61" s="36"/>
      <c r="J61" s="50" t="s">
        <v>51</v>
      </c>
      <c r="K61" s="51"/>
      <c r="L61" s="51"/>
      <c r="M61" s="51"/>
      <c r="N61" s="51"/>
      <c r="O61" s="51"/>
      <c r="P61" s="52"/>
      <c r="Q61" s="36"/>
      <c r="R61" s="37"/>
    </row>
    <row r="62" spans="2:18">
      <c r="B62" s="22"/>
      <c r="C62" s="26"/>
      <c r="D62" s="53"/>
      <c r="E62" s="26"/>
      <c r="F62" s="26"/>
      <c r="G62" s="26"/>
      <c r="H62" s="54"/>
      <c r="I62" s="26"/>
      <c r="J62" s="53"/>
      <c r="K62" s="26"/>
      <c r="L62" s="26"/>
      <c r="M62" s="26"/>
      <c r="N62" s="26"/>
      <c r="O62" s="26"/>
      <c r="P62" s="54"/>
      <c r="Q62" s="26"/>
      <c r="R62" s="23"/>
    </row>
    <row r="63" spans="2:18">
      <c r="B63" s="22"/>
      <c r="C63" s="26"/>
      <c r="D63" s="53"/>
      <c r="E63" s="26"/>
      <c r="F63" s="26"/>
      <c r="G63" s="26"/>
      <c r="H63" s="54"/>
      <c r="I63" s="26"/>
      <c r="J63" s="53"/>
      <c r="K63" s="26"/>
      <c r="L63" s="26"/>
      <c r="M63" s="26"/>
      <c r="N63" s="26"/>
      <c r="O63" s="26"/>
      <c r="P63" s="54"/>
      <c r="Q63" s="26"/>
      <c r="R63" s="23"/>
    </row>
    <row r="64" spans="2:18">
      <c r="B64" s="22"/>
      <c r="C64" s="26"/>
      <c r="D64" s="53"/>
      <c r="E64" s="26"/>
      <c r="F64" s="26"/>
      <c r="G64" s="26"/>
      <c r="H64" s="54"/>
      <c r="I64" s="26"/>
      <c r="J64" s="53"/>
      <c r="K64" s="26"/>
      <c r="L64" s="26"/>
      <c r="M64" s="26"/>
      <c r="N64" s="26"/>
      <c r="O64" s="26"/>
      <c r="P64" s="54"/>
      <c r="Q64" s="26"/>
      <c r="R64" s="23"/>
    </row>
    <row r="65" spans="2:18">
      <c r="B65" s="22"/>
      <c r="C65" s="26"/>
      <c r="D65" s="53"/>
      <c r="E65" s="26"/>
      <c r="F65" s="26"/>
      <c r="G65" s="26"/>
      <c r="H65" s="54"/>
      <c r="I65" s="26"/>
      <c r="J65" s="53"/>
      <c r="K65" s="26"/>
      <c r="L65" s="26"/>
      <c r="M65" s="26"/>
      <c r="N65" s="26"/>
      <c r="O65" s="26"/>
      <c r="P65" s="54"/>
      <c r="Q65" s="26"/>
      <c r="R65" s="23"/>
    </row>
    <row r="66" spans="2:18">
      <c r="B66" s="22"/>
      <c r="C66" s="26"/>
      <c r="D66" s="53"/>
      <c r="E66" s="26"/>
      <c r="F66" s="26"/>
      <c r="G66" s="26"/>
      <c r="H66" s="54"/>
      <c r="I66" s="26"/>
      <c r="J66" s="53"/>
      <c r="K66" s="26"/>
      <c r="L66" s="26"/>
      <c r="M66" s="26"/>
      <c r="N66" s="26"/>
      <c r="O66" s="26"/>
      <c r="P66" s="54"/>
      <c r="Q66" s="26"/>
      <c r="R66" s="23"/>
    </row>
    <row r="67" spans="2:18">
      <c r="B67" s="22"/>
      <c r="C67" s="26"/>
      <c r="D67" s="53"/>
      <c r="E67" s="26"/>
      <c r="F67" s="26"/>
      <c r="G67" s="26"/>
      <c r="H67" s="54"/>
      <c r="I67" s="26"/>
      <c r="J67" s="53"/>
      <c r="K67" s="26"/>
      <c r="L67" s="26"/>
      <c r="M67" s="26"/>
      <c r="N67" s="26"/>
      <c r="O67" s="26"/>
      <c r="P67" s="54"/>
      <c r="Q67" s="26"/>
      <c r="R67" s="23"/>
    </row>
    <row r="68" spans="2:18">
      <c r="B68" s="22"/>
      <c r="C68" s="26"/>
      <c r="D68" s="53"/>
      <c r="E68" s="26"/>
      <c r="F68" s="26"/>
      <c r="G68" s="26"/>
      <c r="H68" s="54"/>
      <c r="I68" s="26"/>
      <c r="J68" s="53"/>
      <c r="K68" s="26"/>
      <c r="L68" s="26"/>
      <c r="M68" s="26"/>
      <c r="N68" s="26"/>
      <c r="O68" s="26"/>
      <c r="P68" s="54"/>
      <c r="Q68" s="26"/>
      <c r="R68" s="23"/>
    </row>
    <row r="69" spans="2:18">
      <c r="B69" s="22"/>
      <c r="C69" s="26"/>
      <c r="D69" s="53"/>
      <c r="E69" s="26"/>
      <c r="F69" s="26"/>
      <c r="G69" s="26"/>
      <c r="H69" s="54"/>
      <c r="I69" s="26"/>
      <c r="J69" s="53"/>
      <c r="K69" s="26"/>
      <c r="L69" s="26"/>
      <c r="M69" s="26"/>
      <c r="N69" s="26"/>
      <c r="O69" s="26"/>
      <c r="P69" s="54"/>
      <c r="Q69" s="26"/>
      <c r="R69" s="23"/>
    </row>
    <row r="70" spans="2:18" s="1" customFormat="1" ht="15">
      <c r="B70" s="35"/>
      <c r="C70" s="36"/>
      <c r="D70" s="55" t="s">
        <v>48</v>
      </c>
      <c r="E70" s="56"/>
      <c r="F70" s="56"/>
      <c r="G70" s="57" t="s">
        <v>49</v>
      </c>
      <c r="H70" s="58"/>
      <c r="I70" s="36"/>
      <c r="J70" s="55" t="s">
        <v>48</v>
      </c>
      <c r="K70" s="56"/>
      <c r="L70" s="56"/>
      <c r="M70" s="56"/>
      <c r="N70" s="57" t="s">
        <v>49</v>
      </c>
      <c r="O70" s="56"/>
      <c r="P70" s="58"/>
      <c r="Q70" s="36"/>
      <c r="R70" s="37"/>
    </row>
    <row r="71" spans="2:18" s="1" customFormat="1" ht="14.45" customHeight="1"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1"/>
    </row>
    <row r="75" spans="2:18" s="1" customFormat="1" ht="6.95" customHeight="1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4"/>
    </row>
    <row r="76" spans="2:18" s="1" customFormat="1" ht="36.950000000000003" customHeight="1">
      <c r="B76" s="35"/>
      <c r="C76" s="185" t="s">
        <v>131</v>
      </c>
      <c r="D76" s="186"/>
      <c r="E76" s="186"/>
      <c r="F76" s="186"/>
      <c r="G76" s="186"/>
      <c r="H76" s="186"/>
      <c r="I76" s="186"/>
      <c r="J76" s="186"/>
      <c r="K76" s="186"/>
      <c r="L76" s="186"/>
      <c r="M76" s="186"/>
      <c r="N76" s="186"/>
      <c r="O76" s="186"/>
      <c r="P76" s="186"/>
      <c r="Q76" s="186"/>
      <c r="R76" s="37"/>
    </row>
    <row r="77" spans="2:18" s="1" customFormat="1" ht="6.95" customHeight="1"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7"/>
    </row>
    <row r="78" spans="2:18" s="1" customFormat="1" ht="30" customHeight="1">
      <c r="B78" s="35"/>
      <c r="C78" s="30" t="s">
        <v>17</v>
      </c>
      <c r="D78" s="36"/>
      <c r="E78" s="36"/>
      <c r="F78" s="259" t="str">
        <f>F6</f>
        <v>Základná škola Gorkého - Ulica Maxima Gorkého</v>
      </c>
      <c r="G78" s="260"/>
      <c r="H78" s="260"/>
      <c r="I78" s="260"/>
      <c r="J78" s="260"/>
      <c r="K78" s="260"/>
      <c r="L78" s="260"/>
      <c r="M78" s="260"/>
      <c r="N78" s="260"/>
      <c r="O78" s="260"/>
      <c r="P78" s="260"/>
      <c r="Q78" s="36"/>
      <c r="R78" s="37"/>
    </row>
    <row r="79" spans="2:18" s="1" customFormat="1" ht="36.950000000000003" customHeight="1">
      <c r="B79" s="35"/>
      <c r="C79" s="69" t="s">
        <v>163</v>
      </c>
      <c r="D79" s="36"/>
      <c r="E79" s="36"/>
      <c r="F79" s="205" t="str">
        <f>F7</f>
        <v>SO 02 - Športové ihriská</v>
      </c>
      <c r="G79" s="231"/>
      <c r="H79" s="231"/>
      <c r="I79" s="231"/>
      <c r="J79" s="231"/>
      <c r="K79" s="231"/>
      <c r="L79" s="231"/>
      <c r="M79" s="231"/>
      <c r="N79" s="231"/>
      <c r="O79" s="231"/>
      <c r="P79" s="231"/>
      <c r="Q79" s="36"/>
      <c r="R79" s="37"/>
    </row>
    <row r="80" spans="2:18" s="1" customFormat="1" ht="6.95" customHeight="1">
      <c r="B80" s="35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7"/>
    </row>
    <row r="81" spans="2:47" s="1" customFormat="1" ht="18" customHeight="1">
      <c r="B81" s="35"/>
      <c r="C81" s="30" t="s">
        <v>21</v>
      </c>
      <c r="D81" s="36"/>
      <c r="E81" s="36"/>
      <c r="F81" s="28" t="str">
        <f>F9</f>
        <v xml:space="preserve"> </v>
      </c>
      <c r="G81" s="36"/>
      <c r="H81" s="36"/>
      <c r="I81" s="36"/>
      <c r="J81" s="36"/>
      <c r="K81" s="30" t="s">
        <v>23</v>
      </c>
      <c r="L81" s="36"/>
      <c r="M81" s="233" t="str">
        <f>IF(O9="","",O9)</f>
        <v/>
      </c>
      <c r="N81" s="233"/>
      <c r="O81" s="233"/>
      <c r="P81" s="233"/>
      <c r="Q81" s="36"/>
      <c r="R81" s="37"/>
    </row>
    <row r="82" spans="2:47" s="1" customFormat="1" ht="6.95" customHeight="1">
      <c r="B82" s="35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7"/>
    </row>
    <row r="83" spans="2:47" s="1" customFormat="1" ht="15">
      <c r="B83" s="35"/>
      <c r="C83" s="30" t="s">
        <v>24</v>
      </c>
      <c r="D83" s="36"/>
      <c r="E83" s="36"/>
      <c r="F83" s="28" t="str">
        <f>E12</f>
        <v xml:space="preserve"> </v>
      </c>
      <c r="G83" s="36"/>
      <c r="H83" s="36"/>
      <c r="I83" s="36"/>
      <c r="J83" s="36"/>
      <c r="K83" s="30" t="s">
        <v>28</v>
      </c>
      <c r="L83" s="36"/>
      <c r="M83" s="189" t="str">
        <f>E18</f>
        <v xml:space="preserve"> </v>
      </c>
      <c r="N83" s="189"/>
      <c r="O83" s="189"/>
      <c r="P83" s="189"/>
      <c r="Q83" s="189"/>
      <c r="R83" s="37"/>
    </row>
    <row r="84" spans="2:47" s="1" customFormat="1" ht="14.45" customHeight="1">
      <c r="B84" s="35"/>
      <c r="C84" s="30" t="s">
        <v>27</v>
      </c>
      <c r="D84" s="36"/>
      <c r="E84" s="36"/>
      <c r="F84" s="28" t="str">
        <f>IF(E15="","",E15)</f>
        <v/>
      </c>
      <c r="G84" s="36"/>
      <c r="H84" s="36"/>
      <c r="I84" s="36"/>
      <c r="J84" s="36"/>
      <c r="K84" s="30" t="s">
        <v>31</v>
      </c>
      <c r="L84" s="36"/>
      <c r="M84" s="189" t="str">
        <f>E21</f>
        <v xml:space="preserve"> </v>
      </c>
      <c r="N84" s="189"/>
      <c r="O84" s="189"/>
      <c r="P84" s="189"/>
      <c r="Q84" s="189"/>
      <c r="R84" s="37"/>
    </row>
    <row r="85" spans="2:47" s="1" customFormat="1" ht="10.35" customHeight="1">
      <c r="B85" s="35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7"/>
    </row>
    <row r="86" spans="2:47" s="1" customFormat="1" ht="29.25" customHeight="1">
      <c r="B86" s="35"/>
      <c r="C86" s="240" t="s">
        <v>132</v>
      </c>
      <c r="D86" s="241"/>
      <c r="E86" s="241"/>
      <c r="F86" s="241"/>
      <c r="G86" s="241"/>
      <c r="H86" s="120"/>
      <c r="I86" s="120"/>
      <c r="J86" s="120"/>
      <c r="K86" s="120"/>
      <c r="L86" s="120"/>
      <c r="M86" s="120"/>
      <c r="N86" s="240" t="s">
        <v>133</v>
      </c>
      <c r="O86" s="241"/>
      <c r="P86" s="241"/>
      <c r="Q86" s="241"/>
      <c r="R86" s="37"/>
    </row>
    <row r="87" spans="2:47" s="1" customFormat="1" ht="10.35" customHeight="1">
      <c r="B87" s="35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7"/>
    </row>
    <row r="88" spans="2:47" s="1" customFormat="1" ht="29.25" customHeight="1">
      <c r="B88" s="35"/>
      <c r="C88" s="128" t="s">
        <v>134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220">
        <f>N124</f>
        <v>0</v>
      </c>
      <c r="O88" s="242"/>
      <c r="P88" s="242"/>
      <c r="Q88" s="242"/>
      <c r="R88" s="37"/>
      <c r="AU88" s="18" t="s">
        <v>135</v>
      </c>
    </row>
    <row r="89" spans="2:47" s="7" customFormat="1" ht="24.95" customHeight="1">
      <c r="B89" s="129"/>
      <c r="C89" s="130"/>
      <c r="D89" s="131" t="s">
        <v>165</v>
      </c>
      <c r="E89" s="130"/>
      <c r="F89" s="130"/>
      <c r="G89" s="130"/>
      <c r="H89" s="130"/>
      <c r="I89" s="130"/>
      <c r="J89" s="130"/>
      <c r="K89" s="130"/>
      <c r="L89" s="130"/>
      <c r="M89" s="130"/>
      <c r="N89" s="261">
        <f>N125</f>
        <v>0</v>
      </c>
      <c r="O89" s="244"/>
      <c r="P89" s="244"/>
      <c r="Q89" s="244"/>
      <c r="R89" s="132"/>
    </row>
    <row r="90" spans="2:47" s="9" customFormat="1" ht="19.899999999999999" customHeight="1">
      <c r="B90" s="162"/>
      <c r="C90" s="98"/>
      <c r="D90" s="109" t="s">
        <v>166</v>
      </c>
      <c r="E90" s="98"/>
      <c r="F90" s="98"/>
      <c r="G90" s="98"/>
      <c r="H90" s="98"/>
      <c r="I90" s="98"/>
      <c r="J90" s="98"/>
      <c r="K90" s="98"/>
      <c r="L90" s="98"/>
      <c r="M90" s="98"/>
      <c r="N90" s="222">
        <f>N126</f>
        <v>0</v>
      </c>
      <c r="O90" s="223"/>
      <c r="P90" s="223"/>
      <c r="Q90" s="223"/>
      <c r="R90" s="163"/>
    </row>
    <row r="91" spans="2:47" s="9" customFormat="1" ht="19.899999999999999" customHeight="1">
      <c r="B91" s="162"/>
      <c r="C91" s="98"/>
      <c r="D91" s="109" t="s">
        <v>247</v>
      </c>
      <c r="E91" s="98"/>
      <c r="F91" s="98"/>
      <c r="G91" s="98"/>
      <c r="H91" s="98"/>
      <c r="I91" s="98"/>
      <c r="J91" s="98"/>
      <c r="K91" s="98"/>
      <c r="L91" s="98"/>
      <c r="M91" s="98"/>
      <c r="N91" s="222">
        <f>N132</f>
        <v>0</v>
      </c>
      <c r="O91" s="223"/>
      <c r="P91" s="223"/>
      <c r="Q91" s="223"/>
      <c r="R91" s="163"/>
    </row>
    <row r="92" spans="2:47" s="9" customFormat="1" ht="19.899999999999999" customHeight="1">
      <c r="B92" s="162"/>
      <c r="C92" s="98"/>
      <c r="D92" s="109" t="s">
        <v>248</v>
      </c>
      <c r="E92" s="98"/>
      <c r="F92" s="98"/>
      <c r="G92" s="98"/>
      <c r="H92" s="98"/>
      <c r="I92" s="98"/>
      <c r="J92" s="98"/>
      <c r="K92" s="98"/>
      <c r="L92" s="98"/>
      <c r="M92" s="98"/>
      <c r="N92" s="222">
        <f>N136</f>
        <v>0</v>
      </c>
      <c r="O92" s="223"/>
      <c r="P92" s="223"/>
      <c r="Q92" s="223"/>
      <c r="R92" s="163"/>
    </row>
    <row r="93" spans="2:47" s="9" customFormat="1" ht="19.899999999999999" customHeight="1">
      <c r="B93" s="162"/>
      <c r="C93" s="98"/>
      <c r="D93" s="109" t="s">
        <v>249</v>
      </c>
      <c r="E93" s="98"/>
      <c r="F93" s="98"/>
      <c r="G93" s="98"/>
      <c r="H93" s="98"/>
      <c r="I93" s="98"/>
      <c r="J93" s="98"/>
      <c r="K93" s="98"/>
      <c r="L93" s="98"/>
      <c r="M93" s="98"/>
      <c r="N93" s="222">
        <f>N146</f>
        <v>0</v>
      </c>
      <c r="O93" s="223"/>
      <c r="P93" s="223"/>
      <c r="Q93" s="223"/>
      <c r="R93" s="163"/>
    </row>
    <row r="94" spans="2:47" s="9" customFormat="1" ht="19.899999999999999" customHeight="1">
      <c r="B94" s="162"/>
      <c r="C94" s="98"/>
      <c r="D94" s="109" t="s">
        <v>250</v>
      </c>
      <c r="E94" s="98"/>
      <c r="F94" s="98"/>
      <c r="G94" s="98"/>
      <c r="H94" s="98"/>
      <c r="I94" s="98"/>
      <c r="J94" s="98"/>
      <c r="K94" s="98"/>
      <c r="L94" s="98"/>
      <c r="M94" s="98"/>
      <c r="N94" s="222">
        <f>N165</f>
        <v>0</v>
      </c>
      <c r="O94" s="223"/>
      <c r="P94" s="223"/>
      <c r="Q94" s="223"/>
      <c r="R94" s="163"/>
    </row>
    <row r="95" spans="2:47" s="7" customFormat="1" ht="24.95" customHeight="1">
      <c r="B95" s="129"/>
      <c r="C95" s="130"/>
      <c r="D95" s="131" t="s">
        <v>168</v>
      </c>
      <c r="E95" s="130"/>
      <c r="F95" s="130"/>
      <c r="G95" s="130"/>
      <c r="H95" s="130"/>
      <c r="I95" s="130"/>
      <c r="J95" s="130"/>
      <c r="K95" s="130"/>
      <c r="L95" s="130"/>
      <c r="M95" s="130"/>
      <c r="N95" s="261">
        <f>N167</f>
        <v>0</v>
      </c>
      <c r="O95" s="244"/>
      <c r="P95" s="244"/>
      <c r="Q95" s="244"/>
      <c r="R95" s="132"/>
    </row>
    <row r="96" spans="2:47" s="9" customFormat="1" ht="19.899999999999999" customHeight="1">
      <c r="B96" s="162"/>
      <c r="C96" s="98"/>
      <c r="D96" s="109" t="s">
        <v>169</v>
      </c>
      <c r="E96" s="98"/>
      <c r="F96" s="98"/>
      <c r="G96" s="98"/>
      <c r="H96" s="98"/>
      <c r="I96" s="98"/>
      <c r="J96" s="98"/>
      <c r="K96" s="98"/>
      <c r="L96" s="98"/>
      <c r="M96" s="98"/>
      <c r="N96" s="222">
        <f>N168</f>
        <v>0</v>
      </c>
      <c r="O96" s="223"/>
      <c r="P96" s="223"/>
      <c r="Q96" s="223"/>
      <c r="R96" s="163"/>
    </row>
    <row r="97" spans="2:65" s="7" customFormat="1" ht="21.75" customHeight="1">
      <c r="B97" s="129"/>
      <c r="C97" s="130"/>
      <c r="D97" s="131" t="s">
        <v>136</v>
      </c>
      <c r="E97" s="130"/>
      <c r="F97" s="130"/>
      <c r="G97" s="130"/>
      <c r="H97" s="130"/>
      <c r="I97" s="130"/>
      <c r="J97" s="130"/>
      <c r="K97" s="130"/>
      <c r="L97" s="130"/>
      <c r="M97" s="130"/>
      <c r="N97" s="243">
        <f>N171</f>
        <v>0</v>
      </c>
      <c r="O97" s="244"/>
      <c r="P97" s="244"/>
      <c r="Q97" s="244"/>
      <c r="R97" s="132"/>
    </row>
    <row r="98" spans="2:65" s="1" customFormat="1" ht="21.75" customHeight="1">
      <c r="B98" s="35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7"/>
    </row>
    <row r="99" spans="2:65" s="1" customFormat="1" ht="29.25" customHeight="1">
      <c r="B99" s="35"/>
      <c r="C99" s="128" t="s">
        <v>137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242">
        <f>ROUND(N100+N101+N102+N103+N104+N105,2)</f>
        <v>0</v>
      </c>
      <c r="O99" s="245"/>
      <c r="P99" s="245"/>
      <c r="Q99" s="245"/>
      <c r="R99" s="37"/>
      <c r="T99" s="133"/>
      <c r="U99" s="134" t="s">
        <v>36</v>
      </c>
    </row>
    <row r="100" spans="2:65" s="1" customFormat="1" ht="18" customHeight="1">
      <c r="B100" s="135"/>
      <c r="C100" s="136"/>
      <c r="D100" s="229" t="s">
        <v>138</v>
      </c>
      <c r="E100" s="246"/>
      <c r="F100" s="246"/>
      <c r="G100" s="246"/>
      <c r="H100" s="246"/>
      <c r="I100" s="136"/>
      <c r="J100" s="136"/>
      <c r="K100" s="136"/>
      <c r="L100" s="136"/>
      <c r="M100" s="136"/>
      <c r="N100" s="228">
        <f>ROUND(N88*T100,2)</f>
        <v>0</v>
      </c>
      <c r="O100" s="247"/>
      <c r="P100" s="247"/>
      <c r="Q100" s="247"/>
      <c r="R100" s="138"/>
      <c r="S100" s="136"/>
      <c r="T100" s="139"/>
      <c r="U100" s="140" t="s">
        <v>39</v>
      </c>
      <c r="V100" s="141"/>
      <c r="W100" s="141"/>
      <c r="X100" s="141"/>
      <c r="Y100" s="141"/>
      <c r="Z100" s="141"/>
      <c r="AA100" s="141"/>
      <c r="AB100" s="141"/>
      <c r="AC100" s="141"/>
      <c r="AD100" s="141"/>
      <c r="AE100" s="141"/>
      <c r="AF100" s="141"/>
      <c r="AG100" s="141"/>
      <c r="AH100" s="141"/>
      <c r="AI100" s="141"/>
      <c r="AJ100" s="141"/>
      <c r="AK100" s="141"/>
      <c r="AL100" s="141"/>
      <c r="AM100" s="141"/>
      <c r="AN100" s="141"/>
      <c r="AO100" s="141"/>
      <c r="AP100" s="141"/>
      <c r="AQ100" s="141"/>
      <c r="AR100" s="141"/>
      <c r="AS100" s="141"/>
      <c r="AT100" s="141"/>
      <c r="AU100" s="141"/>
      <c r="AV100" s="141"/>
      <c r="AW100" s="141"/>
      <c r="AX100" s="141"/>
      <c r="AY100" s="142" t="s">
        <v>139</v>
      </c>
      <c r="AZ100" s="141"/>
      <c r="BA100" s="141"/>
      <c r="BB100" s="141"/>
      <c r="BC100" s="141"/>
      <c r="BD100" s="141"/>
      <c r="BE100" s="143">
        <f t="shared" ref="BE100:BE105" si="0">IF(U100="základná",N100,0)</f>
        <v>0</v>
      </c>
      <c r="BF100" s="143">
        <f t="shared" ref="BF100:BF105" si="1">IF(U100="znížená",N100,0)</f>
        <v>0</v>
      </c>
      <c r="BG100" s="143">
        <f t="shared" ref="BG100:BG105" si="2">IF(U100="zákl. prenesená",N100,0)</f>
        <v>0</v>
      </c>
      <c r="BH100" s="143">
        <f t="shared" ref="BH100:BH105" si="3">IF(U100="zníž. prenesená",N100,0)</f>
        <v>0</v>
      </c>
      <c r="BI100" s="143">
        <f t="shared" ref="BI100:BI105" si="4">IF(U100="nulová",N100,0)</f>
        <v>0</v>
      </c>
      <c r="BJ100" s="142" t="s">
        <v>88</v>
      </c>
      <c r="BK100" s="141"/>
      <c r="BL100" s="141"/>
      <c r="BM100" s="141"/>
    </row>
    <row r="101" spans="2:65" s="1" customFormat="1" ht="18" customHeight="1">
      <c r="B101" s="135"/>
      <c r="C101" s="136"/>
      <c r="D101" s="229" t="s">
        <v>140</v>
      </c>
      <c r="E101" s="246"/>
      <c r="F101" s="246"/>
      <c r="G101" s="246"/>
      <c r="H101" s="246"/>
      <c r="I101" s="136"/>
      <c r="J101" s="136"/>
      <c r="K101" s="136"/>
      <c r="L101" s="136"/>
      <c r="M101" s="136"/>
      <c r="N101" s="228">
        <f>ROUND(N88*T101,2)</f>
        <v>0</v>
      </c>
      <c r="O101" s="247"/>
      <c r="P101" s="247"/>
      <c r="Q101" s="247"/>
      <c r="R101" s="138"/>
      <c r="S101" s="136"/>
      <c r="T101" s="139"/>
      <c r="U101" s="140" t="s">
        <v>39</v>
      </c>
      <c r="V101" s="141"/>
      <c r="W101" s="141"/>
      <c r="X101" s="141"/>
      <c r="Y101" s="141"/>
      <c r="Z101" s="141"/>
      <c r="AA101" s="141"/>
      <c r="AB101" s="141"/>
      <c r="AC101" s="141"/>
      <c r="AD101" s="141"/>
      <c r="AE101" s="141"/>
      <c r="AF101" s="141"/>
      <c r="AG101" s="141"/>
      <c r="AH101" s="141"/>
      <c r="AI101" s="141"/>
      <c r="AJ101" s="141"/>
      <c r="AK101" s="141"/>
      <c r="AL101" s="141"/>
      <c r="AM101" s="141"/>
      <c r="AN101" s="141"/>
      <c r="AO101" s="141"/>
      <c r="AP101" s="141"/>
      <c r="AQ101" s="141"/>
      <c r="AR101" s="141"/>
      <c r="AS101" s="141"/>
      <c r="AT101" s="141"/>
      <c r="AU101" s="141"/>
      <c r="AV101" s="141"/>
      <c r="AW101" s="141"/>
      <c r="AX101" s="141"/>
      <c r="AY101" s="142" t="s">
        <v>139</v>
      </c>
      <c r="AZ101" s="141"/>
      <c r="BA101" s="141"/>
      <c r="BB101" s="141"/>
      <c r="BC101" s="141"/>
      <c r="BD101" s="141"/>
      <c r="BE101" s="143">
        <f t="shared" si="0"/>
        <v>0</v>
      </c>
      <c r="BF101" s="143">
        <f t="shared" si="1"/>
        <v>0</v>
      </c>
      <c r="BG101" s="143">
        <f t="shared" si="2"/>
        <v>0</v>
      </c>
      <c r="BH101" s="143">
        <f t="shared" si="3"/>
        <v>0</v>
      </c>
      <c r="BI101" s="143">
        <f t="shared" si="4"/>
        <v>0</v>
      </c>
      <c r="BJ101" s="142" t="s">
        <v>88</v>
      </c>
      <c r="BK101" s="141"/>
      <c r="BL101" s="141"/>
      <c r="BM101" s="141"/>
    </row>
    <row r="102" spans="2:65" s="1" customFormat="1" ht="18" customHeight="1">
      <c r="B102" s="135"/>
      <c r="C102" s="136"/>
      <c r="D102" s="229" t="s">
        <v>141</v>
      </c>
      <c r="E102" s="246"/>
      <c r="F102" s="246"/>
      <c r="G102" s="246"/>
      <c r="H102" s="246"/>
      <c r="I102" s="136"/>
      <c r="J102" s="136"/>
      <c r="K102" s="136"/>
      <c r="L102" s="136"/>
      <c r="M102" s="136"/>
      <c r="N102" s="228">
        <f>ROUND(N88*T102,2)</f>
        <v>0</v>
      </c>
      <c r="O102" s="247"/>
      <c r="P102" s="247"/>
      <c r="Q102" s="247"/>
      <c r="R102" s="138"/>
      <c r="S102" s="136"/>
      <c r="T102" s="139"/>
      <c r="U102" s="140" t="s">
        <v>39</v>
      </c>
      <c r="V102" s="141"/>
      <c r="W102" s="141"/>
      <c r="X102" s="141"/>
      <c r="Y102" s="141"/>
      <c r="Z102" s="141"/>
      <c r="AA102" s="141"/>
      <c r="AB102" s="141"/>
      <c r="AC102" s="141"/>
      <c r="AD102" s="141"/>
      <c r="AE102" s="141"/>
      <c r="AF102" s="141"/>
      <c r="AG102" s="141"/>
      <c r="AH102" s="141"/>
      <c r="AI102" s="141"/>
      <c r="AJ102" s="141"/>
      <c r="AK102" s="141"/>
      <c r="AL102" s="141"/>
      <c r="AM102" s="141"/>
      <c r="AN102" s="141"/>
      <c r="AO102" s="141"/>
      <c r="AP102" s="141"/>
      <c r="AQ102" s="141"/>
      <c r="AR102" s="141"/>
      <c r="AS102" s="141"/>
      <c r="AT102" s="141"/>
      <c r="AU102" s="141"/>
      <c r="AV102" s="141"/>
      <c r="AW102" s="141"/>
      <c r="AX102" s="141"/>
      <c r="AY102" s="142" t="s">
        <v>139</v>
      </c>
      <c r="AZ102" s="141"/>
      <c r="BA102" s="141"/>
      <c r="BB102" s="141"/>
      <c r="BC102" s="141"/>
      <c r="BD102" s="141"/>
      <c r="BE102" s="143">
        <f t="shared" si="0"/>
        <v>0</v>
      </c>
      <c r="BF102" s="143">
        <f t="shared" si="1"/>
        <v>0</v>
      </c>
      <c r="BG102" s="143">
        <f t="shared" si="2"/>
        <v>0</v>
      </c>
      <c r="BH102" s="143">
        <f t="shared" si="3"/>
        <v>0</v>
      </c>
      <c r="BI102" s="143">
        <f t="shared" si="4"/>
        <v>0</v>
      </c>
      <c r="BJ102" s="142" t="s">
        <v>88</v>
      </c>
      <c r="BK102" s="141"/>
      <c r="BL102" s="141"/>
      <c r="BM102" s="141"/>
    </row>
    <row r="103" spans="2:65" s="1" customFormat="1" ht="18" customHeight="1">
      <c r="B103" s="135"/>
      <c r="C103" s="136"/>
      <c r="D103" s="229" t="s">
        <v>142</v>
      </c>
      <c r="E103" s="246"/>
      <c r="F103" s="246"/>
      <c r="G103" s="246"/>
      <c r="H103" s="246"/>
      <c r="I103" s="136"/>
      <c r="J103" s="136"/>
      <c r="K103" s="136"/>
      <c r="L103" s="136"/>
      <c r="M103" s="136"/>
      <c r="N103" s="228">
        <f>ROUND(N88*T103,2)</f>
        <v>0</v>
      </c>
      <c r="O103" s="247"/>
      <c r="P103" s="247"/>
      <c r="Q103" s="247"/>
      <c r="R103" s="138"/>
      <c r="S103" s="136"/>
      <c r="T103" s="139"/>
      <c r="U103" s="140" t="s">
        <v>39</v>
      </c>
      <c r="V103" s="141"/>
      <c r="W103" s="141"/>
      <c r="X103" s="141"/>
      <c r="Y103" s="141"/>
      <c r="Z103" s="141"/>
      <c r="AA103" s="141"/>
      <c r="AB103" s="141"/>
      <c r="AC103" s="141"/>
      <c r="AD103" s="141"/>
      <c r="AE103" s="141"/>
      <c r="AF103" s="141"/>
      <c r="AG103" s="141"/>
      <c r="AH103" s="141"/>
      <c r="AI103" s="141"/>
      <c r="AJ103" s="141"/>
      <c r="AK103" s="141"/>
      <c r="AL103" s="141"/>
      <c r="AM103" s="141"/>
      <c r="AN103" s="141"/>
      <c r="AO103" s="141"/>
      <c r="AP103" s="141"/>
      <c r="AQ103" s="141"/>
      <c r="AR103" s="141"/>
      <c r="AS103" s="141"/>
      <c r="AT103" s="141"/>
      <c r="AU103" s="141"/>
      <c r="AV103" s="141"/>
      <c r="AW103" s="141"/>
      <c r="AX103" s="141"/>
      <c r="AY103" s="142" t="s">
        <v>139</v>
      </c>
      <c r="AZ103" s="141"/>
      <c r="BA103" s="141"/>
      <c r="BB103" s="141"/>
      <c r="BC103" s="141"/>
      <c r="BD103" s="141"/>
      <c r="BE103" s="143">
        <f t="shared" si="0"/>
        <v>0</v>
      </c>
      <c r="BF103" s="143">
        <f t="shared" si="1"/>
        <v>0</v>
      </c>
      <c r="BG103" s="143">
        <f t="shared" si="2"/>
        <v>0</v>
      </c>
      <c r="BH103" s="143">
        <f t="shared" si="3"/>
        <v>0</v>
      </c>
      <c r="BI103" s="143">
        <f t="shared" si="4"/>
        <v>0</v>
      </c>
      <c r="BJ103" s="142" t="s">
        <v>88</v>
      </c>
      <c r="BK103" s="141"/>
      <c r="BL103" s="141"/>
      <c r="BM103" s="141"/>
    </row>
    <row r="104" spans="2:65" s="1" customFormat="1" ht="18" customHeight="1">
      <c r="B104" s="135"/>
      <c r="C104" s="136"/>
      <c r="D104" s="229" t="s">
        <v>143</v>
      </c>
      <c r="E104" s="246"/>
      <c r="F104" s="246"/>
      <c r="G104" s="246"/>
      <c r="H104" s="246"/>
      <c r="I104" s="136"/>
      <c r="J104" s="136"/>
      <c r="K104" s="136"/>
      <c r="L104" s="136"/>
      <c r="M104" s="136"/>
      <c r="N104" s="228">
        <f>ROUND(N88*T104,2)</f>
        <v>0</v>
      </c>
      <c r="O104" s="247"/>
      <c r="P104" s="247"/>
      <c r="Q104" s="247"/>
      <c r="R104" s="138"/>
      <c r="S104" s="136"/>
      <c r="T104" s="139"/>
      <c r="U104" s="140" t="s">
        <v>39</v>
      </c>
      <c r="V104" s="141"/>
      <c r="W104" s="141"/>
      <c r="X104" s="141"/>
      <c r="Y104" s="141"/>
      <c r="Z104" s="141"/>
      <c r="AA104" s="141"/>
      <c r="AB104" s="141"/>
      <c r="AC104" s="141"/>
      <c r="AD104" s="141"/>
      <c r="AE104" s="141"/>
      <c r="AF104" s="141"/>
      <c r="AG104" s="141"/>
      <c r="AH104" s="141"/>
      <c r="AI104" s="141"/>
      <c r="AJ104" s="141"/>
      <c r="AK104" s="141"/>
      <c r="AL104" s="141"/>
      <c r="AM104" s="141"/>
      <c r="AN104" s="141"/>
      <c r="AO104" s="141"/>
      <c r="AP104" s="141"/>
      <c r="AQ104" s="141"/>
      <c r="AR104" s="141"/>
      <c r="AS104" s="141"/>
      <c r="AT104" s="141"/>
      <c r="AU104" s="141"/>
      <c r="AV104" s="141"/>
      <c r="AW104" s="141"/>
      <c r="AX104" s="141"/>
      <c r="AY104" s="142" t="s">
        <v>139</v>
      </c>
      <c r="AZ104" s="141"/>
      <c r="BA104" s="141"/>
      <c r="BB104" s="141"/>
      <c r="BC104" s="141"/>
      <c r="BD104" s="141"/>
      <c r="BE104" s="143">
        <f t="shared" si="0"/>
        <v>0</v>
      </c>
      <c r="BF104" s="143">
        <f t="shared" si="1"/>
        <v>0</v>
      </c>
      <c r="BG104" s="143">
        <f t="shared" si="2"/>
        <v>0</v>
      </c>
      <c r="BH104" s="143">
        <f t="shared" si="3"/>
        <v>0</v>
      </c>
      <c r="BI104" s="143">
        <f t="shared" si="4"/>
        <v>0</v>
      </c>
      <c r="BJ104" s="142" t="s">
        <v>88</v>
      </c>
      <c r="BK104" s="141"/>
      <c r="BL104" s="141"/>
      <c r="BM104" s="141"/>
    </row>
    <row r="105" spans="2:65" s="1" customFormat="1" ht="18" customHeight="1">
      <c r="B105" s="135"/>
      <c r="C105" s="136"/>
      <c r="D105" s="137" t="s">
        <v>144</v>
      </c>
      <c r="E105" s="136"/>
      <c r="F105" s="136"/>
      <c r="G105" s="136"/>
      <c r="H105" s="136"/>
      <c r="I105" s="136"/>
      <c r="J105" s="136"/>
      <c r="K105" s="136"/>
      <c r="L105" s="136"/>
      <c r="M105" s="136"/>
      <c r="N105" s="228">
        <f>ROUND(N88*T105,2)</f>
        <v>0</v>
      </c>
      <c r="O105" s="247"/>
      <c r="P105" s="247"/>
      <c r="Q105" s="247"/>
      <c r="R105" s="138"/>
      <c r="S105" s="136"/>
      <c r="T105" s="144"/>
      <c r="U105" s="145" t="s">
        <v>39</v>
      </c>
      <c r="V105" s="141"/>
      <c r="W105" s="141"/>
      <c r="X105" s="141"/>
      <c r="Y105" s="141"/>
      <c r="Z105" s="141"/>
      <c r="AA105" s="141"/>
      <c r="AB105" s="141"/>
      <c r="AC105" s="141"/>
      <c r="AD105" s="141"/>
      <c r="AE105" s="141"/>
      <c r="AF105" s="141"/>
      <c r="AG105" s="141"/>
      <c r="AH105" s="141"/>
      <c r="AI105" s="141"/>
      <c r="AJ105" s="141"/>
      <c r="AK105" s="141"/>
      <c r="AL105" s="141"/>
      <c r="AM105" s="141"/>
      <c r="AN105" s="141"/>
      <c r="AO105" s="141"/>
      <c r="AP105" s="141"/>
      <c r="AQ105" s="141"/>
      <c r="AR105" s="141"/>
      <c r="AS105" s="141"/>
      <c r="AT105" s="141"/>
      <c r="AU105" s="141"/>
      <c r="AV105" s="141"/>
      <c r="AW105" s="141"/>
      <c r="AX105" s="141"/>
      <c r="AY105" s="142" t="s">
        <v>145</v>
      </c>
      <c r="AZ105" s="141"/>
      <c r="BA105" s="141"/>
      <c r="BB105" s="141"/>
      <c r="BC105" s="141"/>
      <c r="BD105" s="141"/>
      <c r="BE105" s="143">
        <f t="shared" si="0"/>
        <v>0</v>
      </c>
      <c r="BF105" s="143">
        <f t="shared" si="1"/>
        <v>0</v>
      </c>
      <c r="BG105" s="143">
        <f t="shared" si="2"/>
        <v>0</v>
      </c>
      <c r="BH105" s="143">
        <f t="shared" si="3"/>
        <v>0</v>
      </c>
      <c r="BI105" s="143">
        <f t="shared" si="4"/>
        <v>0</v>
      </c>
      <c r="BJ105" s="142" t="s">
        <v>88</v>
      </c>
      <c r="BK105" s="141"/>
      <c r="BL105" s="141"/>
      <c r="BM105" s="141"/>
    </row>
    <row r="106" spans="2:65" s="1" customFormat="1">
      <c r="B106" s="35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7"/>
    </row>
    <row r="107" spans="2:65" s="1" customFormat="1" ht="29.25" customHeight="1">
      <c r="B107" s="35"/>
      <c r="C107" s="119" t="s">
        <v>123</v>
      </c>
      <c r="D107" s="120"/>
      <c r="E107" s="120"/>
      <c r="F107" s="120"/>
      <c r="G107" s="120"/>
      <c r="H107" s="120"/>
      <c r="I107" s="120"/>
      <c r="J107" s="120"/>
      <c r="K107" s="120"/>
      <c r="L107" s="225">
        <f>ROUND(SUM(N88+N99),2)</f>
        <v>0</v>
      </c>
      <c r="M107" s="225"/>
      <c r="N107" s="225"/>
      <c r="O107" s="225"/>
      <c r="P107" s="225"/>
      <c r="Q107" s="225"/>
      <c r="R107" s="37"/>
    </row>
    <row r="108" spans="2:65" s="1" customFormat="1" ht="6.95" customHeight="1">
      <c r="B108" s="59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1"/>
    </row>
    <row r="112" spans="2:65" s="1" customFormat="1" ht="6.95" customHeight="1">
      <c r="B112" s="62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4"/>
    </row>
    <row r="113" spans="2:65" s="1" customFormat="1" ht="36.950000000000003" customHeight="1">
      <c r="B113" s="35"/>
      <c r="C113" s="185" t="s">
        <v>146</v>
      </c>
      <c r="D113" s="231"/>
      <c r="E113" s="231"/>
      <c r="F113" s="231"/>
      <c r="G113" s="231"/>
      <c r="H113" s="231"/>
      <c r="I113" s="231"/>
      <c r="J113" s="231"/>
      <c r="K113" s="231"/>
      <c r="L113" s="231"/>
      <c r="M113" s="231"/>
      <c r="N113" s="231"/>
      <c r="O113" s="231"/>
      <c r="P113" s="231"/>
      <c r="Q113" s="231"/>
      <c r="R113" s="37"/>
    </row>
    <row r="114" spans="2:65" s="1" customFormat="1" ht="6.95" customHeight="1">
      <c r="B114" s="35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7"/>
    </row>
    <row r="115" spans="2:65" s="1" customFormat="1" ht="30" customHeight="1">
      <c r="B115" s="35"/>
      <c r="C115" s="30" t="s">
        <v>17</v>
      </c>
      <c r="D115" s="36"/>
      <c r="E115" s="36"/>
      <c r="F115" s="259" t="str">
        <f>F6</f>
        <v>Základná škola Gorkého - Ulica Maxima Gorkého</v>
      </c>
      <c r="G115" s="260"/>
      <c r="H115" s="260"/>
      <c r="I115" s="260"/>
      <c r="J115" s="260"/>
      <c r="K115" s="260"/>
      <c r="L115" s="260"/>
      <c r="M115" s="260"/>
      <c r="N115" s="260"/>
      <c r="O115" s="260"/>
      <c r="P115" s="260"/>
      <c r="Q115" s="36"/>
      <c r="R115" s="37"/>
    </row>
    <row r="116" spans="2:65" s="1" customFormat="1" ht="36.950000000000003" customHeight="1">
      <c r="B116" s="35"/>
      <c r="C116" s="69" t="s">
        <v>163</v>
      </c>
      <c r="D116" s="36"/>
      <c r="E116" s="36"/>
      <c r="F116" s="205" t="str">
        <f>F7</f>
        <v>SO 02 - Športové ihriská</v>
      </c>
      <c r="G116" s="231"/>
      <c r="H116" s="231"/>
      <c r="I116" s="231"/>
      <c r="J116" s="231"/>
      <c r="K116" s="231"/>
      <c r="L116" s="231"/>
      <c r="M116" s="231"/>
      <c r="N116" s="231"/>
      <c r="O116" s="231"/>
      <c r="P116" s="231"/>
      <c r="Q116" s="36"/>
      <c r="R116" s="37"/>
    </row>
    <row r="117" spans="2:65" s="1" customFormat="1" ht="6.95" customHeight="1">
      <c r="B117" s="35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7"/>
    </row>
    <row r="118" spans="2:65" s="1" customFormat="1" ht="18" customHeight="1">
      <c r="B118" s="35"/>
      <c r="C118" s="30" t="s">
        <v>21</v>
      </c>
      <c r="D118" s="36"/>
      <c r="E118" s="36"/>
      <c r="F118" s="28" t="str">
        <f>F9</f>
        <v xml:space="preserve"> </v>
      </c>
      <c r="G118" s="36"/>
      <c r="H118" s="36"/>
      <c r="I118" s="36"/>
      <c r="J118" s="36"/>
      <c r="K118" s="30" t="s">
        <v>23</v>
      </c>
      <c r="L118" s="36"/>
      <c r="M118" s="233" t="str">
        <f>IF(O9="","",O9)</f>
        <v/>
      </c>
      <c r="N118" s="233"/>
      <c r="O118" s="233"/>
      <c r="P118" s="233"/>
      <c r="Q118" s="36"/>
      <c r="R118" s="37"/>
    </row>
    <row r="119" spans="2:65" s="1" customFormat="1" ht="6.95" customHeight="1">
      <c r="B119" s="35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7"/>
    </row>
    <row r="120" spans="2:65" s="1" customFormat="1" ht="15">
      <c r="B120" s="35"/>
      <c r="C120" s="30" t="s">
        <v>24</v>
      </c>
      <c r="D120" s="36"/>
      <c r="E120" s="36"/>
      <c r="F120" s="28" t="str">
        <f>E12</f>
        <v xml:space="preserve"> </v>
      </c>
      <c r="G120" s="36"/>
      <c r="H120" s="36"/>
      <c r="I120" s="36"/>
      <c r="J120" s="36"/>
      <c r="K120" s="30" t="s">
        <v>28</v>
      </c>
      <c r="L120" s="36"/>
      <c r="M120" s="189" t="str">
        <f>E18</f>
        <v xml:space="preserve"> </v>
      </c>
      <c r="N120" s="189"/>
      <c r="O120" s="189"/>
      <c r="P120" s="189"/>
      <c r="Q120" s="189"/>
      <c r="R120" s="37"/>
    </row>
    <row r="121" spans="2:65" s="1" customFormat="1" ht="14.45" customHeight="1">
      <c r="B121" s="35"/>
      <c r="C121" s="30" t="s">
        <v>27</v>
      </c>
      <c r="D121" s="36"/>
      <c r="E121" s="36"/>
      <c r="F121" s="28" t="str">
        <f>IF(E15="","",E15)</f>
        <v/>
      </c>
      <c r="G121" s="36"/>
      <c r="H121" s="36"/>
      <c r="I121" s="36"/>
      <c r="J121" s="36"/>
      <c r="K121" s="30" t="s">
        <v>31</v>
      </c>
      <c r="L121" s="36"/>
      <c r="M121" s="189" t="str">
        <f>E21</f>
        <v xml:space="preserve"> </v>
      </c>
      <c r="N121" s="189"/>
      <c r="O121" s="189"/>
      <c r="P121" s="189"/>
      <c r="Q121" s="189"/>
      <c r="R121" s="37"/>
    </row>
    <row r="122" spans="2:65" s="1" customFormat="1" ht="10.35" customHeight="1">
      <c r="B122" s="35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7"/>
    </row>
    <row r="123" spans="2:65" s="8" customFormat="1" ht="29.25" customHeight="1">
      <c r="B123" s="146"/>
      <c r="C123" s="147" t="s">
        <v>147</v>
      </c>
      <c r="D123" s="148" t="s">
        <v>148</v>
      </c>
      <c r="E123" s="148" t="s">
        <v>54</v>
      </c>
      <c r="F123" s="251" t="s">
        <v>149</v>
      </c>
      <c r="G123" s="251"/>
      <c r="H123" s="251"/>
      <c r="I123" s="251"/>
      <c r="J123" s="148" t="s">
        <v>150</v>
      </c>
      <c r="K123" s="148" t="s">
        <v>151</v>
      </c>
      <c r="L123" s="252" t="s">
        <v>152</v>
      </c>
      <c r="M123" s="252"/>
      <c r="N123" s="251" t="s">
        <v>133</v>
      </c>
      <c r="O123" s="251"/>
      <c r="P123" s="251"/>
      <c r="Q123" s="253"/>
      <c r="R123" s="149"/>
      <c r="T123" s="76" t="s">
        <v>153</v>
      </c>
      <c r="U123" s="77" t="s">
        <v>36</v>
      </c>
      <c r="V123" s="77" t="s">
        <v>154</v>
      </c>
      <c r="W123" s="77" t="s">
        <v>155</v>
      </c>
      <c r="X123" s="77" t="s">
        <v>156</v>
      </c>
      <c r="Y123" s="77" t="s">
        <v>157</v>
      </c>
      <c r="Z123" s="77" t="s">
        <v>158</v>
      </c>
      <c r="AA123" s="78" t="s">
        <v>159</v>
      </c>
    </row>
    <row r="124" spans="2:65" s="1" customFormat="1" ht="29.25" customHeight="1">
      <c r="B124" s="35"/>
      <c r="C124" s="80" t="s">
        <v>130</v>
      </c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255">
        <f>BK124</f>
        <v>0</v>
      </c>
      <c r="O124" s="256"/>
      <c r="P124" s="256"/>
      <c r="Q124" s="256"/>
      <c r="R124" s="37"/>
      <c r="T124" s="79"/>
      <c r="U124" s="51"/>
      <c r="V124" s="51"/>
      <c r="W124" s="150">
        <f>W125+W167+W171</f>
        <v>0</v>
      </c>
      <c r="X124" s="51"/>
      <c r="Y124" s="150">
        <f>Y125+Y167+Y171</f>
        <v>2507.6236400000003</v>
      </c>
      <c r="Z124" s="51"/>
      <c r="AA124" s="151">
        <f>AA125+AA167+AA171</f>
        <v>0</v>
      </c>
      <c r="AT124" s="18" t="s">
        <v>71</v>
      </c>
      <c r="AU124" s="18" t="s">
        <v>135</v>
      </c>
      <c r="BK124" s="152">
        <f>BK125+BK167+BK171</f>
        <v>0</v>
      </c>
    </row>
    <row r="125" spans="2:65" s="10" customFormat="1" ht="37.35" customHeight="1">
      <c r="B125" s="164"/>
      <c r="C125" s="165"/>
      <c r="D125" s="153" t="s">
        <v>165</v>
      </c>
      <c r="E125" s="153"/>
      <c r="F125" s="153"/>
      <c r="G125" s="153"/>
      <c r="H125" s="153"/>
      <c r="I125" s="153"/>
      <c r="J125" s="153"/>
      <c r="K125" s="153"/>
      <c r="L125" s="153"/>
      <c r="M125" s="153"/>
      <c r="N125" s="243">
        <f>BK125</f>
        <v>0</v>
      </c>
      <c r="O125" s="264"/>
      <c r="P125" s="264"/>
      <c r="Q125" s="264"/>
      <c r="R125" s="166"/>
      <c r="T125" s="167"/>
      <c r="U125" s="165"/>
      <c r="V125" s="165"/>
      <c r="W125" s="168">
        <f>W126+W132+W136+W146+W165</f>
        <v>0</v>
      </c>
      <c r="X125" s="165"/>
      <c r="Y125" s="168">
        <f>Y126+Y132+Y136+Y146+Y165</f>
        <v>2507.6236400000003</v>
      </c>
      <c r="Z125" s="165"/>
      <c r="AA125" s="169">
        <f>AA126+AA132+AA136+AA146+AA165</f>
        <v>0</v>
      </c>
      <c r="AR125" s="170" t="s">
        <v>77</v>
      </c>
      <c r="AT125" s="171" t="s">
        <v>71</v>
      </c>
      <c r="AU125" s="171" t="s">
        <v>72</v>
      </c>
      <c r="AY125" s="170" t="s">
        <v>170</v>
      </c>
      <c r="BK125" s="172">
        <f>BK126+BK132+BK136+BK146+BK165</f>
        <v>0</v>
      </c>
    </row>
    <row r="126" spans="2:65" s="10" customFormat="1" ht="19.899999999999999" customHeight="1">
      <c r="B126" s="164"/>
      <c r="C126" s="165"/>
      <c r="D126" s="173" t="s">
        <v>166</v>
      </c>
      <c r="E126" s="173"/>
      <c r="F126" s="173"/>
      <c r="G126" s="173"/>
      <c r="H126" s="173"/>
      <c r="I126" s="173"/>
      <c r="J126" s="173"/>
      <c r="K126" s="173"/>
      <c r="L126" s="173"/>
      <c r="M126" s="173"/>
      <c r="N126" s="265">
        <f>BK126</f>
        <v>0</v>
      </c>
      <c r="O126" s="266"/>
      <c r="P126" s="266"/>
      <c r="Q126" s="266"/>
      <c r="R126" s="166"/>
      <c r="T126" s="167"/>
      <c r="U126" s="165"/>
      <c r="V126" s="165"/>
      <c r="W126" s="168">
        <f>SUM(W127:W131)</f>
        <v>0</v>
      </c>
      <c r="X126" s="165"/>
      <c r="Y126" s="168">
        <f>SUM(Y127:Y131)</f>
        <v>0</v>
      </c>
      <c r="Z126" s="165"/>
      <c r="AA126" s="169">
        <f>SUM(AA127:AA131)</f>
        <v>0</v>
      </c>
      <c r="AR126" s="170" t="s">
        <v>77</v>
      </c>
      <c r="AT126" s="171" t="s">
        <v>71</v>
      </c>
      <c r="AU126" s="171" t="s">
        <v>77</v>
      </c>
      <c r="AY126" s="170" t="s">
        <v>170</v>
      </c>
      <c r="BK126" s="172">
        <f>SUM(BK127:BK131)</f>
        <v>0</v>
      </c>
    </row>
    <row r="127" spans="2:65" s="1" customFormat="1" ht="22.5" customHeight="1">
      <c r="B127" s="135"/>
      <c r="C127" s="174" t="s">
        <v>251</v>
      </c>
      <c r="D127" s="174" t="s">
        <v>162</v>
      </c>
      <c r="E127" s="175" t="s">
        <v>252</v>
      </c>
      <c r="F127" s="262" t="s">
        <v>253</v>
      </c>
      <c r="G127" s="262"/>
      <c r="H127" s="262"/>
      <c r="I127" s="262"/>
      <c r="J127" s="176" t="s">
        <v>189</v>
      </c>
      <c r="K127" s="159">
        <v>105.203</v>
      </c>
      <c r="L127" s="249">
        <v>0</v>
      </c>
      <c r="M127" s="249"/>
      <c r="N127" s="263">
        <f>ROUND(L127*K127,3)</f>
        <v>0</v>
      </c>
      <c r="O127" s="263"/>
      <c r="P127" s="263"/>
      <c r="Q127" s="263"/>
      <c r="R127" s="138"/>
      <c r="T127" s="160" t="s">
        <v>5</v>
      </c>
      <c r="U127" s="44" t="s">
        <v>39</v>
      </c>
      <c r="V127" s="36"/>
      <c r="W127" s="177">
        <f>V127*K127</f>
        <v>0</v>
      </c>
      <c r="X127" s="177">
        <v>0</v>
      </c>
      <c r="Y127" s="177">
        <f>X127*K127</f>
        <v>0</v>
      </c>
      <c r="Z127" s="177">
        <v>0</v>
      </c>
      <c r="AA127" s="178">
        <f>Z127*K127</f>
        <v>0</v>
      </c>
      <c r="AR127" s="18" t="s">
        <v>175</v>
      </c>
      <c r="AT127" s="18" t="s">
        <v>162</v>
      </c>
      <c r="AU127" s="18" t="s">
        <v>88</v>
      </c>
      <c r="AY127" s="18" t="s">
        <v>170</v>
      </c>
      <c r="BE127" s="113">
        <f>IF(U127="základná",N127,0)</f>
        <v>0</v>
      </c>
      <c r="BF127" s="113">
        <f>IF(U127="znížená",N127,0)</f>
        <v>0</v>
      </c>
      <c r="BG127" s="113">
        <f>IF(U127="zákl. prenesená",N127,0)</f>
        <v>0</v>
      </c>
      <c r="BH127" s="113">
        <f>IF(U127="zníž. prenesená",N127,0)</f>
        <v>0</v>
      </c>
      <c r="BI127" s="113">
        <f>IF(U127="nulová",N127,0)</f>
        <v>0</v>
      </c>
      <c r="BJ127" s="18" t="s">
        <v>88</v>
      </c>
      <c r="BK127" s="155">
        <f>ROUND(L127*K127,3)</f>
        <v>0</v>
      </c>
      <c r="BL127" s="18" t="s">
        <v>175</v>
      </c>
      <c r="BM127" s="18" t="s">
        <v>254</v>
      </c>
    </row>
    <row r="128" spans="2:65" s="1" customFormat="1" ht="44.25" customHeight="1">
      <c r="B128" s="135"/>
      <c r="C128" s="174" t="s">
        <v>255</v>
      </c>
      <c r="D128" s="174" t="s">
        <v>162</v>
      </c>
      <c r="E128" s="175" t="s">
        <v>256</v>
      </c>
      <c r="F128" s="262" t="s">
        <v>257</v>
      </c>
      <c r="G128" s="262"/>
      <c r="H128" s="262"/>
      <c r="I128" s="262"/>
      <c r="J128" s="176" t="s">
        <v>189</v>
      </c>
      <c r="K128" s="159">
        <v>105.203</v>
      </c>
      <c r="L128" s="249">
        <v>0</v>
      </c>
      <c r="M128" s="249"/>
      <c r="N128" s="263">
        <f>ROUND(L128*K128,3)</f>
        <v>0</v>
      </c>
      <c r="O128" s="263"/>
      <c r="P128" s="263"/>
      <c r="Q128" s="263"/>
      <c r="R128" s="138"/>
      <c r="T128" s="160" t="s">
        <v>5</v>
      </c>
      <c r="U128" s="44" t="s">
        <v>39</v>
      </c>
      <c r="V128" s="36"/>
      <c r="W128" s="177">
        <f>V128*K128</f>
        <v>0</v>
      </c>
      <c r="X128" s="177">
        <v>0</v>
      </c>
      <c r="Y128" s="177">
        <f>X128*K128</f>
        <v>0</v>
      </c>
      <c r="Z128" s="177">
        <v>0</v>
      </c>
      <c r="AA128" s="178">
        <f>Z128*K128</f>
        <v>0</v>
      </c>
      <c r="AR128" s="18" t="s">
        <v>175</v>
      </c>
      <c r="AT128" s="18" t="s">
        <v>162</v>
      </c>
      <c r="AU128" s="18" t="s">
        <v>88</v>
      </c>
      <c r="AY128" s="18" t="s">
        <v>170</v>
      </c>
      <c r="BE128" s="113">
        <f>IF(U128="základná",N128,0)</f>
        <v>0</v>
      </c>
      <c r="BF128" s="113">
        <f>IF(U128="znížená",N128,0)</f>
        <v>0</v>
      </c>
      <c r="BG128" s="113">
        <f>IF(U128="zákl. prenesená",N128,0)</f>
        <v>0</v>
      </c>
      <c r="BH128" s="113">
        <f>IF(U128="zníž. prenesená",N128,0)</f>
        <v>0</v>
      </c>
      <c r="BI128" s="113">
        <f>IF(U128="nulová",N128,0)</f>
        <v>0</v>
      </c>
      <c r="BJ128" s="18" t="s">
        <v>88</v>
      </c>
      <c r="BK128" s="155">
        <f>ROUND(L128*K128,3)</f>
        <v>0</v>
      </c>
      <c r="BL128" s="18" t="s">
        <v>175</v>
      </c>
      <c r="BM128" s="18" t="s">
        <v>258</v>
      </c>
    </row>
    <row r="129" spans="2:65" s="1" customFormat="1" ht="31.5" customHeight="1">
      <c r="B129" s="135"/>
      <c r="C129" s="174" t="s">
        <v>259</v>
      </c>
      <c r="D129" s="174" t="s">
        <v>162</v>
      </c>
      <c r="E129" s="175" t="s">
        <v>260</v>
      </c>
      <c r="F129" s="262" t="s">
        <v>261</v>
      </c>
      <c r="G129" s="262"/>
      <c r="H129" s="262"/>
      <c r="I129" s="262"/>
      <c r="J129" s="176" t="s">
        <v>189</v>
      </c>
      <c r="K129" s="159">
        <v>105.203</v>
      </c>
      <c r="L129" s="249">
        <v>0</v>
      </c>
      <c r="M129" s="249"/>
      <c r="N129" s="263">
        <f>ROUND(L129*K129,3)</f>
        <v>0</v>
      </c>
      <c r="O129" s="263"/>
      <c r="P129" s="263"/>
      <c r="Q129" s="263"/>
      <c r="R129" s="138"/>
      <c r="T129" s="160" t="s">
        <v>5</v>
      </c>
      <c r="U129" s="44" t="s">
        <v>39</v>
      </c>
      <c r="V129" s="36"/>
      <c r="W129" s="177">
        <f>V129*K129</f>
        <v>0</v>
      </c>
      <c r="X129" s="177">
        <v>0</v>
      </c>
      <c r="Y129" s="177">
        <f>X129*K129</f>
        <v>0</v>
      </c>
      <c r="Z129" s="177">
        <v>0</v>
      </c>
      <c r="AA129" s="178">
        <f>Z129*K129</f>
        <v>0</v>
      </c>
      <c r="AR129" s="18" t="s">
        <v>175</v>
      </c>
      <c r="AT129" s="18" t="s">
        <v>162</v>
      </c>
      <c r="AU129" s="18" t="s">
        <v>88</v>
      </c>
      <c r="AY129" s="18" t="s">
        <v>170</v>
      </c>
      <c r="BE129" s="113">
        <f>IF(U129="základná",N129,0)</f>
        <v>0</v>
      </c>
      <c r="BF129" s="113">
        <f>IF(U129="znížená",N129,0)</f>
        <v>0</v>
      </c>
      <c r="BG129" s="113">
        <f>IF(U129="zákl. prenesená",N129,0)</f>
        <v>0</v>
      </c>
      <c r="BH129" s="113">
        <f>IF(U129="zníž. prenesená",N129,0)</f>
        <v>0</v>
      </c>
      <c r="BI129" s="113">
        <f>IF(U129="nulová",N129,0)</f>
        <v>0</v>
      </c>
      <c r="BJ129" s="18" t="s">
        <v>88</v>
      </c>
      <c r="BK129" s="155">
        <f>ROUND(L129*K129,3)</f>
        <v>0</v>
      </c>
      <c r="BL129" s="18" t="s">
        <v>175</v>
      </c>
      <c r="BM129" s="18" t="s">
        <v>262</v>
      </c>
    </row>
    <row r="130" spans="2:65" s="1" customFormat="1" ht="31.5" customHeight="1">
      <c r="B130" s="135"/>
      <c r="C130" s="174" t="s">
        <v>263</v>
      </c>
      <c r="D130" s="174" t="s">
        <v>162</v>
      </c>
      <c r="E130" s="175" t="s">
        <v>264</v>
      </c>
      <c r="F130" s="262" t="s">
        <v>265</v>
      </c>
      <c r="G130" s="262"/>
      <c r="H130" s="262"/>
      <c r="I130" s="262"/>
      <c r="J130" s="176" t="s">
        <v>189</v>
      </c>
      <c r="K130" s="159">
        <v>105.203</v>
      </c>
      <c r="L130" s="249">
        <v>0</v>
      </c>
      <c r="M130" s="249"/>
      <c r="N130" s="263">
        <f>ROUND(L130*K130,3)</f>
        <v>0</v>
      </c>
      <c r="O130" s="263"/>
      <c r="P130" s="263"/>
      <c r="Q130" s="263"/>
      <c r="R130" s="138"/>
      <c r="T130" s="160" t="s">
        <v>5</v>
      </c>
      <c r="U130" s="44" t="s">
        <v>39</v>
      </c>
      <c r="V130" s="36"/>
      <c r="W130" s="177">
        <f>V130*K130</f>
        <v>0</v>
      </c>
      <c r="X130" s="177">
        <v>0</v>
      </c>
      <c r="Y130" s="177">
        <f>X130*K130</f>
        <v>0</v>
      </c>
      <c r="Z130" s="177">
        <v>0</v>
      </c>
      <c r="AA130" s="178">
        <f>Z130*K130</f>
        <v>0</v>
      </c>
      <c r="AR130" s="18" t="s">
        <v>175</v>
      </c>
      <c r="AT130" s="18" t="s">
        <v>162</v>
      </c>
      <c r="AU130" s="18" t="s">
        <v>88</v>
      </c>
      <c r="AY130" s="18" t="s">
        <v>170</v>
      </c>
      <c r="BE130" s="113">
        <f>IF(U130="základná",N130,0)</f>
        <v>0</v>
      </c>
      <c r="BF130" s="113">
        <f>IF(U130="znížená",N130,0)</f>
        <v>0</v>
      </c>
      <c r="BG130" s="113">
        <f>IF(U130="zákl. prenesená",N130,0)</f>
        <v>0</v>
      </c>
      <c r="BH130" s="113">
        <f>IF(U130="zníž. prenesená",N130,0)</f>
        <v>0</v>
      </c>
      <c r="BI130" s="113">
        <f>IF(U130="nulová",N130,0)</f>
        <v>0</v>
      </c>
      <c r="BJ130" s="18" t="s">
        <v>88</v>
      </c>
      <c r="BK130" s="155">
        <f>ROUND(L130*K130,3)</f>
        <v>0</v>
      </c>
      <c r="BL130" s="18" t="s">
        <v>175</v>
      </c>
      <c r="BM130" s="18" t="s">
        <v>266</v>
      </c>
    </row>
    <row r="131" spans="2:65" s="1" customFormat="1" ht="44.25" customHeight="1">
      <c r="B131" s="135"/>
      <c r="C131" s="174" t="s">
        <v>267</v>
      </c>
      <c r="D131" s="174" t="s">
        <v>162</v>
      </c>
      <c r="E131" s="175" t="s">
        <v>268</v>
      </c>
      <c r="F131" s="262" t="s">
        <v>269</v>
      </c>
      <c r="G131" s="262"/>
      <c r="H131" s="262"/>
      <c r="I131" s="262"/>
      <c r="J131" s="176" t="s">
        <v>189</v>
      </c>
      <c r="K131" s="159">
        <v>105.203</v>
      </c>
      <c r="L131" s="249">
        <v>0</v>
      </c>
      <c r="M131" s="249"/>
      <c r="N131" s="263">
        <f>ROUND(L131*K131,3)</f>
        <v>0</v>
      </c>
      <c r="O131" s="263"/>
      <c r="P131" s="263"/>
      <c r="Q131" s="263"/>
      <c r="R131" s="138"/>
      <c r="T131" s="160" t="s">
        <v>5</v>
      </c>
      <c r="U131" s="44" t="s">
        <v>39</v>
      </c>
      <c r="V131" s="36"/>
      <c r="W131" s="177">
        <f>V131*K131</f>
        <v>0</v>
      </c>
      <c r="X131" s="177">
        <v>0</v>
      </c>
      <c r="Y131" s="177">
        <f>X131*K131</f>
        <v>0</v>
      </c>
      <c r="Z131" s="177">
        <v>0</v>
      </c>
      <c r="AA131" s="178">
        <f>Z131*K131</f>
        <v>0</v>
      </c>
      <c r="AR131" s="18" t="s">
        <v>175</v>
      </c>
      <c r="AT131" s="18" t="s">
        <v>162</v>
      </c>
      <c r="AU131" s="18" t="s">
        <v>88</v>
      </c>
      <c r="AY131" s="18" t="s">
        <v>170</v>
      </c>
      <c r="BE131" s="113">
        <f>IF(U131="základná",N131,0)</f>
        <v>0</v>
      </c>
      <c r="BF131" s="113">
        <f>IF(U131="znížená",N131,0)</f>
        <v>0</v>
      </c>
      <c r="BG131" s="113">
        <f>IF(U131="zákl. prenesená",N131,0)</f>
        <v>0</v>
      </c>
      <c r="BH131" s="113">
        <f>IF(U131="zníž. prenesená",N131,0)</f>
        <v>0</v>
      </c>
      <c r="BI131" s="113">
        <f>IF(U131="nulová",N131,0)</f>
        <v>0</v>
      </c>
      <c r="BJ131" s="18" t="s">
        <v>88</v>
      </c>
      <c r="BK131" s="155">
        <f>ROUND(L131*K131,3)</f>
        <v>0</v>
      </c>
      <c r="BL131" s="18" t="s">
        <v>175</v>
      </c>
      <c r="BM131" s="18" t="s">
        <v>270</v>
      </c>
    </row>
    <row r="132" spans="2:65" s="10" customFormat="1" ht="29.85" customHeight="1">
      <c r="B132" s="164"/>
      <c r="C132" s="165"/>
      <c r="D132" s="173" t="s">
        <v>247</v>
      </c>
      <c r="E132" s="173"/>
      <c r="F132" s="173"/>
      <c r="G132" s="173"/>
      <c r="H132" s="173"/>
      <c r="I132" s="173"/>
      <c r="J132" s="173"/>
      <c r="K132" s="173"/>
      <c r="L132" s="173"/>
      <c r="M132" s="173"/>
      <c r="N132" s="267">
        <f>BK132</f>
        <v>0</v>
      </c>
      <c r="O132" s="268"/>
      <c r="P132" s="268"/>
      <c r="Q132" s="268"/>
      <c r="R132" s="166"/>
      <c r="T132" s="167"/>
      <c r="U132" s="165"/>
      <c r="V132" s="165"/>
      <c r="W132" s="168">
        <f>SUM(W133:W135)</f>
        <v>0</v>
      </c>
      <c r="X132" s="165"/>
      <c r="Y132" s="168">
        <f>SUM(Y133:Y135)</f>
        <v>172.69362016999997</v>
      </c>
      <c r="Z132" s="165"/>
      <c r="AA132" s="169">
        <f>SUM(AA133:AA135)</f>
        <v>0</v>
      </c>
      <c r="AR132" s="170" t="s">
        <v>77</v>
      </c>
      <c r="AT132" s="171" t="s">
        <v>71</v>
      </c>
      <c r="AU132" s="171" t="s">
        <v>77</v>
      </c>
      <c r="AY132" s="170" t="s">
        <v>170</v>
      </c>
      <c r="BK132" s="172">
        <f>SUM(BK133:BK135)</f>
        <v>0</v>
      </c>
    </row>
    <row r="133" spans="2:65" s="1" customFormat="1" ht="22.5" customHeight="1">
      <c r="B133" s="135"/>
      <c r="C133" s="174" t="s">
        <v>271</v>
      </c>
      <c r="D133" s="174" t="s">
        <v>162</v>
      </c>
      <c r="E133" s="175" t="s">
        <v>272</v>
      </c>
      <c r="F133" s="262" t="s">
        <v>273</v>
      </c>
      <c r="G133" s="262"/>
      <c r="H133" s="262"/>
      <c r="I133" s="262"/>
      <c r="J133" s="176" t="s">
        <v>180</v>
      </c>
      <c r="K133" s="159">
        <v>701.35</v>
      </c>
      <c r="L133" s="249">
        <v>0</v>
      </c>
      <c r="M133" s="249"/>
      <c r="N133" s="263">
        <f>ROUND(L133*K133,3)</f>
        <v>0</v>
      </c>
      <c r="O133" s="263"/>
      <c r="P133" s="263"/>
      <c r="Q133" s="263"/>
      <c r="R133" s="138"/>
      <c r="T133" s="160" t="s">
        <v>5</v>
      </c>
      <c r="U133" s="44" t="s">
        <v>39</v>
      </c>
      <c r="V133" s="36"/>
      <c r="W133" s="177">
        <f>V133*K133</f>
        <v>0</v>
      </c>
      <c r="X133" s="177">
        <v>0.24464</v>
      </c>
      <c r="Y133" s="177">
        <f>X133*K133</f>
        <v>171.57826399999999</v>
      </c>
      <c r="Z133" s="177">
        <v>0</v>
      </c>
      <c r="AA133" s="178">
        <f>Z133*K133</f>
        <v>0</v>
      </c>
      <c r="AR133" s="18" t="s">
        <v>175</v>
      </c>
      <c r="AT133" s="18" t="s">
        <v>162</v>
      </c>
      <c r="AU133" s="18" t="s">
        <v>88</v>
      </c>
      <c r="AY133" s="18" t="s">
        <v>170</v>
      </c>
      <c r="BE133" s="113">
        <f>IF(U133="základná",N133,0)</f>
        <v>0</v>
      </c>
      <c r="BF133" s="113">
        <f>IF(U133="znížená",N133,0)</f>
        <v>0</v>
      </c>
      <c r="BG133" s="113">
        <f>IF(U133="zákl. prenesená",N133,0)</f>
        <v>0</v>
      </c>
      <c r="BH133" s="113">
        <f>IF(U133="zníž. prenesená",N133,0)</f>
        <v>0</v>
      </c>
      <c r="BI133" s="113">
        <f>IF(U133="nulová",N133,0)</f>
        <v>0</v>
      </c>
      <c r="BJ133" s="18" t="s">
        <v>88</v>
      </c>
      <c r="BK133" s="155">
        <f>ROUND(L133*K133,3)</f>
        <v>0</v>
      </c>
      <c r="BL133" s="18" t="s">
        <v>175</v>
      </c>
      <c r="BM133" s="18" t="s">
        <v>274</v>
      </c>
    </row>
    <row r="134" spans="2:65" s="1" customFormat="1" ht="31.5" customHeight="1">
      <c r="B134" s="135"/>
      <c r="C134" s="174" t="s">
        <v>275</v>
      </c>
      <c r="D134" s="174" t="s">
        <v>162</v>
      </c>
      <c r="E134" s="175" t="s">
        <v>276</v>
      </c>
      <c r="F134" s="262" t="s">
        <v>277</v>
      </c>
      <c r="G134" s="262"/>
      <c r="H134" s="262"/>
      <c r="I134" s="262"/>
      <c r="J134" s="176" t="s">
        <v>184</v>
      </c>
      <c r="K134" s="159">
        <v>4766.4790000000003</v>
      </c>
      <c r="L134" s="249">
        <v>0</v>
      </c>
      <c r="M134" s="249"/>
      <c r="N134" s="263">
        <f>ROUND(L134*K134,3)</f>
        <v>0</v>
      </c>
      <c r="O134" s="263"/>
      <c r="P134" s="263"/>
      <c r="Q134" s="263"/>
      <c r="R134" s="138"/>
      <c r="T134" s="160" t="s">
        <v>5</v>
      </c>
      <c r="U134" s="44" t="s">
        <v>39</v>
      </c>
      <c r="V134" s="36"/>
      <c r="W134" s="177">
        <f>V134*K134</f>
        <v>0</v>
      </c>
      <c r="X134" s="177">
        <v>3.0000000000000001E-5</v>
      </c>
      <c r="Y134" s="177">
        <f>X134*K134</f>
        <v>0.14299437000000001</v>
      </c>
      <c r="Z134" s="177">
        <v>0</v>
      </c>
      <c r="AA134" s="178">
        <f>Z134*K134</f>
        <v>0</v>
      </c>
      <c r="AR134" s="18" t="s">
        <v>175</v>
      </c>
      <c r="AT134" s="18" t="s">
        <v>162</v>
      </c>
      <c r="AU134" s="18" t="s">
        <v>88</v>
      </c>
      <c r="AY134" s="18" t="s">
        <v>170</v>
      </c>
      <c r="BE134" s="113">
        <f>IF(U134="základná",N134,0)</f>
        <v>0</v>
      </c>
      <c r="BF134" s="113">
        <f>IF(U134="znížená",N134,0)</f>
        <v>0</v>
      </c>
      <c r="BG134" s="113">
        <f>IF(U134="zákl. prenesená",N134,0)</f>
        <v>0</v>
      </c>
      <c r="BH134" s="113">
        <f>IF(U134="zníž. prenesená",N134,0)</f>
        <v>0</v>
      </c>
      <c r="BI134" s="113">
        <f>IF(U134="nulová",N134,0)</f>
        <v>0</v>
      </c>
      <c r="BJ134" s="18" t="s">
        <v>88</v>
      </c>
      <c r="BK134" s="155">
        <f>ROUND(L134*K134,3)</f>
        <v>0</v>
      </c>
      <c r="BL134" s="18" t="s">
        <v>175</v>
      </c>
      <c r="BM134" s="18" t="s">
        <v>278</v>
      </c>
    </row>
    <row r="135" spans="2:65" s="1" customFormat="1" ht="31.5" customHeight="1">
      <c r="B135" s="135"/>
      <c r="C135" s="179" t="s">
        <v>279</v>
      </c>
      <c r="D135" s="179" t="s">
        <v>280</v>
      </c>
      <c r="E135" s="180" t="s">
        <v>281</v>
      </c>
      <c r="F135" s="273" t="s">
        <v>282</v>
      </c>
      <c r="G135" s="273"/>
      <c r="H135" s="273"/>
      <c r="I135" s="273"/>
      <c r="J135" s="181" t="s">
        <v>184</v>
      </c>
      <c r="K135" s="182">
        <v>4861.8090000000002</v>
      </c>
      <c r="L135" s="274">
        <v>0</v>
      </c>
      <c r="M135" s="274"/>
      <c r="N135" s="275">
        <f>ROUND(L135*K135,3)</f>
        <v>0</v>
      </c>
      <c r="O135" s="263"/>
      <c r="P135" s="263"/>
      <c r="Q135" s="263"/>
      <c r="R135" s="138"/>
      <c r="T135" s="160" t="s">
        <v>5</v>
      </c>
      <c r="U135" s="44" t="s">
        <v>39</v>
      </c>
      <c r="V135" s="36"/>
      <c r="W135" s="177">
        <f>V135*K135</f>
        <v>0</v>
      </c>
      <c r="X135" s="177">
        <v>2.0000000000000001E-4</v>
      </c>
      <c r="Y135" s="177">
        <f>X135*K135</f>
        <v>0.97236180000000005</v>
      </c>
      <c r="Z135" s="177">
        <v>0</v>
      </c>
      <c r="AA135" s="178">
        <f>Z135*K135</f>
        <v>0</v>
      </c>
      <c r="AR135" s="18" t="s">
        <v>230</v>
      </c>
      <c r="AT135" s="18" t="s">
        <v>280</v>
      </c>
      <c r="AU135" s="18" t="s">
        <v>88</v>
      </c>
      <c r="AY135" s="18" t="s">
        <v>170</v>
      </c>
      <c r="BE135" s="113">
        <f>IF(U135="základná",N135,0)</f>
        <v>0</v>
      </c>
      <c r="BF135" s="113">
        <f>IF(U135="znížená",N135,0)</f>
        <v>0</v>
      </c>
      <c r="BG135" s="113">
        <f>IF(U135="zákl. prenesená",N135,0)</f>
        <v>0</v>
      </c>
      <c r="BH135" s="113">
        <f>IF(U135="zníž. prenesená",N135,0)</f>
        <v>0</v>
      </c>
      <c r="BI135" s="113">
        <f>IF(U135="nulová",N135,0)</f>
        <v>0</v>
      </c>
      <c r="BJ135" s="18" t="s">
        <v>88</v>
      </c>
      <c r="BK135" s="155">
        <f>ROUND(L135*K135,3)</f>
        <v>0</v>
      </c>
      <c r="BL135" s="18" t="s">
        <v>175</v>
      </c>
      <c r="BM135" s="18" t="s">
        <v>283</v>
      </c>
    </row>
    <row r="136" spans="2:65" s="10" customFormat="1" ht="29.85" customHeight="1">
      <c r="B136" s="164"/>
      <c r="C136" s="165"/>
      <c r="D136" s="173" t="s">
        <v>248</v>
      </c>
      <c r="E136" s="173"/>
      <c r="F136" s="173"/>
      <c r="G136" s="173"/>
      <c r="H136" s="173"/>
      <c r="I136" s="173"/>
      <c r="J136" s="173"/>
      <c r="K136" s="173"/>
      <c r="L136" s="173"/>
      <c r="M136" s="173"/>
      <c r="N136" s="267">
        <f>BK136</f>
        <v>0</v>
      </c>
      <c r="O136" s="268"/>
      <c r="P136" s="268"/>
      <c r="Q136" s="268"/>
      <c r="R136" s="166"/>
      <c r="T136" s="167"/>
      <c r="U136" s="165"/>
      <c r="V136" s="165"/>
      <c r="W136" s="168">
        <f>SUM(W137:W145)</f>
        <v>0</v>
      </c>
      <c r="X136" s="165"/>
      <c r="Y136" s="168">
        <f>SUM(Y137:Y145)</f>
        <v>2196.9347518300001</v>
      </c>
      <c r="Z136" s="165"/>
      <c r="AA136" s="169">
        <f>SUM(AA137:AA145)</f>
        <v>0</v>
      </c>
      <c r="AR136" s="170" t="s">
        <v>77</v>
      </c>
      <c r="AT136" s="171" t="s">
        <v>71</v>
      </c>
      <c r="AU136" s="171" t="s">
        <v>77</v>
      </c>
      <c r="AY136" s="170" t="s">
        <v>170</v>
      </c>
      <c r="BK136" s="172">
        <f>SUM(BK137:BK145)</f>
        <v>0</v>
      </c>
    </row>
    <row r="137" spans="2:65" s="1" customFormat="1" ht="31.5" customHeight="1">
      <c r="B137" s="135"/>
      <c r="C137" s="174" t="s">
        <v>284</v>
      </c>
      <c r="D137" s="174" t="s">
        <v>162</v>
      </c>
      <c r="E137" s="175" t="s">
        <v>285</v>
      </c>
      <c r="F137" s="262" t="s">
        <v>286</v>
      </c>
      <c r="G137" s="262"/>
      <c r="H137" s="262"/>
      <c r="I137" s="262"/>
      <c r="J137" s="176" t="s">
        <v>184</v>
      </c>
      <c r="K137" s="159">
        <v>6045.9179999999997</v>
      </c>
      <c r="L137" s="249">
        <v>0</v>
      </c>
      <c r="M137" s="249"/>
      <c r="N137" s="263">
        <f t="shared" ref="N137:N145" si="5">ROUND(L137*K137,3)</f>
        <v>0</v>
      </c>
      <c r="O137" s="263"/>
      <c r="P137" s="263"/>
      <c r="Q137" s="263"/>
      <c r="R137" s="138"/>
      <c r="T137" s="160" t="s">
        <v>5</v>
      </c>
      <c r="U137" s="44" t="s">
        <v>39</v>
      </c>
      <c r="V137" s="36"/>
      <c r="W137" s="177">
        <f t="shared" ref="W137:W145" si="6">V137*K137</f>
        <v>0</v>
      </c>
      <c r="X137" s="177">
        <v>8.0030000000000004E-2</v>
      </c>
      <c r="Y137" s="177">
        <f t="shared" ref="Y137:Y145" si="7">X137*K137</f>
        <v>483.85481754</v>
      </c>
      <c r="Z137" s="177">
        <v>0</v>
      </c>
      <c r="AA137" s="178">
        <f t="shared" ref="AA137:AA145" si="8">Z137*K137</f>
        <v>0</v>
      </c>
      <c r="AR137" s="18" t="s">
        <v>175</v>
      </c>
      <c r="AT137" s="18" t="s">
        <v>162</v>
      </c>
      <c r="AU137" s="18" t="s">
        <v>88</v>
      </c>
      <c r="AY137" s="18" t="s">
        <v>170</v>
      </c>
      <c r="BE137" s="113">
        <f t="shared" ref="BE137:BE145" si="9">IF(U137="základná",N137,0)</f>
        <v>0</v>
      </c>
      <c r="BF137" s="113">
        <f t="shared" ref="BF137:BF145" si="10">IF(U137="znížená",N137,0)</f>
        <v>0</v>
      </c>
      <c r="BG137" s="113">
        <f t="shared" ref="BG137:BG145" si="11">IF(U137="zákl. prenesená",N137,0)</f>
        <v>0</v>
      </c>
      <c r="BH137" s="113">
        <f t="shared" ref="BH137:BH145" si="12">IF(U137="zníž. prenesená",N137,0)</f>
        <v>0</v>
      </c>
      <c r="BI137" s="113">
        <f t="shared" ref="BI137:BI145" si="13">IF(U137="nulová",N137,0)</f>
        <v>0</v>
      </c>
      <c r="BJ137" s="18" t="s">
        <v>88</v>
      </c>
      <c r="BK137" s="155">
        <f t="shared" ref="BK137:BK145" si="14">ROUND(L137*K137,3)</f>
        <v>0</v>
      </c>
      <c r="BL137" s="18" t="s">
        <v>175</v>
      </c>
      <c r="BM137" s="18" t="s">
        <v>287</v>
      </c>
    </row>
    <row r="138" spans="2:65" s="1" customFormat="1" ht="31.5" customHeight="1">
      <c r="B138" s="135"/>
      <c r="C138" s="174" t="s">
        <v>288</v>
      </c>
      <c r="D138" s="174" t="s">
        <v>162</v>
      </c>
      <c r="E138" s="175" t="s">
        <v>289</v>
      </c>
      <c r="F138" s="262" t="s">
        <v>290</v>
      </c>
      <c r="G138" s="262"/>
      <c r="H138" s="262"/>
      <c r="I138" s="262"/>
      <c r="J138" s="176" t="s">
        <v>184</v>
      </c>
      <c r="K138" s="159">
        <v>3914.4789999999998</v>
      </c>
      <c r="L138" s="249">
        <v>0</v>
      </c>
      <c r="M138" s="249"/>
      <c r="N138" s="263">
        <f t="shared" si="5"/>
        <v>0</v>
      </c>
      <c r="O138" s="263"/>
      <c r="P138" s="263"/>
      <c r="Q138" s="263"/>
      <c r="R138" s="138"/>
      <c r="T138" s="160" t="s">
        <v>5</v>
      </c>
      <c r="U138" s="44" t="s">
        <v>39</v>
      </c>
      <c r="V138" s="36"/>
      <c r="W138" s="177">
        <f t="shared" si="6"/>
        <v>0</v>
      </c>
      <c r="X138" s="177">
        <v>0.15271999999999999</v>
      </c>
      <c r="Y138" s="177">
        <f t="shared" si="7"/>
        <v>597.81923287999996</v>
      </c>
      <c r="Z138" s="177">
        <v>0</v>
      </c>
      <c r="AA138" s="178">
        <f t="shared" si="8"/>
        <v>0</v>
      </c>
      <c r="AR138" s="18" t="s">
        <v>175</v>
      </c>
      <c r="AT138" s="18" t="s">
        <v>162</v>
      </c>
      <c r="AU138" s="18" t="s">
        <v>88</v>
      </c>
      <c r="AY138" s="18" t="s">
        <v>170</v>
      </c>
      <c r="BE138" s="113">
        <f t="shared" si="9"/>
        <v>0</v>
      </c>
      <c r="BF138" s="113">
        <f t="shared" si="10"/>
        <v>0</v>
      </c>
      <c r="BG138" s="113">
        <f t="shared" si="11"/>
        <v>0</v>
      </c>
      <c r="BH138" s="113">
        <f t="shared" si="12"/>
        <v>0</v>
      </c>
      <c r="BI138" s="113">
        <f t="shared" si="13"/>
        <v>0</v>
      </c>
      <c r="BJ138" s="18" t="s">
        <v>88</v>
      </c>
      <c r="BK138" s="155">
        <f t="shared" si="14"/>
        <v>0</v>
      </c>
      <c r="BL138" s="18" t="s">
        <v>175</v>
      </c>
      <c r="BM138" s="18" t="s">
        <v>291</v>
      </c>
    </row>
    <row r="139" spans="2:65" s="1" customFormat="1" ht="31.5" customHeight="1">
      <c r="B139" s="135"/>
      <c r="C139" s="174" t="s">
        <v>292</v>
      </c>
      <c r="D139" s="174" t="s">
        <v>162</v>
      </c>
      <c r="E139" s="175" t="s">
        <v>293</v>
      </c>
      <c r="F139" s="262" t="s">
        <v>294</v>
      </c>
      <c r="G139" s="262"/>
      <c r="H139" s="262"/>
      <c r="I139" s="262"/>
      <c r="J139" s="176" t="s">
        <v>184</v>
      </c>
      <c r="K139" s="159">
        <v>3914.4789999999998</v>
      </c>
      <c r="L139" s="249">
        <v>0</v>
      </c>
      <c r="M139" s="249"/>
      <c r="N139" s="263">
        <f t="shared" si="5"/>
        <v>0</v>
      </c>
      <c r="O139" s="263"/>
      <c r="P139" s="263"/>
      <c r="Q139" s="263"/>
      <c r="R139" s="138"/>
      <c r="T139" s="160" t="s">
        <v>5</v>
      </c>
      <c r="U139" s="44" t="s">
        <v>39</v>
      </c>
      <c r="V139" s="36"/>
      <c r="W139" s="177">
        <f t="shared" si="6"/>
        <v>0</v>
      </c>
      <c r="X139" s="177">
        <v>0.27994000000000002</v>
      </c>
      <c r="Y139" s="177">
        <f t="shared" si="7"/>
        <v>1095.8192512600001</v>
      </c>
      <c r="Z139" s="177">
        <v>0</v>
      </c>
      <c r="AA139" s="178">
        <f t="shared" si="8"/>
        <v>0</v>
      </c>
      <c r="AR139" s="18" t="s">
        <v>175</v>
      </c>
      <c r="AT139" s="18" t="s">
        <v>162</v>
      </c>
      <c r="AU139" s="18" t="s">
        <v>88</v>
      </c>
      <c r="AY139" s="18" t="s">
        <v>170</v>
      </c>
      <c r="BE139" s="113">
        <f t="shared" si="9"/>
        <v>0</v>
      </c>
      <c r="BF139" s="113">
        <f t="shared" si="10"/>
        <v>0</v>
      </c>
      <c r="BG139" s="113">
        <f t="shared" si="11"/>
        <v>0</v>
      </c>
      <c r="BH139" s="113">
        <f t="shared" si="12"/>
        <v>0</v>
      </c>
      <c r="BI139" s="113">
        <f t="shared" si="13"/>
        <v>0</v>
      </c>
      <c r="BJ139" s="18" t="s">
        <v>88</v>
      </c>
      <c r="BK139" s="155">
        <f t="shared" si="14"/>
        <v>0</v>
      </c>
      <c r="BL139" s="18" t="s">
        <v>175</v>
      </c>
      <c r="BM139" s="18" t="s">
        <v>295</v>
      </c>
    </row>
    <row r="140" spans="2:65" s="1" customFormat="1" ht="22.5" customHeight="1">
      <c r="B140" s="135"/>
      <c r="C140" s="174" t="s">
        <v>296</v>
      </c>
      <c r="D140" s="174" t="s">
        <v>162</v>
      </c>
      <c r="E140" s="175" t="s">
        <v>297</v>
      </c>
      <c r="F140" s="262" t="s">
        <v>298</v>
      </c>
      <c r="G140" s="262"/>
      <c r="H140" s="262"/>
      <c r="I140" s="262"/>
      <c r="J140" s="176" t="s">
        <v>184</v>
      </c>
      <c r="K140" s="159">
        <v>163.04</v>
      </c>
      <c r="L140" s="249">
        <v>0</v>
      </c>
      <c r="M140" s="249"/>
      <c r="N140" s="263">
        <f t="shared" si="5"/>
        <v>0</v>
      </c>
      <c r="O140" s="263"/>
      <c r="P140" s="263"/>
      <c r="Q140" s="263"/>
      <c r="R140" s="138"/>
      <c r="T140" s="160" t="s">
        <v>5</v>
      </c>
      <c r="U140" s="44" t="s">
        <v>39</v>
      </c>
      <c r="V140" s="36"/>
      <c r="W140" s="177">
        <f t="shared" si="6"/>
        <v>0</v>
      </c>
      <c r="X140" s="177">
        <v>1.8500000000000001E-3</v>
      </c>
      <c r="Y140" s="177">
        <f t="shared" si="7"/>
        <v>0.301624</v>
      </c>
      <c r="Z140" s="177">
        <v>0</v>
      </c>
      <c r="AA140" s="178">
        <f t="shared" si="8"/>
        <v>0</v>
      </c>
      <c r="AR140" s="18" t="s">
        <v>175</v>
      </c>
      <c r="AT140" s="18" t="s">
        <v>162</v>
      </c>
      <c r="AU140" s="18" t="s">
        <v>88</v>
      </c>
      <c r="AY140" s="18" t="s">
        <v>170</v>
      </c>
      <c r="BE140" s="113">
        <f t="shared" si="9"/>
        <v>0</v>
      </c>
      <c r="BF140" s="113">
        <f t="shared" si="10"/>
        <v>0</v>
      </c>
      <c r="BG140" s="113">
        <f t="shared" si="11"/>
        <v>0</v>
      </c>
      <c r="BH140" s="113">
        <f t="shared" si="12"/>
        <v>0</v>
      </c>
      <c r="BI140" s="113">
        <f t="shared" si="13"/>
        <v>0</v>
      </c>
      <c r="BJ140" s="18" t="s">
        <v>88</v>
      </c>
      <c r="BK140" s="155">
        <f t="shared" si="14"/>
        <v>0</v>
      </c>
      <c r="BL140" s="18" t="s">
        <v>175</v>
      </c>
      <c r="BM140" s="18" t="s">
        <v>299</v>
      </c>
    </row>
    <row r="141" spans="2:65" s="1" customFormat="1" ht="22.5" customHeight="1">
      <c r="B141" s="135"/>
      <c r="C141" s="174" t="s">
        <v>300</v>
      </c>
      <c r="D141" s="174" t="s">
        <v>162</v>
      </c>
      <c r="E141" s="175" t="s">
        <v>301</v>
      </c>
      <c r="F141" s="262" t="s">
        <v>302</v>
      </c>
      <c r="G141" s="262"/>
      <c r="H141" s="262"/>
      <c r="I141" s="262"/>
      <c r="J141" s="176" t="s">
        <v>184</v>
      </c>
      <c r="K141" s="159">
        <v>2847.7289999999998</v>
      </c>
      <c r="L141" s="249">
        <v>0</v>
      </c>
      <c r="M141" s="249"/>
      <c r="N141" s="263">
        <f t="shared" si="5"/>
        <v>0</v>
      </c>
      <c r="O141" s="263"/>
      <c r="P141" s="263"/>
      <c r="Q141" s="263"/>
      <c r="R141" s="138"/>
      <c r="T141" s="160" t="s">
        <v>5</v>
      </c>
      <c r="U141" s="44" t="s">
        <v>39</v>
      </c>
      <c r="V141" s="36"/>
      <c r="W141" s="177">
        <f t="shared" si="6"/>
        <v>0</v>
      </c>
      <c r="X141" s="177">
        <v>1.8500000000000001E-3</v>
      </c>
      <c r="Y141" s="177">
        <f t="shared" si="7"/>
        <v>5.2682986500000002</v>
      </c>
      <c r="Z141" s="177">
        <v>0</v>
      </c>
      <c r="AA141" s="178">
        <f t="shared" si="8"/>
        <v>0</v>
      </c>
      <c r="AR141" s="18" t="s">
        <v>175</v>
      </c>
      <c r="AT141" s="18" t="s">
        <v>162</v>
      </c>
      <c r="AU141" s="18" t="s">
        <v>88</v>
      </c>
      <c r="AY141" s="18" t="s">
        <v>170</v>
      </c>
      <c r="BE141" s="113">
        <f t="shared" si="9"/>
        <v>0</v>
      </c>
      <c r="BF141" s="113">
        <f t="shared" si="10"/>
        <v>0</v>
      </c>
      <c r="BG141" s="113">
        <f t="shared" si="11"/>
        <v>0</v>
      </c>
      <c r="BH141" s="113">
        <f t="shared" si="12"/>
        <v>0</v>
      </c>
      <c r="BI141" s="113">
        <f t="shared" si="13"/>
        <v>0</v>
      </c>
      <c r="BJ141" s="18" t="s">
        <v>88</v>
      </c>
      <c r="BK141" s="155">
        <f t="shared" si="14"/>
        <v>0</v>
      </c>
      <c r="BL141" s="18" t="s">
        <v>175</v>
      </c>
      <c r="BM141" s="18" t="s">
        <v>303</v>
      </c>
    </row>
    <row r="142" spans="2:65" s="1" customFormat="1" ht="22.5" customHeight="1">
      <c r="B142" s="135"/>
      <c r="C142" s="174" t="s">
        <v>304</v>
      </c>
      <c r="D142" s="174" t="s">
        <v>162</v>
      </c>
      <c r="E142" s="175" t="s">
        <v>305</v>
      </c>
      <c r="F142" s="262" t="s">
        <v>306</v>
      </c>
      <c r="G142" s="262"/>
      <c r="H142" s="262"/>
      <c r="I142" s="262"/>
      <c r="J142" s="176" t="s">
        <v>184</v>
      </c>
      <c r="K142" s="159">
        <v>1066.75</v>
      </c>
      <c r="L142" s="249">
        <v>0</v>
      </c>
      <c r="M142" s="249"/>
      <c r="N142" s="263">
        <f t="shared" si="5"/>
        <v>0</v>
      </c>
      <c r="O142" s="263"/>
      <c r="P142" s="263"/>
      <c r="Q142" s="263"/>
      <c r="R142" s="138"/>
      <c r="T142" s="160" t="s">
        <v>5</v>
      </c>
      <c r="U142" s="44" t="s">
        <v>39</v>
      </c>
      <c r="V142" s="36"/>
      <c r="W142" s="177">
        <f t="shared" si="6"/>
        <v>0</v>
      </c>
      <c r="X142" s="177">
        <v>1.8500000000000001E-3</v>
      </c>
      <c r="Y142" s="177">
        <f t="shared" si="7"/>
        <v>1.9734875000000001</v>
      </c>
      <c r="Z142" s="177">
        <v>0</v>
      </c>
      <c r="AA142" s="178">
        <f t="shared" si="8"/>
        <v>0</v>
      </c>
      <c r="AR142" s="18" t="s">
        <v>175</v>
      </c>
      <c r="AT142" s="18" t="s">
        <v>162</v>
      </c>
      <c r="AU142" s="18" t="s">
        <v>88</v>
      </c>
      <c r="AY142" s="18" t="s">
        <v>170</v>
      </c>
      <c r="BE142" s="113">
        <f t="shared" si="9"/>
        <v>0</v>
      </c>
      <c r="BF142" s="113">
        <f t="shared" si="10"/>
        <v>0</v>
      </c>
      <c r="BG142" s="113">
        <f t="shared" si="11"/>
        <v>0</v>
      </c>
      <c r="BH142" s="113">
        <f t="shared" si="12"/>
        <v>0</v>
      </c>
      <c r="BI142" s="113">
        <f t="shared" si="13"/>
        <v>0</v>
      </c>
      <c r="BJ142" s="18" t="s">
        <v>88</v>
      </c>
      <c r="BK142" s="155">
        <f t="shared" si="14"/>
        <v>0</v>
      </c>
      <c r="BL142" s="18" t="s">
        <v>175</v>
      </c>
      <c r="BM142" s="18" t="s">
        <v>307</v>
      </c>
    </row>
    <row r="143" spans="2:65" s="1" customFormat="1" ht="44.25" customHeight="1">
      <c r="B143" s="135"/>
      <c r="C143" s="174" t="s">
        <v>308</v>
      </c>
      <c r="D143" s="174" t="s">
        <v>162</v>
      </c>
      <c r="E143" s="175" t="s">
        <v>309</v>
      </c>
      <c r="F143" s="262" t="s">
        <v>310</v>
      </c>
      <c r="G143" s="262"/>
      <c r="H143" s="262"/>
      <c r="I143" s="262"/>
      <c r="J143" s="176" t="s">
        <v>180</v>
      </c>
      <c r="K143" s="159">
        <v>77</v>
      </c>
      <c r="L143" s="249">
        <v>0</v>
      </c>
      <c r="M143" s="249"/>
      <c r="N143" s="263">
        <f t="shared" si="5"/>
        <v>0</v>
      </c>
      <c r="O143" s="263"/>
      <c r="P143" s="263"/>
      <c r="Q143" s="263"/>
      <c r="R143" s="138"/>
      <c r="T143" s="160" t="s">
        <v>5</v>
      </c>
      <c r="U143" s="44" t="s">
        <v>39</v>
      </c>
      <c r="V143" s="36"/>
      <c r="W143" s="177">
        <f t="shared" si="6"/>
        <v>0</v>
      </c>
      <c r="X143" s="177">
        <v>0.12222</v>
      </c>
      <c r="Y143" s="177">
        <f t="shared" si="7"/>
        <v>9.4109400000000001</v>
      </c>
      <c r="Z143" s="177">
        <v>0</v>
      </c>
      <c r="AA143" s="178">
        <f t="shared" si="8"/>
        <v>0</v>
      </c>
      <c r="AR143" s="18" t="s">
        <v>175</v>
      </c>
      <c r="AT143" s="18" t="s">
        <v>162</v>
      </c>
      <c r="AU143" s="18" t="s">
        <v>88</v>
      </c>
      <c r="AY143" s="18" t="s">
        <v>170</v>
      </c>
      <c r="BE143" s="113">
        <f t="shared" si="9"/>
        <v>0</v>
      </c>
      <c r="BF143" s="113">
        <f t="shared" si="10"/>
        <v>0</v>
      </c>
      <c r="BG143" s="113">
        <f t="shared" si="11"/>
        <v>0</v>
      </c>
      <c r="BH143" s="113">
        <f t="shared" si="12"/>
        <v>0</v>
      </c>
      <c r="BI143" s="113">
        <f t="shared" si="13"/>
        <v>0</v>
      </c>
      <c r="BJ143" s="18" t="s">
        <v>88</v>
      </c>
      <c r="BK143" s="155">
        <f t="shared" si="14"/>
        <v>0</v>
      </c>
      <c r="BL143" s="18" t="s">
        <v>175</v>
      </c>
      <c r="BM143" s="18" t="s">
        <v>311</v>
      </c>
    </row>
    <row r="144" spans="2:65" s="1" customFormat="1" ht="31.5" customHeight="1">
      <c r="B144" s="135"/>
      <c r="C144" s="179" t="s">
        <v>312</v>
      </c>
      <c r="D144" s="179" t="s">
        <v>280</v>
      </c>
      <c r="E144" s="180" t="s">
        <v>313</v>
      </c>
      <c r="F144" s="273" t="s">
        <v>314</v>
      </c>
      <c r="G144" s="273"/>
      <c r="H144" s="273"/>
      <c r="I144" s="273"/>
      <c r="J144" s="181" t="s">
        <v>174</v>
      </c>
      <c r="K144" s="182">
        <v>77</v>
      </c>
      <c r="L144" s="274">
        <v>0</v>
      </c>
      <c r="M144" s="274"/>
      <c r="N144" s="275">
        <f t="shared" si="5"/>
        <v>0</v>
      </c>
      <c r="O144" s="263"/>
      <c r="P144" s="263"/>
      <c r="Q144" s="263"/>
      <c r="R144" s="138"/>
      <c r="T144" s="160" t="s">
        <v>5</v>
      </c>
      <c r="U144" s="44" t="s">
        <v>39</v>
      </c>
      <c r="V144" s="36"/>
      <c r="W144" s="177">
        <f t="shared" si="6"/>
        <v>0</v>
      </c>
      <c r="X144" s="177">
        <v>0.03</v>
      </c>
      <c r="Y144" s="177">
        <f t="shared" si="7"/>
        <v>2.31</v>
      </c>
      <c r="Z144" s="177">
        <v>0</v>
      </c>
      <c r="AA144" s="178">
        <f t="shared" si="8"/>
        <v>0</v>
      </c>
      <c r="AR144" s="18" t="s">
        <v>230</v>
      </c>
      <c r="AT144" s="18" t="s">
        <v>280</v>
      </c>
      <c r="AU144" s="18" t="s">
        <v>88</v>
      </c>
      <c r="AY144" s="18" t="s">
        <v>170</v>
      </c>
      <c r="BE144" s="113">
        <f t="shared" si="9"/>
        <v>0</v>
      </c>
      <c r="BF144" s="113">
        <f t="shared" si="10"/>
        <v>0</v>
      </c>
      <c r="BG144" s="113">
        <f t="shared" si="11"/>
        <v>0</v>
      </c>
      <c r="BH144" s="113">
        <f t="shared" si="12"/>
        <v>0</v>
      </c>
      <c r="BI144" s="113">
        <f t="shared" si="13"/>
        <v>0</v>
      </c>
      <c r="BJ144" s="18" t="s">
        <v>88</v>
      </c>
      <c r="BK144" s="155">
        <f t="shared" si="14"/>
        <v>0</v>
      </c>
      <c r="BL144" s="18" t="s">
        <v>175</v>
      </c>
      <c r="BM144" s="18" t="s">
        <v>315</v>
      </c>
    </row>
    <row r="145" spans="2:65" s="1" customFormat="1" ht="31.5" customHeight="1">
      <c r="B145" s="135"/>
      <c r="C145" s="179" t="s">
        <v>316</v>
      </c>
      <c r="D145" s="179" t="s">
        <v>280</v>
      </c>
      <c r="E145" s="180" t="s">
        <v>317</v>
      </c>
      <c r="F145" s="273" t="s">
        <v>318</v>
      </c>
      <c r="G145" s="273"/>
      <c r="H145" s="273"/>
      <c r="I145" s="273"/>
      <c r="J145" s="181" t="s">
        <v>174</v>
      </c>
      <c r="K145" s="182">
        <v>77</v>
      </c>
      <c r="L145" s="274">
        <v>0</v>
      </c>
      <c r="M145" s="274"/>
      <c r="N145" s="275">
        <f t="shared" si="5"/>
        <v>0</v>
      </c>
      <c r="O145" s="263"/>
      <c r="P145" s="263"/>
      <c r="Q145" s="263"/>
      <c r="R145" s="138"/>
      <c r="T145" s="160" t="s">
        <v>5</v>
      </c>
      <c r="U145" s="44" t="s">
        <v>39</v>
      </c>
      <c r="V145" s="36"/>
      <c r="W145" s="177">
        <f t="shared" si="6"/>
        <v>0</v>
      </c>
      <c r="X145" s="177">
        <v>2.3E-3</v>
      </c>
      <c r="Y145" s="177">
        <f t="shared" si="7"/>
        <v>0.17710000000000001</v>
      </c>
      <c r="Z145" s="177">
        <v>0</v>
      </c>
      <c r="AA145" s="178">
        <f t="shared" si="8"/>
        <v>0</v>
      </c>
      <c r="AR145" s="18" t="s">
        <v>230</v>
      </c>
      <c r="AT145" s="18" t="s">
        <v>280</v>
      </c>
      <c r="AU145" s="18" t="s">
        <v>88</v>
      </c>
      <c r="AY145" s="18" t="s">
        <v>170</v>
      </c>
      <c r="BE145" s="113">
        <f t="shared" si="9"/>
        <v>0</v>
      </c>
      <c r="BF145" s="113">
        <f t="shared" si="10"/>
        <v>0</v>
      </c>
      <c r="BG145" s="113">
        <f t="shared" si="11"/>
        <v>0</v>
      </c>
      <c r="BH145" s="113">
        <f t="shared" si="12"/>
        <v>0</v>
      </c>
      <c r="BI145" s="113">
        <f t="shared" si="13"/>
        <v>0</v>
      </c>
      <c r="BJ145" s="18" t="s">
        <v>88</v>
      </c>
      <c r="BK145" s="155">
        <f t="shared" si="14"/>
        <v>0</v>
      </c>
      <c r="BL145" s="18" t="s">
        <v>175</v>
      </c>
      <c r="BM145" s="18" t="s">
        <v>319</v>
      </c>
    </row>
    <row r="146" spans="2:65" s="10" customFormat="1" ht="29.85" customHeight="1">
      <c r="B146" s="164"/>
      <c r="C146" s="165"/>
      <c r="D146" s="173" t="s">
        <v>249</v>
      </c>
      <c r="E146" s="173"/>
      <c r="F146" s="173"/>
      <c r="G146" s="173"/>
      <c r="H146" s="173"/>
      <c r="I146" s="173"/>
      <c r="J146" s="173"/>
      <c r="K146" s="173"/>
      <c r="L146" s="173"/>
      <c r="M146" s="173"/>
      <c r="N146" s="267">
        <f>BK146</f>
        <v>0</v>
      </c>
      <c r="O146" s="268"/>
      <c r="P146" s="268"/>
      <c r="Q146" s="268"/>
      <c r="R146" s="166"/>
      <c r="T146" s="167"/>
      <c r="U146" s="165"/>
      <c r="V146" s="165"/>
      <c r="W146" s="168">
        <f>SUM(W147:W164)</f>
        <v>0</v>
      </c>
      <c r="X146" s="165"/>
      <c r="Y146" s="168">
        <f>SUM(Y147:Y164)</f>
        <v>137.99526800000001</v>
      </c>
      <c r="Z146" s="165"/>
      <c r="AA146" s="169">
        <f>SUM(AA147:AA164)</f>
        <v>0</v>
      </c>
      <c r="AR146" s="170" t="s">
        <v>77</v>
      </c>
      <c r="AT146" s="171" t="s">
        <v>71</v>
      </c>
      <c r="AU146" s="171" t="s">
        <v>77</v>
      </c>
      <c r="AY146" s="170" t="s">
        <v>170</v>
      </c>
      <c r="BK146" s="172">
        <f>SUM(BK147:BK164)</f>
        <v>0</v>
      </c>
    </row>
    <row r="147" spans="2:65" s="1" customFormat="1" ht="31.5" customHeight="1">
      <c r="B147" s="135"/>
      <c r="C147" s="174" t="s">
        <v>320</v>
      </c>
      <c r="D147" s="174" t="s">
        <v>162</v>
      </c>
      <c r="E147" s="175" t="s">
        <v>321</v>
      </c>
      <c r="F147" s="262" t="s">
        <v>322</v>
      </c>
      <c r="G147" s="262"/>
      <c r="H147" s="262"/>
      <c r="I147" s="262"/>
      <c r="J147" s="176" t="s">
        <v>174</v>
      </c>
      <c r="K147" s="159">
        <v>2</v>
      </c>
      <c r="L147" s="249">
        <v>0</v>
      </c>
      <c r="M147" s="249"/>
      <c r="N147" s="263">
        <f t="shared" ref="N147:N164" si="15">ROUND(L147*K147,3)</f>
        <v>0</v>
      </c>
      <c r="O147" s="263"/>
      <c r="P147" s="263"/>
      <c r="Q147" s="263"/>
      <c r="R147" s="138"/>
      <c r="T147" s="160" t="s">
        <v>5</v>
      </c>
      <c r="U147" s="44" t="s">
        <v>39</v>
      </c>
      <c r="V147" s="36"/>
      <c r="W147" s="177">
        <f t="shared" ref="W147:W164" si="16">V147*K147</f>
        <v>0</v>
      </c>
      <c r="X147" s="177">
        <v>0</v>
      </c>
      <c r="Y147" s="177">
        <f t="shared" ref="Y147:Y164" si="17">X147*K147</f>
        <v>0</v>
      </c>
      <c r="Z147" s="177">
        <v>0</v>
      </c>
      <c r="AA147" s="178">
        <f t="shared" ref="AA147:AA164" si="18">Z147*K147</f>
        <v>0</v>
      </c>
      <c r="AR147" s="18" t="s">
        <v>199</v>
      </c>
      <c r="AT147" s="18" t="s">
        <v>162</v>
      </c>
      <c r="AU147" s="18" t="s">
        <v>88</v>
      </c>
      <c r="AY147" s="18" t="s">
        <v>170</v>
      </c>
      <c r="BE147" s="113">
        <f t="shared" ref="BE147:BE164" si="19">IF(U147="základná",N147,0)</f>
        <v>0</v>
      </c>
      <c r="BF147" s="113">
        <f t="shared" ref="BF147:BF164" si="20">IF(U147="znížená",N147,0)</f>
        <v>0</v>
      </c>
      <c r="BG147" s="113">
        <f t="shared" ref="BG147:BG164" si="21">IF(U147="zákl. prenesená",N147,0)</f>
        <v>0</v>
      </c>
      <c r="BH147" s="113">
        <f t="shared" ref="BH147:BH164" si="22">IF(U147="zníž. prenesená",N147,0)</f>
        <v>0</v>
      </c>
      <c r="BI147" s="113">
        <f t="shared" ref="BI147:BI164" si="23">IF(U147="nulová",N147,0)</f>
        <v>0</v>
      </c>
      <c r="BJ147" s="18" t="s">
        <v>88</v>
      </c>
      <c r="BK147" s="155">
        <f t="shared" ref="BK147:BK164" si="24">ROUND(L147*K147,3)</f>
        <v>0</v>
      </c>
      <c r="BL147" s="18" t="s">
        <v>199</v>
      </c>
      <c r="BM147" s="18" t="s">
        <v>323</v>
      </c>
    </row>
    <row r="148" spans="2:65" s="1" customFormat="1" ht="31.5" customHeight="1">
      <c r="B148" s="135"/>
      <c r="C148" s="174" t="s">
        <v>324</v>
      </c>
      <c r="D148" s="174" t="s">
        <v>162</v>
      </c>
      <c r="E148" s="175" t="s">
        <v>325</v>
      </c>
      <c r="F148" s="262" t="s">
        <v>326</v>
      </c>
      <c r="G148" s="262"/>
      <c r="H148" s="262"/>
      <c r="I148" s="262"/>
      <c r="J148" s="176" t="s">
        <v>174</v>
      </c>
      <c r="K148" s="159">
        <v>2</v>
      </c>
      <c r="L148" s="249">
        <v>0</v>
      </c>
      <c r="M148" s="249"/>
      <c r="N148" s="263">
        <f t="shared" si="15"/>
        <v>0</v>
      </c>
      <c r="O148" s="263"/>
      <c r="P148" s="263"/>
      <c r="Q148" s="263"/>
      <c r="R148" s="138"/>
      <c r="T148" s="160" t="s">
        <v>5</v>
      </c>
      <c r="U148" s="44" t="s">
        <v>39</v>
      </c>
      <c r="V148" s="36"/>
      <c r="W148" s="177">
        <f t="shared" si="16"/>
        <v>0</v>
      </c>
      <c r="X148" s="177">
        <v>0</v>
      </c>
      <c r="Y148" s="177">
        <f t="shared" si="17"/>
        <v>0</v>
      </c>
      <c r="Z148" s="177">
        <v>0</v>
      </c>
      <c r="AA148" s="178">
        <f t="shared" si="18"/>
        <v>0</v>
      </c>
      <c r="AR148" s="18" t="s">
        <v>199</v>
      </c>
      <c r="AT148" s="18" t="s">
        <v>162</v>
      </c>
      <c r="AU148" s="18" t="s">
        <v>88</v>
      </c>
      <c r="AY148" s="18" t="s">
        <v>170</v>
      </c>
      <c r="BE148" s="113">
        <f t="shared" si="19"/>
        <v>0</v>
      </c>
      <c r="BF148" s="113">
        <f t="shared" si="20"/>
        <v>0</v>
      </c>
      <c r="BG148" s="113">
        <f t="shared" si="21"/>
        <v>0</v>
      </c>
      <c r="BH148" s="113">
        <f t="shared" si="22"/>
        <v>0</v>
      </c>
      <c r="BI148" s="113">
        <f t="shared" si="23"/>
        <v>0</v>
      </c>
      <c r="BJ148" s="18" t="s">
        <v>88</v>
      </c>
      <c r="BK148" s="155">
        <f t="shared" si="24"/>
        <v>0</v>
      </c>
      <c r="BL148" s="18" t="s">
        <v>199</v>
      </c>
      <c r="BM148" s="18" t="s">
        <v>327</v>
      </c>
    </row>
    <row r="149" spans="2:65" s="1" customFormat="1" ht="31.5" customHeight="1">
      <c r="B149" s="135"/>
      <c r="C149" s="174" t="s">
        <v>328</v>
      </c>
      <c r="D149" s="174" t="s">
        <v>162</v>
      </c>
      <c r="E149" s="175" t="s">
        <v>329</v>
      </c>
      <c r="F149" s="262" t="s">
        <v>330</v>
      </c>
      <c r="G149" s="262"/>
      <c r="H149" s="262"/>
      <c r="I149" s="262"/>
      <c r="J149" s="176" t="s">
        <v>174</v>
      </c>
      <c r="K149" s="159">
        <v>1</v>
      </c>
      <c r="L149" s="249">
        <v>0</v>
      </c>
      <c r="M149" s="249"/>
      <c r="N149" s="263">
        <f t="shared" si="15"/>
        <v>0</v>
      </c>
      <c r="O149" s="263"/>
      <c r="P149" s="263"/>
      <c r="Q149" s="263"/>
      <c r="R149" s="138"/>
      <c r="T149" s="160" t="s">
        <v>5</v>
      </c>
      <c r="U149" s="44" t="s">
        <v>39</v>
      </c>
      <c r="V149" s="36"/>
      <c r="W149" s="177">
        <f t="shared" si="16"/>
        <v>0</v>
      </c>
      <c r="X149" s="177">
        <v>0</v>
      </c>
      <c r="Y149" s="177">
        <f t="shared" si="17"/>
        <v>0</v>
      </c>
      <c r="Z149" s="177">
        <v>0</v>
      </c>
      <c r="AA149" s="178">
        <f t="shared" si="18"/>
        <v>0</v>
      </c>
      <c r="AR149" s="18" t="s">
        <v>199</v>
      </c>
      <c r="AT149" s="18" t="s">
        <v>162</v>
      </c>
      <c r="AU149" s="18" t="s">
        <v>88</v>
      </c>
      <c r="AY149" s="18" t="s">
        <v>170</v>
      </c>
      <c r="BE149" s="113">
        <f t="shared" si="19"/>
        <v>0</v>
      </c>
      <c r="BF149" s="113">
        <f t="shared" si="20"/>
        <v>0</v>
      </c>
      <c r="BG149" s="113">
        <f t="shared" si="21"/>
        <v>0</v>
      </c>
      <c r="BH149" s="113">
        <f t="shared" si="22"/>
        <v>0</v>
      </c>
      <c r="BI149" s="113">
        <f t="shared" si="23"/>
        <v>0</v>
      </c>
      <c r="BJ149" s="18" t="s">
        <v>88</v>
      </c>
      <c r="BK149" s="155">
        <f t="shared" si="24"/>
        <v>0</v>
      </c>
      <c r="BL149" s="18" t="s">
        <v>199</v>
      </c>
      <c r="BM149" s="18" t="s">
        <v>331</v>
      </c>
    </row>
    <row r="150" spans="2:65" s="1" customFormat="1" ht="31.5" customHeight="1">
      <c r="B150" s="135"/>
      <c r="C150" s="174" t="s">
        <v>332</v>
      </c>
      <c r="D150" s="174" t="s">
        <v>162</v>
      </c>
      <c r="E150" s="175" t="s">
        <v>333</v>
      </c>
      <c r="F150" s="262" t="s">
        <v>334</v>
      </c>
      <c r="G150" s="262"/>
      <c r="H150" s="262"/>
      <c r="I150" s="262"/>
      <c r="J150" s="176" t="s">
        <v>174</v>
      </c>
      <c r="K150" s="159">
        <v>1</v>
      </c>
      <c r="L150" s="249">
        <v>0</v>
      </c>
      <c r="M150" s="249"/>
      <c r="N150" s="263">
        <f t="shared" si="15"/>
        <v>0</v>
      </c>
      <c r="O150" s="263"/>
      <c r="P150" s="263"/>
      <c r="Q150" s="263"/>
      <c r="R150" s="138"/>
      <c r="T150" s="160" t="s">
        <v>5</v>
      </c>
      <c r="U150" s="44" t="s">
        <v>39</v>
      </c>
      <c r="V150" s="36"/>
      <c r="W150" s="177">
        <f t="shared" si="16"/>
        <v>0</v>
      </c>
      <c r="X150" s="177">
        <v>0</v>
      </c>
      <c r="Y150" s="177">
        <f t="shared" si="17"/>
        <v>0</v>
      </c>
      <c r="Z150" s="177">
        <v>0</v>
      </c>
      <c r="AA150" s="178">
        <f t="shared" si="18"/>
        <v>0</v>
      </c>
      <c r="AR150" s="18" t="s">
        <v>199</v>
      </c>
      <c r="AT150" s="18" t="s">
        <v>162</v>
      </c>
      <c r="AU150" s="18" t="s">
        <v>88</v>
      </c>
      <c r="AY150" s="18" t="s">
        <v>170</v>
      </c>
      <c r="BE150" s="113">
        <f t="shared" si="19"/>
        <v>0</v>
      </c>
      <c r="BF150" s="113">
        <f t="shared" si="20"/>
        <v>0</v>
      </c>
      <c r="BG150" s="113">
        <f t="shared" si="21"/>
        <v>0</v>
      </c>
      <c r="BH150" s="113">
        <f t="shared" si="22"/>
        <v>0</v>
      </c>
      <c r="BI150" s="113">
        <f t="shared" si="23"/>
        <v>0</v>
      </c>
      <c r="BJ150" s="18" t="s">
        <v>88</v>
      </c>
      <c r="BK150" s="155">
        <f t="shared" si="24"/>
        <v>0</v>
      </c>
      <c r="BL150" s="18" t="s">
        <v>199</v>
      </c>
      <c r="BM150" s="18" t="s">
        <v>335</v>
      </c>
    </row>
    <row r="151" spans="2:65" s="1" customFormat="1" ht="31.5" customHeight="1">
      <c r="B151" s="135"/>
      <c r="C151" s="174" t="s">
        <v>336</v>
      </c>
      <c r="D151" s="174" t="s">
        <v>162</v>
      </c>
      <c r="E151" s="175" t="s">
        <v>337</v>
      </c>
      <c r="F151" s="262" t="s">
        <v>338</v>
      </c>
      <c r="G151" s="262"/>
      <c r="H151" s="262"/>
      <c r="I151" s="262"/>
      <c r="J151" s="176" t="s">
        <v>174</v>
      </c>
      <c r="K151" s="159">
        <v>1</v>
      </c>
      <c r="L151" s="249">
        <v>0</v>
      </c>
      <c r="M151" s="249"/>
      <c r="N151" s="263">
        <f t="shared" si="15"/>
        <v>0</v>
      </c>
      <c r="O151" s="263"/>
      <c r="P151" s="263"/>
      <c r="Q151" s="263"/>
      <c r="R151" s="138"/>
      <c r="T151" s="160" t="s">
        <v>5</v>
      </c>
      <c r="U151" s="44" t="s">
        <v>39</v>
      </c>
      <c r="V151" s="36"/>
      <c r="W151" s="177">
        <f t="shared" si="16"/>
        <v>0</v>
      </c>
      <c r="X151" s="177">
        <v>0</v>
      </c>
      <c r="Y151" s="177">
        <f t="shared" si="17"/>
        <v>0</v>
      </c>
      <c r="Z151" s="177">
        <v>0</v>
      </c>
      <c r="AA151" s="178">
        <f t="shared" si="18"/>
        <v>0</v>
      </c>
      <c r="AR151" s="18" t="s">
        <v>199</v>
      </c>
      <c r="AT151" s="18" t="s">
        <v>162</v>
      </c>
      <c r="AU151" s="18" t="s">
        <v>88</v>
      </c>
      <c r="AY151" s="18" t="s">
        <v>170</v>
      </c>
      <c r="BE151" s="113">
        <f t="shared" si="19"/>
        <v>0</v>
      </c>
      <c r="BF151" s="113">
        <f t="shared" si="20"/>
        <v>0</v>
      </c>
      <c r="BG151" s="113">
        <f t="shared" si="21"/>
        <v>0</v>
      </c>
      <c r="BH151" s="113">
        <f t="shared" si="22"/>
        <v>0</v>
      </c>
      <c r="BI151" s="113">
        <f t="shared" si="23"/>
        <v>0</v>
      </c>
      <c r="BJ151" s="18" t="s">
        <v>88</v>
      </c>
      <c r="BK151" s="155">
        <f t="shared" si="24"/>
        <v>0</v>
      </c>
      <c r="BL151" s="18" t="s">
        <v>199</v>
      </c>
      <c r="BM151" s="18" t="s">
        <v>339</v>
      </c>
    </row>
    <row r="152" spans="2:65" s="1" customFormat="1" ht="31.5" customHeight="1">
      <c r="B152" s="135"/>
      <c r="C152" s="174" t="s">
        <v>340</v>
      </c>
      <c r="D152" s="174" t="s">
        <v>162</v>
      </c>
      <c r="E152" s="175" t="s">
        <v>341</v>
      </c>
      <c r="F152" s="262" t="s">
        <v>342</v>
      </c>
      <c r="G152" s="262"/>
      <c r="H152" s="262"/>
      <c r="I152" s="262"/>
      <c r="J152" s="176" t="s">
        <v>174</v>
      </c>
      <c r="K152" s="159">
        <v>1</v>
      </c>
      <c r="L152" s="249">
        <v>0</v>
      </c>
      <c r="M152" s="249"/>
      <c r="N152" s="263">
        <f t="shared" si="15"/>
        <v>0</v>
      </c>
      <c r="O152" s="263"/>
      <c r="P152" s="263"/>
      <c r="Q152" s="263"/>
      <c r="R152" s="138"/>
      <c r="T152" s="160" t="s">
        <v>5</v>
      </c>
      <c r="U152" s="44" t="s">
        <v>39</v>
      </c>
      <c r="V152" s="36"/>
      <c r="W152" s="177">
        <f t="shared" si="16"/>
        <v>0</v>
      </c>
      <c r="X152" s="177">
        <v>0</v>
      </c>
      <c r="Y152" s="177">
        <f t="shared" si="17"/>
        <v>0</v>
      </c>
      <c r="Z152" s="177">
        <v>0</v>
      </c>
      <c r="AA152" s="178">
        <f t="shared" si="18"/>
        <v>0</v>
      </c>
      <c r="AR152" s="18" t="s">
        <v>199</v>
      </c>
      <c r="AT152" s="18" t="s">
        <v>162</v>
      </c>
      <c r="AU152" s="18" t="s">
        <v>88</v>
      </c>
      <c r="AY152" s="18" t="s">
        <v>170</v>
      </c>
      <c r="BE152" s="113">
        <f t="shared" si="19"/>
        <v>0</v>
      </c>
      <c r="BF152" s="113">
        <f t="shared" si="20"/>
        <v>0</v>
      </c>
      <c r="BG152" s="113">
        <f t="shared" si="21"/>
        <v>0</v>
      </c>
      <c r="BH152" s="113">
        <f t="shared" si="22"/>
        <v>0</v>
      </c>
      <c r="BI152" s="113">
        <f t="shared" si="23"/>
        <v>0</v>
      </c>
      <c r="BJ152" s="18" t="s">
        <v>88</v>
      </c>
      <c r="BK152" s="155">
        <f t="shared" si="24"/>
        <v>0</v>
      </c>
      <c r="BL152" s="18" t="s">
        <v>199</v>
      </c>
      <c r="BM152" s="18" t="s">
        <v>343</v>
      </c>
    </row>
    <row r="153" spans="2:65" s="1" customFormat="1" ht="31.5" customHeight="1">
      <c r="B153" s="135"/>
      <c r="C153" s="174" t="s">
        <v>344</v>
      </c>
      <c r="D153" s="174" t="s">
        <v>162</v>
      </c>
      <c r="E153" s="175" t="s">
        <v>345</v>
      </c>
      <c r="F153" s="262" t="s">
        <v>346</v>
      </c>
      <c r="G153" s="262"/>
      <c r="H153" s="262"/>
      <c r="I153" s="262"/>
      <c r="J153" s="176" t="s">
        <v>174</v>
      </c>
      <c r="K153" s="159">
        <v>1</v>
      </c>
      <c r="L153" s="249">
        <v>0</v>
      </c>
      <c r="M153" s="249"/>
      <c r="N153" s="263">
        <f t="shared" si="15"/>
        <v>0</v>
      </c>
      <c r="O153" s="263"/>
      <c r="P153" s="263"/>
      <c r="Q153" s="263"/>
      <c r="R153" s="138"/>
      <c r="T153" s="160" t="s">
        <v>5</v>
      </c>
      <c r="U153" s="44" t="s">
        <v>39</v>
      </c>
      <c r="V153" s="36"/>
      <c r="W153" s="177">
        <f t="shared" si="16"/>
        <v>0</v>
      </c>
      <c r="X153" s="177">
        <v>0</v>
      </c>
      <c r="Y153" s="177">
        <f t="shared" si="17"/>
        <v>0</v>
      </c>
      <c r="Z153" s="177">
        <v>0</v>
      </c>
      <c r="AA153" s="178">
        <f t="shared" si="18"/>
        <v>0</v>
      </c>
      <c r="AR153" s="18" t="s">
        <v>199</v>
      </c>
      <c r="AT153" s="18" t="s">
        <v>162</v>
      </c>
      <c r="AU153" s="18" t="s">
        <v>88</v>
      </c>
      <c r="AY153" s="18" t="s">
        <v>170</v>
      </c>
      <c r="BE153" s="113">
        <f t="shared" si="19"/>
        <v>0</v>
      </c>
      <c r="BF153" s="113">
        <f t="shared" si="20"/>
        <v>0</v>
      </c>
      <c r="BG153" s="113">
        <f t="shared" si="21"/>
        <v>0</v>
      </c>
      <c r="BH153" s="113">
        <f t="shared" si="22"/>
        <v>0</v>
      </c>
      <c r="BI153" s="113">
        <f t="shared" si="23"/>
        <v>0</v>
      </c>
      <c r="BJ153" s="18" t="s">
        <v>88</v>
      </c>
      <c r="BK153" s="155">
        <f t="shared" si="24"/>
        <v>0</v>
      </c>
      <c r="BL153" s="18" t="s">
        <v>199</v>
      </c>
      <c r="BM153" s="18" t="s">
        <v>347</v>
      </c>
    </row>
    <row r="154" spans="2:65" s="1" customFormat="1" ht="22.5" customHeight="1">
      <c r="B154" s="135"/>
      <c r="C154" s="174" t="s">
        <v>348</v>
      </c>
      <c r="D154" s="174" t="s">
        <v>162</v>
      </c>
      <c r="E154" s="175" t="s">
        <v>349</v>
      </c>
      <c r="F154" s="262" t="s">
        <v>350</v>
      </c>
      <c r="G154" s="262"/>
      <c r="H154" s="262"/>
      <c r="I154" s="262"/>
      <c r="J154" s="176" t="s">
        <v>351</v>
      </c>
      <c r="K154" s="159">
        <v>428</v>
      </c>
      <c r="L154" s="249">
        <v>0</v>
      </c>
      <c r="M154" s="249"/>
      <c r="N154" s="263">
        <f t="shared" si="15"/>
        <v>0</v>
      </c>
      <c r="O154" s="263"/>
      <c r="P154" s="263"/>
      <c r="Q154" s="263"/>
      <c r="R154" s="138"/>
      <c r="T154" s="160" t="s">
        <v>5</v>
      </c>
      <c r="U154" s="44" t="s">
        <v>39</v>
      </c>
      <c r="V154" s="36"/>
      <c r="W154" s="177">
        <f t="shared" si="16"/>
        <v>0</v>
      </c>
      <c r="X154" s="177">
        <v>0</v>
      </c>
      <c r="Y154" s="177">
        <f t="shared" si="17"/>
        <v>0</v>
      </c>
      <c r="Z154" s="177">
        <v>0</v>
      </c>
      <c r="AA154" s="178">
        <f t="shared" si="18"/>
        <v>0</v>
      </c>
      <c r="AR154" s="18" t="s">
        <v>199</v>
      </c>
      <c r="AT154" s="18" t="s">
        <v>162</v>
      </c>
      <c r="AU154" s="18" t="s">
        <v>88</v>
      </c>
      <c r="AY154" s="18" t="s">
        <v>170</v>
      </c>
      <c r="BE154" s="113">
        <f t="shared" si="19"/>
        <v>0</v>
      </c>
      <c r="BF154" s="113">
        <f t="shared" si="20"/>
        <v>0</v>
      </c>
      <c r="BG154" s="113">
        <f t="shared" si="21"/>
        <v>0</v>
      </c>
      <c r="BH154" s="113">
        <f t="shared" si="22"/>
        <v>0</v>
      </c>
      <c r="BI154" s="113">
        <f t="shared" si="23"/>
        <v>0</v>
      </c>
      <c r="BJ154" s="18" t="s">
        <v>88</v>
      </c>
      <c r="BK154" s="155">
        <f t="shared" si="24"/>
        <v>0</v>
      </c>
      <c r="BL154" s="18" t="s">
        <v>199</v>
      </c>
      <c r="BM154" s="18" t="s">
        <v>352</v>
      </c>
    </row>
    <row r="155" spans="2:65" s="1" customFormat="1" ht="22.5" customHeight="1">
      <c r="B155" s="135"/>
      <c r="C155" s="174" t="s">
        <v>353</v>
      </c>
      <c r="D155" s="174" t="s">
        <v>162</v>
      </c>
      <c r="E155" s="175" t="s">
        <v>354</v>
      </c>
      <c r="F155" s="262" t="s">
        <v>355</v>
      </c>
      <c r="G155" s="262"/>
      <c r="H155" s="262"/>
      <c r="I155" s="262"/>
      <c r="J155" s="176" t="s">
        <v>351</v>
      </c>
      <c r="K155" s="159">
        <v>2</v>
      </c>
      <c r="L155" s="249">
        <v>0</v>
      </c>
      <c r="M155" s="249"/>
      <c r="N155" s="263">
        <f t="shared" si="15"/>
        <v>0</v>
      </c>
      <c r="O155" s="263"/>
      <c r="P155" s="263"/>
      <c r="Q155" s="263"/>
      <c r="R155" s="138"/>
      <c r="T155" s="160" t="s">
        <v>5</v>
      </c>
      <c r="U155" s="44" t="s">
        <v>39</v>
      </c>
      <c r="V155" s="36"/>
      <c r="W155" s="177">
        <f t="shared" si="16"/>
        <v>0</v>
      </c>
      <c r="X155" s="177">
        <v>0</v>
      </c>
      <c r="Y155" s="177">
        <f t="shared" si="17"/>
        <v>0</v>
      </c>
      <c r="Z155" s="177">
        <v>0</v>
      </c>
      <c r="AA155" s="178">
        <f t="shared" si="18"/>
        <v>0</v>
      </c>
      <c r="AR155" s="18" t="s">
        <v>199</v>
      </c>
      <c r="AT155" s="18" t="s">
        <v>162</v>
      </c>
      <c r="AU155" s="18" t="s">
        <v>88</v>
      </c>
      <c r="AY155" s="18" t="s">
        <v>170</v>
      </c>
      <c r="BE155" s="113">
        <f t="shared" si="19"/>
        <v>0</v>
      </c>
      <c r="BF155" s="113">
        <f t="shared" si="20"/>
        <v>0</v>
      </c>
      <c r="BG155" s="113">
        <f t="shared" si="21"/>
        <v>0</v>
      </c>
      <c r="BH155" s="113">
        <f t="shared" si="22"/>
        <v>0</v>
      </c>
      <c r="BI155" s="113">
        <f t="shared" si="23"/>
        <v>0</v>
      </c>
      <c r="BJ155" s="18" t="s">
        <v>88</v>
      </c>
      <c r="BK155" s="155">
        <f t="shared" si="24"/>
        <v>0</v>
      </c>
      <c r="BL155" s="18" t="s">
        <v>199</v>
      </c>
      <c r="BM155" s="18" t="s">
        <v>356</v>
      </c>
    </row>
    <row r="156" spans="2:65" s="1" customFormat="1" ht="22.5" customHeight="1">
      <c r="B156" s="135"/>
      <c r="C156" s="174" t="s">
        <v>357</v>
      </c>
      <c r="D156" s="174" t="s">
        <v>162</v>
      </c>
      <c r="E156" s="175" t="s">
        <v>358</v>
      </c>
      <c r="F156" s="262" t="s">
        <v>359</v>
      </c>
      <c r="G156" s="262"/>
      <c r="H156" s="262"/>
      <c r="I156" s="262"/>
      <c r="J156" s="176" t="s">
        <v>174</v>
      </c>
      <c r="K156" s="159">
        <v>66</v>
      </c>
      <c r="L156" s="249">
        <v>0</v>
      </c>
      <c r="M156" s="249"/>
      <c r="N156" s="263">
        <f t="shared" si="15"/>
        <v>0</v>
      </c>
      <c r="O156" s="263"/>
      <c r="P156" s="263"/>
      <c r="Q156" s="263"/>
      <c r="R156" s="138"/>
      <c r="T156" s="160" t="s">
        <v>5</v>
      </c>
      <c r="U156" s="44" t="s">
        <v>39</v>
      </c>
      <c r="V156" s="36"/>
      <c r="W156" s="177">
        <f t="shared" si="16"/>
        <v>0</v>
      </c>
      <c r="X156" s="177">
        <v>0</v>
      </c>
      <c r="Y156" s="177">
        <f t="shared" si="17"/>
        <v>0</v>
      </c>
      <c r="Z156" s="177">
        <v>0</v>
      </c>
      <c r="AA156" s="178">
        <f t="shared" si="18"/>
        <v>0</v>
      </c>
      <c r="AR156" s="18" t="s">
        <v>199</v>
      </c>
      <c r="AT156" s="18" t="s">
        <v>162</v>
      </c>
      <c r="AU156" s="18" t="s">
        <v>88</v>
      </c>
      <c r="AY156" s="18" t="s">
        <v>170</v>
      </c>
      <c r="BE156" s="113">
        <f t="shared" si="19"/>
        <v>0</v>
      </c>
      <c r="BF156" s="113">
        <f t="shared" si="20"/>
        <v>0</v>
      </c>
      <c r="BG156" s="113">
        <f t="shared" si="21"/>
        <v>0</v>
      </c>
      <c r="BH156" s="113">
        <f t="shared" si="22"/>
        <v>0</v>
      </c>
      <c r="BI156" s="113">
        <f t="shared" si="23"/>
        <v>0</v>
      </c>
      <c r="BJ156" s="18" t="s">
        <v>88</v>
      </c>
      <c r="BK156" s="155">
        <f t="shared" si="24"/>
        <v>0</v>
      </c>
      <c r="BL156" s="18" t="s">
        <v>199</v>
      </c>
      <c r="BM156" s="18" t="s">
        <v>360</v>
      </c>
    </row>
    <row r="157" spans="2:65" s="1" customFormat="1" ht="31.5" customHeight="1">
      <c r="B157" s="135"/>
      <c r="C157" s="174" t="s">
        <v>361</v>
      </c>
      <c r="D157" s="174" t="s">
        <v>162</v>
      </c>
      <c r="E157" s="175" t="s">
        <v>362</v>
      </c>
      <c r="F157" s="262" t="s">
        <v>363</v>
      </c>
      <c r="G157" s="262"/>
      <c r="H157" s="262"/>
      <c r="I157" s="262"/>
      <c r="J157" s="176" t="s">
        <v>174</v>
      </c>
      <c r="K157" s="159">
        <v>4</v>
      </c>
      <c r="L157" s="249">
        <v>0</v>
      </c>
      <c r="M157" s="249"/>
      <c r="N157" s="263">
        <f t="shared" si="15"/>
        <v>0</v>
      </c>
      <c r="O157" s="263"/>
      <c r="P157" s="263"/>
      <c r="Q157" s="263"/>
      <c r="R157" s="138"/>
      <c r="T157" s="160" t="s">
        <v>5</v>
      </c>
      <c r="U157" s="44" t="s">
        <v>39</v>
      </c>
      <c r="V157" s="36"/>
      <c r="W157" s="177">
        <f t="shared" si="16"/>
        <v>0</v>
      </c>
      <c r="X157" s="177">
        <v>0</v>
      </c>
      <c r="Y157" s="177">
        <f t="shared" si="17"/>
        <v>0</v>
      </c>
      <c r="Z157" s="177">
        <v>0</v>
      </c>
      <c r="AA157" s="178">
        <f t="shared" si="18"/>
        <v>0</v>
      </c>
      <c r="AR157" s="18" t="s">
        <v>199</v>
      </c>
      <c r="AT157" s="18" t="s">
        <v>162</v>
      </c>
      <c r="AU157" s="18" t="s">
        <v>88</v>
      </c>
      <c r="AY157" s="18" t="s">
        <v>170</v>
      </c>
      <c r="BE157" s="113">
        <f t="shared" si="19"/>
        <v>0</v>
      </c>
      <c r="BF157" s="113">
        <f t="shared" si="20"/>
        <v>0</v>
      </c>
      <c r="BG157" s="113">
        <f t="shared" si="21"/>
        <v>0</v>
      </c>
      <c r="BH157" s="113">
        <f t="shared" si="22"/>
        <v>0</v>
      </c>
      <c r="BI157" s="113">
        <f t="shared" si="23"/>
        <v>0</v>
      </c>
      <c r="BJ157" s="18" t="s">
        <v>88</v>
      </c>
      <c r="BK157" s="155">
        <f t="shared" si="24"/>
        <v>0</v>
      </c>
      <c r="BL157" s="18" t="s">
        <v>199</v>
      </c>
      <c r="BM157" s="18" t="s">
        <v>364</v>
      </c>
    </row>
    <row r="158" spans="2:65" s="1" customFormat="1" ht="22.5" customHeight="1">
      <c r="B158" s="135"/>
      <c r="C158" s="174" t="s">
        <v>365</v>
      </c>
      <c r="D158" s="174" t="s">
        <v>162</v>
      </c>
      <c r="E158" s="175" t="s">
        <v>366</v>
      </c>
      <c r="F158" s="262" t="s">
        <v>367</v>
      </c>
      <c r="G158" s="262"/>
      <c r="H158" s="262"/>
      <c r="I158" s="262"/>
      <c r="J158" s="176" t="s">
        <v>174</v>
      </c>
      <c r="K158" s="159">
        <v>2</v>
      </c>
      <c r="L158" s="249">
        <v>0</v>
      </c>
      <c r="M158" s="249"/>
      <c r="N158" s="263">
        <f t="shared" si="15"/>
        <v>0</v>
      </c>
      <c r="O158" s="263"/>
      <c r="P158" s="263"/>
      <c r="Q158" s="263"/>
      <c r="R158" s="138"/>
      <c r="T158" s="160" t="s">
        <v>5</v>
      </c>
      <c r="U158" s="44" t="s">
        <v>39</v>
      </c>
      <c r="V158" s="36"/>
      <c r="W158" s="177">
        <f t="shared" si="16"/>
        <v>0</v>
      </c>
      <c r="X158" s="177">
        <v>0</v>
      </c>
      <c r="Y158" s="177">
        <f t="shared" si="17"/>
        <v>0</v>
      </c>
      <c r="Z158" s="177">
        <v>0</v>
      </c>
      <c r="AA158" s="178">
        <f t="shared" si="18"/>
        <v>0</v>
      </c>
      <c r="AR158" s="18" t="s">
        <v>199</v>
      </c>
      <c r="AT158" s="18" t="s">
        <v>162</v>
      </c>
      <c r="AU158" s="18" t="s">
        <v>88</v>
      </c>
      <c r="AY158" s="18" t="s">
        <v>170</v>
      </c>
      <c r="BE158" s="113">
        <f t="shared" si="19"/>
        <v>0</v>
      </c>
      <c r="BF158" s="113">
        <f t="shared" si="20"/>
        <v>0</v>
      </c>
      <c r="BG158" s="113">
        <f t="shared" si="21"/>
        <v>0</v>
      </c>
      <c r="BH158" s="113">
        <f t="shared" si="22"/>
        <v>0</v>
      </c>
      <c r="BI158" s="113">
        <f t="shared" si="23"/>
        <v>0</v>
      </c>
      <c r="BJ158" s="18" t="s">
        <v>88</v>
      </c>
      <c r="BK158" s="155">
        <f t="shared" si="24"/>
        <v>0</v>
      </c>
      <c r="BL158" s="18" t="s">
        <v>199</v>
      </c>
      <c r="BM158" s="18" t="s">
        <v>368</v>
      </c>
    </row>
    <row r="159" spans="2:65" s="1" customFormat="1" ht="31.5" customHeight="1">
      <c r="B159" s="135"/>
      <c r="C159" s="174" t="s">
        <v>369</v>
      </c>
      <c r="D159" s="174" t="s">
        <v>162</v>
      </c>
      <c r="E159" s="175" t="s">
        <v>370</v>
      </c>
      <c r="F159" s="262" t="s">
        <v>371</v>
      </c>
      <c r="G159" s="262"/>
      <c r="H159" s="262"/>
      <c r="I159" s="262"/>
      <c r="J159" s="176" t="s">
        <v>174</v>
      </c>
      <c r="K159" s="159">
        <v>2</v>
      </c>
      <c r="L159" s="249">
        <v>0</v>
      </c>
      <c r="M159" s="249"/>
      <c r="N159" s="263">
        <f t="shared" si="15"/>
        <v>0</v>
      </c>
      <c r="O159" s="263"/>
      <c r="P159" s="263"/>
      <c r="Q159" s="263"/>
      <c r="R159" s="138"/>
      <c r="T159" s="160" t="s">
        <v>5</v>
      </c>
      <c r="U159" s="44" t="s">
        <v>39</v>
      </c>
      <c r="V159" s="36"/>
      <c r="W159" s="177">
        <f t="shared" si="16"/>
        <v>0</v>
      </c>
      <c r="X159" s="177">
        <v>0</v>
      </c>
      <c r="Y159" s="177">
        <f t="shared" si="17"/>
        <v>0</v>
      </c>
      <c r="Z159" s="177">
        <v>0</v>
      </c>
      <c r="AA159" s="178">
        <f t="shared" si="18"/>
        <v>0</v>
      </c>
      <c r="AR159" s="18" t="s">
        <v>199</v>
      </c>
      <c r="AT159" s="18" t="s">
        <v>162</v>
      </c>
      <c r="AU159" s="18" t="s">
        <v>88</v>
      </c>
      <c r="AY159" s="18" t="s">
        <v>170</v>
      </c>
      <c r="BE159" s="113">
        <f t="shared" si="19"/>
        <v>0</v>
      </c>
      <c r="BF159" s="113">
        <f t="shared" si="20"/>
        <v>0</v>
      </c>
      <c r="BG159" s="113">
        <f t="shared" si="21"/>
        <v>0</v>
      </c>
      <c r="BH159" s="113">
        <f t="shared" si="22"/>
        <v>0</v>
      </c>
      <c r="BI159" s="113">
        <f t="shared" si="23"/>
        <v>0</v>
      </c>
      <c r="BJ159" s="18" t="s">
        <v>88</v>
      </c>
      <c r="BK159" s="155">
        <f t="shared" si="24"/>
        <v>0</v>
      </c>
      <c r="BL159" s="18" t="s">
        <v>199</v>
      </c>
      <c r="BM159" s="18" t="s">
        <v>372</v>
      </c>
    </row>
    <row r="160" spans="2:65" s="1" customFormat="1" ht="22.5" customHeight="1">
      <c r="B160" s="135"/>
      <c r="C160" s="174" t="s">
        <v>373</v>
      </c>
      <c r="D160" s="174" t="s">
        <v>162</v>
      </c>
      <c r="E160" s="175" t="s">
        <v>374</v>
      </c>
      <c r="F160" s="262" t="s">
        <v>375</v>
      </c>
      <c r="G160" s="262"/>
      <c r="H160" s="262"/>
      <c r="I160" s="262"/>
      <c r="J160" s="176" t="s">
        <v>184</v>
      </c>
      <c r="K160" s="159">
        <v>20.6</v>
      </c>
      <c r="L160" s="249">
        <v>0</v>
      </c>
      <c r="M160" s="249"/>
      <c r="N160" s="263">
        <f t="shared" si="15"/>
        <v>0</v>
      </c>
      <c r="O160" s="263"/>
      <c r="P160" s="263"/>
      <c r="Q160" s="263"/>
      <c r="R160" s="138"/>
      <c r="T160" s="160" t="s">
        <v>5</v>
      </c>
      <c r="U160" s="44" t="s">
        <v>39</v>
      </c>
      <c r="V160" s="36"/>
      <c r="W160" s="177">
        <f t="shared" si="16"/>
        <v>0</v>
      </c>
      <c r="X160" s="177">
        <v>2.7999999999999998E-4</v>
      </c>
      <c r="Y160" s="177">
        <f t="shared" si="17"/>
        <v>5.7679999999999997E-3</v>
      </c>
      <c r="Z160" s="177">
        <v>0</v>
      </c>
      <c r="AA160" s="178">
        <f t="shared" si="18"/>
        <v>0</v>
      </c>
      <c r="AR160" s="18" t="s">
        <v>199</v>
      </c>
      <c r="AT160" s="18" t="s">
        <v>162</v>
      </c>
      <c r="AU160" s="18" t="s">
        <v>88</v>
      </c>
      <c r="AY160" s="18" t="s">
        <v>170</v>
      </c>
      <c r="BE160" s="113">
        <f t="shared" si="19"/>
        <v>0</v>
      </c>
      <c r="BF160" s="113">
        <f t="shared" si="20"/>
        <v>0</v>
      </c>
      <c r="BG160" s="113">
        <f t="shared" si="21"/>
        <v>0</v>
      </c>
      <c r="BH160" s="113">
        <f t="shared" si="22"/>
        <v>0</v>
      </c>
      <c r="BI160" s="113">
        <f t="shared" si="23"/>
        <v>0</v>
      </c>
      <c r="BJ160" s="18" t="s">
        <v>88</v>
      </c>
      <c r="BK160" s="155">
        <f t="shared" si="24"/>
        <v>0</v>
      </c>
      <c r="BL160" s="18" t="s">
        <v>199</v>
      </c>
      <c r="BM160" s="18" t="s">
        <v>376</v>
      </c>
    </row>
    <row r="161" spans="2:65" s="1" customFormat="1" ht="22.5" customHeight="1">
      <c r="B161" s="135"/>
      <c r="C161" s="174" t="s">
        <v>377</v>
      </c>
      <c r="D161" s="174" t="s">
        <v>162</v>
      </c>
      <c r="E161" s="175" t="s">
        <v>378</v>
      </c>
      <c r="F161" s="262" t="s">
        <v>379</v>
      </c>
      <c r="G161" s="262"/>
      <c r="H161" s="262"/>
      <c r="I161" s="262"/>
      <c r="J161" s="176" t="s">
        <v>180</v>
      </c>
      <c r="K161" s="159">
        <v>1735</v>
      </c>
      <c r="L161" s="249">
        <v>0</v>
      </c>
      <c r="M161" s="249"/>
      <c r="N161" s="263">
        <f t="shared" si="15"/>
        <v>0</v>
      </c>
      <c r="O161" s="263"/>
      <c r="P161" s="263"/>
      <c r="Q161" s="263"/>
      <c r="R161" s="138"/>
      <c r="T161" s="160" t="s">
        <v>5</v>
      </c>
      <c r="U161" s="44" t="s">
        <v>39</v>
      </c>
      <c r="V161" s="36"/>
      <c r="W161" s="177">
        <f t="shared" si="16"/>
        <v>0</v>
      </c>
      <c r="X161" s="177">
        <v>0</v>
      </c>
      <c r="Y161" s="177">
        <f t="shared" si="17"/>
        <v>0</v>
      </c>
      <c r="Z161" s="177">
        <v>0</v>
      </c>
      <c r="AA161" s="178">
        <f t="shared" si="18"/>
        <v>0</v>
      </c>
      <c r="AR161" s="18" t="s">
        <v>175</v>
      </c>
      <c r="AT161" s="18" t="s">
        <v>162</v>
      </c>
      <c r="AU161" s="18" t="s">
        <v>88</v>
      </c>
      <c r="AY161" s="18" t="s">
        <v>170</v>
      </c>
      <c r="BE161" s="113">
        <f t="shared" si="19"/>
        <v>0</v>
      </c>
      <c r="BF161" s="113">
        <f t="shared" si="20"/>
        <v>0</v>
      </c>
      <c r="BG161" s="113">
        <f t="shared" si="21"/>
        <v>0</v>
      </c>
      <c r="BH161" s="113">
        <f t="shared" si="22"/>
        <v>0</v>
      </c>
      <c r="BI161" s="113">
        <f t="shared" si="23"/>
        <v>0</v>
      </c>
      <c r="BJ161" s="18" t="s">
        <v>88</v>
      </c>
      <c r="BK161" s="155">
        <f t="shared" si="24"/>
        <v>0</v>
      </c>
      <c r="BL161" s="18" t="s">
        <v>175</v>
      </c>
      <c r="BM161" s="18" t="s">
        <v>380</v>
      </c>
    </row>
    <row r="162" spans="2:65" s="1" customFormat="1" ht="22.5" customHeight="1">
      <c r="B162" s="135"/>
      <c r="C162" s="174" t="s">
        <v>381</v>
      </c>
      <c r="D162" s="174" t="s">
        <v>162</v>
      </c>
      <c r="E162" s="175" t="s">
        <v>382</v>
      </c>
      <c r="F162" s="262" t="s">
        <v>383</v>
      </c>
      <c r="G162" s="262"/>
      <c r="H162" s="262"/>
      <c r="I162" s="262"/>
      <c r="J162" s="176" t="s">
        <v>180</v>
      </c>
      <c r="K162" s="159">
        <v>1735</v>
      </c>
      <c r="L162" s="249">
        <v>0</v>
      </c>
      <c r="M162" s="249"/>
      <c r="N162" s="263">
        <f t="shared" si="15"/>
        <v>0</v>
      </c>
      <c r="O162" s="263"/>
      <c r="P162" s="263"/>
      <c r="Q162" s="263"/>
      <c r="R162" s="138"/>
      <c r="T162" s="160" t="s">
        <v>5</v>
      </c>
      <c r="U162" s="44" t="s">
        <v>39</v>
      </c>
      <c r="V162" s="36"/>
      <c r="W162" s="177">
        <f t="shared" si="16"/>
        <v>0</v>
      </c>
      <c r="X162" s="177">
        <v>0</v>
      </c>
      <c r="Y162" s="177">
        <f t="shared" si="17"/>
        <v>0</v>
      </c>
      <c r="Z162" s="177">
        <v>0</v>
      </c>
      <c r="AA162" s="178">
        <f t="shared" si="18"/>
        <v>0</v>
      </c>
      <c r="AR162" s="18" t="s">
        <v>175</v>
      </c>
      <c r="AT162" s="18" t="s">
        <v>162</v>
      </c>
      <c r="AU162" s="18" t="s">
        <v>88</v>
      </c>
      <c r="AY162" s="18" t="s">
        <v>170</v>
      </c>
      <c r="BE162" s="113">
        <f t="shared" si="19"/>
        <v>0</v>
      </c>
      <c r="BF162" s="113">
        <f t="shared" si="20"/>
        <v>0</v>
      </c>
      <c r="BG162" s="113">
        <f t="shared" si="21"/>
        <v>0</v>
      </c>
      <c r="BH162" s="113">
        <f t="shared" si="22"/>
        <v>0</v>
      </c>
      <c r="BI162" s="113">
        <f t="shared" si="23"/>
        <v>0</v>
      </c>
      <c r="BJ162" s="18" t="s">
        <v>88</v>
      </c>
      <c r="BK162" s="155">
        <f t="shared" si="24"/>
        <v>0</v>
      </c>
      <c r="BL162" s="18" t="s">
        <v>175</v>
      </c>
      <c r="BM162" s="18" t="s">
        <v>384</v>
      </c>
    </row>
    <row r="163" spans="2:65" s="1" customFormat="1" ht="44.25" customHeight="1">
      <c r="B163" s="135"/>
      <c r="C163" s="174" t="s">
        <v>385</v>
      </c>
      <c r="D163" s="174" t="s">
        <v>162</v>
      </c>
      <c r="E163" s="175" t="s">
        <v>386</v>
      </c>
      <c r="F163" s="262" t="s">
        <v>387</v>
      </c>
      <c r="G163" s="262"/>
      <c r="H163" s="262"/>
      <c r="I163" s="262"/>
      <c r="J163" s="176" t="s">
        <v>180</v>
      </c>
      <c r="K163" s="159">
        <v>550</v>
      </c>
      <c r="L163" s="249">
        <v>0</v>
      </c>
      <c r="M163" s="249"/>
      <c r="N163" s="263">
        <f t="shared" si="15"/>
        <v>0</v>
      </c>
      <c r="O163" s="263"/>
      <c r="P163" s="263"/>
      <c r="Q163" s="263"/>
      <c r="R163" s="138"/>
      <c r="T163" s="160" t="s">
        <v>5</v>
      </c>
      <c r="U163" s="44" t="s">
        <v>39</v>
      </c>
      <c r="V163" s="36"/>
      <c r="W163" s="177">
        <f t="shared" si="16"/>
        <v>0</v>
      </c>
      <c r="X163" s="177">
        <v>0.16503999999999999</v>
      </c>
      <c r="Y163" s="177">
        <f t="shared" si="17"/>
        <v>90.771999999999991</v>
      </c>
      <c r="Z163" s="177">
        <v>0</v>
      </c>
      <c r="AA163" s="178">
        <f t="shared" si="18"/>
        <v>0</v>
      </c>
      <c r="AR163" s="18" t="s">
        <v>175</v>
      </c>
      <c r="AT163" s="18" t="s">
        <v>162</v>
      </c>
      <c r="AU163" s="18" t="s">
        <v>88</v>
      </c>
      <c r="AY163" s="18" t="s">
        <v>170</v>
      </c>
      <c r="BE163" s="113">
        <f t="shared" si="19"/>
        <v>0</v>
      </c>
      <c r="BF163" s="113">
        <f t="shared" si="20"/>
        <v>0</v>
      </c>
      <c r="BG163" s="113">
        <f t="shared" si="21"/>
        <v>0</v>
      </c>
      <c r="BH163" s="113">
        <f t="shared" si="22"/>
        <v>0</v>
      </c>
      <c r="BI163" s="113">
        <f t="shared" si="23"/>
        <v>0</v>
      </c>
      <c r="BJ163" s="18" t="s">
        <v>88</v>
      </c>
      <c r="BK163" s="155">
        <f t="shared" si="24"/>
        <v>0</v>
      </c>
      <c r="BL163" s="18" t="s">
        <v>175</v>
      </c>
      <c r="BM163" s="18" t="s">
        <v>388</v>
      </c>
    </row>
    <row r="164" spans="2:65" s="1" customFormat="1" ht="22.5" customHeight="1">
      <c r="B164" s="135"/>
      <c r="C164" s="179" t="s">
        <v>389</v>
      </c>
      <c r="D164" s="179" t="s">
        <v>280</v>
      </c>
      <c r="E164" s="180" t="s">
        <v>390</v>
      </c>
      <c r="F164" s="273" t="s">
        <v>391</v>
      </c>
      <c r="G164" s="273"/>
      <c r="H164" s="273"/>
      <c r="I164" s="273"/>
      <c r="J164" s="181" t="s">
        <v>174</v>
      </c>
      <c r="K164" s="182">
        <v>555.5</v>
      </c>
      <c r="L164" s="274">
        <v>0</v>
      </c>
      <c r="M164" s="274"/>
      <c r="N164" s="275">
        <f t="shared" si="15"/>
        <v>0</v>
      </c>
      <c r="O164" s="263"/>
      <c r="P164" s="263"/>
      <c r="Q164" s="263"/>
      <c r="R164" s="138"/>
      <c r="T164" s="160" t="s">
        <v>5</v>
      </c>
      <c r="U164" s="44" t="s">
        <v>39</v>
      </c>
      <c r="V164" s="36"/>
      <c r="W164" s="177">
        <f t="shared" si="16"/>
        <v>0</v>
      </c>
      <c r="X164" s="177">
        <v>8.5000000000000006E-2</v>
      </c>
      <c r="Y164" s="177">
        <f t="shared" si="17"/>
        <v>47.217500000000001</v>
      </c>
      <c r="Z164" s="177">
        <v>0</v>
      </c>
      <c r="AA164" s="178">
        <f t="shared" si="18"/>
        <v>0</v>
      </c>
      <c r="AR164" s="18" t="s">
        <v>230</v>
      </c>
      <c r="AT164" s="18" t="s">
        <v>280</v>
      </c>
      <c r="AU164" s="18" t="s">
        <v>88</v>
      </c>
      <c r="AY164" s="18" t="s">
        <v>170</v>
      </c>
      <c r="BE164" s="113">
        <f t="shared" si="19"/>
        <v>0</v>
      </c>
      <c r="BF164" s="113">
        <f t="shared" si="20"/>
        <v>0</v>
      </c>
      <c r="BG164" s="113">
        <f t="shared" si="21"/>
        <v>0</v>
      </c>
      <c r="BH164" s="113">
        <f t="shared" si="22"/>
        <v>0</v>
      </c>
      <c r="BI164" s="113">
        <f t="shared" si="23"/>
        <v>0</v>
      </c>
      <c r="BJ164" s="18" t="s">
        <v>88</v>
      </c>
      <c r="BK164" s="155">
        <f t="shared" si="24"/>
        <v>0</v>
      </c>
      <c r="BL164" s="18" t="s">
        <v>175</v>
      </c>
      <c r="BM164" s="18" t="s">
        <v>392</v>
      </c>
    </row>
    <row r="165" spans="2:65" s="10" customFormat="1" ht="29.85" customHeight="1">
      <c r="B165" s="164"/>
      <c r="C165" s="165"/>
      <c r="D165" s="173" t="s">
        <v>250</v>
      </c>
      <c r="E165" s="173"/>
      <c r="F165" s="173"/>
      <c r="G165" s="173"/>
      <c r="H165" s="173"/>
      <c r="I165" s="173"/>
      <c r="J165" s="173"/>
      <c r="K165" s="173"/>
      <c r="L165" s="173"/>
      <c r="M165" s="173"/>
      <c r="N165" s="267">
        <f>BK165</f>
        <v>0</v>
      </c>
      <c r="O165" s="268"/>
      <c r="P165" s="268"/>
      <c r="Q165" s="268"/>
      <c r="R165" s="166"/>
      <c r="T165" s="167"/>
      <c r="U165" s="165"/>
      <c r="V165" s="165"/>
      <c r="W165" s="168">
        <f>W166</f>
        <v>0</v>
      </c>
      <c r="X165" s="165"/>
      <c r="Y165" s="168">
        <f>Y166</f>
        <v>0</v>
      </c>
      <c r="Z165" s="165"/>
      <c r="AA165" s="169">
        <f>AA166</f>
        <v>0</v>
      </c>
      <c r="AR165" s="170" t="s">
        <v>77</v>
      </c>
      <c r="AT165" s="171" t="s">
        <v>71</v>
      </c>
      <c r="AU165" s="171" t="s">
        <v>77</v>
      </c>
      <c r="AY165" s="170" t="s">
        <v>170</v>
      </c>
      <c r="BK165" s="172">
        <f>BK166</f>
        <v>0</v>
      </c>
    </row>
    <row r="166" spans="2:65" s="1" customFormat="1" ht="31.5" customHeight="1">
      <c r="B166" s="135"/>
      <c r="C166" s="174" t="s">
        <v>393</v>
      </c>
      <c r="D166" s="174" t="s">
        <v>162</v>
      </c>
      <c r="E166" s="175" t="s">
        <v>394</v>
      </c>
      <c r="F166" s="262" t="s">
        <v>395</v>
      </c>
      <c r="G166" s="262"/>
      <c r="H166" s="262"/>
      <c r="I166" s="262"/>
      <c r="J166" s="176" t="s">
        <v>206</v>
      </c>
      <c r="K166" s="159">
        <v>2507.6179999999999</v>
      </c>
      <c r="L166" s="249">
        <v>0</v>
      </c>
      <c r="M166" s="249"/>
      <c r="N166" s="263">
        <f>ROUND(L166*K166,3)</f>
        <v>0</v>
      </c>
      <c r="O166" s="263"/>
      <c r="P166" s="263"/>
      <c r="Q166" s="263"/>
      <c r="R166" s="138"/>
      <c r="T166" s="160" t="s">
        <v>5</v>
      </c>
      <c r="U166" s="44" t="s">
        <v>39</v>
      </c>
      <c r="V166" s="36"/>
      <c r="W166" s="177">
        <f>V166*K166</f>
        <v>0</v>
      </c>
      <c r="X166" s="177">
        <v>0</v>
      </c>
      <c r="Y166" s="177">
        <f>X166*K166</f>
        <v>0</v>
      </c>
      <c r="Z166" s="177">
        <v>0</v>
      </c>
      <c r="AA166" s="178">
        <f>Z166*K166</f>
        <v>0</v>
      </c>
      <c r="AR166" s="18" t="s">
        <v>175</v>
      </c>
      <c r="AT166" s="18" t="s">
        <v>162</v>
      </c>
      <c r="AU166" s="18" t="s">
        <v>88</v>
      </c>
      <c r="AY166" s="18" t="s">
        <v>170</v>
      </c>
      <c r="BE166" s="113">
        <f>IF(U166="základná",N166,0)</f>
        <v>0</v>
      </c>
      <c r="BF166" s="113">
        <f>IF(U166="znížená",N166,0)</f>
        <v>0</v>
      </c>
      <c r="BG166" s="113">
        <f>IF(U166="zákl. prenesená",N166,0)</f>
        <v>0</v>
      </c>
      <c r="BH166" s="113">
        <f>IF(U166="zníž. prenesená",N166,0)</f>
        <v>0</v>
      </c>
      <c r="BI166" s="113">
        <f>IF(U166="nulová",N166,0)</f>
        <v>0</v>
      </c>
      <c r="BJ166" s="18" t="s">
        <v>88</v>
      </c>
      <c r="BK166" s="155">
        <f>ROUND(L166*K166,3)</f>
        <v>0</v>
      </c>
      <c r="BL166" s="18" t="s">
        <v>175</v>
      </c>
      <c r="BM166" s="18" t="s">
        <v>396</v>
      </c>
    </row>
    <row r="167" spans="2:65" s="10" customFormat="1" ht="37.35" customHeight="1">
      <c r="B167" s="164"/>
      <c r="C167" s="165"/>
      <c r="D167" s="153" t="s">
        <v>168</v>
      </c>
      <c r="E167" s="153"/>
      <c r="F167" s="153"/>
      <c r="G167" s="153"/>
      <c r="H167" s="153"/>
      <c r="I167" s="153"/>
      <c r="J167" s="153"/>
      <c r="K167" s="153"/>
      <c r="L167" s="153"/>
      <c r="M167" s="153"/>
      <c r="N167" s="269">
        <f>BK167</f>
        <v>0</v>
      </c>
      <c r="O167" s="270"/>
      <c r="P167" s="270"/>
      <c r="Q167" s="270"/>
      <c r="R167" s="166"/>
      <c r="T167" s="167"/>
      <c r="U167" s="165"/>
      <c r="V167" s="165"/>
      <c r="W167" s="168">
        <f>W168</f>
        <v>0</v>
      </c>
      <c r="X167" s="165"/>
      <c r="Y167" s="168">
        <f>Y168</f>
        <v>0</v>
      </c>
      <c r="Z167" s="165"/>
      <c r="AA167" s="169">
        <f>AA168</f>
        <v>0</v>
      </c>
      <c r="AR167" s="170" t="s">
        <v>77</v>
      </c>
      <c r="AT167" s="171" t="s">
        <v>71</v>
      </c>
      <c r="AU167" s="171" t="s">
        <v>72</v>
      </c>
      <c r="AY167" s="170" t="s">
        <v>170</v>
      </c>
      <c r="BK167" s="172">
        <f>BK168</f>
        <v>0</v>
      </c>
    </row>
    <row r="168" spans="2:65" s="10" customFormat="1" ht="19.899999999999999" customHeight="1">
      <c r="B168" s="164"/>
      <c r="C168" s="165"/>
      <c r="D168" s="173" t="s">
        <v>169</v>
      </c>
      <c r="E168" s="173"/>
      <c r="F168" s="173"/>
      <c r="G168" s="173"/>
      <c r="H168" s="173"/>
      <c r="I168" s="173"/>
      <c r="J168" s="173"/>
      <c r="K168" s="173"/>
      <c r="L168" s="173"/>
      <c r="M168" s="173"/>
      <c r="N168" s="265">
        <f>BK168</f>
        <v>0</v>
      </c>
      <c r="O168" s="266"/>
      <c r="P168" s="266"/>
      <c r="Q168" s="266"/>
      <c r="R168" s="166"/>
      <c r="T168" s="167"/>
      <c r="U168" s="165"/>
      <c r="V168" s="165"/>
      <c r="W168" s="168">
        <f>SUM(W169:W170)</f>
        <v>0</v>
      </c>
      <c r="X168" s="165"/>
      <c r="Y168" s="168">
        <f>SUM(Y169:Y170)</f>
        <v>0</v>
      </c>
      <c r="Z168" s="165"/>
      <c r="AA168" s="169">
        <f>SUM(AA169:AA170)</f>
        <v>0</v>
      </c>
      <c r="AR168" s="170" t="s">
        <v>77</v>
      </c>
      <c r="AT168" s="171" t="s">
        <v>71</v>
      </c>
      <c r="AU168" s="171" t="s">
        <v>77</v>
      </c>
      <c r="AY168" s="170" t="s">
        <v>170</v>
      </c>
      <c r="BK168" s="172">
        <f>SUM(BK169:BK170)</f>
        <v>0</v>
      </c>
    </row>
    <row r="169" spans="2:65" s="1" customFormat="1" ht="22.5" customHeight="1">
      <c r="B169" s="135"/>
      <c r="C169" s="174" t="s">
        <v>397</v>
      </c>
      <c r="D169" s="174" t="s">
        <v>162</v>
      </c>
      <c r="E169" s="175" t="s">
        <v>398</v>
      </c>
      <c r="F169" s="262" t="s">
        <v>399</v>
      </c>
      <c r="G169" s="262"/>
      <c r="H169" s="262"/>
      <c r="I169" s="262"/>
      <c r="J169" s="176" t="s">
        <v>184</v>
      </c>
      <c r="K169" s="159">
        <v>640</v>
      </c>
      <c r="L169" s="249">
        <v>0</v>
      </c>
      <c r="M169" s="249"/>
      <c r="N169" s="263">
        <f>ROUND(L169*K169,3)</f>
        <v>0</v>
      </c>
      <c r="O169" s="263"/>
      <c r="P169" s="263"/>
      <c r="Q169" s="263"/>
      <c r="R169" s="138"/>
      <c r="T169" s="160" t="s">
        <v>5</v>
      </c>
      <c r="U169" s="44" t="s">
        <v>39</v>
      </c>
      <c r="V169" s="36"/>
      <c r="W169" s="177">
        <f>V169*K169</f>
        <v>0</v>
      </c>
      <c r="X169" s="177">
        <v>0</v>
      </c>
      <c r="Y169" s="177">
        <f>X169*K169</f>
        <v>0</v>
      </c>
      <c r="Z169" s="177">
        <v>0</v>
      </c>
      <c r="AA169" s="178">
        <f>Z169*K169</f>
        <v>0</v>
      </c>
      <c r="AR169" s="18" t="s">
        <v>175</v>
      </c>
      <c r="AT169" s="18" t="s">
        <v>162</v>
      </c>
      <c r="AU169" s="18" t="s">
        <v>88</v>
      </c>
      <c r="AY169" s="18" t="s">
        <v>170</v>
      </c>
      <c r="BE169" s="113">
        <f>IF(U169="základná",N169,0)</f>
        <v>0</v>
      </c>
      <c r="BF169" s="113">
        <f>IF(U169="znížená",N169,0)</f>
        <v>0</v>
      </c>
      <c r="BG169" s="113">
        <f>IF(U169="zákl. prenesená",N169,0)</f>
        <v>0</v>
      </c>
      <c r="BH169" s="113">
        <f>IF(U169="zníž. prenesená",N169,0)</f>
        <v>0</v>
      </c>
      <c r="BI169" s="113">
        <f>IF(U169="nulová",N169,0)</f>
        <v>0</v>
      </c>
      <c r="BJ169" s="18" t="s">
        <v>88</v>
      </c>
      <c r="BK169" s="155">
        <f>ROUND(L169*K169,3)</f>
        <v>0</v>
      </c>
      <c r="BL169" s="18" t="s">
        <v>175</v>
      </c>
      <c r="BM169" s="18" t="s">
        <v>400</v>
      </c>
    </row>
    <row r="170" spans="2:65" s="1" customFormat="1" ht="31.5" customHeight="1">
      <c r="B170" s="135"/>
      <c r="C170" s="179" t="s">
        <v>401</v>
      </c>
      <c r="D170" s="179" t="s">
        <v>280</v>
      </c>
      <c r="E170" s="180" t="s">
        <v>402</v>
      </c>
      <c r="F170" s="273" t="s">
        <v>403</v>
      </c>
      <c r="G170" s="273"/>
      <c r="H170" s="273"/>
      <c r="I170" s="273"/>
      <c r="J170" s="181" t="s">
        <v>184</v>
      </c>
      <c r="K170" s="182">
        <v>640</v>
      </c>
      <c r="L170" s="274">
        <v>0</v>
      </c>
      <c r="M170" s="274"/>
      <c r="N170" s="275">
        <f>ROUND(L170*K170,3)</f>
        <v>0</v>
      </c>
      <c r="O170" s="263"/>
      <c r="P170" s="263"/>
      <c r="Q170" s="263"/>
      <c r="R170" s="138"/>
      <c r="T170" s="160" t="s">
        <v>5</v>
      </c>
      <c r="U170" s="44" t="s">
        <v>39</v>
      </c>
      <c r="V170" s="36"/>
      <c r="W170" s="177">
        <f>V170*K170</f>
        <v>0</v>
      </c>
      <c r="X170" s="177">
        <v>0</v>
      </c>
      <c r="Y170" s="177">
        <f>X170*K170</f>
        <v>0</v>
      </c>
      <c r="Z170" s="177">
        <v>0</v>
      </c>
      <c r="AA170" s="178">
        <f>Z170*K170</f>
        <v>0</v>
      </c>
      <c r="AR170" s="18" t="s">
        <v>230</v>
      </c>
      <c r="AT170" s="18" t="s">
        <v>280</v>
      </c>
      <c r="AU170" s="18" t="s">
        <v>88</v>
      </c>
      <c r="AY170" s="18" t="s">
        <v>170</v>
      </c>
      <c r="BE170" s="113">
        <f>IF(U170="základná",N170,0)</f>
        <v>0</v>
      </c>
      <c r="BF170" s="113">
        <f>IF(U170="znížená",N170,0)</f>
        <v>0</v>
      </c>
      <c r="BG170" s="113">
        <f>IF(U170="zákl. prenesená",N170,0)</f>
        <v>0</v>
      </c>
      <c r="BH170" s="113">
        <f>IF(U170="zníž. prenesená",N170,0)</f>
        <v>0</v>
      </c>
      <c r="BI170" s="113">
        <f>IF(U170="nulová",N170,0)</f>
        <v>0</v>
      </c>
      <c r="BJ170" s="18" t="s">
        <v>88</v>
      </c>
      <c r="BK170" s="155">
        <f>ROUND(L170*K170,3)</f>
        <v>0</v>
      </c>
      <c r="BL170" s="18" t="s">
        <v>175</v>
      </c>
      <c r="BM170" s="18" t="s">
        <v>404</v>
      </c>
    </row>
    <row r="171" spans="2:65" s="1" customFormat="1" ht="49.9" customHeight="1">
      <c r="B171" s="35"/>
      <c r="C171" s="36"/>
      <c r="D171" s="153" t="s">
        <v>160</v>
      </c>
      <c r="E171" s="36"/>
      <c r="F171" s="36"/>
      <c r="G171" s="36"/>
      <c r="H171" s="36"/>
      <c r="I171" s="36"/>
      <c r="J171" s="36"/>
      <c r="K171" s="36"/>
      <c r="L171" s="36"/>
      <c r="M171" s="36"/>
      <c r="N171" s="271">
        <f t="shared" ref="N171:N176" si="25">BK171</f>
        <v>0</v>
      </c>
      <c r="O171" s="272"/>
      <c r="P171" s="272"/>
      <c r="Q171" s="272"/>
      <c r="R171" s="37"/>
      <c r="T171" s="154"/>
      <c r="U171" s="36"/>
      <c r="V171" s="36"/>
      <c r="W171" s="36"/>
      <c r="X171" s="36"/>
      <c r="Y171" s="36"/>
      <c r="Z171" s="36"/>
      <c r="AA171" s="74"/>
      <c r="AT171" s="18" t="s">
        <v>71</v>
      </c>
      <c r="AU171" s="18" t="s">
        <v>72</v>
      </c>
      <c r="AY171" s="18" t="s">
        <v>161</v>
      </c>
      <c r="BK171" s="155">
        <f>SUM(BK172:BK176)</f>
        <v>0</v>
      </c>
    </row>
    <row r="172" spans="2:65" s="1" customFormat="1" ht="22.35" customHeight="1">
      <c r="B172" s="35"/>
      <c r="C172" s="156" t="s">
        <v>5</v>
      </c>
      <c r="D172" s="156" t="s">
        <v>162</v>
      </c>
      <c r="E172" s="157" t="s">
        <v>5</v>
      </c>
      <c r="F172" s="248" t="s">
        <v>5</v>
      </c>
      <c r="G172" s="248"/>
      <c r="H172" s="248"/>
      <c r="I172" s="248"/>
      <c r="J172" s="158" t="s">
        <v>5</v>
      </c>
      <c r="K172" s="159"/>
      <c r="L172" s="249"/>
      <c r="M172" s="250"/>
      <c r="N172" s="250">
        <f t="shared" si="25"/>
        <v>0</v>
      </c>
      <c r="O172" s="250"/>
      <c r="P172" s="250"/>
      <c r="Q172" s="250"/>
      <c r="R172" s="37"/>
      <c r="T172" s="160" t="s">
        <v>5</v>
      </c>
      <c r="U172" s="161" t="s">
        <v>39</v>
      </c>
      <c r="V172" s="36"/>
      <c r="W172" s="36"/>
      <c r="X172" s="36"/>
      <c r="Y172" s="36"/>
      <c r="Z172" s="36"/>
      <c r="AA172" s="74"/>
      <c r="AT172" s="18" t="s">
        <v>161</v>
      </c>
      <c r="AU172" s="18" t="s">
        <v>77</v>
      </c>
      <c r="AY172" s="18" t="s">
        <v>161</v>
      </c>
      <c r="BE172" s="113">
        <f>IF(U172="základná",N172,0)</f>
        <v>0</v>
      </c>
      <c r="BF172" s="113">
        <f>IF(U172="znížená",N172,0)</f>
        <v>0</v>
      </c>
      <c r="BG172" s="113">
        <f>IF(U172="zákl. prenesená",N172,0)</f>
        <v>0</v>
      </c>
      <c r="BH172" s="113">
        <f>IF(U172="zníž. prenesená",N172,0)</f>
        <v>0</v>
      </c>
      <c r="BI172" s="113">
        <f>IF(U172="nulová",N172,0)</f>
        <v>0</v>
      </c>
      <c r="BJ172" s="18" t="s">
        <v>88</v>
      </c>
      <c r="BK172" s="155">
        <f>L172*K172</f>
        <v>0</v>
      </c>
    </row>
    <row r="173" spans="2:65" s="1" customFormat="1" ht="22.35" customHeight="1">
      <c r="B173" s="35"/>
      <c r="C173" s="156" t="s">
        <v>5</v>
      </c>
      <c r="D173" s="156" t="s">
        <v>162</v>
      </c>
      <c r="E173" s="157" t="s">
        <v>5</v>
      </c>
      <c r="F173" s="248" t="s">
        <v>5</v>
      </c>
      <c r="G173" s="248"/>
      <c r="H173" s="248"/>
      <c r="I173" s="248"/>
      <c r="J173" s="158" t="s">
        <v>5</v>
      </c>
      <c r="K173" s="159"/>
      <c r="L173" s="249"/>
      <c r="M173" s="250"/>
      <c r="N173" s="250">
        <f t="shared" si="25"/>
        <v>0</v>
      </c>
      <c r="O173" s="250"/>
      <c r="P173" s="250"/>
      <c r="Q173" s="250"/>
      <c r="R173" s="37"/>
      <c r="T173" s="160" t="s">
        <v>5</v>
      </c>
      <c r="U173" s="161" t="s">
        <v>39</v>
      </c>
      <c r="V173" s="36"/>
      <c r="W173" s="36"/>
      <c r="X173" s="36"/>
      <c r="Y173" s="36"/>
      <c r="Z173" s="36"/>
      <c r="AA173" s="74"/>
      <c r="AT173" s="18" t="s">
        <v>161</v>
      </c>
      <c r="AU173" s="18" t="s">
        <v>77</v>
      </c>
      <c r="AY173" s="18" t="s">
        <v>161</v>
      </c>
      <c r="BE173" s="113">
        <f>IF(U173="základná",N173,0)</f>
        <v>0</v>
      </c>
      <c r="BF173" s="113">
        <f>IF(U173="znížená",N173,0)</f>
        <v>0</v>
      </c>
      <c r="BG173" s="113">
        <f>IF(U173="zákl. prenesená",N173,0)</f>
        <v>0</v>
      </c>
      <c r="BH173" s="113">
        <f>IF(U173="zníž. prenesená",N173,0)</f>
        <v>0</v>
      </c>
      <c r="BI173" s="113">
        <f>IF(U173="nulová",N173,0)</f>
        <v>0</v>
      </c>
      <c r="BJ173" s="18" t="s">
        <v>88</v>
      </c>
      <c r="BK173" s="155">
        <f>L173*K173</f>
        <v>0</v>
      </c>
    </row>
    <row r="174" spans="2:65" s="1" customFormat="1" ht="22.35" customHeight="1">
      <c r="B174" s="35"/>
      <c r="C174" s="156" t="s">
        <v>5</v>
      </c>
      <c r="D174" s="156" t="s">
        <v>162</v>
      </c>
      <c r="E174" s="157" t="s">
        <v>5</v>
      </c>
      <c r="F174" s="248" t="s">
        <v>5</v>
      </c>
      <c r="G174" s="248"/>
      <c r="H174" s="248"/>
      <c r="I174" s="248"/>
      <c r="J174" s="158" t="s">
        <v>5</v>
      </c>
      <c r="K174" s="159"/>
      <c r="L174" s="249"/>
      <c r="M174" s="250"/>
      <c r="N174" s="250">
        <f t="shared" si="25"/>
        <v>0</v>
      </c>
      <c r="O174" s="250"/>
      <c r="P174" s="250"/>
      <c r="Q174" s="250"/>
      <c r="R174" s="37"/>
      <c r="T174" s="160" t="s">
        <v>5</v>
      </c>
      <c r="U174" s="161" t="s">
        <v>39</v>
      </c>
      <c r="V174" s="36"/>
      <c r="W174" s="36"/>
      <c r="X174" s="36"/>
      <c r="Y174" s="36"/>
      <c r="Z174" s="36"/>
      <c r="AA174" s="74"/>
      <c r="AT174" s="18" t="s">
        <v>161</v>
      </c>
      <c r="AU174" s="18" t="s">
        <v>77</v>
      </c>
      <c r="AY174" s="18" t="s">
        <v>161</v>
      </c>
      <c r="BE174" s="113">
        <f>IF(U174="základná",N174,0)</f>
        <v>0</v>
      </c>
      <c r="BF174" s="113">
        <f>IF(U174="znížená",N174,0)</f>
        <v>0</v>
      </c>
      <c r="BG174" s="113">
        <f>IF(U174="zákl. prenesená",N174,0)</f>
        <v>0</v>
      </c>
      <c r="BH174" s="113">
        <f>IF(U174="zníž. prenesená",N174,0)</f>
        <v>0</v>
      </c>
      <c r="BI174" s="113">
        <f>IF(U174="nulová",N174,0)</f>
        <v>0</v>
      </c>
      <c r="BJ174" s="18" t="s">
        <v>88</v>
      </c>
      <c r="BK174" s="155">
        <f>L174*K174</f>
        <v>0</v>
      </c>
    </row>
    <row r="175" spans="2:65" s="1" customFormat="1" ht="22.35" customHeight="1">
      <c r="B175" s="35"/>
      <c r="C175" s="156" t="s">
        <v>5</v>
      </c>
      <c r="D175" s="156" t="s">
        <v>162</v>
      </c>
      <c r="E175" s="157" t="s">
        <v>5</v>
      </c>
      <c r="F175" s="248" t="s">
        <v>5</v>
      </c>
      <c r="G175" s="248"/>
      <c r="H175" s="248"/>
      <c r="I175" s="248"/>
      <c r="J175" s="158" t="s">
        <v>5</v>
      </c>
      <c r="K175" s="159"/>
      <c r="L175" s="249"/>
      <c r="M175" s="250"/>
      <c r="N175" s="250">
        <f t="shared" si="25"/>
        <v>0</v>
      </c>
      <c r="O175" s="250"/>
      <c r="P175" s="250"/>
      <c r="Q175" s="250"/>
      <c r="R175" s="37"/>
      <c r="T175" s="160" t="s">
        <v>5</v>
      </c>
      <c r="U175" s="161" t="s">
        <v>39</v>
      </c>
      <c r="V175" s="36"/>
      <c r="W175" s="36"/>
      <c r="X175" s="36"/>
      <c r="Y175" s="36"/>
      <c r="Z175" s="36"/>
      <c r="AA175" s="74"/>
      <c r="AT175" s="18" t="s">
        <v>161</v>
      </c>
      <c r="AU175" s="18" t="s">
        <v>77</v>
      </c>
      <c r="AY175" s="18" t="s">
        <v>161</v>
      </c>
      <c r="BE175" s="113">
        <f>IF(U175="základná",N175,0)</f>
        <v>0</v>
      </c>
      <c r="BF175" s="113">
        <f>IF(U175="znížená",N175,0)</f>
        <v>0</v>
      </c>
      <c r="BG175" s="113">
        <f>IF(U175="zákl. prenesená",N175,0)</f>
        <v>0</v>
      </c>
      <c r="BH175" s="113">
        <f>IF(U175="zníž. prenesená",N175,0)</f>
        <v>0</v>
      </c>
      <c r="BI175" s="113">
        <f>IF(U175="nulová",N175,0)</f>
        <v>0</v>
      </c>
      <c r="BJ175" s="18" t="s">
        <v>88</v>
      </c>
      <c r="BK175" s="155">
        <f>L175*K175</f>
        <v>0</v>
      </c>
    </row>
    <row r="176" spans="2:65" s="1" customFormat="1" ht="22.35" customHeight="1">
      <c r="B176" s="35"/>
      <c r="C176" s="156" t="s">
        <v>5</v>
      </c>
      <c r="D176" s="156" t="s">
        <v>162</v>
      </c>
      <c r="E176" s="157" t="s">
        <v>5</v>
      </c>
      <c r="F176" s="248" t="s">
        <v>5</v>
      </c>
      <c r="G176" s="248"/>
      <c r="H176" s="248"/>
      <c r="I176" s="248"/>
      <c r="J176" s="158" t="s">
        <v>5</v>
      </c>
      <c r="K176" s="159"/>
      <c r="L176" s="249"/>
      <c r="M176" s="250"/>
      <c r="N176" s="250">
        <f t="shared" si="25"/>
        <v>0</v>
      </c>
      <c r="O176" s="250"/>
      <c r="P176" s="250"/>
      <c r="Q176" s="250"/>
      <c r="R176" s="37"/>
      <c r="T176" s="160" t="s">
        <v>5</v>
      </c>
      <c r="U176" s="161" t="s">
        <v>39</v>
      </c>
      <c r="V176" s="56"/>
      <c r="W176" s="56"/>
      <c r="X176" s="56"/>
      <c r="Y176" s="56"/>
      <c r="Z176" s="56"/>
      <c r="AA176" s="58"/>
      <c r="AT176" s="18" t="s">
        <v>161</v>
      </c>
      <c r="AU176" s="18" t="s">
        <v>77</v>
      </c>
      <c r="AY176" s="18" t="s">
        <v>161</v>
      </c>
      <c r="BE176" s="113">
        <f>IF(U176="základná",N176,0)</f>
        <v>0</v>
      </c>
      <c r="BF176" s="113">
        <f>IF(U176="znížená",N176,0)</f>
        <v>0</v>
      </c>
      <c r="BG176" s="113">
        <f>IF(U176="zákl. prenesená",N176,0)</f>
        <v>0</v>
      </c>
      <c r="BH176" s="113">
        <f>IF(U176="zníž. prenesená",N176,0)</f>
        <v>0</v>
      </c>
      <c r="BI176" s="113">
        <f>IF(U176="nulová",N176,0)</f>
        <v>0</v>
      </c>
      <c r="BJ176" s="18" t="s">
        <v>88</v>
      </c>
      <c r="BK176" s="155">
        <f>L176*K176</f>
        <v>0</v>
      </c>
    </row>
    <row r="177" spans="2:18" s="1" customFormat="1" ht="6.95" customHeight="1">
      <c r="B177" s="59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1"/>
    </row>
  </sheetData>
  <mergeCells count="210">
    <mergeCell ref="H1:K1"/>
    <mergeCell ref="S2:AC2"/>
    <mergeCell ref="F175:I175"/>
    <mergeCell ref="L175:M175"/>
    <mergeCell ref="N175:Q175"/>
    <mergeCell ref="F176:I176"/>
    <mergeCell ref="L176:M176"/>
    <mergeCell ref="N176:Q176"/>
    <mergeCell ref="N124:Q124"/>
    <mergeCell ref="N125:Q125"/>
    <mergeCell ref="N126:Q126"/>
    <mergeCell ref="N132:Q132"/>
    <mergeCell ref="N136:Q136"/>
    <mergeCell ref="N146:Q146"/>
    <mergeCell ref="N165:Q165"/>
    <mergeCell ref="N167:Q167"/>
    <mergeCell ref="N168:Q168"/>
    <mergeCell ref="N171:Q171"/>
    <mergeCell ref="F172:I172"/>
    <mergeCell ref="L172:M172"/>
    <mergeCell ref="N172:Q172"/>
    <mergeCell ref="F173:I173"/>
    <mergeCell ref="L173:M173"/>
    <mergeCell ref="N173:Q173"/>
    <mergeCell ref="F174:I174"/>
    <mergeCell ref="L174:M174"/>
    <mergeCell ref="N174:Q174"/>
    <mergeCell ref="F166:I166"/>
    <mergeCell ref="L166:M166"/>
    <mergeCell ref="N166:Q166"/>
    <mergeCell ref="F169:I169"/>
    <mergeCell ref="L169:M169"/>
    <mergeCell ref="N169:Q169"/>
    <mergeCell ref="F170:I170"/>
    <mergeCell ref="L170:M170"/>
    <mergeCell ref="N170:Q170"/>
    <mergeCell ref="F162:I162"/>
    <mergeCell ref="L162:M162"/>
    <mergeCell ref="N162:Q162"/>
    <mergeCell ref="F163:I163"/>
    <mergeCell ref="L163:M163"/>
    <mergeCell ref="N163:Q163"/>
    <mergeCell ref="F164:I164"/>
    <mergeCell ref="L164:M164"/>
    <mergeCell ref="N164:Q164"/>
    <mergeCell ref="F159:I159"/>
    <mergeCell ref="L159:M159"/>
    <mergeCell ref="N159:Q159"/>
    <mergeCell ref="F160:I160"/>
    <mergeCell ref="L160:M160"/>
    <mergeCell ref="N160:Q160"/>
    <mergeCell ref="F161:I161"/>
    <mergeCell ref="L161:M161"/>
    <mergeCell ref="N161:Q161"/>
    <mergeCell ref="F156:I156"/>
    <mergeCell ref="L156:M156"/>
    <mergeCell ref="N156:Q156"/>
    <mergeCell ref="F157:I157"/>
    <mergeCell ref="L157:M157"/>
    <mergeCell ref="N157:Q157"/>
    <mergeCell ref="F158:I158"/>
    <mergeCell ref="L158:M158"/>
    <mergeCell ref="N158:Q158"/>
    <mergeCell ref="F153:I153"/>
    <mergeCell ref="L153:M153"/>
    <mergeCell ref="N153:Q153"/>
    <mergeCell ref="F154:I154"/>
    <mergeCell ref="L154:M154"/>
    <mergeCell ref="N154:Q154"/>
    <mergeCell ref="F155:I155"/>
    <mergeCell ref="L155:M155"/>
    <mergeCell ref="N155:Q155"/>
    <mergeCell ref="F150:I150"/>
    <mergeCell ref="L150:M150"/>
    <mergeCell ref="N150:Q150"/>
    <mergeCell ref="F151:I151"/>
    <mergeCell ref="L151:M151"/>
    <mergeCell ref="N151:Q151"/>
    <mergeCell ref="F152:I152"/>
    <mergeCell ref="L152:M152"/>
    <mergeCell ref="N152:Q152"/>
    <mergeCell ref="F147:I147"/>
    <mergeCell ref="L147:M147"/>
    <mergeCell ref="N147:Q147"/>
    <mergeCell ref="F148:I148"/>
    <mergeCell ref="L148:M148"/>
    <mergeCell ref="N148:Q148"/>
    <mergeCell ref="F149:I149"/>
    <mergeCell ref="L149:M149"/>
    <mergeCell ref="N149:Q149"/>
    <mergeCell ref="F143:I143"/>
    <mergeCell ref="L143:M143"/>
    <mergeCell ref="N143:Q143"/>
    <mergeCell ref="F144:I144"/>
    <mergeCell ref="L144:M144"/>
    <mergeCell ref="N144:Q144"/>
    <mergeCell ref="F145:I145"/>
    <mergeCell ref="L145:M145"/>
    <mergeCell ref="N145:Q145"/>
    <mergeCell ref="F140:I140"/>
    <mergeCell ref="L140:M140"/>
    <mergeCell ref="N140:Q140"/>
    <mergeCell ref="F141:I141"/>
    <mergeCell ref="L141:M141"/>
    <mergeCell ref="N141:Q141"/>
    <mergeCell ref="F142:I142"/>
    <mergeCell ref="L142:M142"/>
    <mergeCell ref="N142:Q142"/>
    <mergeCell ref="F137:I137"/>
    <mergeCell ref="L137:M137"/>
    <mergeCell ref="N137:Q137"/>
    <mergeCell ref="F138:I138"/>
    <mergeCell ref="L138:M138"/>
    <mergeCell ref="N138:Q138"/>
    <mergeCell ref="F139:I139"/>
    <mergeCell ref="L139:M139"/>
    <mergeCell ref="N139:Q139"/>
    <mergeCell ref="F133:I133"/>
    <mergeCell ref="L133:M133"/>
    <mergeCell ref="N133:Q133"/>
    <mergeCell ref="F134:I134"/>
    <mergeCell ref="L134:M134"/>
    <mergeCell ref="N134:Q134"/>
    <mergeCell ref="F135:I135"/>
    <mergeCell ref="L135:M135"/>
    <mergeCell ref="N135:Q135"/>
    <mergeCell ref="F129:I129"/>
    <mergeCell ref="L129:M129"/>
    <mergeCell ref="N129:Q129"/>
    <mergeCell ref="F130:I130"/>
    <mergeCell ref="L130:M130"/>
    <mergeCell ref="N130:Q130"/>
    <mergeCell ref="F131:I131"/>
    <mergeCell ref="L131:M131"/>
    <mergeCell ref="N131:Q131"/>
    <mergeCell ref="M121:Q121"/>
    <mergeCell ref="F123:I123"/>
    <mergeCell ref="L123:M123"/>
    <mergeCell ref="N123:Q123"/>
    <mergeCell ref="F127:I127"/>
    <mergeCell ref="L127:M127"/>
    <mergeCell ref="N127:Q127"/>
    <mergeCell ref="F128:I128"/>
    <mergeCell ref="L128:M128"/>
    <mergeCell ref="N128:Q128"/>
    <mergeCell ref="D104:H104"/>
    <mergeCell ref="N104:Q104"/>
    <mergeCell ref="N105:Q105"/>
    <mergeCell ref="L107:Q107"/>
    <mergeCell ref="C113:Q113"/>
    <mergeCell ref="F115:P115"/>
    <mergeCell ref="F116:P116"/>
    <mergeCell ref="M118:P118"/>
    <mergeCell ref="M120:Q120"/>
    <mergeCell ref="N99:Q99"/>
    <mergeCell ref="D100:H100"/>
    <mergeCell ref="N100:Q100"/>
    <mergeCell ref="D101:H101"/>
    <mergeCell ref="N101:Q101"/>
    <mergeCell ref="D102:H102"/>
    <mergeCell ref="N102:Q102"/>
    <mergeCell ref="D103:H103"/>
    <mergeCell ref="N103:Q103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dataValidations count="2">
    <dataValidation type="list" allowBlank="1" showInputMessage="1" showErrorMessage="1" error="Povolené sú hodnoty K, M." sqref="D172:D177">
      <formula1>"K, M"</formula1>
    </dataValidation>
    <dataValidation type="list" allowBlank="1" showInputMessage="1" showErrorMessage="1" error="Povolené sú hodnoty základná, znížená, nulová." sqref="U172:U177">
      <formula1>"základná, znížená, nulová"</formula1>
    </dataValidation>
  </dataValidations>
  <hyperlinks>
    <hyperlink ref="F1:G1" location="C2" display="1) Krycí list rozpočtu"/>
    <hyperlink ref="H1:K1" location="C86" display="2) Rekapitulácia rozpočtu"/>
    <hyperlink ref="L1" location="C123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23"/>
  <sheetViews>
    <sheetView showGridLines="0" workbookViewId="0">
      <pane ySplit="1" topLeftCell="A58" activePane="bottomLeft" state="frozen"/>
      <selection pane="bottomLeft" activeCell="C115" sqref="C115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21"/>
      <c r="B1" s="12"/>
      <c r="C1" s="12"/>
      <c r="D1" s="13" t="s">
        <v>1</v>
      </c>
      <c r="E1" s="12"/>
      <c r="F1" s="14" t="s">
        <v>124</v>
      </c>
      <c r="G1" s="14"/>
      <c r="H1" s="254" t="s">
        <v>125</v>
      </c>
      <c r="I1" s="254"/>
      <c r="J1" s="254"/>
      <c r="K1" s="254"/>
      <c r="L1" s="14" t="s">
        <v>126</v>
      </c>
      <c r="M1" s="12"/>
      <c r="N1" s="12"/>
      <c r="O1" s="13" t="s">
        <v>127</v>
      </c>
      <c r="P1" s="12"/>
      <c r="Q1" s="12"/>
      <c r="R1" s="12"/>
      <c r="S1" s="14" t="s">
        <v>128</v>
      </c>
      <c r="T1" s="14"/>
      <c r="U1" s="121"/>
      <c r="V1" s="121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50000000000003" customHeight="1">
      <c r="C2" s="183" t="s">
        <v>7</v>
      </c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S2" s="226" t="s">
        <v>8</v>
      </c>
      <c r="T2" s="227"/>
      <c r="U2" s="227"/>
      <c r="V2" s="227"/>
      <c r="W2" s="227"/>
      <c r="X2" s="227"/>
      <c r="Y2" s="227"/>
      <c r="Z2" s="227"/>
      <c r="AA2" s="227"/>
      <c r="AB2" s="227"/>
      <c r="AC2" s="227"/>
      <c r="AT2" s="18" t="s">
        <v>87</v>
      </c>
    </row>
    <row r="3" spans="1:6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72</v>
      </c>
    </row>
    <row r="4" spans="1:66" ht="36.950000000000003" customHeight="1">
      <c r="B4" s="22"/>
      <c r="C4" s="185" t="s">
        <v>129</v>
      </c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23"/>
      <c r="T4" s="24" t="s">
        <v>12</v>
      </c>
      <c r="AT4" s="18" t="s">
        <v>6</v>
      </c>
    </row>
    <row r="5" spans="1:66" ht="6.95" customHeight="1">
      <c r="B5" s="22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3"/>
    </row>
    <row r="6" spans="1:66" ht="25.35" customHeight="1">
      <c r="B6" s="22"/>
      <c r="C6" s="26"/>
      <c r="D6" s="30" t="s">
        <v>17</v>
      </c>
      <c r="E6" s="26"/>
      <c r="F6" s="259" t="str">
        <f>'Rekapitulácia stavby'!K6</f>
        <v>Základná škola Gorkého - Ulica Maxima Gorkého</v>
      </c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"/>
      <c r="R6" s="23"/>
    </row>
    <row r="7" spans="1:66" s="1" customFormat="1" ht="32.85" customHeight="1">
      <c r="B7" s="35"/>
      <c r="C7" s="36"/>
      <c r="D7" s="29" t="s">
        <v>163</v>
      </c>
      <c r="E7" s="36"/>
      <c r="F7" s="191" t="s">
        <v>405</v>
      </c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36"/>
      <c r="R7" s="37"/>
    </row>
    <row r="8" spans="1:66" s="1" customFormat="1" ht="14.45" customHeight="1">
      <c r="B8" s="35"/>
      <c r="C8" s="36"/>
      <c r="D8" s="30" t="s">
        <v>19</v>
      </c>
      <c r="E8" s="36"/>
      <c r="F8" s="28" t="s">
        <v>5</v>
      </c>
      <c r="G8" s="36"/>
      <c r="H8" s="36"/>
      <c r="I8" s="36"/>
      <c r="J8" s="36"/>
      <c r="K8" s="36"/>
      <c r="L8" s="36"/>
      <c r="M8" s="30" t="s">
        <v>20</v>
      </c>
      <c r="N8" s="36"/>
      <c r="O8" s="28" t="s">
        <v>5</v>
      </c>
      <c r="P8" s="36"/>
      <c r="Q8" s="36"/>
      <c r="R8" s="37"/>
    </row>
    <row r="9" spans="1:66" s="1" customFormat="1" ht="14.45" customHeight="1">
      <c r="B9" s="35"/>
      <c r="C9" s="36"/>
      <c r="D9" s="30" t="s">
        <v>21</v>
      </c>
      <c r="E9" s="36"/>
      <c r="F9" s="28" t="s">
        <v>22</v>
      </c>
      <c r="G9" s="36"/>
      <c r="H9" s="36"/>
      <c r="I9" s="36"/>
      <c r="J9" s="36"/>
      <c r="K9" s="36"/>
      <c r="L9" s="36"/>
      <c r="M9" s="30" t="s">
        <v>23</v>
      </c>
      <c r="N9" s="36"/>
      <c r="O9" s="232"/>
      <c r="P9" s="233"/>
      <c r="Q9" s="36"/>
      <c r="R9" s="37"/>
    </row>
    <row r="10" spans="1:66" s="1" customFormat="1" ht="10.9" customHeight="1"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7"/>
    </row>
    <row r="11" spans="1:66" s="1" customFormat="1" ht="14.45" customHeight="1">
      <c r="B11" s="35"/>
      <c r="C11" s="36"/>
      <c r="D11" s="30" t="s">
        <v>24</v>
      </c>
      <c r="E11" s="36"/>
      <c r="F11" s="36"/>
      <c r="G11" s="36"/>
      <c r="H11" s="36"/>
      <c r="I11" s="36"/>
      <c r="J11" s="36"/>
      <c r="K11" s="36"/>
      <c r="L11" s="36"/>
      <c r="M11" s="30" t="s">
        <v>25</v>
      </c>
      <c r="N11" s="36"/>
      <c r="O11" s="189" t="str">
        <f>IF('Rekapitulácia stavby'!AN10="","",'Rekapitulácia stavby'!AN10)</f>
        <v/>
      </c>
      <c r="P11" s="189"/>
      <c r="Q11" s="36"/>
      <c r="R11" s="37"/>
    </row>
    <row r="12" spans="1:66" s="1" customFormat="1" ht="18" customHeight="1">
      <c r="B12" s="35"/>
      <c r="C12" s="36"/>
      <c r="D12" s="36"/>
      <c r="E12" s="28" t="str">
        <f>IF('Rekapitulácia stavby'!E11="","",'Rekapitulácia stavby'!E11)</f>
        <v xml:space="preserve"> </v>
      </c>
      <c r="F12" s="36"/>
      <c r="G12" s="36"/>
      <c r="H12" s="36"/>
      <c r="I12" s="36"/>
      <c r="J12" s="36"/>
      <c r="K12" s="36"/>
      <c r="L12" s="36"/>
      <c r="M12" s="30" t="s">
        <v>26</v>
      </c>
      <c r="N12" s="36"/>
      <c r="O12" s="189" t="str">
        <f>IF('Rekapitulácia stavby'!AN11="","",'Rekapitulácia stavby'!AN11)</f>
        <v/>
      </c>
      <c r="P12" s="189"/>
      <c r="Q12" s="36"/>
      <c r="R12" s="37"/>
    </row>
    <row r="13" spans="1:66" s="1" customFormat="1" ht="6.95" customHeight="1">
      <c r="B13" s="35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7"/>
    </row>
    <row r="14" spans="1:66" s="1" customFormat="1" ht="14.45" customHeight="1">
      <c r="B14" s="35"/>
      <c r="C14" s="36"/>
      <c r="D14" s="30" t="s">
        <v>27</v>
      </c>
      <c r="E14" s="36"/>
      <c r="F14" s="36"/>
      <c r="G14" s="36"/>
      <c r="H14" s="36"/>
      <c r="I14" s="36"/>
      <c r="J14" s="36"/>
      <c r="K14" s="36"/>
      <c r="L14" s="36"/>
      <c r="M14" s="30" t="s">
        <v>25</v>
      </c>
      <c r="N14" s="36"/>
      <c r="O14" s="234" t="str">
        <f>IF('Rekapitulácia stavby'!AN13="","",'Rekapitulácia stavby'!AN13)</f>
        <v/>
      </c>
      <c r="P14" s="189"/>
      <c r="Q14" s="36"/>
      <c r="R14" s="37"/>
    </row>
    <row r="15" spans="1:66" s="1" customFormat="1" ht="18" customHeight="1">
      <c r="B15" s="35"/>
      <c r="C15" s="36"/>
      <c r="D15" s="36"/>
      <c r="E15" s="234" t="str">
        <f>IF('Rekapitulácia stavby'!E14="","",'Rekapitulácia stavby'!E14)</f>
        <v/>
      </c>
      <c r="F15" s="235"/>
      <c r="G15" s="235"/>
      <c r="H15" s="235"/>
      <c r="I15" s="235"/>
      <c r="J15" s="235"/>
      <c r="K15" s="235"/>
      <c r="L15" s="235"/>
      <c r="M15" s="30" t="s">
        <v>26</v>
      </c>
      <c r="N15" s="36"/>
      <c r="O15" s="234" t="str">
        <f>IF('Rekapitulácia stavby'!AN14="","",'Rekapitulácia stavby'!AN14)</f>
        <v/>
      </c>
      <c r="P15" s="189"/>
      <c r="Q15" s="36"/>
      <c r="R15" s="37"/>
    </row>
    <row r="16" spans="1:66" s="1" customFormat="1" ht="6.95" customHeight="1"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7"/>
    </row>
    <row r="17" spans="2:18" s="1" customFormat="1" ht="14.45" customHeight="1">
      <c r="B17" s="35"/>
      <c r="C17" s="36"/>
      <c r="D17" s="30" t="s">
        <v>28</v>
      </c>
      <c r="E17" s="36"/>
      <c r="F17" s="36"/>
      <c r="G17" s="36"/>
      <c r="H17" s="36"/>
      <c r="I17" s="36"/>
      <c r="J17" s="36"/>
      <c r="K17" s="36"/>
      <c r="L17" s="36"/>
      <c r="M17" s="30" t="s">
        <v>25</v>
      </c>
      <c r="N17" s="36"/>
      <c r="O17" s="189" t="str">
        <f>IF('Rekapitulácia stavby'!AN16="","",'Rekapitulácia stavby'!AN16)</f>
        <v/>
      </c>
      <c r="P17" s="189"/>
      <c r="Q17" s="36"/>
      <c r="R17" s="37"/>
    </row>
    <row r="18" spans="2:18" s="1" customFormat="1" ht="18" customHeight="1">
      <c r="B18" s="35"/>
      <c r="C18" s="36"/>
      <c r="D18" s="36"/>
      <c r="E18" s="28" t="str">
        <f>IF('Rekapitulácia stavby'!E17="","",'Rekapitulácia stavby'!E17)</f>
        <v xml:space="preserve"> </v>
      </c>
      <c r="F18" s="36"/>
      <c r="G18" s="36"/>
      <c r="H18" s="36"/>
      <c r="I18" s="36"/>
      <c r="J18" s="36"/>
      <c r="K18" s="36"/>
      <c r="L18" s="36"/>
      <c r="M18" s="30" t="s">
        <v>26</v>
      </c>
      <c r="N18" s="36"/>
      <c r="O18" s="189" t="str">
        <f>IF('Rekapitulácia stavby'!AN17="","",'Rekapitulácia stavby'!AN17)</f>
        <v/>
      </c>
      <c r="P18" s="189"/>
      <c r="Q18" s="36"/>
      <c r="R18" s="37"/>
    </row>
    <row r="19" spans="2:18" s="1" customFormat="1" ht="6.95" customHeight="1">
      <c r="B19" s="35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7"/>
    </row>
    <row r="20" spans="2:18" s="1" customFormat="1" ht="14.45" customHeight="1">
      <c r="B20" s="35"/>
      <c r="C20" s="36"/>
      <c r="D20" s="30" t="s">
        <v>31</v>
      </c>
      <c r="E20" s="36"/>
      <c r="F20" s="36"/>
      <c r="G20" s="36"/>
      <c r="H20" s="36"/>
      <c r="I20" s="36"/>
      <c r="J20" s="36"/>
      <c r="K20" s="36"/>
      <c r="L20" s="36"/>
      <c r="M20" s="30" t="s">
        <v>25</v>
      </c>
      <c r="N20" s="36"/>
      <c r="O20" s="189" t="str">
        <f>IF('Rekapitulácia stavby'!AN19="","",'Rekapitulácia stavby'!AN19)</f>
        <v/>
      </c>
      <c r="P20" s="189"/>
      <c r="Q20" s="36"/>
      <c r="R20" s="37"/>
    </row>
    <row r="21" spans="2:18" s="1" customFormat="1" ht="18" customHeight="1">
      <c r="B21" s="35"/>
      <c r="C21" s="36"/>
      <c r="D21" s="36"/>
      <c r="E21" s="28" t="str">
        <f>IF('Rekapitulácia stavby'!E20="","",'Rekapitulácia stavby'!E20)</f>
        <v xml:space="preserve"> </v>
      </c>
      <c r="F21" s="36"/>
      <c r="G21" s="36"/>
      <c r="H21" s="36"/>
      <c r="I21" s="36"/>
      <c r="J21" s="36"/>
      <c r="K21" s="36"/>
      <c r="L21" s="36"/>
      <c r="M21" s="30" t="s">
        <v>26</v>
      </c>
      <c r="N21" s="36"/>
      <c r="O21" s="189" t="str">
        <f>IF('Rekapitulácia stavby'!AN20="","",'Rekapitulácia stavby'!AN20)</f>
        <v/>
      </c>
      <c r="P21" s="189"/>
      <c r="Q21" s="36"/>
      <c r="R21" s="37"/>
    </row>
    <row r="22" spans="2:18" s="1" customFormat="1" ht="6.95" customHeight="1"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7"/>
    </row>
    <row r="23" spans="2:18" s="1" customFormat="1" ht="14.45" customHeight="1">
      <c r="B23" s="35"/>
      <c r="C23" s="36"/>
      <c r="D23" s="30" t="s">
        <v>32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7"/>
    </row>
    <row r="24" spans="2:18" s="1" customFormat="1" ht="22.5" customHeight="1">
      <c r="B24" s="35"/>
      <c r="C24" s="36"/>
      <c r="D24" s="36"/>
      <c r="E24" s="194" t="s">
        <v>5</v>
      </c>
      <c r="F24" s="194"/>
      <c r="G24" s="194"/>
      <c r="H24" s="194"/>
      <c r="I24" s="194"/>
      <c r="J24" s="194"/>
      <c r="K24" s="194"/>
      <c r="L24" s="194"/>
      <c r="M24" s="36"/>
      <c r="N24" s="36"/>
      <c r="O24" s="36"/>
      <c r="P24" s="36"/>
      <c r="Q24" s="36"/>
      <c r="R24" s="37"/>
    </row>
    <row r="25" spans="2:18" s="1" customFormat="1" ht="6.95" customHeight="1"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7"/>
    </row>
    <row r="26" spans="2:18" s="1" customFormat="1" ht="6.95" customHeight="1">
      <c r="B26" s="35"/>
      <c r="C26" s="36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36"/>
      <c r="R26" s="37"/>
    </row>
    <row r="27" spans="2:18" s="1" customFormat="1" ht="14.45" customHeight="1">
      <c r="B27" s="35"/>
      <c r="C27" s="36"/>
      <c r="D27" s="122" t="s">
        <v>130</v>
      </c>
      <c r="E27" s="36"/>
      <c r="F27" s="36"/>
      <c r="G27" s="36"/>
      <c r="H27" s="36"/>
      <c r="I27" s="36"/>
      <c r="J27" s="36"/>
      <c r="K27" s="36"/>
      <c r="L27" s="36"/>
      <c r="M27" s="195">
        <f>N88</f>
        <v>0</v>
      </c>
      <c r="N27" s="195"/>
      <c r="O27" s="195"/>
      <c r="P27" s="195"/>
      <c r="Q27" s="36"/>
      <c r="R27" s="37"/>
    </row>
    <row r="28" spans="2:18" s="1" customFormat="1" ht="14.45" customHeight="1">
      <c r="B28" s="35"/>
      <c r="C28" s="36"/>
      <c r="D28" s="34" t="s">
        <v>118</v>
      </c>
      <c r="E28" s="36"/>
      <c r="F28" s="36"/>
      <c r="G28" s="36"/>
      <c r="H28" s="36"/>
      <c r="I28" s="36"/>
      <c r="J28" s="36"/>
      <c r="K28" s="36"/>
      <c r="L28" s="36"/>
      <c r="M28" s="195">
        <f>N91</f>
        <v>0</v>
      </c>
      <c r="N28" s="195"/>
      <c r="O28" s="195"/>
      <c r="P28" s="195"/>
      <c r="Q28" s="36"/>
      <c r="R28" s="37"/>
    </row>
    <row r="29" spans="2:18" s="1" customFormat="1" ht="6.95" customHeight="1"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7"/>
    </row>
    <row r="30" spans="2:18" s="1" customFormat="1" ht="25.35" customHeight="1">
      <c r="B30" s="35"/>
      <c r="C30" s="36"/>
      <c r="D30" s="123" t="s">
        <v>35</v>
      </c>
      <c r="E30" s="36"/>
      <c r="F30" s="36"/>
      <c r="G30" s="36"/>
      <c r="H30" s="36"/>
      <c r="I30" s="36"/>
      <c r="J30" s="36"/>
      <c r="K30" s="36"/>
      <c r="L30" s="36"/>
      <c r="M30" s="236">
        <f>ROUND(M27+M28,2)</f>
        <v>0</v>
      </c>
      <c r="N30" s="231"/>
      <c r="O30" s="231"/>
      <c r="P30" s="231"/>
      <c r="Q30" s="36"/>
      <c r="R30" s="37"/>
    </row>
    <row r="31" spans="2:18" s="1" customFormat="1" ht="6.95" customHeight="1">
      <c r="B31" s="35"/>
      <c r="C31" s="36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36"/>
      <c r="R31" s="37"/>
    </row>
    <row r="32" spans="2:18" s="1" customFormat="1" ht="14.45" customHeight="1">
      <c r="B32" s="35"/>
      <c r="C32" s="36"/>
      <c r="D32" s="42" t="s">
        <v>36</v>
      </c>
      <c r="E32" s="42" t="s">
        <v>37</v>
      </c>
      <c r="F32" s="43">
        <v>0.2</v>
      </c>
      <c r="G32" s="124" t="s">
        <v>38</v>
      </c>
      <c r="H32" s="237">
        <f>ROUND((((SUM(BE91:BE98)+SUM(BE116))+SUM(BE118:BE122))),2)</f>
        <v>0</v>
      </c>
      <c r="I32" s="231"/>
      <c r="J32" s="231"/>
      <c r="K32" s="36"/>
      <c r="L32" s="36"/>
      <c r="M32" s="237">
        <f>ROUND(((ROUND((SUM(BE91:BE98)+SUM(BE116)), 2)*F32)+SUM(BE118:BE122)*F32),2)</f>
        <v>0</v>
      </c>
      <c r="N32" s="231"/>
      <c r="O32" s="231"/>
      <c r="P32" s="231"/>
      <c r="Q32" s="36"/>
      <c r="R32" s="37"/>
    </row>
    <row r="33" spans="2:18" s="1" customFormat="1" ht="14.45" customHeight="1">
      <c r="B33" s="35"/>
      <c r="C33" s="36"/>
      <c r="D33" s="36"/>
      <c r="E33" s="42" t="s">
        <v>39</v>
      </c>
      <c r="F33" s="43">
        <v>0.2</v>
      </c>
      <c r="G33" s="124" t="s">
        <v>38</v>
      </c>
      <c r="H33" s="237">
        <f>ROUND((((SUM(BF91:BF98)+SUM(BF116))+SUM(BF118:BF122))),2)</f>
        <v>0</v>
      </c>
      <c r="I33" s="231"/>
      <c r="J33" s="231"/>
      <c r="K33" s="36"/>
      <c r="L33" s="36"/>
      <c r="M33" s="237">
        <f>ROUND(((ROUND((SUM(BF91:BF98)+SUM(BF116)), 2)*F33)+SUM(BF118:BF122)*F33),2)</f>
        <v>0</v>
      </c>
      <c r="N33" s="231"/>
      <c r="O33" s="231"/>
      <c r="P33" s="231"/>
      <c r="Q33" s="36"/>
      <c r="R33" s="37"/>
    </row>
    <row r="34" spans="2:18" s="1" customFormat="1" ht="14.45" hidden="1" customHeight="1">
      <c r="B34" s="35"/>
      <c r="C34" s="36"/>
      <c r="D34" s="36"/>
      <c r="E34" s="42" t="s">
        <v>40</v>
      </c>
      <c r="F34" s="43">
        <v>0.2</v>
      </c>
      <c r="G34" s="124" t="s">
        <v>38</v>
      </c>
      <c r="H34" s="237">
        <f>ROUND((((SUM(BG91:BG98)+SUM(BG116))+SUM(BG118:BG122))),2)</f>
        <v>0</v>
      </c>
      <c r="I34" s="231"/>
      <c r="J34" s="231"/>
      <c r="K34" s="36"/>
      <c r="L34" s="36"/>
      <c r="M34" s="237">
        <v>0</v>
      </c>
      <c r="N34" s="231"/>
      <c r="O34" s="231"/>
      <c r="P34" s="231"/>
      <c r="Q34" s="36"/>
      <c r="R34" s="37"/>
    </row>
    <row r="35" spans="2:18" s="1" customFormat="1" ht="14.45" hidden="1" customHeight="1">
      <c r="B35" s="35"/>
      <c r="C35" s="36"/>
      <c r="D35" s="36"/>
      <c r="E35" s="42" t="s">
        <v>41</v>
      </c>
      <c r="F35" s="43">
        <v>0.2</v>
      </c>
      <c r="G35" s="124" t="s">
        <v>38</v>
      </c>
      <c r="H35" s="237">
        <f>ROUND((((SUM(BH91:BH98)+SUM(BH116))+SUM(BH118:BH122))),2)</f>
        <v>0</v>
      </c>
      <c r="I35" s="231"/>
      <c r="J35" s="231"/>
      <c r="K35" s="36"/>
      <c r="L35" s="36"/>
      <c r="M35" s="237">
        <v>0</v>
      </c>
      <c r="N35" s="231"/>
      <c r="O35" s="231"/>
      <c r="P35" s="231"/>
      <c r="Q35" s="36"/>
      <c r="R35" s="37"/>
    </row>
    <row r="36" spans="2:18" s="1" customFormat="1" ht="14.45" hidden="1" customHeight="1">
      <c r="B36" s="35"/>
      <c r="C36" s="36"/>
      <c r="D36" s="36"/>
      <c r="E36" s="42" t="s">
        <v>42</v>
      </c>
      <c r="F36" s="43">
        <v>0</v>
      </c>
      <c r="G36" s="124" t="s">
        <v>38</v>
      </c>
      <c r="H36" s="237">
        <f>ROUND((((SUM(BI91:BI98)+SUM(BI116))+SUM(BI118:BI122))),2)</f>
        <v>0</v>
      </c>
      <c r="I36" s="231"/>
      <c r="J36" s="231"/>
      <c r="K36" s="36"/>
      <c r="L36" s="36"/>
      <c r="M36" s="237">
        <v>0</v>
      </c>
      <c r="N36" s="231"/>
      <c r="O36" s="231"/>
      <c r="P36" s="231"/>
      <c r="Q36" s="36"/>
      <c r="R36" s="37"/>
    </row>
    <row r="37" spans="2:18" s="1" customFormat="1" ht="6.95" customHeight="1"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7"/>
    </row>
    <row r="38" spans="2:18" s="1" customFormat="1" ht="25.35" customHeight="1">
      <c r="B38" s="35"/>
      <c r="C38" s="120"/>
      <c r="D38" s="125" t="s">
        <v>43</v>
      </c>
      <c r="E38" s="75"/>
      <c r="F38" s="75"/>
      <c r="G38" s="126" t="s">
        <v>44</v>
      </c>
      <c r="H38" s="127" t="s">
        <v>45</v>
      </c>
      <c r="I38" s="75"/>
      <c r="J38" s="75"/>
      <c r="K38" s="75"/>
      <c r="L38" s="238">
        <f>SUM(M30:M36)</f>
        <v>0</v>
      </c>
      <c r="M38" s="238"/>
      <c r="N38" s="238"/>
      <c r="O38" s="238"/>
      <c r="P38" s="239"/>
      <c r="Q38" s="120"/>
      <c r="R38" s="37"/>
    </row>
    <row r="39" spans="2:18" s="1" customFormat="1" ht="14.45" customHeight="1">
      <c r="B39" s="35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7"/>
    </row>
    <row r="40" spans="2:18" s="1" customFormat="1" ht="14.45" customHeight="1">
      <c r="B40" s="35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7"/>
    </row>
    <row r="41" spans="2:18">
      <c r="B41" s="22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3"/>
    </row>
    <row r="42" spans="2:18">
      <c r="B42" s="22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3"/>
    </row>
    <row r="43" spans="2:18">
      <c r="B43" s="22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3"/>
    </row>
    <row r="44" spans="2:18">
      <c r="B44" s="22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3"/>
    </row>
    <row r="45" spans="2:18">
      <c r="B45" s="22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3"/>
    </row>
    <row r="46" spans="2:18">
      <c r="B46" s="22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3"/>
    </row>
    <row r="47" spans="2:18">
      <c r="B47" s="22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3"/>
    </row>
    <row r="48" spans="2:18">
      <c r="B48" s="22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3"/>
    </row>
    <row r="49" spans="2:18">
      <c r="B49" s="22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3"/>
    </row>
    <row r="50" spans="2:18" s="1" customFormat="1" ht="15">
      <c r="B50" s="35"/>
      <c r="C50" s="36"/>
      <c r="D50" s="50" t="s">
        <v>46</v>
      </c>
      <c r="E50" s="51"/>
      <c r="F50" s="51"/>
      <c r="G50" s="51"/>
      <c r="H50" s="52"/>
      <c r="I50" s="36"/>
      <c r="J50" s="50" t="s">
        <v>47</v>
      </c>
      <c r="K50" s="51"/>
      <c r="L50" s="51"/>
      <c r="M50" s="51"/>
      <c r="N50" s="51"/>
      <c r="O50" s="51"/>
      <c r="P50" s="52"/>
      <c r="Q50" s="36"/>
      <c r="R50" s="37"/>
    </row>
    <row r="51" spans="2:18">
      <c r="B51" s="22"/>
      <c r="C51" s="26"/>
      <c r="D51" s="53"/>
      <c r="E51" s="26"/>
      <c r="F51" s="26"/>
      <c r="G51" s="26"/>
      <c r="H51" s="54"/>
      <c r="I51" s="26"/>
      <c r="J51" s="53"/>
      <c r="K51" s="26"/>
      <c r="L51" s="26"/>
      <c r="M51" s="26"/>
      <c r="N51" s="26"/>
      <c r="O51" s="26"/>
      <c r="P51" s="54"/>
      <c r="Q51" s="26"/>
      <c r="R51" s="23"/>
    </row>
    <row r="52" spans="2:18">
      <c r="B52" s="22"/>
      <c r="C52" s="26"/>
      <c r="D52" s="53"/>
      <c r="E52" s="26"/>
      <c r="F52" s="26"/>
      <c r="G52" s="26"/>
      <c r="H52" s="54"/>
      <c r="I52" s="26"/>
      <c r="J52" s="53"/>
      <c r="K52" s="26"/>
      <c r="L52" s="26"/>
      <c r="M52" s="26"/>
      <c r="N52" s="26"/>
      <c r="O52" s="26"/>
      <c r="P52" s="54"/>
      <c r="Q52" s="26"/>
      <c r="R52" s="23"/>
    </row>
    <row r="53" spans="2:18">
      <c r="B53" s="22"/>
      <c r="C53" s="26"/>
      <c r="D53" s="53"/>
      <c r="E53" s="26"/>
      <c r="F53" s="26"/>
      <c r="G53" s="26"/>
      <c r="H53" s="54"/>
      <c r="I53" s="26"/>
      <c r="J53" s="53"/>
      <c r="K53" s="26"/>
      <c r="L53" s="26"/>
      <c r="M53" s="26"/>
      <c r="N53" s="26"/>
      <c r="O53" s="26"/>
      <c r="P53" s="54"/>
      <c r="Q53" s="26"/>
      <c r="R53" s="23"/>
    </row>
    <row r="54" spans="2:18">
      <c r="B54" s="22"/>
      <c r="C54" s="26"/>
      <c r="D54" s="53"/>
      <c r="E54" s="26"/>
      <c r="F54" s="26"/>
      <c r="G54" s="26"/>
      <c r="H54" s="54"/>
      <c r="I54" s="26"/>
      <c r="J54" s="53"/>
      <c r="K54" s="26"/>
      <c r="L54" s="26"/>
      <c r="M54" s="26"/>
      <c r="N54" s="26"/>
      <c r="O54" s="26"/>
      <c r="P54" s="54"/>
      <c r="Q54" s="26"/>
      <c r="R54" s="23"/>
    </row>
    <row r="55" spans="2:18">
      <c r="B55" s="22"/>
      <c r="C55" s="26"/>
      <c r="D55" s="53"/>
      <c r="E55" s="26"/>
      <c r="F55" s="26"/>
      <c r="G55" s="26"/>
      <c r="H55" s="54"/>
      <c r="I55" s="26"/>
      <c r="J55" s="53"/>
      <c r="K55" s="26"/>
      <c r="L55" s="26"/>
      <c r="M55" s="26"/>
      <c r="N55" s="26"/>
      <c r="O55" s="26"/>
      <c r="P55" s="54"/>
      <c r="Q55" s="26"/>
      <c r="R55" s="23"/>
    </row>
    <row r="56" spans="2:18">
      <c r="B56" s="22"/>
      <c r="C56" s="26"/>
      <c r="D56" s="53"/>
      <c r="E56" s="26"/>
      <c r="F56" s="26"/>
      <c r="G56" s="26"/>
      <c r="H56" s="54"/>
      <c r="I56" s="26"/>
      <c r="J56" s="53"/>
      <c r="K56" s="26"/>
      <c r="L56" s="26"/>
      <c r="M56" s="26"/>
      <c r="N56" s="26"/>
      <c r="O56" s="26"/>
      <c r="P56" s="54"/>
      <c r="Q56" s="26"/>
      <c r="R56" s="23"/>
    </row>
    <row r="57" spans="2:18">
      <c r="B57" s="22"/>
      <c r="C57" s="26"/>
      <c r="D57" s="53"/>
      <c r="E57" s="26"/>
      <c r="F57" s="26"/>
      <c r="G57" s="26"/>
      <c r="H57" s="54"/>
      <c r="I57" s="26"/>
      <c r="J57" s="53"/>
      <c r="K57" s="26"/>
      <c r="L57" s="26"/>
      <c r="M57" s="26"/>
      <c r="N57" s="26"/>
      <c r="O57" s="26"/>
      <c r="P57" s="54"/>
      <c r="Q57" s="26"/>
      <c r="R57" s="23"/>
    </row>
    <row r="58" spans="2:18">
      <c r="B58" s="22"/>
      <c r="C58" s="26"/>
      <c r="D58" s="53"/>
      <c r="E58" s="26"/>
      <c r="F58" s="26"/>
      <c r="G58" s="26"/>
      <c r="H58" s="54"/>
      <c r="I58" s="26"/>
      <c r="J58" s="53"/>
      <c r="K58" s="26"/>
      <c r="L58" s="26"/>
      <c r="M58" s="26"/>
      <c r="N58" s="26"/>
      <c r="O58" s="26"/>
      <c r="P58" s="54"/>
      <c r="Q58" s="26"/>
      <c r="R58" s="23"/>
    </row>
    <row r="59" spans="2:18" s="1" customFormat="1" ht="15">
      <c r="B59" s="35"/>
      <c r="C59" s="36"/>
      <c r="D59" s="55" t="s">
        <v>48</v>
      </c>
      <c r="E59" s="56"/>
      <c r="F59" s="56"/>
      <c r="G59" s="57" t="s">
        <v>49</v>
      </c>
      <c r="H59" s="58"/>
      <c r="I59" s="36"/>
      <c r="J59" s="55" t="s">
        <v>48</v>
      </c>
      <c r="K59" s="56"/>
      <c r="L59" s="56"/>
      <c r="M59" s="56"/>
      <c r="N59" s="57" t="s">
        <v>49</v>
      </c>
      <c r="O59" s="56"/>
      <c r="P59" s="58"/>
      <c r="Q59" s="36"/>
      <c r="R59" s="37"/>
    </row>
    <row r="60" spans="2:18">
      <c r="B60" s="22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3"/>
    </row>
    <row r="61" spans="2:18" s="1" customFormat="1" ht="15">
      <c r="B61" s="35"/>
      <c r="C61" s="36"/>
      <c r="D61" s="50" t="s">
        <v>50</v>
      </c>
      <c r="E61" s="51"/>
      <c r="F61" s="51"/>
      <c r="G61" s="51"/>
      <c r="H61" s="52"/>
      <c r="I61" s="36"/>
      <c r="J61" s="50" t="s">
        <v>51</v>
      </c>
      <c r="K61" s="51"/>
      <c r="L61" s="51"/>
      <c r="M61" s="51"/>
      <c r="N61" s="51"/>
      <c r="O61" s="51"/>
      <c r="P61" s="52"/>
      <c r="Q61" s="36"/>
      <c r="R61" s="37"/>
    </row>
    <row r="62" spans="2:18">
      <c r="B62" s="22"/>
      <c r="C62" s="26"/>
      <c r="D62" s="53"/>
      <c r="E62" s="26"/>
      <c r="F62" s="26"/>
      <c r="G62" s="26"/>
      <c r="H62" s="54"/>
      <c r="I62" s="26"/>
      <c r="J62" s="53"/>
      <c r="K62" s="26"/>
      <c r="L62" s="26"/>
      <c r="M62" s="26"/>
      <c r="N62" s="26"/>
      <c r="O62" s="26"/>
      <c r="P62" s="54"/>
      <c r="Q62" s="26"/>
      <c r="R62" s="23"/>
    </row>
    <row r="63" spans="2:18">
      <c r="B63" s="22"/>
      <c r="C63" s="26"/>
      <c r="D63" s="53"/>
      <c r="E63" s="26"/>
      <c r="F63" s="26"/>
      <c r="G63" s="26"/>
      <c r="H63" s="54"/>
      <c r="I63" s="26"/>
      <c r="J63" s="53"/>
      <c r="K63" s="26"/>
      <c r="L63" s="26"/>
      <c r="M63" s="26"/>
      <c r="N63" s="26"/>
      <c r="O63" s="26"/>
      <c r="P63" s="54"/>
      <c r="Q63" s="26"/>
      <c r="R63" s="23"/>
    </row>
    <row r="64" spans="2:18">
      <c r="B64" s="22"/>
      <c r="C64" s="26"/>
      <c r="D64" s="53"/>
      <c r="E64" s="26"/>
      <c r="F64" s="26"/>
      <c r="G64" s="26"/>
      <c r="H64" s="54"/>
      <c r="I64" s="26"/>
      <c r="J64" s="53"/>
      <c r="K64" s="26"/>
      <c r="L64" s="26"/>
      <c r="M64" s="26"/>
      <c r="N64" s="26"/>
      <c r="O64" s="26"/>
      <c r="P64" s="54"/>
      <c r="Q64" s="26"/>
      <c r="R64" s="23"/>
    </row>
    <row r="65" spans="2:18">
      <c r="B65" s="22"/>
      <c r="C65" s="26"/>
      <c r="D65" s="53"/>
      <c r="E65" s="26"/>
      <c r="F65" s="26"/>
      <c r="G65" s="26"/>
      <c r="H65" s="54"/>
      <c r="I65" s="26"/>
      <c r="J65" s="53"/>
      <c r="K65" s="26"/>
      <c r="L65" s="26"/>
      <c r="M65" s="26"/>
      <c r="N65" s="26"/>
      <c r="O65" s="26"/>
      <c r="P65" s="54"/>
      <c r="Q65" s="26"/>
      <c r="R65" s="23"/>
    </row>
    <row r="66" spans="2:18">
      <c r="B66" s="22"/>
      <c r="C66" s="26"/>
      <c r="D66" s="53"/>
      <c r="E66" s="26"/>
      <c r="F66" s="26"/>
      <c r="G66" s="26"/>
      <c r="H66" s="54"/>
      <c r="I66" s="26"/>
      <c r="J66" s="53"/>
      <c r="K66" s="26"/>
      <c r="L66" s="26"/>
      <c r="M66" s="26"/>
      <c r="N66" s="26"/>
      <c r="O66" s="26"/>
      <c r="P66" s="54"/>
      <c r="Q66" s="26"/>
      <c r="R66" s="23"/>
    </row>
    <row r="67" spans="2:18">
      <c r="B67" s="22"/>
      <c r="C67" s="26"/>
      <c r="D67" s="53"/>
      <c r="E67" s="26"/>
      <c r="F67" s="26"/>
      <c r="G67" s="26"/>
      <c r="H67" s="54"/>
      <c r="I67" s="26"/>
      <c r="J67" s="53"/>
      <c r="K67" s="26"/>
      <c r="L67" s="26"/>
      <c r="M67" s="26"/>
      <c r="N67" s="26"/>
      <c r="O67" s="26"/>
      <c r="P67" s="54"/>
      <c r="Q67" s="26"/>
      <c r="R67" s="23"/>
    </row>
    <row r="68" spans="2:18">
      <c r="B68" s="22"/>
      <c r="C68" s="26"/>
      <c r="D68" s="53"/>
      <c r="E68" s="26"/>
      <c r="F68" s="26"/>
      <c r="G68" s="26"/>
      <c r="H68" s="54"/>
      <c r="I68" s="26"/>
      <c r="J68" s="53"/>
      <c r="K68" s="26"/>
      <c r="L68" s="26"/>
      <c r="M68" s="26"/>
      <c r="N68" s="26"/>
      <c r="O68" s="26"/>
      <c r="P68" s="54"/>
      <c r="Q68" s="26"/>
      <c r="R68" s="23"/>
    </row>
    <row r="69" spans="2:18">
      <c r="B69" s="22"/>
      <c r="C69" s="26"/>
      <c r="D69" s="53"/>
      <c r="E69" s="26"/>
      <c r="F69" s="26"/>
      <c r="G69" s="26"/>
      <c r="H69" s="54"/>
      <c r="I69" s="26"/>
      <c r="J69" s="53"/>
      <c r="K69" s="26"/>
      <c r="L69" s="26"/>
      <c r="M69" s="26"/>
      <c r="N69" s="26"/>
      <c r="O69" s="26"/>
      <c r="P69" s="54"/>
      <c r="Q69" s="26"/>
      <c r="R69" s="23"/>
    </row>
    <row r="70" spans="2:18" s="1" customFormat="1" ht="15">
      <c r="B70" s="35"/>
      <c r="C70" s="36"/>
      <c r="D70" s="55" t="s">
        <v>48</v>
      </c>
      <c r="E70" s="56"/>
      <c r="F70" s="56"/>
      <c r="G70" s="57" t="s">
        <v>49</v>
      </c>
      <c r="H70" s="58"/>
      <c r="I70" s="36"/>
      <c r="J70" s="55" t="s">
        <v>48</v>
      </c>
      <c r="K70" s="56"/>
      <c r="L70" s="56"/>
      <c r="M70" s="56"/>
      <c r="N70" s="57" t="s">
        <v>49</v>
      </c>
      <c r="O70" s="56"/>
      <c r="P70" s="58"/>
      <c r="Q70" s="36"/>
      <c r="R70" s="37"/>
    </row>
    <row r="71" spans="2:18" s="1" customFormat="1" ht="14.45" customHeight="1"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1"/>
    </row>
    <row r="75" spans="2:18" s="1" customFormat="1" ht="6.95" customHeight="1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4"/>
    </row>
    <row r="76" spans="2:18" s="1" customFormat="1" ht="36.950000000000003" customHeight="1">
      <c r="B76" s="35"/>
      <c r="C76" s="185" t="s">
        <v>131</v>
      </c>
      <c r="D76" s="186"/>
      <c r="E76" s="186"/>
      <c r="F76" s="186"/>
      <c r="G76" s="186"/>
      <c r="H76" s="186"/>
      <c r="I76" s="186"/>
      <c r="J76" s="186"/>
      <c r="K76" s="186"/>
      <c r="L76" s="186"/>
      <c r="M76" s="186"/>
      <c r="N76" s="186"/>
      <c r="O76" s="186"/>
      <c r="P76" s="186"/>
      <c r="Q76" s="186"/>
      <c r="R76" s="37"/>
    </row>
    <row r="77" spans="2:18" s="1" customFormat="1" ht="6.95" customHeight="1"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7"/>
    </row>
    <row r="78" spans="2:18" s="1" customFormat="1" ht="30" customHeight="1">
      <c r="B78" s="35"/>
      <c r="C78" s="30" t="s">
        <v>17</v>
      </c>
      <c r="D78" s="36"/>
      <c r="E78" s="36"/>
      <c r="F78" s="259" t="str">
        <f>F6</f>
        <v>Základná škola Gorkého - Ulica Maxima Gorkého</v>
      </c>
      <c r="G78" s="260"/>
      <c r="H78" s="260"/>
      <c r="I78" s="260"/>
      <c r="J78" s="260"/>
      <c r="K78" s="260"/>
      <c r="L78" s="260"/>
      <c r="M78" s="260"/>
      <c r="N78" s="260"/>
      <c r="O78" s="260"/>
      <c r="P78" s="260"/>
      <c r="Q78" s="36"/>
      <c r="R78" s="37"/>
    </row>
    <row r="79" spans="2:18" s="1" customFormat="1" ht="36.950000000000003" customHeight="1">
      <c r="B79" s="35"/>
      <c r="C79" s="69" t="s">
        <v>163</v>
      </c>
      <c r="D79" s="36"/>
      <c r="E79" s="36"/>
      <c r="F79" s="205" t="str">
        <f>F7</f>
        <v>SO 03 - Objekt dielne</v>
      </c>
      <c r="G79" s="231"/>
      <c r="H79" s="231"/>
      <c r="I79" s="231"/>
      <c r="J79" s="231"/>
      <c r="K79" s="231"/>
      <c r="L79" s="231"/>
      <c r="M79" s="231"/>
      <c r="N79" s="231"/>
      <c r="O79" s="231"/>
      <c r="P79" s="231"/>
      <c r="Q79" s="36"/>
      <c r="R79" s="37"/>
    </row>
    <row r="80" spans="2:18" s="1" customFormat="1" ht="6.95" customHeight="1">
      <c r="B80" s="35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7"/>
    </row>
    <row r="81" spans="2:65" s="1" customFormat="1" ht="18" customHeight="1">
      <c r="B81" s="35"/>
      <c r="C81" s="30" t="s">
        <v>21</v>
      </c>
      <c r="D81" s="36"/>
      <c r="E81" s="36"/>
      <c r="F81" s="28" t="str">
        <f>F9</f>
        <v xml:space="preserve"> </v>
      </c>
      <c r="G81" s="36"/>
      <c r="H81" s="36"/>
      <c r="I81" s="36"/>
      <c r="J81" s="36"/>
      <c r="K81" s="30" t="s">
        <v>23</v>
      </c>
      <c r="L81" s="36"/>
      <c r="M81" s="233" t="str">
        <f>IF(O9="","",O9)</f>
        <v/>
      </c>
      <c r="N81" s="233"/>
      <c r="O81" s="233"/>
      <c r="P81" s="233"/>
      <c r="Q81" s="36"/>
      <c r="R81" s="37"/>
    </row>
    <row r="82" spans="2:65" s="1" customFormat="1" ht="6.95" customHeight="1">
      <c r="B82" s="35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7"/>
    </row>
    <row r="83" spans="2:65" s="1" customFormat="1" ht="15">
      <c r="B83" s="35"/>
      <c r="C83" s="30" t="s">
        <v>24</v>
      </c>
      <c r="D83" s="36"/>
      <c r="E83" s="36"/>
      <c r="F83" s="28" t="str">
        <f>E12</f>
        <v xml:space="preserve"> </v>
      </c>
      <c r="G83" s="36"/>
      <c r="H83" s="36"/>
      <c r="I83" s="36"/>
      <c r="J83" s="36"/>
      <c r="K83" s="30" t="s">
        <v>28</v>
      </c>
      <c r="L83" s="36"/>
      <c r="M83" s="189" t="str">
        <f>E18</f>
        <v xml:space="preserve"> </v>
      </c>
      <c r="N83" s="189"/>
      <c r="O83" s="189"/>
      <c r="P83" s="189"/>
      <c r="Q83" s="189"/>
      <c r="R83" s="37"/>
    </row>
    <row r="84" spans="2:65" s="1" customFormat="1" ht="14.45" customHeight="1">
      <c r="B84" s="35"/>
      <c r="C84" s="30" t="s">
        <v>27</v>
      </c>
      <c r="D84" s="36"/>
      <c r="E84" s="36"/>
      <c r="F84" s="28" t="str">
        <f>IF(E15="","",E15)</f>
        <v/>
      </c>
      <c r="G84" s="36"/>
      <c r="H84" s="36"/>
      <c r="I84" s="36"/>
      <c r="J84" s="36"/>
      <c r="K84" s="30" t="s">
        <v>31</v>
      </c>
      <c r="L84" s="36"/>
      <c r="M84" s="189" t="str">
        <f>E21</f>
        <v xml:space="preserve"> </v>
      </c>
      <c r="N84" s="189"/>
      <c r="O84" s="189"/>
      <c r="P84" s="189"/>
      <c r="Q84" s="189"/>
      <c r="R84" s="37"/>
    </row>
    <row r="85" spans="2:65" s="1" customFormat="1" ht="10.35" customHeight="1">
      <c r="B85" s="35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7"/>
    </row>
    <row r="86" spans="2:65" s="1" customFormat="1" ht="29.25" customHeight="1">
      <c r="B86" s="35"/>
      <c r="C86" s="240" t="s">
        <v>132</v>
      </c>
      <c r="D86" s="241"/>
      <c r="E86" s="241"/>
      <c r="F86" s="241"/>
      <c r="G86" s="241"/>
      <c r="H86" s="120"/>
      <c r="I86" s="120"/>
      <c r="J86" s="120"/>
      <c r="K86" s="120"/>
      <c r="L86" s="120"/>
      <c r="M86" s="120"/>
      <c r="N86" s="240" t="s">
        <v>133</v>
      </c>
      <c r="O86" s="241"/>
      <c r="P86" s="241"/>
      <c r="Q86" s="241"/>
      <c r="R86" s="37"/>
    </row>
    <row r="87" spans="2:65" s="1" customFormat="1" ht="10.35" customHeight="1">
      <c r="B87" s="35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7"/>
    </row>
    <row r="88" spans="2:65" s="1" customFormat="1" ht="29.25" customHeight="1">
      <c r="B88" s="35"/>
      <c r="C88" s="128" t="s">
        <v>134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220">
        <f>N116</f>
        <v>0</v>
      </c>
      <c r="O88" s="242"/>
      <c r="P88" s="242"/>
      <c r="Q88" s="242"/>
      <c r="R88" s="37"/>
      <c r="AU88" s="18" t="s">
        <v>135</v>
      </c>
    </row>
    <row r="89" spans="2:65" s="7" customFormat="1" ht="21.75" customHeight="1">
      <c r="B89" s="129"/>
      <c r="C89" s="130"/>
      <c r="D89" s="131" t="s">
        <v>136</v>
      </c>
      <c r="E89" s="130"/>
      <c r="F89" s="130"/>
      <c r="G89" s="130"/>
      <c r="H89" s="130"/>
      <c r="I89" s="130"/>
      <c r="J89" s="130"/>
      <c r="K89" s="130"/>
      <c r="L89" s="130"/>
      <c r="M89" s="130"/>
      <c r="N89" s="243">
        <f>N117</f>
        <v>0</v>
      </c>
      <c r="O89" s="244"/>
      <c r="P89" s="244"/>
      <c r="Q89" s="244"/>
      <c r="R89" s="132"/>
    </row>
    <row r="90" spans="2:65" s="1" customFormat="1" ht="21.75" customHeight="1"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7"/>
    </row>
    <row r="91" spans="2:65" s="1" customFormat="1" ht="29.25" customHeight="1">
      <c r="B91" s="35"/>
      <c r="C91" s="128" t="s">
        <v>137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242">
        <f>ROUND(N92+N93+N94+N95+N96+N97,2)</f>
        <v>0</v>
      </c>
      <c r="O91" s="245"/>
      <c r="P91" s="245"/>
      <c r="Q91" s="245"/>
      <c r="R91" s="37"/>
      <c r="T91" s="133"/>
      <c r="U91" s="134" t="s">
        <v>36</v>
      </c>
    </row>
    <row r="92" spans="2:65" s="1" customFormat="1" ht="18" customHeight="1">
      <c r="B92" s="135"/>
      <c r="C92" s="136"/>
      <c r="D92" s="229" t="s">
        <v>138</v>
      </c>
      <c r="E92" s="246"/>
      <c r="F92" s="246"/>
      <c r="G92" s="246"/>
      <c r="H92" s="246"/>
      <c r="I92" s="136"/>
      <c r="J92" s="136"/>
      <c r="K92" s="136"/>
      <c r="L92" s="136"/>
      <c r="M92" s="136"/>
      <c r="N92" s="228">
        <f>ROUND(N88*T92,2)</f>
        <v>0</v>
      </c>
      <c r="O92" s="247"/>
      <c r="P92" s="247"/>
      <c r="Q92" s="247"/>
      <c r="R92" s="138"/>
      <c r="S92" s="136"/>
      <c r="T92" s="139"/>
      <c r="U92" s="140" t="s">
        <v>39</v>
      </c>
      <c r="V92" s="141"/>
      <c r="W92" s="141"/>
      <c r="X92" s="141"/>
      <c r="Y92" s="141"/>
      <c r="Z92" s="141"/>
      <c r="AA92" s="141"/>
      <c r="AB92" s="141"/>
      <c r="AC92" s="141"/>
      <c r="AD92" s="141"/>
      <c r="AE92" s="141"/>
      <c r="AF92" s="141"/>
      <c r="AG92" s="141"/>
      <c r="AH92" s="141"/>
      <c r="AI92" s="141"/>
      <c r="AJ92" s="141"/>
      <c r="AK92" s="141"/>
      <c r="AL92" s="141"/>
      <c r="AM92" s="141"/>
      <c r="AN92" s="141"/>
      <c r="AO92" s="141"/>
      <c r="AP92" s="141"/>
      <c r="AQ92" s="141"/>
      <c r="AR92" s="141"/>
      <c r="AS92" s="141"/>
      <c r="AT92" s="141"/>
      <c r="AU92" s="141"/>
      <c r="AV92" s="141"/>
      <c r="AW92" s="141"/>
      <c r="AX92" s="141"/>
      <c r="AY92" s="142" t="s">
        <v>139</v>
      </c>
      <c r="AZ92" s="141"/>
      <c r="BA92" s="141"/>
      <c r="BB92" s="141"/>
      <c r="BC92" s="141"/>
      <c r="BD92" s="141"/>
      <c r="BE92" s="143">
        <f t="shared" ref="BE92:BE97" si="0">IF(U92="základná",N92,0)</f>
        <v>0</v>
      </c>
      <c r="BF92" s="143">
        <f t="shared" ref="BF92:BF97" si="1">IF(U92="znížená",N92,0)</f>
        <v>0</v>
      </c>
      <c r="BG92" s="143">
        <f t="shared" ref="BG92:BG97" si="2">IF(U92="zákl. prenesená",N92,0)</f>
        <v>0</v>
      </c>
      <c r="BH92" s="143">
        <f t="shared" ref="BH92:BH97" si="3">IF(U92="zníž. prenesená",N92,0)</f>
        <v>0</v>
      </c>
      <c r="BI92" s="143">
        <f t="shared" ref="BI92:BI97" si="4">IF(U92="nulová",N92,0)</f>
        <v>0</v>
      </c>
      <c r="BJ92" s="142" t="s">
        <v>88</v>
      </c>
      <c r="BK92" s="141"/>
      <c r="BL92" s="141"/>
      <c r="BM92" s="141"/>
    </row>
    <row r="93" spans="2:65" s="1" customFormat="1" ht="18" customHeight="1">
      <c r="B93" s="135"/>
      <c r="C93" s="136"/>
      <c r="D93" s="229" t="s">
        <v>140</v>
      </c>
      <c r="E93" s="246"/>
      <c r="F93" s="246"/>
      <c r="G93" s="246"/>
      <c r="H93" s="246"/>
      <c r="I93" s="136"/>
      <c r="J93" s="136"/>
      <c r="K93" s="136"/>
      <c r="L93" s="136"/>
      <c r="M93" s="136"/>
      <c r="N93" s="228">
        <f>ROUND(N88*T93,2)</f>
        <v>0</v>
      </c>
      <c r="O93" s="247"/>
      <c r="P93" s="247"/>
      <c r="Q93" s="247"/>
      <c r="R93" s="138"/>
      <c r="S93" s="136"/>
      <c r="T93" s="139"/>
      <c r="U93" s="140" t="s">
        <v>39</v>
      </c>
      <c r="V93" s="141"/>
      <c r="W93" s="141"/>
      <c r="X93" s="141"/>
      <c r="Y93" s="141"/>
      <c r="Z93" s="141"/>
      <c r="AA93" s="141"/>
      <c r="AB93" s="141"/>
      <c r="AC93" s="141"/>
      <c r="AD93" s="141"/>
      <c r="AE93" s="141"/>
      <c r="AF93" s="141"/>
      <c r="AG93" s="141"/>
      <c r="AH93" s="141"/>
      <c r="AI93" s="141"/>
      <c r="AJ93" s="141"/>
      <c r="AK93" s="141"/>
      <c r="AL93" s="141"/>
      <c r="AM93" s="141"/>
      <c r="AN93" s="141"/>
      <c r="AO93" s="141"/>
      <c r="AP93" s="141"/>
      <c r="AQ93" s="141"/>
      <c r="AR93" s="141"/>
      <c r="AS93" s="141"/>
      <c r="AT93" s="141"/>
      <c r="AU93" s="141"/>
      <c r="AV93" s="141"/>
      <c r="AW93" s="141"/>
      <c r="AX93" s="141"/>
      <c r="AY93" s="142" t="s">
        <v>139</v>
      </c>
      <c r="AZ93" s="141"/>
      <c r="BA93" s="141"/>
      <c r="BB93" s="141"/>
      <c r="BC93" s="141"/>
      <c r="BD93" s="141"/>
      <c r="BE93" s="143">
        <f t="shared" si="0"/>
        <v>0</v>
      </c>
      <c r="BF93" s="143">
        <f t="shared" si="1"/>
        <v>0</v>
      </c>
      <c r="BG93" s="143">
        <f t="shared" si="2"/>
        <v>0</v>
      </c>
      <c r="BH93" s="143">
        <f t="shared" si="3"/>
        <v>0</v>
      </c>
      <c r="BI93" s="143">
        <f t="shared" si="4"/>
        <v>0</v>
      </c>
      <c r="BJ93" s="142" t="s">
        <v>88</v>
      </c>
      <c r="BK93" s="141"/>
      <c r="BL93" s="141"/>
      <c r="BM93" s="141"/>
    </row>
    <row r="94" spans="2:65" s="1" customFormat="1" ht="18" customHeight="1">
      <c r="B94" s="135"/>
      <c r="C94" s="136"/>
      <c r="D94" s="229" t="s">
        <v>141</v>
      </c>
      <c r="E94" s="246"/>
      <c r="F94" s="246"/>
      <c r="G94" s="246"/>
      <c r="H94" s="246"/>
      <c r="I94" s="136"/>
      <c r="J94" s="136"/>
      <c r="K94" s="136"/>
      <c r="L94" s="136"/>
      <c r="M94" s="136"/>
      <c r="N94" s="228">
        <f>ROUND(N88*T94,2)</f>
        <v>0</v>
      </c>
      <c r="O94" s="247"/>
      <c r="P94" s="247"/>
      <c r="Q94" s="247"/>
      <c r="R94" s="138"/>
      <c r="S94" s="136"/>
      <c r="T94" s="139"/>
      <c r="U94" s="140" t="s">
        <v>39</v>
      </c>
      <c r="V94" s="141"/>
      <c r="W94" s="141"/>
      <c r="X94" s="141"/>
      <c r="Y94" s="141"/>
      <c r="Z94" s="141"/>
      <c r="AA94" s="141"/>
      <c r="AB94" s="141"/>
      <c r="AC94" s="141"/>
      <c r="AD94" s="141"/>
      <c r="AE94" s="141"/>
      <c r="AF94" s="141"/>
      <c r="AG94" s="141"/>
      <c r="AH94" s="141"/>
      <c r="AI94" s="141"/>
      <c r="AJ94" s="141"/>
      <c r="AK94" s="141"/>
      <c r="AL94" s="141"/>
      <c r="AM94" s="141"/>
      <c r="AN94" s="141"/>
      <c r="AO94" s="141"/>
      <c r="AP94" s="141"/>
      <c r="AQ94" s="141"/>
      <c r="AR94" s="141"/>
      <c r="AS94" s="141"/>
      <c r="AT94" s="141"/>
      <c r="AU94" s="141"/>
      <c r="AV94" s="141"/>
      <c r="AW94" s="141"/>
      <c r="AX94" s="141"/>
      <c r="AY94" s="142" t="s">
        <v>139</v>
      </c>
      <c r="AZ94" s="141"/>
      <c r="BA94" s="141"/>
      <c r="BB94" s="141"/>
      <c r="BC94" s="141"/>
      <c r="BD94" s="141"/>
      <c r="BE94" s="143">
        <f t="shared" si="0"/>
        <v>0</v>
      </c>
      <c r="BF94" s="143">
        <f t="shared" si="1"/>
        <v>0</v>
      </c>
      <c r="BG94" s="143">
        <f t="shared" si="2"/>
        <v>0</v>
      </c>
      <c r="BH94" s="143">
        <f t="shared" si="3"/>
        <v>0</v>
      </c>
      <c r="BI94" s="143">
        <f t="shared" si="4"/>
        <v>0</v>
      </c>
      <c r="BJ94" s="142" t="s">
        <v>88</v>
      </c>
      <c r="BK94" s="141"/>
      <c r="BL94" s="141"/>
      <c r="BM94" s="141"/>
    </row>
    <row r="95" spans="2:65" s="1" customFormat="1" ht="18" customHeight="1">
      <c r="B95" s="135"/>
      <c r="C95" s="136"/>
      <c r="D95" s="229" t="s">
        <v>142</v>
      </c>
      <c r="E95" s="246"/>
      <c r="F95" s="246"/>
      <c r="G95" s="246"/>
      <c r="H95" s="246"/>
      <c r="I95" s="136"/>
      <c r="J95" s="136"/>
      <c r="K95" s="136"/>
      <c r="L95" s="136"/>
      <c r="M95" s="136"/>
      <c r="N95" s="228">
        <f>ROUND(N88*T95,2)</f>
        <v>0</v>
      </c>
      <c r="O95" s="247"/>
      <c r="P95" s="247"/>
      <c r="Q95" s="247"/>
      <c r="R95" s="138"/>
      <c r="S95" s="136"/>
      <c r="T95" s="139"/>
      <c r="U95" s="140" t="s">
        <v>39</v>
      </c>
      <c r="V95" s="141"/>
      <c r="W95" s="141"/>
      <c r="X95" s="141"/>
      <c r="Y95" s="141"/>
      <c r="Z95" s="141"/>
      <c r="AA95" s="141"/>
      <c r="AB95" s="141"/>
      <c r="AC95" s="141"/>
      <c r="AD95" s="141"/>
      <c r="AE95" s="141"/>
      <c r="AF95" s="141"/>
      <c r="AG95" s="141"/>
      <c r="AH95" s="141"/>
      <c r="AI95" s="141"/>
      <c r="AJ95" s="141"/>
      <c r="AK95" s="141"/>
      <c r="AL95" s="141"/>
      <c r="AM95" s="141"/>
      <c r="AN95" s="141"/>
      <c r="AO95" s="141"/>
      <c r="AP95" s="141"/>
      <c r="AQ95" s="141"/>
      <c r="AR95" s="141"/>
      <c r="AS95" s="141"/>
      <c r="AT95" s="141"/>
      <c r="AU95" s="141"/>
      <c r="AV95" s="141"/>
      <c r="AW95" s="141"/>
      <c r="AX95" s="141"/>
      <c r="AY95" s="142" t="s">
        <v>139</v>
      </c>
      <c r="AZ95" s="141"/>
      <c r="BA95" s="141"/>
      <c r="BB95" s="141"/>
      <c r="BC95" s="141"/>
      <c r="BD95" s="141"/>
      <c r="BE95" s="143">
        <f t="shared" si="0"/>
        <v>0</v>
      </c>
      <c r="BF95" s="143">
        <f t="shared" si="1"/>
        <v>0</v>
      </c>
      <c r="BG95" s="143">
        <f t="shared" si="2"/>
        <v>0</v>
      </c>
      <c r="BH95" s="143">
        <f t="shared" si="3"/>
        <v>0</v>
      </c>
      <c r="BI95" s="143">
        <f t="shared" si="4"/>
        <v>0</v>
      </c>
      <c r="BJ95" s="142" t="s">
        <v>88</v>
      </c>
      <c r="BK95" s="141"/>
      <c r="BL95" s="141"/>
      <c r="BM95" s="141"/>
    </row>
    <row r="96" spans="2:65" s="1" customFormat="1" ht="18" customHeight="1">
      <c r="B96" s="135"/>
      <c r="C96" s="136"/>
      <c r="D96" s="229" t="s">
        <v>143</v>
      </c>
      <c r="E96" s="246"/>
      <c r="F96" s="246"/>
      <c r="G96" s="246"/>
      <c r="H96" s="246"/>
      <c r="I96" s="136"/>
      <c r="J96" s="136"/>
      <c r="K96" s="136"/>
      <c r="L96" s="136"/>
      <c r="M96" s="136"/>
      <c r="N96" s="228">
        <f>ROUND(N88*T96,2)</f>
        <v>0</v>
      </c>
      <c r="O96" s="247"/>
      <c r="P96" s="247"/>
      <c r="Q96" s="247"/>
      <c r="R96" s="138"/>
      <c r="S96" s="136"/>
      <c r="T96" s="139"/>
      <c r="U96" s="140" t="s">
        <v>39</v>
      </c>
      <c r="V96" s="141"/>
      <c r="W96" s="141"/>
      <c r="X96" s="141"/>
      <c r="Y96" s="141"/>
      <c r="Z96" s="141"/>
      <c r="AA96" s="141"/>
      <c r="AB96" s="141"/>
      <c r="AC96" s="141"/>
      <c r="AD96" s="141"/>
      <c r="AE96" s="141"/>
      <c r="AF96" s="141"/>
      <c r="AG96" s="141"/>
      <c r="AH96" s="141"/>
      <c r="AI96" s="141"/>
      <c r="AJ96" s="141"/>
      <c r="AK96" s="141"/>
      <c r="AL96" s="141"/>
      <c r="AM96" s="141"/>
      <c r="AN96" s="141"/>
      <c r="AO96" s="141"/>
      <c r="AP96" s="141"/>
      <c r="AQ96" s="141"/>
      <c r="AR96" s="141"/>
      <c r="AS96" s="141"/>
      <c r="AT96" s="141"/>
      <c r="AU96" s="141"/>
      <c r="AV96" s="141"/>
      <c r="AW96" s="141"/>
      <c r="AX96" s="141"/>
      <c r="AY96" s="142" t="s">
        <v>139</v>
      </c>
      <c r="AZ96" s="141"/>
      <c r="BA96" s="141"/>
      <c r="BB96" s="141"/>
      <c r="BC96" s="141"/>
      <c r="BD96" s="141"/>
      <c r="BE96" s="143">
        <f t="shared" si="0"/>
        <v>0</v>
      </c>
      <c r="BF96" s="143">
        <f t="shared" si="1"/>
        <v>0</v>
      </c>
      <c r="BG96" s="143">
        <f t="shared" si="2"/>
        <v>0</v>
      </c>
      <c r="BH96" s="143">
        <f t="shared" si="3"/>
        <v>0</v>
      </c>
      <c r="BI96" s="143">
        <f t="shared" si="4"/>
        <v>0</v>
      </c>
      <c r="BJ96" s="142" t="s">
        <v>88</v>
      </c>
      <c r="BK96" s="141"/>
      <c r="BL96" s="141"/>
      <c r="BM96" s="141"/>
    </row>
    <row r="97" spans="2:65" s="1" customFormat="1" ht="18" customHeight="1">
      <c r="B97" s="135"/>
      <c r="C97" s="136"/>
      <c r="D97" s="137" t="s">
        <v>144</v>
      </c>
      <c r="E97" s="136"/>
      <c r="F97" s="136"/>
      <c r="G97" s="136"/>
      <c r="H97" s="136"/>
      <c r="I97" s="136"/>
      <c r="J97" s="136"/>
      <c r="K97" s="136"/>
      <c r="L97" s="136"/>
      <c r="M97" s="136"/>
      <c r="N97" s="228">
        <f>ROUND(N88*T97,2)</f>
        <v>0</v>
      </c>
      <c r="O97" s="247"/>
      <c r="P97" s="247"/>
      <c r="Q97" s="247"/>
      <c r="R97" s="138"/>
      <c r="S97" s="136"/>
      <c r="T97" s="144"/>
      <c r="U97" s="145" t="s">
        <v>39</v>
      </c>
      <c r="V97" s="141"/>
      <c r="W97" s="141"/>
      <c r="X97" s="141"/>
      <c r="Y97" s="141"/>
      <c r="Z97" s="141"/>
      <c r="AA97" s="141"/>
      <c r="AB97" s="141"/>
      <c r="AC97" s="141"/>
      <c r="AD97" s="141"/>
      <c r="AE97" s="141"/>
      <c r="AF97" s="141"/>
      <c r="AG97" s="141"/>
      <c r="AH97" s="141"/>
      <c r="AI97" s="141"/>
      <c r="AJ97" s="141"/>
      <c r="AK97" s="141"/>
      <c r="AL97" s="141"/>
      <c r="AM97" s="141"/>
      <c r="AN97" s="141"/>
      <c r="AO97" s="141"/>
      <c r="AP97" s="141"/>
      <c r="AQ97" s="141"/>
      <c r="AR97" s="141"/>
      <c r="AS97" s="141"/>
      <c r="AT97" s="141"/>
      <c r="AU97" s="141"/>
      <c r="AV97" s="141"/>
      <c r="AW97" s="141"/>
      <c r="AX97" s="141"/>
      <c r="AY97" s="142" t="s">
        <v>145</v>
      </c>
      <c r="AZ97" s="141"/>
      <c r="BA97" s="141"/>
      <c r="BB97" s="141"/>
      <c r="BC97" s="141"/>
      <c r="BD97" s="141"/>
      <c r="BE97" s="143">
        <f t="shared" si="0"/>
        <v>0</v>
      </c>
      <c r="BF97" s="143">
        <f t="shared" si="1"/>
        <v>0</v>
      </c>
      <c r="BG97" s="143">
        <f t="shared" si="2"/>
        <v>0</v>
      </c>
      <c r="BH97" s="143">
        <f t="shared" si="3"/>
        <v>0</v>
      </c>
      <c r="BI97" s="143">
        <f t="shared" si="4"/>
        <v>0</v>
      </c>
      <c r="BJ97" s="142" t="s">
        <v>88</v>
      </c>
      <c r="BK97" s="141"/>
      <c r="BL97" s="141"/>
      <c r="BM97" s="141"/>
    </row>
    <row r="98" spans="2:65" s="1" customFormat="1">
      <c r="B98" s="35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7"/>
    </row>
    <row r="99" spans="2:65" s="1" customFormat="1" ht="29.25" customHeight="1">
      <c r="B99" s="35"/>
      <c r="C99" s="119" t="s">
        <v>123</v>
      </c>
      <c r="D99" s="120"/>
      <c r="E99" s="120"/>
      <c r="F99" s="120"/>
      <c r="G99" s="120"/>
      <c r="H99" s="120"/>
      <c r="I99" s="120"/>
      <c r="J99" s="120"/>
      <c r="K99" s="120"/>
      <c r="L99" s="225">
        <f>ROUND(SUM(N88+N91),2)</f>
        <v>0</v>
      </c>
      <c r="M99" s="225"/>
      <c r="N99" s="225"/>
      <c r="O99" s="225"/>
      <c r="P99" s="225"/>
      <c r="Q99" s="225"/>
      <c r="R99" s="37"/>
    </row>
    <row r="100" spans="2:65" s="1" customFormat="1" ht="6.95" customHeight="1">
      <c r="B100" s="59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1"/>
    </row>
    <row r="104" spans="2:65" s="1" customFormat="1" ht="6.95" customHeight="1">
      <c r="B104" s="62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4"/>
    </row>
    <row r="105" spans="2:65" s="1" customFormat="1" ht="36.950000000000003" customHeight="1">
      <c r="B105" s="35"/>
      <c r="C105" s="185" t="s">
        <v>146</v>
      </c>
      <c r="D105" s="231"/>
      <c r="E105" s="231"/>
      <c r="F105" s="231"/>
      <c r="G105" s="231"/>
      <c r="H105" s="231"/>
      <c r="I105" s="231"/>
      <c r="J105" s="231"/>
      <c r="K105" s="231"/>
      <c r="L105" s="231"/>
      <c r="M105" s="231"/>
      <c r="N105" s="231"/>
      <c r="O105" s="231"/>
      <c r="P105" s="231"/>
      <c r="Q105" s="231"/>
      <c r="R105" s="37"/>
    </row>
    <row r="106" spans="2:65" s="1" customFormat="1" ht="6.95" customHeight="1">
      <c r="B106" s="35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7"/>
    </row>
    <row r="107" spans="2:65" s="1" customFormat="1" ht="30" customHeight="1">
      <c r="B107" s="35"/>
      <c r="C107" s="30" t="s">
        <v>17</v>
      </c>
      <c r="D107" s="36"/>
      <c r="E107" s="36"/>
      <c r="F107" s="259" t="str">
        <f>F6</f>
        <v>Základná škola Gorkého - Ulica Maxima Gorkého</v>
      </c>
      <c r="G107" s="260"/>
      <c r="H107" s="260"/>
      <c r="I107" s="260"/>
      <c r="J107" s="260"/>
      <c r="K107" s="260"/>
      <c r="L107" s="260"/>
      <c r="M107" s="260"/>
      <c r="N107" s="260"/>
      <c r="O107" s="260"/>
      <c r="P107" s="260"/>
      <c r="Q107" s="36"/>
      <c r="R107" s="37"/>
    </row>
    <row r="108" spans="2:65" s="1" customFormat="1" ht="36.950000000000003" customHeight="1">
      <c r="B108" s="35"/>
      <c r="C108" s="69" t="s">
        <v>163</v>
      </c>
      <c r="D108" s="36"/>
      <c r="E108" s="36"/>
      <c r="F108" s="205" t="str">
        <f>F7</f>
        <v>SO 03 - Objekt dielne</v>
      </c>
      <c r="G108" s="231"/>
      <c r="H108" s="231"/>
      <c r="I108" s="231"/>
      <c r="J108" s="231"/>
      <c r="K108" s="231"/>
      <c r="L108" s="231"/>
      <c r="M108" s="231"/>
      <c r="N108" s="231"/>
      <c r="O108" s="231"/>
      <c r="P108" s="231"/>
      <c r="Q108" s="36"/>
      <c r="R108" s="37"/>
    </row>
    <row r="109" spans="2:65" s="1" customFormat="1" ht="6.95" customHeight="1">
      <c r="B109" s="35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7"/>
    </row>
    <row r="110" spans="2:65" s="1" customFormat="1" ht="18" customHeight="1">
      <c r="B110" s="35"/>
      <c r="C110" s="30" t="s">
        <v>21</v>
      </c>
      <c r="D110" s="36"/>
      <c r="E110" s="36"/>
      <c r="F110" s="28" t="str">
        <f>F9</f>
        <v xml:space="preserve"> </v>
      </c>
      <c r="G110" s="36"/>
      <c r="H110" s="36"/>
      <c r="I110" s="36"/>
      <c r="J110" s="36"/>
      <c r="K110" s="30" t="s">
        <v>23</v>
      </c>
      <c r="L110" s="36"/>
      <c r="M110" s="233" t="str">
        <f>IF(O9="","",O9)</f>
        <v/>
      </c>
      <c r="N110" s="233"/>
      <c r="O110" s="233"/>
      <c r="P110" s="233"/>
      <c r="Q110" s="36"/>
      <c r="R110" s="37"/>
    </row>
    <row r="111" spans="2:65" s="1" customFormat="1" ht="6.95" customHeight="1">
      <c r="B111" s="35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7"/>
    </row>
    <row r="112" spans="2:65" s="1" customFormat="1" ht="15">
      <c r="B112" s="35"/>
      <c r="C112" s="30" t="s">
        <v>24</v>
      </c>
      <c r="D112" s="36"/>
      <c r="E112" s="36"/>
      <c r="F112" s="28" t="str">
        <f>E12</f>
        <v xml:space="preserve"> </v>
      </c>
      <c r="G112" s="36"/>
      <c r="H112" s="36"/>
      <c r="I112" s="36"/>
      <c r="J112" s="36"/>
      <c r="K112" s="30" t="s">
        <v>28</v>
      </c>
      <c r="L112" s="36"/>
      <c r="M112" s="189" t="str">
        <f>E18</f>
        <v xml:space="preserve"> </v>
      </c>
      <c r="N112" s="189"/>
      <c r="O112" s="189"/>
      <c r="P112" s="189"/>
      <c r="Q112" s="189"/>
      <c r="R112" s="37"/>
    </row>
    <row r="113" spans="2:63" s="1" customFormat="1" ht="14.45" customHeight="1">
      <c r="B113" s="35"/>
      <c r="C113" s="30" t="s">
        <v>27</v>
      </c>
      <c r="D113" s="36"/>
      <c r="E113" s="36"/>
      <c r="F113" s="28" t="str">
        <f>IF(E15="","",E15)</f>
        <v/>
      </c>
      <c r="G113" s="36"/>
      <c r="H113" s="36"/>
      <c r="I113" s="36"/>
      <c r="J113" s="36"/>
      <c r="K113" s="30" t="s">
        <v>31</v>
      </c>
      <c r="L113" s="36"/>
      <c r="M113" s="189" t="str">
        <f>E21</f>
        <v xml:space="preserve"> </v>
      </c>
      <c r="N113" s="189"/>
      <c r="O113" s="189"/>
      <c r="P113" s="189"/>
      <c r="Q113" s="189"/>
      <c r="R113" s="37"/>
    </row>
    <row r="114" spans="2:63" s="1" customFormat="1" ht="10.35" customHeight="1">
      <c r="B114" s="35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7"/>
    </row>
    <row r="115" spans="2:63" s="8" customFormat="1" ht="29.25" customHeight="1">
      <c r="B115" s="146"/>
      <c r="C115" s="147" t="s">
        <v>147</v>
      </c>
      <c r="D115" s="148" t="s">
        <v>148</v>
      </c>
      <c r="E115" s="148" t="s">
        <v>54</v>
      </c>
      <c r="F115" s="251" t="s">
        <v>149</v>
      </c>
      <c r="G115" s="251"/>
      <c r="H115" s="251"/>
      <c r="I115" s="251"/>
      <c r="J115" s="148" t="s">
        <v>150</v>
      </c>
      <c r="K115" s="148" t="s">
        <v>151</v>
      </c>
      <c r="L115" s="252" t="s">
        <v>152</v>
      </c>
      <c r="M115" s="252"/>
      <c r="N115" s="251" t="s">
        <v>133</v>
      </c>
      <c r="O115" s="251"/>
      <c r="P115" s="251"/>
      <c r="Q115" s="253"/>
      <c r="R115" s="149"/>
      <c r="T115" s="76" t="s">
        <v>153</v>
      </c>
      <c r="U115" s="77" t="s">
        <v>36</v>
      </c>
      <c r="V115" s="77" t="s">
        <v>154</v>
      </c>
      <c r="W115" s="77" t="s">
        <v>155</v>
      </c>
      <c r="X115" s="77" t="s">
        <v>156</v>
      </c>
      <c r="Y115" s="77" t="s">
        <v>157</v>
      </c>
      <c r="Z115" s="77" t="s">
        <v>158</v>
      </c>
      <c r="AA115" s="78" t="s">
        <v>159</v>
      </c>
    </row>
    <row r="116" spans="2:63" s="1" customFormat="1" ht="29.25" customHeight="1">
      <c r="B116" s="35"/>
      <c r="C116" s="80" t="s">
        <v>130</v>
      </c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255">
        <f t="shared" ref="N116:N122" si="5">BK116</f>
        <v>0</v>
      </c>
      <c r="O116" s="256"/>
      <c r="P116" s="256"/>
      <c r="Q116" s="256"/>
      <c r="R116" s="37"/>
      <c r="T116" s="79"/>
      <c r="U116" s="51"/>
      <c r="V116" s="51"/>
      <c r="W116" s="150">
        <f>W117</f>
        <v>0</v>
      </c>
      <c r="X116" s="51"/>
      <c r="Y116" s="150">
        <f>Y117</f>
        <v>0</v>
      </c>
      <c r="Z116" s="51"/>
      <c r="AA116" s="151">
        <f>AA117</f>
        <v>0</v>
      </c>
      <c r="AT116" s="18" t="s">
        <v>71</v>
      </c>
      <c r="AU116" s="18" t="s">
        <v>135</v>
      </c>
      <c r="BK116" s="152">
        <f>BK117</f>
        <v>0</v>
      </c>
    </row>
    <row r="117" spans="2:63" s="1" customFormat="1" ht="49.9" customHeight="1">
      <c r="B117" s="35"/>
      <c r="C117" s="36"/>
      <c r="D117" s="153" t="s">
        <v>160</v>
      </c>
      <c r="E117" s="36"/>
      <c r="F117" s="36"/>
      <c r="G117" s="36"/>
      <c r="H117" s="36"/>
      <c r="I117" s="36"/>
      <c r="J117" s="36"/>
      <c r="K117" s="36"/>
      <c r="L117" s="36"/>
      <c r="M117" s="36"/>
      <c r="N117" s="257">
        <f t="shared" si="5"/>
        <v>0</v>
      </c>
      <c r="O117" s="258"/>
      <c r="P117" s="258"/>
      <c r="Q117" s="258"/>
      <c r="R117" s="37"/>
      <c r="T117" s="154"/>
      <c r="U117" s="36"/>
      <c r="V117" s="36"/>
      <c r="W117" s="36"/>
      <c r="X117" s="36"/>
      <c r="Y117" s="36"/>
      <c r="Z117" s="36"/>
      <c r="AA117" s="74"/>
      <c r="AT117" s="18" t="s">
        <v>71</v>
      </c>
      <c r="AU117" s="18" t="s">
        <v>72</v>
      </c>
      <c r="AY117" s="18" t="s">
        <v>161</v>
      </c>
      <c r="BK117" s="155">
        <f>SUM(BK118:BK122)</f>
        <v>0</v>
      </c>
    </row>
    <row r="118" spans="2:63" s="1" customFormat="1" ht="22.35" customHeight="1">
      <c r="B118" s="35"/>
      <c r="C118" s="156" t="s">
        <v>5</v>
      </c>
      <c r="D118" s="156" t="s">
        <v>162</v>
      </c>
      <c r="E118" s="157" t="s">
        <v>5</v>
      </c>
      <c r="F118" s="248" t="s">
        <v>5</v>
      </c>
      <c r="G118" s="248"/>
      <c r="H118" s="248"/>
      <c r="I118" s="248"/>
      <c r="J118" s="158" t="s">
        <v>5</v>
      </c>
      <c r="K118" s="159"/>
      <c r="L118" s="249"/>
      <c r="M118" s="250"/>
      <c r="N118" s="250">
        <f t="shared" si="5"/>
        <v>0</v>
      </c>
      <c r="O118" s="250"/>
      <c r="P118" s="250"/>
      <c r="Q118" s="250"/>
      <c r="R118" s="37"/>
      <c r="T118" s="160" t="s">
        <v>5</v>
      </c>
      <c r="U118" s="161" t="s">
        <v>39</v>
      </c>
      <c r="V118" s="36"/>
      <c r="W118" s="36"/>
      <c r="X118" s="36"/>
      <c r="Y118" s="36"/>
      <c r="Z118" s="36"/>
      <c r="AA118" s="74"/>
      <c r="AT118" s="18" t="s">
        <v>161</v>
      </c>
      <c r="AU118" s="18" t="s">
        <v>77</v>
      </c>
      <c r="AY118" s="18" t="s">
        <v>161</v>
      </c>
      <c r="BE118" s="113">
        <f>IF(U118="základná",N118,0)</f>
        <v>0</v>
      </c>
      <c r="BF118" s="113">
        <f>IF(U118="znížená",N118,0)</f>
        <v>0</v>
      </c>
      <c r="BG118" s="113">
        <f>IF(U118="zákl. prenesená",N118,0)</f>
        <v>0</v>
      </c>
      <c r="BH118" s="113">
        <f>IF(U118="zníž. prenesená",N118,0)</f>
        <v>0</v>
      </c>
      <c r="BI118" s="113">
        <f>IF(U118="nulová",N118,0)</f>
        <v>0</v>
      </c>
      <c r="BJ118" s="18" t="s">
        <v>88</v>
      </c>
      <c r="BK118" s="155">
        <f>L118*K118</f>
        <v>0</v>
      </c>
    </row>
    <row r="119" spans="2:63" s="1" customFormat="1" ht="22.35" customHeight="1">
      <c r="B119" s="35"/>
      <c r="C119" s="156" t="s">
        <v>5</v>
      </c>
      <c r="D119" s="156" t="s">
        <v>162</v>
      </c>
      <c r="E119" s="157" t="s">
        <v>5</v>
      </c>
      <c r="F119" s="248" t="s">
        <v>5</v>
      </c>
      <c r="G119" s="248"/>
      <c r="H119" s="248"/>
      <c r="I119" s="248"/>
      <c r="J119" s="158" t="s">
        <v>5</v>
      </c>
      <c r="K119" s="159"/>
      <c r="L119" s="249"/>
      <c r="M119" s="250"/>
      <c r="N119" s="250">
        <f t="shared" si="5"/>
        <v>0</v>
      </c>
      <c r="O119" s="250"/>
      <c r="P119" s="250"/>
      <c r="Q119" s="250"/>
      <c r="R119" s="37"/>
      <c r="T119" s="160" t="s">
        <v>5</v>
      </c>
      <c r="U119" s="161" t="s">
        <v>39</v>
      </c>
      <c r="V119" s="36"/>
      <c r="W119" s="36"/>
      <c r="X119" s="36"/>
      <c r="Y119" s="36"/>
      <c r="Z119" s="36"/>
      <c r="AA119" s="74"/>
      <c r="AT119" s="18" t="s">
        <v>161</v>
      </c>
      <c r="AU119" s="18" t="s">
        <v>77</v>
      </c>
      <c r="AY119" s="18" t="s">
        <v>161</v>
      </c>
      <c r="BE119" s="113">
        <f>IF(U119="základná",N119,0)</f>
        <v>0</v>
      </c>
      <c r="BF119" s="113">
        <f>IF(U119="znížená",N119,0)</f>
        <v>0</v>
      </c>
      <c r="BG119" s="113">
        <f>IF(U119="zákl. prenesená",N119,0)</f>
        <v>0</v>
      </c>
      <c r="BH119" s="113">
        <f>IF(U119="zníž. prenesená",N119,0)</f>
        <v>0</v>
      </c>
      <c r="BI119" s="113">
        <f>IF(U119="nulová",N119,0)</f>
        <v>0</v>
      </c>
      <c r="BJ119" s="18" t="s">
        <v>88</v>
      </c>
      <c r="BK119" s="155">
        <f>L119*K119</f>
        <v>0</v>
      </c>
    </row>
    <row r="120" spans="2:63" s="1" customFormat="1" ht="22.35" customHeight="1">
      <c r="B120" s="35"/>
      <c r="C120" s="156" t="s">
        <v>5</v>
      </c>
      <c r="D120" s="156" t="s">
        <v>162</v>
      </c>
      <c r="E120" s="157" t="s">
        <v>5</v>
      </c>
      <c r="F120" s="248" t="s">
        <v>5</v>
      </c>
      <c r="G120" s="248"/>
      <c r="H120" s="248"/>
      <c r="I120" s="248"/>
      <c r="J120" s="158" t="s">
        <v>5</v>
      </c>
      <c r="K120" s="159"/>
      <c r="L120" s="249"/>
      <c r="M120" s="250"/>
      <c r="N120" s="250">
        <f t="shared" si="5"/>
        <v>0</v>
      </c>
      <c r="O120" s="250"/>
      <c r="P120" s="250"/>
      <c r="Q120" s="250"/>
      <c r="R120" s="37"/>
      <c r="T120" s="160" t="s">
        <v>5</v>
      </c>
      <c r="U120" s="161" t="s">
        <v>39</v>
      </c>
      <c r="V120" s="36"/>
      <c r="W120" s="36"/>
      <c r="X120" s="36"/>
      <c r="Y120" s="36"/>
      <c r="Z120" s="36"/>
      <c r="AA120" s="74"/>
      <c r="AT120" s="18" t="s">
        <v>161</v>
      </c>
      <c r="AU120" s="18" t="s">
        <v>77</v>
      </c>
      <c r="AY120" s="18" t="s">
        <v>161</v>
      </c>
      <c r="BE120" s="113">
        <f>IF(U120="základná",N120,0)</f>
        <v>0</v>
      </c>
      <c r="BF120" s="113">
        <f>IF(U120="znížená",N120,0)</f>
        <v>0</v>
      </c>
      <c r="BG120" s="113">
        <f>IF(U120="zákl. prenesená",N120,0)</f>
        <v>0</v>
      </c>
      <c r="BH120" s="113">
        <f>IF(U120="zníž. prenesená",N120,0)</f>
        <v>0</v>
      </c>
      <c r="BI120" s="113">
        <f>IF(U120="nulová",N120,0)</f>
        <v>0</v>
      </c>
      <c r="BJ120" s="18" t="s">
        <v>88</v>
      </c>
      <c r="BK120" s="155">
        <f>L120*K120</f>
        <v>0</v>
      </c>
    </row>
    <row r="121" spans="2:63" s="1" customFormat="1" ht="22.35" customHeight="1">
      <c r="B121" s="35"/>
      <c r="C121" s="156" t="s">
        <v>5</v>
      </c>
      <c r="D121" s="156" t="s">
        <v>162</v>
      </c>
      <c r="E121" s="157" t="s">
        <v>5</v>
      </c>
      <c r="F121" s="248" t="s">
        <v>5</v>
      </c>
      <c r="G121" s="248"/>
      <c r="H121" s="248"/>
      <c r="I121" s="248"/>
      <c r="J121" s="158" t="s">
        <v>5</v>
      </c>
      <c r="K121" s="159"/>
      <c r="L121" s="249"/>
      <c r="M121" s="250"/>
      <c r="N121" s="250">
        <f t="shared" si="5"/>
        <v>0</v>
      </c>
      <c r="O121" s="250"/>
      <c r="P121" s="250"/>
      <c r="Q121" s="250"/>
      <c r="R121" s="37"/>
      <c r="T121" s="160" t="s">
        <v>5</v>
      </c>
      <c r="U121" s="161" t="s">
        <v>39</v>
      </c>
      <c r="V121" s="36"/>
      <c r="W121" s="36"/>
      <c r="X121" s="36"/>
      <c r="Y121" s="36"/>
      <c r="Z121" s="36"/>
      <c r="AA121" s="74"/>
      <c r="AT121" s="18" t="s">
        <v>161</v>
      </c>
      <c r="AU121" s="18" t="s">
        <v>77</v>
      </c>
      <c r="AY121" s="18" t="s">
        <v>161</v>
      </c>
      <c r="BE121" s="113">
        <f>IF(U121="základná",N121,0)</f>
        <v>0</v>
      </c>
      <c r="BF121" s="113">
        <f>IF(U121="znížená",N121,0)</f>
        <v>0</v>
      </c>
      <c r="BG121" s="113">
        <f>IF(U121="zákl. prenesená",N121,0)</f>
        <v>0</v>
      </c>
      <c r="BH121" s="113">
        <f>IF(U121="zníž. prenesená",N121,0)</f>
        <v>0</v>
      </c>
      <c r="BI121" s="113">
        <f>IF(U121="nulová",N121,0)</f>
        <v>0</v>
      </c>
      <c r="BJ121" s="18" t="s">
        <v>88</v>
      </c>
      <c r="BK121" s="155">
        <f>L121*K121</f>
        <v>0</v>
      </c>
    </row>
    <row r="122" spans="2:63" s="1" customFormat="1" ht="22.35" customHeight="1">
      <c r="B122" s="35"/>
      <c r="C122" s="156" t="s">
        <v>5</v>
      </c>
      <c r="D122" s="156" t="s">
        <v>162</v>
      </c>
      <c r="E122" s="157" t="s">
        <v>5</v>
      </c>
      <c r="F122" s="248" t="s">
        <v>5</v>
      </c>
      <c r="G122" s="248"/>
      <c r="H122" s="248"/>
      <c r="I122" s="248"/>
      <c r="J122" s="158" t="s">
        <v>5</v>
      </c>
      <c r="K122" s="159"/>
      <c r="L122" s="249"/>
      <c r="M122" s="250"/>
      <c r="N122" s="250">
        <f t="shared" si="5"/>
        <v>0</v>
      </c>
      <c r="O122" s="250"/>
      <c r="P122" s="250"/>
      <c r="Q122" s="250"/>
      <c r="R122" s="37"/>
      <c r="T122" s="160" t="s">
        <v>5</v>
      </c>
      <c r="U122" s="161" t="s">
        <v>39</v>
      </c>
      <c r="V122" s="56"/>
      <c r="W122" s="56"/>
      <c r="X122" s="56"/>
      <c r="Y122" s="56"/>
      <c r="Z122" s="56"/>
      <c r="AA122" s="58"/>
      <c r="AT122" s="18" t="s">
        <v>161</v>
      </c>
      <c r="AU122" s="18" t="s">
        <v>77</v>
      </c>
      <c r="AY122" s="18" t="s">
        <v>161</v>
      </c>
      <c r="BE122" s="113">
        <f>IF(U122="základná",N122,0)</f>
        <v>0</v>
      </c>
      <c r="BF122" s="113">
        <f>IF(U122="znížená",N122,0)</f>
        <v>0</v>
      </c>
      <c r="BG122" s="113">
        <f>IF(U122="zákl. prenesená",N122,0)</f>
        <v>0</v>
      </c>
      <c r="BH122" s="113">
        <f>IF(U122="zníž. prenesená",N122,0)</f>
        <v>0</v>
      </c>
      <c r="BI122" s="113">
        <f>IF(U122="nulová",N122,0)</f>
        <v>0</v>
      </c>
      <c r="BJ122" s="18" t="s">
        <v>88</v>
      </c>
      <c r="BK122" s="155">
        <f>L122*K122</f>
        <v>0</v>
      </c>
    </row>
    <row r="123" spans="2:63" s="1" customFormat="1" ht="6.95" customHeight="1">
      <c r="B123" s="59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1"/>
    </row>
  </sheetData>
  <mergeCells count="80">
    <mergeCell ref="H1:K1"/>
    <mergeCell ref="S2:AC2"/>
    <mergeCell ref="F121:I121"/>
    <mergeCell ref="L121:M121"/>
    <mergeCell ref="N121:Q121"/>
    <mergeCell ref="F115:I115"/>
    <mergeCell ref="L115:M115"/>
    <mergeCell ref="N115:Q115"/>
    <mergeCell ref="F118:I118"/>
    <mergeCell ref="L118:M118"/>
    <mergeCell ref="N118:Q118"/>
    <mergeCell ref="N116:Q116"/>
    <mergeCell ref="N117:Q117"/>
    <mergeCell ref="F107:P107"/>
    <mergeCell ref="F108:P108"/>
    <mergeCell ref="M110:P110"/>
    <mergeCell ref="F122:I122"/>
    <mergeCell ref="L122:M122"/>
    <mergeCell ref="N122:Q122"/>
    <mergeCell ref="F119:I119"/>
    <mergeCell ref="L119:M119"/>
    <mergeCell ref="N119:Q119"/>
    <mergeCell ref="F120:I120"/>
    <mergeCell ref="L120:M120"/>
    <mergeCell ref="N120:Q120"/>
    <mergeCell ref="M112:Q112"/>
    <mergeCell ref="M113:Q113"/>
    <mergeCell ref="D96:H96"/>
    <mergeCell ref="N96:Q96"/>
    <mergeCell ref="N97:Q97"/>
    <mergeCell ref="L99:Q99"/>
    <mergeCell ref="C105:Q105"/>
    <mergeCell ref="D93:H93"/>
    <mergeCell ref="N93:Q93"/>
    <mergeCell ref="D94:H94"/>
    <mergeCell ref="N94:Q94"/>
    <mergeCell ref="D95:H95"/>
    <mergeCell ref="N95:Q95"/>
    <mergeCell ref="N88:Q88"/>
    <mergeCell ref="N89:Q89"/>
    <mergeCell ref="N91:Q91"/>
    <mergeCell ref="D92:H92"/>
    <mergeCell ref="N92:Q92"/>
    <mergeCell ref="F79:P79"/>
    <mergeCell ref="M81:P81"/>
    <mergeCell ref="M83:Q83"/>
    <mergeCell ref="M84:Q84"/>
    <mergeCell ref="C86:G86"/>
    <mergeCell ref="N86:Q86"/>
    <mergeCell ref="H36:J36"/>
    <mergeCell ref="M36:P36"/>
    <mergeCell ref="L38:P38"/>
    <mergeCell ref="C76:Q76"/>
    <mergeCell ref="F78:P78"/>
    <mergeCell ref="H33:J33"/>
    <mergeCell ref="M33:P33"/>
    <mergeCell ref="H34:J34"/>
    <mergeCell ref="M34:P34"/>
    <mergeCell ref="H35:J35"/>
    <mergeCell ref="M35:P35"/>
    <mergeCell ref="M27:P27"/>
    <mergeCell ref="M28:P28"/>
    <mergeCell ref="M30:P30"/>
    <mergeCell ref="H32:J32"/>
    <mergeCell ref="M32:P32"/>
    <mergeCell ref="O17:P17"/>
    <mergeCell ref="O18:P18"/>
    <mergeCell ref="O20:P20"/>
    <mergeCell ref="O21:P21"/>
    <mergeCell ref="E24:L24"/>
    <mergeCell ref="O11:P11"/>
    <mergeCell ref="O12:P12"/>
    <mergeCell ref="O14:P14"/>
    <mergeCell ref="E15:L15"/>
    <mergeCell ref="O15:P15"/>
    <mergeCell ref="C2:Q2"/>
    <mergeCell ref="C4:Q4"/>
    <mergeCell ref="F6:P6"/>
    <mergeCell ref="F7:P7"/>
    <mergeCell ref="O9:P9"/>
  </mergeCells>
  <dataValidations count="2">
    <dataValidation type="list" allowBlank="1" showInputMessage="1" showErrorMessage="1" error="Povolené sú hodnoty K, M." sqref="D118:D123">
      <formula1>"K, M"</formula1>
    </dataValidation>
    <dataValidation type="list" allowBlank="1" showInputMessage="1" showErrorMessage="1" error="Povolené sú hodnoty základná, znížená, nulová." sqref="U118:U123">
      <formula1>"základná, znížená, nulová"</formula1>
    </dataValidation>
  </dataValidations>
  <hyperlinks>
    <hyperlink ref="F1:G1" location="C2" display="1) Krycí list rozpočtu"/>
    <hyperlink ref="H1:K1" location="C86" display="2) Rekapitulácia rozpočtu"/>
    <hyperlink ref="L1" location="C115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243"/>
  <sheetViews>
    <sheetView showGridLines="0" workbookViewId="0">
      <pane ySplit="1" topLeftCell="A221" activePane="bottomLeft" state="frozen"/>
      <selection pane="bottomLeft" activeCell="O10" sqref="O10:P10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21"/>
      <c r="B1" s="12"/>
      <c r="C1" s="12"/>
      <c r="D1" s="13" t="s">
        <v>1</v>
      </c>
      <c r="E1" s="12"/>
      <c r="F1" s="14" t="s">
        <v>124</v>
      </c>
      <c r="G1" s="14"/>
      <c r="H1" s="254" t="s">
        <v>125</v>
      </c>
      <c r="I1" s="254"/>
      <c r="J1" s="254"/>
      <c r="K1" s="254"/>
      <c r="L1" s="14" t="s">
        <v>126</v>
      </c>
      <c r="M1" s="12"/>
      <c r="N1" s="12"/>
      <c r="O1" s="13" t="s">
        <v>127</v>
      </c>
      <c r="P1" s="12"/>
      <c r="Q1" s="12"/>
      <c r="R1" s="12"/>
      <c r="S1" s="14" t="s">
        <v>128</v>
      </c>
      <c r="T1" s="14"/>
      <c r="U1" s="121"/>
      <c r="V1" s="121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50000000000003" customHeight="1">
      <c r="C2" s="183" t="s">
        <v>7</v>
      </c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S2" s="226" t="s">
        <v>8</v>
      </c>
      <c r="T2" s="227"/>
      <c r="U2" s="227"/>
      <c r="V2" s="227"/>
      <c r="W2" s="227"/>
      <c r="X2" s="227"/>
      <c r="Y2" s="227"/>
      <c r="Z2" s="227"/>
      <c r="AA2" s="227"/>
      <c r="AB2" s="227"/>
      <c r="AC2" s="227"/>
      <c r="AT2" s="18" t="s">
        <v>90</v>
      </c>
    </row>
    <row r="3" spans="1:6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72</v>
      </c>
    </row>
    <row r="4" spans="1:66" ht="36.950000000000003" customHeight="1">
      <c r="B4" s="22"/>
      <c r="C4" s="185" t="s">
        <v>129</v>
      </c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23"/>
      <c r="T4" s="24" t="s">
        <v>12</v>
      </c>
      <c r="AT4" s="18" t="s">
        <v>6</v>
      </c>
    </row>
    <row r="5" spans="1:66" ht="6.95" customHeight="1">
      <c r="B5" s="22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3"/>
    </row>
    <row r="6" spans="1:66" ht="25.35" customHeight="1">
      <c r="B6" s="22"/>
      <c r="C6" s="26"/>
      <c r="D6" s="30" t="s">
        <v>17</v>
      </c>
      <c r="E6" s="26"/>
      <c r="F6" s="259" t="str">
        <f>'Rekapitulácia stavby'!K6</f>
        <v>Základná škola Gorkého - Ulica Maxima Gorkého</v>
      </c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"/>
      <c r="R6" s="23"/>
    </row>
    <row r="7" spans="1:66" ht="25.35" customHeight="1">
      <c r="B7" s="22"/>
      <c r="C7" s="26"/>
      <c r="D7" s="30" t="s">
        <v>163</v>
      </c>
      <c r="E7" s="26"/>
      <c r="F7" s="259" t="s">
        <v>405</v>
      </c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26"/>
      <c r="R7" s="23"/>
    </row>
    <row r="8" spans="1:66" s="1" customFormat="1" ht="32.85" customHeight="1">
      <c r="B8" s="35"/>
      <c r="C8" s="36"/>
      <c r="D8" s="29" t="s">
        <v>406</v>
      </c>
      <c r="E8" s="36"/>
      <c r="F8" s="191" t="s">
        <v>407</v>
      </c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36"/>
      <c r="R8" s="37"/>
    </row>
    <row r="9" spans="1:66" s="1" customFormat="1" ht="14.45" customHeight="1">
      <c r="B9" s="35"/>
      <c r="C9" s="36"/>
      <c r="D9" s="30" t="s">
        <v>19</v>
      </c>
      <c r="E9" s="36"/>
      <c r="F9" s="28" t="s">
        <v>5</v>
      </c>
      <c r="G9" s="36"/>
      <c r="H9" s="36"/>
      <c r="I9" s="36"/>
      <c r="J9" s="36"/>
      <c r="K9" s="36"/>
      <c r="L9" s="36"/>
      <c r="M9" s="30" t="s">
        <v>20</v>
      </c>
      <c r="N9" s="36"/>
      <c r="O9" s="28" t="s">
        <v>5</v>
      </c>
      <c r="P9" s="36"/>
      <c r="Q9" s="36"/>
      <c r="R9" s="37"/>
    </row>
    <row r="10" spans="1:66" s="1" customFormat="1" ht="14.45" customHeight="1">
      <c r="B10" s="35"/>
      <c r="C10" s="36"/>
      <c r="D10" s="30" t="s">
        <v>21</v>
      </c>
      <c r="E10" s="36"/>
      <c r="F10" s="28" t="s">
        <v>22</v>
      </c>
      <c r="G10" s="36"/>
      <c r="H10" s="36"/>
      <c r="I10" s="36"/>
      <c r="J10" s="36"/>
      <c r="K10" s="36"/>
      <c r="L10" s="36"/>
      <c r="M10" s="30" t="s">
        <v>23</v>
      </c>
      <c r="N10" s="36"/>
      <c r="O10" s="232"/>
      <c r="P10" s="233"/>
      <c r="Q10" s="36"/>
      <c r="R10" s="37"/>
    </row>
    <row r="11" spans="1:66" s="1" customFormat="1" ht="10.9" customHeight="1">
      <c r="B11" s="35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7"/>
    </row>
    <row r="12" spans="1:66" s="1" customFormat="1" ht="14.45" customHeight="1">
      <c r="B12" s="35"/>
      <c r="C12" s="36"/>
      <c r="D12" s="30" t="s">
        <v>24</v>
      </c>
      <c r="E12" s="36"/>
      <c r="F12" s="36"/>
      <c r="G12" s="36"/>
      <c r="H12" s="36"/>
      <c r="I12" s="36"/>
      <c r="J12" s="36"/>
      <c r="K12" s="36"/>
      <c r="L12" s="36"/>
      <c r="M12" s="30" t="s">
        <v>25</v>
      </c>
      <c r="N12" s="36"/>
      <c r="O12" s="189" t="str">
        <f>IF('Rekapitulácia stavby'!AN10="","",'Rekapitulácia stavby'!AN10)</f>
        <v/>
      </c>
      <c r="P12" s="189"/>
      <c r="Q12" s="36"/>
      <c r="R12" s="37"/>
    </row>
    <row r="13" spans="1:66" s="1" customFormat="1" ht="18" customHeight="1">
      <c r="B13" s="35"/>
      <c r="C13" s="36"/>
      <c r="D13" s="36"/>
      <c r="E13" s="28" t="str">
        <f>IF('Rekapitulácia stavby'!E11="","",'Rekapitulácia stavby'!E11)</f>
        <v xml:space="preserve"> </v>
      </c>
      <c r="F13" s="36"/>
      <c r="G13" s="36"/>
      <c r="H13" s="36"/>
      <c r="I13" s="36"/>
      <c r="J13" s="36"/>
      <c r="K13" s="36"/>
      <c r="L13" s="36"/>
      <c r="M13" s="30" t="s">
        <v>26</v>
      </c>
      <c r="N13" s="36"/>
      <c r="O13" s="189" t="str">
        <f>IF('Rekapitulácia stavby'!AN11="","",'Rekapitulácia stavby'!AN11)</f>
        <v/>
      </c>
      <c r="P13" s="189"/>
      <c r="Q13" s="36"/>
      <c r="R13" s="37"/>
    </row>
    <row r="14" spans="1:66" s="1" customFormat="1" ht="6.95" customHeight="1">
      <c r="B14" s="35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7"/>
    </row>
    <row r="15" spans="1:66" s="1" customFormat="1" ht="14.45" customHeight="1">
      <c r="B15" s="35"/>
      <c r="C15" s="36"/>
      <c r="D15" s="30" t="s">
        <v>27</v>
      </c>
      <c r="E15" s="36"/>
      <c r="F15" s="36"/>
      <c r="G15" s="36"/>
      <c r="H15" s="36"/>
      <c r="I15" s="36"/>
      <c r="J15" s="36"/>
      <c r="K15" s="36"/>
      <c r="L15" s="36"/>
      <c r="M15" s="30" t="s">
        <v>25</v>
      </c>
      <c r="N15" s="36"/>
      <c r="O15" s="234" t="str">
        <f>IF('Rekapitulácia stavby'!AN13="","",'Rekapitulácia stavby'!AN13)</f>
        <v/>
      </c>
      <c r="P15" s="189"/>
      <c r="Q15" s="36"/>
      <c r="R15" s="37"/>
    </row>
    <row r="16" spans="1:66" s="1" customFormat="1" ht="18" customHeight="1">
      <c r="B16" s="35"/>
      <c r="C16" s="36"/>
      <c r="D16" s="36"/>
      <c r="E16" s="234" t="str">
        <f>IF('Rekapitulácia stavby'!E14="","",'Rekapitulácia stavby'!E14)</f>
        <v/>
      </c>
      <c r="F16" s="235"/>
      <c r="G16" s="235"/>
      <c r="H16" s="235"/>
      <c r="I16" s="235"/>
      <c r="J16" s="235"/>
      <c r="K16" s="235"/>
      <c r="L16" s="235"/>
      <c r="M16" s="30" t="s">
        <v>26</v>
      </c>
      <c r="N16" s="36"/>
      <c r="O16" s="234" t="str">
        <f>IF('Rekapitulácia stavby'!AN14="","",'Rekapitulácia stavby'!AN14)</f>
        <v/>
      </c>
      <c r="P16" s="189"/>
      <c r="Q16" s="36"/>
      <c r="R16" s="37"/>
    </row>
    <row r="17" spans="2:18" s="1" customFormat="1" ht="6.95" customHeight="1">
      <c r="B17" s="35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7"/>
    </row>
    <row r="18" spans="2:18" s="1" customFormat="1" ht="14.45" customHeight="1">
      <c r="B18" s="35"/>
      <c r="C18" s="36"/>
      <c r="D18" s="30" t="s">
        <v>28</v>
      </c>
      <c r="E18" s="36"/>
      <c r="F18" s="36"/>
      <c r="G18" s="36"/>
      <c r="H18" s="36"/>
      <c r="I18" s="36"/>
      <c r="J18" s="36"/>
      <c r="K18" s="36"/>
      <c r="L18" s="36"/>
      <c r="M18" s="30" t="s">
        <v>25</v>
      </c>
      <c r="N18" s="36"/>
      <c r="O18" s="189" t="str">
        <f>IF('Rekapitulácia stavby'!AN16="","",'Rekapitulácia stavby'!AN16)</f>
        <v/>
      </c>
      <c r="P18" s="189"/>
      <c r="Q18" s="36"/>
      <c r="R18" s="37"/>
    </row>
    <row r="19" spans="2:18" s="1" customFormat="1" ht="18" customHeight="1">
      <c r="B19" s="35"/>
      <c r="C19" s="36"/>
      <c r="D19" s="36"/>
      <c r="E19" s="28" t="str">
        <f>IF('Rekapitulácia stavby'!E17="","",'Rekapitulácia stavby'!E17)</f>
        <v xml:space="preserve"> </v>
      </c>
      <c r="F19" s="36"/>
      <c r="G19" s="36"/>
      <c r="H19" s="36"/>
      <c r="I19" s="36"/>
      <c r="J19" s="36"/>
      <c r="K19" s="36"/>
      <c r="L19" s="36"/>
      <c r="M19" s="30" t="s">
        <v>26</v>
      </c>
      <c r="N19" s="36"/>
      <c r="O19" s="189" t="str">
        <f>IF('Rekapitulácia stavby'!AN17="","",'Rekapitulácia stavby'!AN17)</f>
        <v/>
      </c>
      <c r="P19" s="189"/>
      <c r="Q19" s="36"/>
      <c r="R19" s="37"/>
    </row>
    <row r="20" spans="2:18" s="1" customFormat="1" ht="6.95" customHeight="1">
      <c r="B20" s="35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7"/>
    </row>
    <row r="21" spans="2:18" s="1" customFormat="1" ht="14.45" customHeight="1">
      <c r="B21" s="35"/>
      <c r="C21" s="36"/>
      <c r="D21" s="30" t="s">
        <v>31</v>
      </c>
      <c r="E21" s="36"/>
      <c r="F21" s="36"/>
      <c r="G21" s="36"/>
      <c r="H21" s="36"/>
      <c r="I21" s="36"/>
      <c r="J21" s="36"/>
      <c r="K21" s="36"/>
      <c r="L21" s="36"/>
      <c r="M21" s="30" t="s">
        <v>25</v>
      </c>
      <c r="N21" s="36"/>
      <c r="O21" s="189" t="str">
        <f>IF('Rekapitulácia stavby'!AN19="","",'Rekapitulácia stavby'!AN19)</f>
        <v/>
      </c>
      <c r="P21" s="189"/>
      <c r="Q21" s="36"/>
      <c r="R21" s="37"/>
    </row>
    <row r="22" spans="2:18" s="1" customFormat="1" ht="18" customHeight="1">
      <c r="B22" s="35"/>
      <c r="C22" s="36"/>
      <c r="D22" s="36"/>
      <c r="E22" s="28" t="str">
        <f>IF('Rekapitulácia stavby'!E20="","",'Rekapitulácia stavby'!E20)</f>
        <v xml:space="preserve"> </v>
      </c>
      <c r="F22" s="36"/>
      <c r="G22" s="36"/>
      <c r="H22" s="36"/>
      <c r="I22" s="36"/>
      <c r="J22" s="36"/>
      <c r="K22" s="36"/>
      <c r="L22" s="36"/>
      <c r="M22" s="30" t="s">
        <v>26</v>
      </c>
      <c r="N22" s="36"/>
      <c r="O22" s="189" t="str">
        <f>IF('Rekapitulácia stavby'!AN20="","",'Rekapitulácia stavby'!AN20)</f>
        <v/>
      </c>
      <c r="P22" s="189"/>
      <c r="Q22" s="36"/>
      <c r="R22" s="37"/>
    </row>
    <row r="23" spans="2:18" s="1" customFormat="1" ht="6.95" customHeight="1">
      <c r="B23" s="35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7"/>
    </row>
    <row r="24" spans="2:18" s="1" customFormat="1" ht="14.45" customHeight="1">
      <c r="B24" s="35"/>
      <c r="C24" s="36"/>
      <c r="D24" s="30" t="s">
        <v>32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7"/>
    </row>
    <row r="25" spans="2:18" s="1" customFormat="1" ht="22.5" customHeight="1">
      <c r="B25" s="35"/>
      <c r="C25" s="36"/>
      <c r="D25" s="36"/>
      <c r="E25" s="194" t="s">
        <v>5</v>
      </c>
      <c r="F25" s="194"/>
      <c r="G25" s="194"/>
      <c r="H25" s="194"/>
      <c r="I25" s="194"/>
      <c r="J25" s="194"/>
      <c r="K25" s="194"/>
      <c r="L25" s="194"/>
      <c r="M25" s="36"/>
      <c r="N25" s="36"/>
      <c r="O25" s="36"/>
      <c r="P25" s="36"/>
      <c r="Q25" s="36"/>
      <c r="R25" s="37"/>
    </row>
    <row r="26" spans="2:18" s="1" customFormat="1" ht="6.95" customHeight="1">
      <c r="B26" s="35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7"/>
    </row>
    <row r="27" spans="2:18" s="1" customFormat="1" ht="6.95" customHeight="1">
      <c r="B27" s="35"/>
      <c r="C27" s="36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36"/>
      <c r="R27" s="37"/>
    </row>
    <row r="28" spans="2:18" s="1" customFormat="1" ht="14.45" customHeight="1">
      <c r="B28" s="35"/>
      <c r="C28" s="36"/>
      <c r="D28" s="122" t="s">
        <v>130</v>
      </c>
      <c r="E28" s="36"/>
      <c r="F28" s="36"/>
      <c r="G28" s="36"/>
      <c r="H28" s="36"/>
      <c r="I28" s="36"/>
      <c r="J28" s="36"/>
      <c r="K28" s="36"/>
      <c r="L28" s="36"/>
      <c r="M28" s="195">
        <f>N89</f>
        <v>0</v>
      </c>
      <c r="N28" s="195"/>
      <c r="O28" s="195"/>
      <c r="P28" s="195"/>
      <c r="Q28" s="36"/>
      <c r="R28" s="37"/>
    </row>
    <row r="29" spans="2:18" s="1" customFormat="1" ht="14.45" customHeight="1">
      <c r="B29" s="35"/>
      <c r="C29" s="36"/>
      <c r="D29" s="34" t="s">
        <v>118</v>
      </c>
      <c r="E29" s="36"/>
      <c r="F29" s="36"/>
      <c r="G29" s="36"/>
      <c r="H29" s="36"/>
      <c r="I29" s="36"/>
      <c r="J29" s="36"/>
      <c r="K29" s="36"/>
      <c r="L29" s="36"/>
      <c r="M29" s="195">
        <f>N109</f>
        <v>0</v>
      </c>
      <c r="N29" s="195"/>
      <c r="O29" s="195"/>
      <c r="P29" s="195"/>
      <c r="Q29" s="36"/>
      <c r="R29" s="37"/>
    </row>
    <row r="30" spans="2:18" s="1" customFormat="1" ht="6.95" customHeight="1">
      <c r="B30" s="35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7"/>
    </row>
    <row r="31" spans="2:18" s="1" customFormat="1" ht="25.35" customHeight="1">
      <c r="B31" s="35"/>
      <c r="C31" s="36"/>
      <c r="D31" s="123" t="s">
        <v>35</v>
      </c>
      <c r="E31" s="36"/>
      <c r="F31" s="36"/>
      <c r="G31" s="36"/>
      <c r="H31" s="36"/>
      <c r="I31" s="36"/>
      <c r="J31" s="36"/>
      <c r="K31" s="36"/>
      <c r="L31" s="36"/>
      <c r="M31" s="236">
        <f>ROUND(M28+M29,2)</f>
        <v>0</v>
      </c>
      <c r="N31" s="231"/>
      <c r="O31" s="231"/>
      <c r="P31" s="231"/>
      <c r="Q31" s="36"/>
      <c r="R31" s="37"/>
    </row>
    <row r="32" spans="2:18" s="1" customFormat="1" ht="6.95" customHeight="1">
      <c r="B32" s="35"/>
      <c r="C32" s="36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36"/>
      <c r="R32" s="37"/>
    </row>
    <row r="33" spans="2:18" s="1" customFormat="1" ht="14.45" customHeight="1">
      <c r="B33" s="35"/>
      <c r="C33" s="36"/>
      <c r="D33" s="42" t="s">
        <v>36</v>
      </c>
      <c r="E33" s="42" t="s">
        <v>37</v>
      </c>
      <c r="F33" s="43">
        <v>0.2</v>
      </c>
      <c r="G33" s="124" t="s">
        <v>38</v>
      </c>
      <c r="H33" s="237">
        <f>ROUND((((SUM(BE109:BE116)+SUM(BE135:BE236))+SUM(BE238:BE242))),2)</f>
        <v>0</v>
      </c>
      <c r="I33" s="231"/>
      <c r="J33" s="231"/>
      <c r="K33" s="36"/>
      <c r="L33" s="36"/>
      <c r="M33" s="237">
        <f>ROUND(((ROUND((SUM(BE109:BE116)+SUM(BE135:BE236)), 2)*F33)+SUM(BE238:BE242)*F33),2)</f>
        <v>0</v>
      </c>
      <c r="N33" s="231"/>
      <c r="O33" s="231"/>
      <c r="P33" s="231"/>
      <c r="Q33" s="36"/>
      <c r="R33" s="37"/>
    </row>
    <row r="34" spans="2:18" s="1" customFormat="1" ht="14.45" customHeight="1">
      <c r="B34" s="35"/>
      <c r="C34" s="36"/>
      <c r="D34" s="36"/>
      <c r="E34" s="42" t="s">
        <v>39</v>
      </c>
      <c r="F34" s="43">
        <v>0.2</v>
      </c>
      <c r="G34" s="124" t="s">
        <v>38</v>
      </c>
      <c r="H34" s="237">
        <f>ROUND((((SUM(BF109:BF116)+SUM(BF135:BF236))+SUM(BF238:BF242))),2)</f>
        <v>0</v>
      </c>
      <c r="I34" s="231"/>
      <c r="J34" s="231"/>
      <c r="K34" s="36"/>
      <c r="L34" s="36"/>
      <c r="M34" s="237">
        <f>ROUND(((ROUND((SUM(BF109:BF116)+SUM(BF135:BF236)), 2)*F34)+SUM(BF238:BF242)*F34),2)</f>
        <v>0</v>
      </c>
      <c r="N34" s="231"/>
      <c r="O34" s="231"/>
      <c r="P34" s="231"/>
      <c r="Q34" s="36"/>
      <c r="R34" s="37"/>
    </row>
    <row r="35" spans="2:18" s="1" customFormat="1" ht="14.45" hidden="1" customHeight="1">
      <c r="B35" s="35"/>
      <c r="C35" s="36"/>
      <c r="D35" s="36"/>
      <c r="E35" s="42" t="s">
        <v>40</v>
      </c>
      <c r="F35" s="43">
        <v>0.2</v>
      </c>
      <c r="G35" s="124" t="s">
        <v>38</v>
      </c>
      <c r="H35" s="237">
        <f>ROUND((((SUM(BG109:BG116)+SUM(BG135:BG236))+SUM(BG238:BG242))),2)</f>
        <v>0</v>
      </c>
      <c r="I35" s="231"/>
      <c r="J35" s="231"/>
      <c r="K35" s="36"/>
      <c r="L35" s="36"/>
      <c r="M35" s="237">
        <v>0</v>
      </c>
      <c r="N35" s="231"/>
      <c r="O35" s="231"/>
      <c r="P35" s="231"/>
      <c r="Q35" s="36"/>
      <c r="R35" s="37"/>
    </row>
    <row r="36" spans="2:18" s="1" customFormat="1" ht="14.45" hidden="1" customHeight="1">
      <c r="B36" s="35"/>
      <c r="C36" s="36"/>
      <c r="D36" s="36"/>
      <c r="E36" s="42" t="s">
        <v>41</v>
      </c>
      <c r="F36" s="43">
        <v>0.2</v>
      </c>
      <c r="G36" s="124" t="s">
        <v>38</v>
      </c>
      <c r="H36" s="237">
        <f>ROUND((((SUM(BH109:BH116)+SUM(BH135:BH236))+SUM(BH238:BH242))),2)</f>
        <v>0</v>
      </c>
      <c r="I36" s="231"/>
      <c r="J36" s="231"/>
      <c r="K36" s="36"/>
      <c r="L36" s="36"/>
      <c r="M36" s="237">
        <v>0</v>
      </c>
      <c r="N36" s="231"/>
      <c r="O36" s="231"/>
      <c r="P36" s="231"/>
      <c r="Q36" s="36"/>
      <c r="R36" s="37"/>
    </row>
    <row r="37" spans="2:18" s="1" customFormat="1" ht="14.45" hidden="1" customHeight="1">
      <c r="B37" s="35"/>
      <c r="C37" s="36"/>
      <c r="D37" s="36"/>
      <c r="E37" s="42" t="s">
        <v>42</v>
      </c>
      <c r="F37" s="43">
        <v>0</v>
      </c>
      <c r="G37" s="124" t="s">
        <v>38</v>
      </c>
      <c r="H37" s="237">
        <f>ROUND((((SUM(BI109:BI116)+SUM(BI135:BI236))+SUM(BI238:BI242))),2)</f>
        <v>0</v>
      </c>
      <c r="I37" s="231"/>
      <c r="J37" s="231"/>
      <c r="K37" s="36"/>
      <c r="L37" s="36"/>
      <c r="M37" s="237">
        <v>0</v>
      </c>
      <c r="N37" s="231"/>
      <c r="O37" s="231"/>
      <c r="P37" s="231"/>
      <c r="Q37" s="36"/>
      <c r="R37" s="37"/>
    </row>
    <row r="38" spans="2:18" s="1" customFormat="1" ht="6.95" customHeight="1"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7"/>
    </row>
    <row r="39" spans="2:18" s="1" customFormat="1" ht="25.35" customHeight="1">
      <c r="B39" s="35"/>
      <c r="C39" s="120"/>
      <c r="D39" s="125" t="s">
        <v>43</v>
      </c>
      <c r="E39" s="75"/>
      <c r="F39" s="75"/>
      <c r="G39" s="126" t="s">
        <v>44</v>
      </c>
      <c r="H39" s="127" t="s">
        <v>45</v>
      </c>
      <c r="I39" s="75"/>
      <c r="J39" s="75"/>
      <c r="K39" s="75"/>
      <c r="L39" s="238">
        <f>SUM(M31:M37)</f>
        <v>0</v>
      </c>
      <c r="M39" s="238"/>
      <c r="N39" s="238"/>
      <c r="O39" s="238"/>
      <c r="P39" s="239"/>
      <c r="Q39" s="120"/>
      <c r="R39" s="37"/>
    </row>
    <row r="40" spans="2:18" s="1" customFormat="1" ht="14.45" customHeight="1">
      <c r="B40" s="35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7"/>
    </row>
    <row r="41" spans="2:18" s="1" customFormat="1" ht="14.45" customHeight="1">
      <c r="B41" s="35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7"/>
    </row>
    <row r="42" spans="2:18">
      <c r="B42" s="22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3"/>
    </row>
    <row r="43" spans="2:18">
      <c r="B43" s="22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3"/>
    </row>
    <row r="44" spans="2:18">
      <c r="B44" s="22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3"/>
    </row>
    <row r="45" spans="2:18">
      <c r="B45" s="22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3"/>
    </row>
    <row r="46" spans="2:18">
      <c r="B46" s="22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3"/>
    </row>
    <row r="47" spans="2:18">
      <c r="B47" s="22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3"/>
    </row>
    <row r="48" spans="2:18">
      <c r="B48" s="22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3"/>
    </row>
    <row r="49" spans="2:18">
      <c r="B49" s="22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3"/>
    </row>
    <row r="50" spans="2:18" s="1" customFormat="1" ht="15">
      <c r="B50" s="35"/>
      <c r="C50" s="36"/>
      <c r="D50" s="50" t="s">
        <v>46</v>
      </c>
      <c r="E50" s="51"/>
      <c r="F50" s="51"/>
      <c r="G50" s="51"/>
      <c r="H50" s="52"/>
      <c r="I50" s="36"/>
      <c r="J50" s="50" t="s">
        <v>47</v>
      </c>
      <c r="K50" s="51"/>
      <c r="L50" s="51"/>
      <c r="M50" s="51"/>
      <c r="N50" s="51"/>
      <c r="O50" s="51"/>
      <c r="P50" s="52"/>
      <c r="Q50" s="36"/>
      <c r="R50" s="37"/>
    </row>
    <row r="51" spans="2:18">
      <c r="B51" s="22"/>
      <c r="C51" s="26"/>
      <c r="D51" s="53"/>
      <c r="E51" s="26"/>
      <c r="F51" s="26"/>
      <c r="G51" s="26"/>
      <c r="H51" s="54"/>
      <c r="I51" s="26"/>
      <c r="J51" s="53"/>
      <c r="K51" s="26"/>
      <c r="L51" s="26"/>
      <c r="M51" s="26"/>
      <c r="N51" s="26"/>
      <c r="O51" s="26"/>
      <c r="P51" s="54"/>
      <c r="Q51" s="26"/>
      <c r="R51" s="23"/>
    </row>
    <row r="52" spans="2:18">
      <c r="B52" s="22"/>
      <c r="C52" s="26"/>
      <c r="D52" s="53"/>
      <c r="E52" s="26"/>
      <c r="F52" s="26"/>
      <c r="G52" s="26"/>
      <c r="H52" s="54"/>
      <c r="I52" s="26"/>
      <c r="J52" s="53"/>
      <c r="K52" s="26"/>
      <c r="L52" s="26"/>
      <c r="M52" s="26"/>
      <c r="N52" s="26"/>
      <c r="O52" s="26"/>
      <c r="P52" s="54"/>
      <c r="Q52" s="26"/>
      <c r="R52" s="23"/>
    </row>
    <row r="53" spans="2:18">
      <c r="B53" s="22"/>
      <c r="C53" s="26"/>
      <c r="D53" s="53"/>
      <c r="E53" s="26"/>
      <c r="F53" s="26"/>
      <c r="G53" s="26"/>
      <c r="H53" s="54"/>
      <c r="I53" s="26"/>
      <c r="J53" s="53"/>
      <c r="K53" s="26"/>
      <c r="L53" s="26"/>
      <c r="M53" s="26"/>
      <c r="N53" s="26"/>
      <c r="O53" s="26"/>
      <c r="P53" s="54"/>
      <c r="Q53" s="26"/>
      <c r="R53" s="23"/>
    </row>
    <row r="54" spans="2:18">
      <c r="B54" s="22"/>
      <c r="C54" s="26"/>
      <c r="D54" s="53"/>
      <c r="E54" s="26"/>
      <c r="F54" s="26"/>
      <c r="G54" s="26"/>
      <c r="H54" s="54"/>
      <c r="I54" s="26"/>
      <c r="J54" s="53"/>
      <c r="K54" s="26"/>
      <c r="L54" s="26"/>
      <c r="M54" s="26"/>
      <c r="N54" s="26"/>
      <c r="O54" s="26"/>
      <c r="P54" s="54"/>
      <c r="Q54" s="26"/>
      <c r="R54" s="23"/>
    </row>
    <row r="55" spans="2:18">
      <c r="B55" s="22"/>
      <c r="C55" s="26"/>
      <c r="D55" s="53"/>
      <c r="E55" s="26"/>
      <c r="F55" s="26"/>
      <c r="G55" s="26"/>
      <c r="H55" s="54"/>
      <c r="I55" s="26"/>
      <c r="J55" s="53"/>
      <c r="K55" s="26"/>
      <c r="L55" s="26"/>
      <c r="M55" s="26"/>
      <c r="N55" s="26"/>
      <c r="O55" s="26"/>
      <c r="P55" s="54"/>
      <c r="Q55" s="26"/>
      <c r="R55" s="23"/>
    </row>
    <row r="56" spans="2:18">
      <c r="B56" s="22"/>
      <c r="C56" s="26"/>
      <c r="D56" s="53"/>
      <c r="E56" s="26"/>
      <c r="F56" s="26"/>
      <c r="G56" s="26"/>
      <c r="H56" s="54"/>
      <c r="I56" s="26"/>
      <c r="J56" s="53"/>
      <c r="K56" s="26"/>
      <c r="L56" s="26"/>
      <c r="M56" s="26"/>
      <c r="N56" s="26"/>
      <c r="O56" s="26"/>
      <c r="P56" s="54"/>
      <c r="Q56" s="26"/>
      <c r="R56" s="23"/>
    </row>
    <row r="57" spans="2:18">
      <c r="B57" s="22"/>
      <c r="C57" s="26"/>
      <c r="D57" s="53"/>
      <c r="E57" s="26"/>
      <c r="F57" s="26"/>
      <c r="G57" s="26"/>
      <c r="H57" s="54"/>
      <c r="I57" s="26"/>
      <c r="J57" s="53"/>
      <c r="K57" s="26"/>
      <c r="L57" s="26"/>
      <c r="M57" s="26"/>
      <c r="N57" s="26"/>
      <c r="O57" s="26"/>
      <c r="P57" s="54"/>
      <c r="Q57" s="26"/>
      <c r="R57" s="23"/>
    </row>
    <row r="58" spans="2:18">
      <c r="B58" s="22"/>
      <c r="C58" s="26"/>
      <c r="D58" s="53"/>
      <c r="E58" s="26"/>
      <c r="F58" s="26"/>
      <c r="G58" s="26"/>
      <c r="H58" s="54"/>
      <c r="I58" s="26"/>
      <c r="J58" s="53"/>
      <c r="K58" s="26"/>
      <c r="L58" s="26"/>
      <c r="M58" s="26"/>
      <c r="N58" s="26"/>
      <c r="O58" s="26"/>
      <c r="P58" s="54"/>
      <c r="Q58" s="26"/>
      <c r="R58" s="23"/>
    </row>
    <row r="59" spans="2:18" s="1" customFormat="1" ht="15">
      <c r="B59" s="35"/>
      <c r="C59" s="36"/>
      <c r="D59" s="55" t="s">
        <v>48</v>
      </c>
      <c r="E59" s="56"/>
      <c r="F59" s="56"/>
      <c r="G59" s="57" t="s">
        <v>49</v>
      </c>
      <c r="H59" s="58"/>
      <c r="I59" s="36"/>
      <c r="J59" s="55" t="s">
        <v>48</v>
      </c>
      <c r="K59" s="56"/>
      <c r="L59" s="56"/>
      <c r="M59" s="56"/>
      <c r="N59" s="57" t="s">
        <v>49</v>
      </c>
      <c r="O59" s="56"/>
      <c r="P59" s="58"/>
      <c r="Q59" s="36"/>
      <c r="R59" s="37"/>
    </row>
    <row r="60" spans="2:18">
      <c r="B60" s="22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3"/>
    </row>
    <row r="61" spans="2:18" s="1" customFormat="1" ht="15">
      <c r="B61" s="35"/>
      <c r="C61" s="36"/>
      <c r="D61" s="50" t="s">
        <v>50</v>
      </c>
      <c r="E61" s="51"/>
      <c r="F61" s="51"/>
      <c r="G61" s="51"/>
      <c r="H61" s="52"/>
      <c r="I61" s="36"/>
      <c r="J61" s="50" t="s">
        <v>51</v>
      </c>
      <c r="K61" s="51"/>
      <c r="L61" s="51"/>
      <c r="M61" s="51"/>
      <c r="N61" s="51"/>
      <c r="O61" s="51"/>
      <c r="P61" s="52"/>
      <c r="Q61" s="36"/>
      <c r="R61" s="37"/>
    </row>
    <row r="62" spans="2:18">
      <c r="B62" s="22"/>
      <c r="C62" s="26"/>
      <c r="D62" s="53"/>
      <c r="E62" s="26"/>
      <c r="F62" s="26"/>
      <c r="G62" s="26"/>
      <c r="H62" s="54"/>
      <c r="I62" s="26"/>
      <c r="J62" s="53"/>
      <c r="K62" s="26"/>
      <c r="L62" s="26"/>
      <c r="M62" s="26"/>
      <c r="N62" s="26"/>
      <c r="O62" s="26"/>
      <c r="P62" s="54"/>
      <c r="Q62" s="26"/>
      <c r="R62" s="23"/>
    </row>
    <row r="63" spans="2:18">
      <c r="B63" s="22"/>
      <c r="C63" s="26"/>
      <c r="D63" s="53"/>
      <c r="E63" s="26"/>
      <c r="F63" s="26"/>
      <c r="G63" s="26"/>
      <c r="H63" s="54"/>
      <c r="I63" s="26"/>
      <c r="J63" s="53"/>
      <c r="K63" s="26"/>
      <c r="L63" s="26"/>
      <c r="M63" s="26"/>
      <c r="N63" s="26"/>
      <c r="O63" s="26"/>
      <c r="P63" s="54"/>
      <c r="Q63" s="26"/>
      <c r="R63" s="23"/>
    </row>
    <row r="64" spans="2:18">
      <c r="B64" s="22"/>
      <c r="C64" s="26"/>
      <c r="D64" s="53"/>
      <c r="E64" s="26"/>
      <c r="F64" s="26"/>
      <c r="G64" s="26"/>
      <c r="H64" s="54"/>
      <c r="I64" s="26"/>
      <c r="J64" s="53"/>
      <c r="K64" s="26"/>
      <c r="L64" s="26"/>
      <c r="M64" s="26"/>
      <c r="N64" s="26"/>
      <c r="O64" s="26"/>
      <c r="P64" s="54"/>
      <c r="Q64" s="26"/>
      <c r="R64" s="23"/>
    </row>
    <row r="65" spans="2:18">
      <c r="B65" s="22"/>
      <c r="C65" s="26"/>
      <c r="D65" s="53"/>
      <c r="E65" s="26"/>
      <c r="F65" s="26"/>
      <c r="G65" s="26"/>
      <c r="H65" s="54"/>
      <c r="I65" s="26"/>
      <c r="J65" s="53"/>
      <c r="K65" s="26"/>
      <c r="L65" s="26"/>
      <c r="M65" s="26"/>
      <c r="N65" s="26"/>
      <c r="O65" s="26"/>
      <c r="P65" s="54"/>
      <c r="Q65" s="26"/>
      <c r="R65" s="23"/>
    </row>
    <row r="66" spans="2:18">
      <c r="B66" s="22"/>
      <c r="C66" s="26"/>
      <c r="D66" s="53"/>
      <c r="E66" s="26"/>
      <c r="F66" s="26"/>
      <c r="G66" s="26"/>
      <c r="H66" s="54"/>
      <c r="I66" s="26"/>
      <c r="J66" s="53"/>
      <c r="K66" s="26"/>
      <c r="L66" s="26"/>
      <c r="M66" s="26"/>
      <c r="N66" s="26"/>
      <c r="O66" s="26"/>
      <c r="P66" s="54"/>
      <c r="Q66" s="26"/>
      <c r="R66" s="23"/>
    </row>
    <row r="67" spans="2:18">
      <c r="B67" s="22"/>
      <c r="C67" s="26"/>
      <c r="D67" s="53"/>
      <c r="E67" s="26"/>
      <c r="F67" s="26"/>
      <c r="G67" s="26"/>
      <c r="H67" s="54"/>
      <c r="I67" s="26"/>
      <c r="J67" s="53"/>
      <c r="K67" s="26"/>
      <c r="L67" s="26"/>
      <c r="M67" s="26"/>
      <c r="N67" s="26"/>
      <c r="O67" s="26"/>
      <c r="P67" s="54"/>
      <c r="Q67" s="26"/>
      <c r="R67" s="23"/>
    </row>
    <row r="68" spans="2:18">
      <c r="B68" s="22"/>
      <c r="C68" s="26"/>
      <c r="D68" s="53"/>
      <c r="E68" s="26"/>
      <c r="F68" s="26"/>
      <c r="G68" s="26"/>
      <c r="H68" s="54"/>
      <c r="I68" s="26"/>
      <c r="J68" s="53"/>
      <c r="K68" s="26"/>
      <c r="L68" s="26"/>
      <c r="M68" s="26"/>
      <c r="N68" s="26"/>
      <c r="O68" s="26"/>
      <c r="P68" s="54"/>
      <c r="Q68" s="26"/>
      <c r="R68" s="23"/>
    </row>
    <row r="69" spans="2:18">
      <c r="B69" s="22"/>
      <c r="C69" s="26"/>
      <c r="D69" s="53"/>
      <c r="E69" s="26"/>
      <c r="F69" s="26"/>
      <c r="G69" s="26"/>
      <c r="H69" s="54"/>
      <c r="I69" s="26"/>
      <c r="J69" s="53"/>
      <c r="K69" s="26"/>
      <c r="L69" s="26"/>
      <c r="M69" s="26"/>
      <c r="N69" s="26"/>
      <c r="O69" s="26"/>
      <c r="P69" s="54"/>
      <c r="Q69" s="26"/>
      <c r="R69" s="23"/>
    </row>
    <row r="70" spans="2:18" s="1" customFormat="1" ht="15">
      <c r="B70" s="35"/>
      <c r="C70" s="36"/>
      <c r="D70" s="55" t="s">
        <v>48</v>
      </c>
      <c r="E70" s="56"/>
      <c r="F70" s="56"/>
      <c r="G70" s="57" t="s">
        <v>49</v>
      </c>
      <c r="H70" s="58"/>
      <c r="I70" s="36"/>
      <c r="J70" s="55" t="s">
        <v>48</v>
      </c>
      <c r="K70" s="56"/>
      <c r="L70" s="56"/>
      <c r="M70" s="56"/>
      <c r="N70" s="57" t="s">
        <v>49</v>
      </c>
      <c r="O70" s="56"/>
      <c r="P70" s="58"/>
      <c r="Q70" s="36"/>
      <c r="R70" s="37"/>
    </row>
    <row r="71" spans="2:18" s="1" customFormat="1" ht="14.45" customHeight="1"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1"/>
    </row>
    <row r="75" spans="2:18" s="1" customFormat="1" ht="6.95" customHeight="1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4"/>
    </row>
    <row r="76" spans="2:18" s="1" customFormat="1" ht="36.950000000000003" customHeight="1">
      <c r="B76" s="35"/>
      <c r="C76" s="185" t="s">
        <v>131</v>
      </c>
      <c r="D76" s="186"/>
      <c r="E76" s="186"/>
      <c r="F76" s="186"/>
      <c r="G76" s="186"/>
      <c r="H76" s="186"/>
      <c r="I76" s="186"/>
      <c r="J76" s="186"/>
      <c r="K76" s="186"/>
      <c r="L76" s="186"/>
      <c r="M76" s="186"/>
      <c r="N76" s="186"/>
      <c r="O76" s="186"/>
      <c r="P76" s="186"/>
      <c r="Q76" s="186"/>
      <c r="R76" s="37"/>
    </row>
    <row r="77" spans="2:18" s="1" customFormat="1" ht="6.95" customHeight="1"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7"/>
    </row>
    <row r="78" spans="2:18" s="1" customFormat="1" ht="30" customHeight="1">
      <c r="B78" s="35"/>
      <c r="C78" s="30" t="s">
        <v>17</v>
      </c>
      <c r="D78" s="36"/>
      <c r="E78" s="36"/>
      <c r="F78" s="259" t="str">
        <f>F6</f>
        <v>Základná škola Gorkého - Ulica Maxima Gorkého</v>
      </c>
      <c r="G78" s="260"/>
      <c r="H78" s="260"/>
      <c r="I78" s="260"/>
      <c r="J78" s="260"/>
      <c r="K78" s="260"/>
      <c r="L78" s="260"/>
      <c r="M78" s="260"/>
      <c r="N78" s="260"/>
      <c r="O78" s="260"/>
      <c r="P78" s="260"/>
      <c r="Q78" s="36"/>
      <c r="R78" s="37"/>
    </row>
    <row r="79" spans="2:18" ht="30" customHeight="1">
      <c r="B79" s="22"/>
      <c r="C79" s="30" t="s">
        <v>163</v>
      </c>
      <c r="D79" s="26"/>
      <c r="E79" s="26"/>
      <c r="F79" s="259" t="s">
        <v>405</v>
      </c>
      <c r="G79" s="190"/>
      <c r="H79" s="190"/>
      <c r="I79" s="190"/>
      <c r="J79" s="190"/>
      <c r="K79" s="190"/>
      <c r="L79" s="190"/>
      <c r="M79" s="190"/>
      <c r="N79" s="190"/>
      <c r="O79" s="190"/>
      <c r="P79" s="190"/>
      <c r="Q79" s="26"/>
      <c r="R79" s="23"/>
    </row>
    <row r="80" spans="2:18" s="1" customFormat="1" ht="36.950000000000003" customHeight="1">
      <c r="B80" s="35"/>
      <c r="C80" s="69" t="s">
        <v>406</v>
      </c>
      <c r="D80" s="36"/>
      <c r="E80" s="36"/>
      <c r="F80" s="205" t="str">
        <f>F8</f>
        <v>SO 03 -00 - Objekt dielne</v>
      </c>
      <c r="G80" s="231"/>
      <c r="H80" s="231"/>
      <c r="I80" s="231"/>
      <c r="J80" s="231"/>
      <c r="K80" s="231"/>
      <c r="L80" s="231"/>
      <c r="M80" s="231"/>
      <c r="N80" s="231"/>
      <c r="O80" s="231"/>
      <c r="P80" s="231"/>
      <c r="Q80" s="36"/>
      <c r="R80" s="37"/>
    </row>
    <row r="81" spans="2:47" s="1" customFormat="1" ht="6.95" customHeight="1"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7"/>
    </row>
    <row r="82" spans="2:47" s="1" customFormat="1" ht="18" customHeight="1">
      <c r="B82" s="35"/>
      <c r="C82" s="30" t="s">
        <v>21</v>
      </c>
      <c r="D82" s="36"/>
      <c r="E82" s="36"/>
      <c r="F82" s="28" t="str">
        <f>F10</f>
        <v xml:space="preserve"> </v>
      </c>
      <c r="G82" s="36"/>
      <c r="H82" s="36"/>
      <c r="I82" s="36"/>
      <c r="J82" s="36"/>
      <c r="K82" s="30" t="s">
        <v>23</v>
      </c>
      <c r="L82" s="36"/>
      <c r="M82" s="233" t="str">
        <f>IF(O10="","",O10)</f>
        <v/>
      </c>
      <c r="N82" s="233"/>
      <c r="O82" s="233"/>
      <c r="P82" s="233"/>
      <c r="Q82" s="36"/>
      <c r="R82" s="37"/>
    </row>
    <row r="83" spans="2:47" s="1" customFormat="1" ht="6.95" customHeight="1"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7"/>
    </row>
    <row r="84" spans="2:47" s="1" customFormat="1" ht="15">
      <c r="B84" s="35"/>
      <c r="C84" s="30" t="s">
        <v>24</v>
      </c>
      <c r="D84" s="36"/>
      <c r="E84" s="36"/>
      <c r="F84" s="28" t="str">
        <f>E13</f>
        <v xml:space="preserve"> </v>
      </c>
      <c r="G84" s="36"/>
      <c r="H84" s="36"/>
      <c r="I84" s="36"/>
      <c r="J84" s="36"/>
      <c r="K84" s="30" t="s">
        <v>28</v>
      </c>
      <c r="L84" s="36"/>
      <c r="M84" s="189" t="str">
        <f>E19</f>
        <v xml:space="preserve"> </v>
      </c>
      <c r="N84" s="189"/>
      <c r="O84" s="189"/>
      <c r="P84" s="189"/>
      <c r="Q84" s="189"/>
      <c r="R84" s="37"/>
    </row>
    <row r="85" spans="2:47" s="1" customFormat="1" ht="14.45" customHeight="1">
      <c r="B85" s="35"/>
      <c r="C85" s="30" t="s">
        <v>27</v>
      </c>
      <c r="D85" s="36"/>
      <c r="E85" s="36"/>
      <c r="F85" s="28" t="str">
        <f>IF(E16="","",E16)</f>
        <v/>
      </c>
      <c r="G85" s="36"/>
      <c r="H85" s="36"/>
      <c r="I85" s="36"/>
      <c r="J85" s="36"/>
      <c r="K85" s="30" t="s">
        <v>31</v>
      </c>
      <c r="L85" s="36"/>
      <c r="M85" s="189" t="str">
        <f>E22</f>
        <v xml:space="preserve"> </v>
      </c>
      <c r="N85" s="189"/>
      <c r="O85" s="189"/>
      <c r="P85" s="189"/>
      <c r="Q85" s="189"/>
      <c r="R85" s="37"/>
    </row>
    <row r="86" spans="2:47" s="1" customFormat="1" ht="10.35" customHeight="1"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7"/>
    </row>
    <row r="87" spans="2:47" s="1" customFormat="1" ht="29.25" customHeight="1">
      <c r="B87" s="35"/>
      <c r="C87" s="240" t="s">
        <v>132</v>
      </c>
      <c r="D87" s="241"/>
      <c r="E87" s="241"/>
      <c r="F87" s="241"/>
      <c r="G87" s="241"/>
      <c r="H87" s="120"/>
      <c r="I87" s="120"/>
      <c r="J87" s="120"/>
      <c r="K87" s="120"/>
      <c r="L87" s="120"/>
      <c r="M87" s="120"/>
      <c r="N87" s="240" t="s">
        <v>133</v>
      </c>
      <c r="O87" s="241"/>
      <c r="P87" s="241"/>
      <c r="Q87" s="241"/>
      <c r="R87" s="37"/>
    </row>
    <row r="88" spans="2:47" s="1" customFormat="1" ht="10.35" customHeight="1"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7"/>
    </row>
    <row r="89" spans="2:47" s="1" customFormat="1" ht="29.25" customHeight="1">
      <c r="B89" s="35"/>
      <c r="C89" s="128" t="s">
        <v>134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220">
        <f>N135</f>
        <v>0</v>
      </c>
      <c r="O89" s="242"/>
      <c r="P89" s="242"/>
      <c r="Q89" s="242"/>
      <c r="R89" s="37"/>
      <c r="AU89" s="18" t="s">
        <v>135</v>
      </c>
    </row>
    <row r="90" spans="2:47" s="7" customFormat="1" ht="24.95" customHeight="1">
      <c r="B90" s="129"/>
      <c r="C90" s="130"/>
      <c r="D90" s="131" t="s">
        <v>165</v>
      </c>
      <c r="E90" s="130"/>
      <c r="F90" s="130"/>
      <c r="G90" s="130"/>
      <c r="H90" s="130"/>
      <c r="I90" s="130"/>
      <c r="J90" s="130"/>
      <c r="K90" s="130"/>
      <c r="L90" s="130"/>
      <c r="M90" s="130"/>
      <c r="N90" s="261">
        <f>N136</f>
        <v>0</v>
      </c>
      <c r="O90" s="244"/>
      <c r="P90" s="244"/>
      <c r="Q90" s="244"/>
      <c r="R90" s="132"/>
    </row>
    <row r="91" spans="2:47" s="9" customFormat="1" ht="19.899999999999999" customHeight="1">
      <c r="B91" s="162"/>
      <c r="C91" s="98"/>
      <c r="D91" s="109" t="s">
        <v>166</v>
      </c>
      <c r="E91" s="98"/>
      <c r="F91" s="98"/>
      <c r="G91" s="98"/>
      <c r="H91" s="98"/>
      <c r="I91" s="98"/>
      <c r="J91" s="98"/>
      <c r="K91" s="98"/>
      <c r="L91" s="98"/>
      <c r="M91" s="98"/>
      <c r="N91" s="222">
        <f>N137</f>
        <v>0</v>
      </c>
      <c r="O91" s="223"/>
      <c r="P91" s="223"/>
      <c r="Q91" s="223"/>
      <c r="R91" s="163"/>
    </row>
    <row r="92" spans="2:47" s="9" customFormat="1" ht="19.899999999999999" customHeight="1">
      <c r="B92" s="162"/>
      <c r="C92" s="98"/>
      <c r="D92" s="109" t="s">
        <v>247</v>
      </c>
      <c r="E92" s="98"/>
      <c r="F92" s="98"/>
      <c r="G92" s="98"/>
      <c r="H92" s="98"/>
      <c r="I92" s="98"/>
      <c r="J92" s="98"/>
      <c r="K92" s="98"/>
      <c r="L92" s="98"/>
      <c r="M92" s="98"/>
      <c r="N92" s="222">
        <f>N144</f>
        <v>0</v>
      </c>
      <c r="O92" s="223"/>
      <c r="P92" s="223"/>
      <c r="Q92" s="223"/>
      <c r="R92" s="163"/>
    </row>
    <row r="93" spans="2:47" s="9" customFormat="1" ht="19.899999999999999" customHeight="1">
      <c r="B93" s="162"/>
      <c r="C93" s="98"/>
      <c r="D93" s="109" t="s">
        <v>408</v>
      </c>
      <c r="E93" s="98"/>
      <c r="F93" s="98"/>
      <c r="G93" s="98"/>
      <c r="H93" s="98"/>
      <c r="I93" s="98"/>
      <c r="J93" s="98"/>
      <c r="K93" s="98"/>
      <c r="L93" s="98"/>
      <c r="M93" s="98"/>
      <c r="N93" s="222">
        <f>N152</f>
        <v>0</v>
      </c>
      <c r="O93" s="223"/>
      <c r="P93" s="223"/>
      <c r="Q93" s="223"/>
      <c r="R93" s="163"/>
    </row>
    <row r="94" spans="2:47" s="9" customFormat="1" ht="19.899999999999999" customHeight="1">
      <c r="B94" s="162"/>
      <c r="C94" s="98"/>
      <c r="D94" s="109" t="s">
        <v>409</v>
      </c>
      <c r="E94" s="98"/>
      <c r="F94" s="98"/>
      <c r="G94" s="98"/>
      <c r="H94" s="98"/>
      <c r="I94" s="98"/>
      <c r="J94" s="98"/>
      <c r="K94" s="98"/>
      <c r="L94" s="98"/>
      <c r="M94" s="98"/>
      <c r="N94" s="222">
        <f>N161</f>
        <v>0</v>
      </c>
      <c r="O94" s="223"/>
      <c r="P94" s="223"/>
      <c r="Q94" s="223"/>
      <c r="R94" s="163"/>
    </row>
    <row r="95" spans="2:47" s="9" customFormat="1" ht="19.899999999999999" customHeight="1">
      <c r="B95" s="162"/>
      <c r="C95" s="98"/>
      <c r="D95" s="109" t="s">
        <v>410</v>
      </c>
      <c r="E95" s="98"/>
      <c r="F95" s="98"/>
      <c r="G95" s="98"/>
      <c r="H95" s="98"/>
      <c r="I95" s="98"/>
      <c r="J95" s="98"/>
      <c r="K95" s="98"/>
      <c r="L95" s="98"/>
      <c r="M95" s="98"/>
      <c r="N95" s="222">
        <f>N168</f>
        <v>0</v>
      </c>
      <c r="O95" s="223"/>
      <c r="P95" s="223"/>
      <c r="Q95" s="223"/>
      <c r="R95" s="163"/>
    </row>
    <row r="96" spans="2:47" s="9" customFormat="1" ht="19.899999999999999" customHeight="1">
      <c r="B96" s="162"/>
      <c r="C96" s="98"/>
      <c r="D96" s="109" t="s">
        <v>167</v>
      </c>
      <c r="E96" s="98"/>
      <c r="F96" s="98"/>
      <c r="G96" s="98"/>
      <c r="H96" s="98"/>
      <c r="I96" s="98"/>
      <c r="J96" s="98"/>
      <c r="K96" s="98"/>
      <c r="L96" s="98"/>
      <c r="M96" s="98"/>
      <c r="N96" s="222">
        <f>N182</f>
        <v>0</v>
      </c>
      <c r="O96" s="223"/>
      <c r="P96" s="223"/>
      <c r="Q96" s="223"/>
      <c r="R96" s="163"/>
    </row>
    <row r="97" spans="2:65" s="9" customFormat="1" ht="19.899999999999999" customHeight="1">
      <c r="B97" s="162"/>
      <c r="C97" s="98"/>
      <c r="D97" s="109" t="s">
        <v>250</v>
      </c>
      <c r="E97" s="98"/>
      <c r="F97" s="98"/>
      <c r="G97" s="98"/>
      <c r="H97" s="98"/>
      <c r="I97" s="98"/>
      <c r="J97" s="98"/>
      <c r="K97" s="98"/>
      <c r="L97" s="98"/>
      <c r="M97" s="98"/>
      <c r="N97" s="222">
        <f>N186</f>
        <v>0</v>
      </c>
      <c r="O97" s="223"/>
      <c r="P97" s="223"/>
      <c r="Q97" s="223"/>
      <c r="R97" s="163"/>
    </row>
    <row r="98" spans="2:65" s="7" customFormat="1" ht="24.95" customHeight="1">
      <c r="B98" s="129"/>
      <c r="C98" s="130"/>
      <c r="D98" s="131" t="s">
        <v>168</v>
      </c>
      <c r="E98" s="130"/>
      <c r="F98" s="130"/>
      <c r="G98" s="130"/>
      <c r="H98" s="130"/>
      <c r="I98" s="130"/>
      <c r="J98" s="130"/>
      <c r="K98" s="130"/>
      <c r="L98" s="130"/>
      <c r="M98" s="130"/>
      <c r="N98" s="261">
        <f>N188</f>
        <v>0</v>
      </c>
      <c r="O98" s="244"/>
      <c r="P98" s="244"/>
      <c r="Q98" s="244"/>
      <c r="R98" s="132"/>
    </row>
    <row r="99" spans="2:65" s="9" customFormat="1" ht="19.899999999999999" customHeight="1">
      <c r="B99" s="162"/>
      <c r="C99" s="98"/>
      <c r="D99" s="109" t="s">
        <v>411</v>
      </c>
      <c r="E99" s="98"/>
      <c r="F99" s="98"/>
      <c r="G99" s="98"/>
      <c r="H99" s="98"/>
      <c r="I99" s="98"/>
      <c r="J99" s="98"/>
      <c r="K99" s="98"/>
      <c r="L99" s="98"/>
      <c r="M99" s="98"/>
      <c r="N99" s="222">
        <f>N189</f>
        <v>0</v>
      </c>
      <c r="O99" s="223"/>
      <c r="P99" s="223"/>
      <c r="Q99" s="223"/>
      <c r="R99" s="163"/>
    </row>
    <row r="100" spans="2:65" s="9" customFormat="1" ht="19.899999999999999" customHeight="1">
      <c r="B100" s="162"/>
      <c r="C100" s="98"/>
      <c r="D100" s="109" t="s">
        <v>412</v>
      </c>
      <c r="E100" s="98"/>
      <c r="F100" s="98"/>
      <c r="G100" s="98"/>
      <c r="H100" s="98"/>
      <c r="I100" s="98"/>
      <c r="J100" s="98"/>
      <c r="K100" s="98"/>
      <c r="L100" s="98"/>
      <c r="M100" s="98"/>
      <c r="N100" s="222">
        <f>N197</f>
        <v>0</v>
      </c>
      <c r="O100" s="223"/>
      <c r="P100" s="223"/>
      <c r="Q100" s="223"/>
      <c r="R100" s="163"/>
    </row>
    <row r="101" spans="2:65" s="9" customFormat="1" ht="19.899999999999999" customHeight="1">
      <c r="B101" s="162"/>
      <c r="C101" s="98"/>
      <c r="D101" s="109" t="s">
        <v>413</v>
      </c>
      <c r="E101" s="98"/>
      <c r="F101" s="98"/>
      <c r="G101" s="98"/>
      <c r="H101" s="98"/>
      <c r="I101" s="98"/>
      <c r="J101" s="98"/>
      <c r="K101" s="98"/>
      <c r="L101" s="98"/>
      <c r="M101" s="98"/>
      <c r="N101" s="222">
        <f>N207</f>
        <v>0</v>
      </c>
      <c r="O101" s="223"/>
      <c r="P101" s="223"/>
      <c r="Q101" s="223"/>
      <c r="R101" s="163"/>
    </row>
    <row r="102" spans="2:65" s="9" customFormat="1" ht="19.899999999999999" customHeight="1">
      <c r="B102" s="162"/>
      <c r="C102" s="98"/>
      <c r="D102" s="109" t="s">
        <v>414</v>
      </c>
      <c r="E102" s="98"/>
      <c r="F102" s="98"/>
      <c r="G102" s="98"/>
      <c r="H102" s="98"/>
      <c r="I102" s="98"/>
      <c r="J102" s="98"/>
      <c r="K102" s="98"/>
      <c r="L102" s="98"/>
      <c r="M102" s="98"/>
      <c r="N102" s="222">
        <f>N213</f>
        <v>0</v>
      </c>
      <c r="O102" s="223"/>
      <c r="P102" s="223"/>
      <c r="Q102" s="223"/>
      <c r="R102" s="163"/>
    </row>
    <row r="103" spans="2:65" s="9" customFormat="1" ht="19.899999999999999" customHeight="1">
      <c r="B103" s="162"/>
      <c r="C103" s="98"/>
      <c r="D103" s="109" t="s">
        <v>415</v>
      </c>
      <c r="E103" s="98"/>
      <c r="F103" s="98"/>
      <c r="G103" s="98"/>
      <c r="H103" s="98"/>
      <c r="I103" s="98"/>
      <c r="J103" s="98"/>
      <c r="K103" s="98"/>
      <c r="L103" s="98"/>
      <c r="M103" s="98"/>
      <c r="N103" s="222">
        <f>N219</f>
        <v>0</v>
      </c>
      <c r="O103" s="223"/>
      <c r="P103" s="223"/>
      <c r="Q103" s="223"/>
      <c r="R103" s="163"/>
    </row>
    <row r="104" spans="2:65" s="9" customFormat="1" ht="19.899999999999999" customHeight="1">
      <c r="B104" s="162"/>
      <c r="C104" s="98"/>
      <c r="D104" s="109" t="s">
        <v>416</v>
      </c>
      <c r="E104" s="98"/>
      <c r="F104" s="98"/>
      <c r="G104" s="98"/>
      <c r="H104" s="98"/>
      <c r="I104" s="98"/>
      <c r="J104" s="98"/>
      <c r="K104" s="98"/>
      <c r="L104" s="98"/>
      <c r="M104" s="98"/>
      <c r="N104" s="222">
        <f>N226</f>
        <v>0</v>
      </c>
      <c r="O104" s="223"/>
      <c r="P104" s="223"/>
      <c r="Q104" s="223"/>
      <c r="R104" s="163"/>
    </row>
    <row r="105" spans="2:65" s="9" customFormat="1" ht="19.899999999999999" customHeight="1">
      <c r="B105" s="162"/>
      <c r="C105" s="98"/>
      <c r="D105" s="109" t="s">
        <v>417</v>
      </c>
      <c r="E105" s="98"/>
      <c r="F105" s="98"/>
      <c r="G105" s="98"/>
      <c r="H105" s="98"/>
      <c r="I105" s="98"/>
      <c r="J105" s="98"/>
      <c r="K105" s="98"/>
      <c r="L105" s="98"/>
      <c r="M105" s="98"/>
      <c r="N105" s="222">
        <f>N232</f>
        <v>0</v>
      </c>
      <c r="O105" s="223"/>
      <c r="P105" s="223"/>
      <c r="Q105" s="223"/>
      <c r="R105" s="163"/>
    </row>
    <row r="106" spans="2:65" s="9" customFormat="1" ht="19.899999999999999" customHeight="1">
      <c r="B106" s="162"/>
      <c r="C106" s="98"/>
      <c r="D106" s="109" t="s">
        <v>418</v>
      </c>
      <c r="E106" s="98"/>
      <c r="F106" s="98"/>
      <c r="G106" s="98"/>
      <c r="H106" s="98"/>
      <c r="I106" s="98"/>
      <c r="J106" s="98"/>
      <c r="K106" s="98"/>
      <c r="L106" s="98"/>
      <c r="M106" s="98"/>
      <c r="N106" s="222">
        <f>N235</f>
        <v>0</v>
      </c>
      <c r="O106" s="223"/>
      <c r="P106" s="223"/>
      <c r="Q106" s="223"/>
      <c r="R106" s="163"/>
    </row>
    <row r="107" spans="2:65" s="7" customFormat="1" ht="21.75" customHeight="1">
      <c r="B107" s="129"/>
      <c r="C107" s="130"/>
      <c r="D107" s="131" t="s">
        <v>136</v>
      </c>
      <c r="E107" s="130"/>
      <c r="F107" s="130"/>
      <c r="G107" s="130"/>
      <c r="H107" s="130"/>
      <c r="I107" s="130"/>
      <c r="J107" s="130"/>
      <c r="K107" s="130"/>
      <c r="L107" s="130"/>
      <c r="M107" s="130"/>
      <c r="N107" s="243">
        <f>N237</f>
        <v>0</v>
      </c>
      <c r="O107" s="244"/>
      <c r="P107" s="244"/>
      <c r="Q107" s="244"/>
      <c r="R107" s="132"/>
    </row>
    <row r="108" spans="2:65" s="1" customFormat="1" ht="21.75" customHeight="1">
      <c r="B108" s="35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7"/>
    </row>
    <row r="109" spans="2:65" s="1" customFormat="1" ht="29.25" customHeight="1">
      <c r="B109" s="35"/>
      <c r="C109" s="128" t="s">
        <v>137</v>
      </c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242">
        <f>ROUND(N110+N111+N112+N113+N114+N115,2)</f>
        <v>0</v>
      </c>
      <c r="O109" s="245"/>
      <c r="P109" s="245"/>
      <c r="Q109" s="245"/>
      <c r="R109" s="37"/>
      <c r="T109" s="133"/>
      <c r="U109" s="134" t="s">
        <v>36</v>
      </c>
    </row>
    <row r="110" spans="2:65" s="1" customFormat="1" ht="18" customHeight="1">
      <c r="B110" s="135"/>
      <c r="C110" s="136"/>
      <c r="D110" s="229" t="s">
        <v>138</v>
      </c>
      <c r="E110" s="246"/>
      <c r="F110" s="246"/>
      <c r="G110" s="246"/>
      <c r="H110" s="246"/>
      <c r="I110" s="136"/>
      <c r="J110" s="136"/>
      <c r="K110" s="136"/>
      <c r="L110" s="136"/>
      <c r="M110" s="136"/>
      <c r="N110" s="228">
        <f>ROUND(N89*T110,2)</f>
        <v>0</v>
      </c>
      <c r="O110" s="247"/>
      <c r="P110" s="247"/>
      <c r="Q110" s="247"/>
      <c r="R110" s="138"/>
      <c r="S110" s="136"/>
      <c r="T110" s="139"/>
      <c r="U110" s="140" t="s">
        <v>39</v>
      </c>
      <c r="V110" s="141"/>
      <c r="W110" s="141"/>
      <c r="X110" s="141"/>
      <c r="Y110" s="141"/>
      <c r="Z110" s="141"/>
      <c r="AA110" s="141"/>
      <c r="AB110" s="141"/>
      <c r="AC110" s="141"/>
      <c r="AD110" s="141"/>
      <c r="AE110" s="141"/>
      <c r="AF110" s="141"/>
      <c r="AG110" s="141"/>
      <c r="AH110" s="141"/>
      <c r="AI110" s="141"/>
      <c r="AJ110" s="141"/>
      <c r="AK110" s="141"/>
      <c r="AL110" s="141"/>
      <c r="AM110" s="141"/>
      <c r="AN110" s="141"/>
      <c r="AO110" s="141"/>
      <c r="AP110" s="141"/>
      <c r="AQ110" s="141"/>
      <c r="AR110" s="141"/>
      <c r="AS110" s="141"/>
      <c r="AT110" s="141"/>
      <c r="AU110" s="141"/>
      <c r="AV110" s="141"/>
      <c r="AW110" s="141"/>
      <c r="AX110" s="141"/>
      <c r="AY110" s="142" t="s">
        <v>139</v>
      </c>
      <c r="AZ110" s="141"/>
      <c r="BA110" s="141"/>
      <c r="BB110" s="141"/>
      <c r="BC110" s="141"/>
      <c r="BD110" s="141"/>
      <c r="BE110" s="143">
        <f t="shared" ref="BE110:BE115" si="0">IF(U110="základná",N110,0)</f>
        <v>0</v>
      </c>
      <c r="BF110" s="143">
        <f t="shared" ref="BF110:BF115" si="1">IF(U110="znížená",N110,0)</f>
        <v>0</v>
      </c>
      <c r="BG110" s="143">
        <f t="shared" ref="BG110:BG115" si="2">IF(U110="zákl. prenesená",N110,0)</f>
        <v>0</v>
      </c>
      <c r="BH110" s="143">
        <f t="shared" ref="BH110:BH115" si="3">IF(U110="zníž. prenesená",N110,0)</f>
        <v>0</v>
      </c>
      <c r="BI110" s="143">
        <f t="shared" ref="BI110:BI115" si="4">IF(U110="nulová",N110,0)</f>
        <v>0</v>
      </c>
      <c r="BJ110" s="142" t="s">
        <v>88</v>
      </c>
      <c r="BK110" s="141"/>
      <c r="BL110" s="141"/>
      <c r="BM110" s="141"/>
    </row>
    <row r="111" spans="2:65" s="1" customFormat="1" ht="18" customHeight="1">
      <c r="B111" s="135"/>
      <c r="C111" s="136"/>
      <c r="D111" s="229" t="s">
        <v>140</v>
      </c>
      <c r="E111" s="246"/>
      <c r="F111" s="246"/>
      <c r="G111" s="246"/>
      <c r="H111" s="246"/>
      <c r="I111" s="136"/>
      <c r="J111" s="136"/>
      <c r="K111" s="136"/>
      <c r="L111" s="136"/>
      <c r="M111" s="136"/>
      <c r="N111" s="228">
        <f>ROUND(N89*T111,2)</f>
        <v>0</v>
      </c>
      <c r="O111" s="247"/>
      <c r="P111" s="247"/>
      <c r="Q111" s="247"/>
      <c r="R111" s="138"/>
      <c r="S111" s="136"/>
      <c r="T111" s="139"/>
      <c r="U111" s="140" t="s">
        <v>39</v>
      </c>
      <c r="V111" s="141"/>
      <c r="W111" s="141"/>
      <c r="X111" s="141"/>
      <c r="Y111" s="141"/>
      <c r="Z111" s="141"/>
      <c r="AA111" s="141"/>
      <c r="AB111" s="141"/>
      <c r="AC111" s="141"/>
      <c r="AD111" s="141"/>
      <c r="AE111" s="141"/>
      <c r="AF111" s="141"/>
      <c r="AG111" s="141"/>
      <c r="AH111" s="141"/>
      <c r="AI111" s="141"/>
      <c r="AJ111" s="141"/>
      <c r="AK111" s="141"/>
      <c r="AL111" s="141"/>
      <c r="AM111" s="141"/>
      <c r="AN111" s="141"/>
      <c r="AO111" s="141"/>
      <c r="AP111" s="141"/>
      <c r="AQ111" s="141"/>
      <c r="AR111" s="141"/>
      <c r="AS111" s="141"/>
      <c r="AT111" s="141"/>
      <c r="AU111" s="141"/>
      <c r="AV111" s="141"/>
      <c r="AW111" s="141"/>
      <c r="AX111" s="141"/>
      <c r="AY111" s="142" t="s">
        <v>139</v>
      </c>
      <c r="AZ111" s="141"/>
      <c r="BA111" s="141"/>
      <c r="BB111" s="141"/>
      <c r="BC111" s="141"/>
      <c r="BD111" s="141"/>
      <c r="BE111" s="143">
        <f t="shared" si="0"/>
        <v>0</v>
      </c>
      <c r="BF111" s="143">
        <f t="shared" si="1"/>
        <v>0</v>
      </c>
      <c r="BG111" s="143">
        <f t="shared" si="2"/>
        <v>0</v>
      </c>
      <c r="BH111" s="143">
        <f t="shared" si="3"/>
        <v>0</v>
      </c>
      <c r="BI111" s="143">
        <f t="shared" si="4"/>
        <v>0</v>
      </c>
      <c r="BJ111" s="142" t="s">
        <v>88</v>
      </c>
      <c r="BK111" s="141"/>
      <c r="BL111" s="141"/>
      <c r="BM111" s="141"/>
    </row>
    <row r="112" spans="2:65" s="1" customFormat="1" ht="18" customHeight="1">
      <c r="B112" s="135"/>
      <c r="C112" s="136"/>
      <c r="D112" s="229" t="s">
        <v>141</v>
      </c>
      <c r="E112" s="246"/>
      <c r="F112" s="246"/>
      <c r="G112" s="246"/>
      <c r="H112" s="246"/>
      <c r="I112" s="136"/>
      <c r="J112" s="136"/>
      <c r="K112" s="136"/>
      <c r="L112" s="136"/>
      <c r="M112" s="136"/>
      <c r="N112" s="228">
        <f>ROUND(N89*T112,2)</f>
        <v>0</v>
      </c>
      <c r="O112" s="247"/>
      <c r="P112" s="247"/>
      <c r="Q112" s="247"/>
      <c r="R112" s="138"/>
      <c r="S112" s="136"/>
      <c r="T112" s="139"/>
      <c r="U112" s="140" t="s">
        <v>39</v>
      </c>
      <c r="V112" s="141"/>
      <c r="W112" s="141"/>
      <c r="X112" s="141"/>
      <c r="Y112" s="141"/>
      <c r="Z112" s="141"/>
      <c r="AA112" s="141"/>
      <c r="AB112" s="141"/>
      <c r="AC112" s="141"/>
      <c r="AD112" s="141"/>
      <c r="AE112" s="141"/>
      <c r="AF112" s="141"/>
      <c r="AG112" s="141"/>
      <c r="AH112" s="141"/>
      <c r="AI112" s="141"/>
      <c r="AJ112" s="141"/>
      <c r="AK112" s="141"/>
      <c r="AL112" s="141"/>
      <c r="AM112" s="141"/>
      <c r="AN112" s="141"/>
      <c r="AO112" s="141"/>
      <c r="AP112" s="141"/>
      <c r="AQ112" s="141"/>
      <c r="AR112" s="141"/>
      <c r="AS112" s="141"/>
      <c r="AT112" s="141"/>
      <c r="AU112" s="141"/>
      <c r="AV112" s="141"/>
      <c r="AW112" s="141"/>
      <c r="AX112" s="141"/>
      <c r="AY112" s="142" t="s">
        <v>139</v>
      </c>
      <c r="AZ112" s="141"/>
      <c r="BA112" s="141"/>
      <c r="BB112" s="141"/>
      <c r="BC112" s="141"/>
      <c r="BD112" s="141"/>
      <c r="BE112" s="143">
        <f t="shared" si="0"/>
        <v>0</v>
      </c>
      <c r="BF112" s="143">
        <f t="shared" si="1"/>
        <v>0</v>
      </c>
      <c r="BG112" s="143">
        <f t="shared" si="2"/>
        <v>0</v>
      </c>
      <c r="BH112" s="143">
        <f t="shared" si="3"/>
        <v>0</v>
      </c>
      <c r="BI112" s="143">
        <f t="shared" si="4"/>
        <v>0</v>
      </c>
      <c r="BJ112" s="142" t="s">
        <v>88</v>
      </c>
      <c r="BK112" s="141"/>
      <c r="BL112" s="141"/>
      <c r="BM112" s="141"/>
    </row>
    <row r="113" spans="2:65" s="1" customFormat="1" ht="18" customHeight="1">
      <c r="B113" s="135"/>
      <c r="C113" s="136"/>
      <c r="D113" s="229" t="s">
        <v>142</v>
      </c>
      <c r="E113" s="246"/>
      <c r="F113" s="246"/>
      <c r="G113" s="246"/>
      <c r="H113" s="246"/>
      <c r="I113" s="136"/>
      <c r="J113" s="136"/>
      <c r="K113" s="136"/>
      <c r="L113" s="136"/>
      <c r="M113" s="136"/>
      <c r="N113" s="228">
        <f>ROUND(N89*T113,2)</f>
        <v>0</v>
      </c>
      <c r="O113" s="247"/>
      <c r="P113" s="247"/>
      <c r="Q113" s="247"/>
      <c r="R113" s="138"/>
      <c r="S113" s="136"/>
      <c r="T113" s="139"/>
      <c r="U113" s="140" t="s">
        <v>39</v>
      </c>
      <c r="V113" s="141"/>
      <c r="W113" s="141"/>
      <c r="X113" s="141"/>
      <c r="Y113" s="141"/>
      <c r="Z113" s="141"/>
      <c r="AA113" s="141"/>
      <c r="AB113" s="141"/>
      <c r="AC113" s="141"/>
      <c r="AD113" s="141"/>
      <c r="AE113" s="141"/>
      <c r="AF113" s="141"/>
      <c r="AG113" s="141"/>
      <c r="AH113" s="141"/>
      <c r="AI113" s="141"/>
      <c r="AJ113" s="141"/>
      <c r="AK113" s="141"/>
      <c r="AL113" s="141"/>
      <c r="AM113" s="141"/>
      <c r="AN113" s="141"/>
      <c r="AO113" s="141"/>
      <c r="AP113" s="141"/>
      <c r="AQ113" s="141"/>
      <c r="AR113" s="141"/>
      <c r="AS113" s="141"/>
      <c r="AT113" s="141"/>
      <c r="AU113" s="141"/>
      <c r="AV113" s="141"/>
      <c r="AW113" s="141"/>
      <c r="AX113" s="141"/>
      <c r="AY113" s="142" t="s">
        <v>139</v>
      </c>
      <c r="AZ113" s="141"/>
      <c r="BA113" s="141"/>
      <c r="BB113" s="141"/>
      <c r="BC113" s="141"/>
      <c r="BD113" s="141"/>
      <c r="BE113" s="143">
        <f t="shared" si="0"/>
        <v>0</v>
      </c>
      <c r="BF113" s="143">
        <f t="shared" si="1"/>
        <v>0</v>
      </c>
      <c r="BG113" s="143">
        <f t="shared" si="2"/>
        <v>0</v>
      </c>
      <c r="BH113" s="143">
        <f t="shared" si="3"/>
        <v>0</v>
      </c>
      <c r="BI113" s="143">
        <f t="shared" si="4"/>
        <v>0</v>
      </c>
      <c r="BJ113" s="142" t="s">
        <v>88</v>
      </c>
      <c r="BK113" s="141"/>
      <c r="BL113" s="141"/>
      <c r="BM113" s="141"/>
    </row>
    <row r="114" spans="2:65" s="1" customFormat="1" ht="18" customHeight="1">
      <c r="B114" s="135"/>
      <c r="C114" s="136"/>
      <c r="D114" s="229" t="s">
        <v>143</v>
      </c>
      <c r="E114" s="246"/>
      <c r="F114" s="246"/>
      <c r="G114" s="246"/>
      <c r="H114" s="246"/>
      <c r="I114" s="136"/>
      <c r="J114" s="136"/>
      <c r="K114" s="136"/>
      <c r="L114" s="136"/>
      <c r="M114" s="136"/>
      <c r="N114" s="228">
        <f>ROUND(N89*T114,2)</f>
        <v>0</v>
      </c>
      <c r="O114" s="247"/>
      <c r="P114" s="247"/>
      <c r="Q114" s="247"/>
      <c r="R114" s="138"/>
      <c r="S114" s="136"/>
      <c r="T114" s="139"/>
      <c r="U114" s="140" t="s">
        <v>39</v>
      </c>
      <c r="V114" s="141"/>
      <c r="W114" s="141"/>
      <c r="X114" s="141"/>
      <c r="Y114" s="141"/>
      <c r="Z114" s="141"/>
      <c r="AA114" s="141"/>
      <c r="AB114" s="141"/>
      <c r="AC114" s="141"/>
      <c r="AD114" s="141"/>
      <c r="AE114" s="141"/>
      <c r="AF114" s="141"/>
      <c r="AG114" s="141"/>
      <c r="AH114" s="141"/>
      <c r="AI114" s="141"/>
      <c r="AJ114" s="141"/>
      <c r="AK114" s="141"/>
      <c r="AL114" s="141"/>
      <c r="AM114" s="141"/>
      <c r="AN114" s="141"/>
      <c r="AO114" s="141"/>
      <c r="AP114" s="141"/>
      <c r="AQ114" s="141"/>
      <c r="AR114" s="141"/>
      <c r="AS114" s="141"/>
      <c r="AT114" s="141"/>
      <c r="AU114" s="141"/>
      <c r="AV114" s="141"/>
      <c r="AW114" s="141"/>
      <c r="AX114" s="141"/>
      <c r="AY114" s="142" t="s">
        <v>139</v>
      </c>
      <c r="AZ114" s="141"/>
      <c r="BA114" s="141"/>
      <c r="BB114" s="141"/>
      <c r="BC114" s="141"/>
      <c r="BD114" s="141"/>
      <c r="BE114" s="143">
        <f t="shared" si="0"/>
        <v>0</v>
      </c>
      <c r="BF114" s="143">
        <f t="shared" si="1"/>
        <v>0</v>
      </c>
      <c r="BG114" s="143">
        <f t="shared" si="2"/>
        <v>0</v>
      </c>
      <c r="BH114" s="143">
        <f t="shared" si="3"/>
        <v>0</v>
      </c>
      <c r="BI114" s="143">
        <f t="shared" si="4"/>
        <v>0</v>
      </c>
      <c r="BJ114" s="142" t="s">
        <v>88</v>
      </c>
      <c r="BK114" s="141"/>
      <c r="BL114" s="141"/>
      <c r="BM114" s="141"/>
    </row>
    <row r="115" spans="2:65" s="1" customFormat="1" ht="18" customHeight="1">
      <c r="B115" s="135"/>
      <c r="C115" s="136"/>
      <c r="D115" s="137" t="s">
        <v>144</v>
      </c>
      <c r="E115" s="136"/>
      <c r="F115" s="136"/>
      <c r="G115" s="136"/>
      <c r="H115" s="136"/>
      <c r="I115" s="136"/>
      <c r="J115" s="136"/>
      <c r="K115" s="136"/>
      <c r="L115" s="136"/>
      <c r="M115" s="136"/>
      <c r="N115" s="228">
        <f>ROUND(N89*T115,2)</f>
        <v>0</v>
      </c>
      <c r="O115" s="247"/>
      <c r="P115" s="247"/>
      <c r="Q115" s="247"/>
      <c r="R115" s="138"/>
      <c r="S115" s="136"/>
      <c r="T115" s="144"/>
      <c r="U115" s="145" t="s">
        <v>39</v>
      </c>
      <c r="V115" s="141"/>
      <c r="W115" s="141"/>
      <c r="X115" s="141"/>
      <c r="Y115" s="141"/>
      <c r="Z115" s="141"/>
      <c r="AA115" s="141"/>
      <c r="AB115" s="141"/>
      <c r="AC115" s="141"/>
      <c r="AD115" s="141"/>
      <c r="AE115" s="141"/>
      <c r="AF115" s="141"/>
      <c r="AG115" s="141"/>
      <c r="AH115" s="141"/>
      <c r="AI115" s="141"/>
      <c r="AJ115" s="141"/>
      <c r="AK115" s="141"/>
      <c r="AL115" s="141"/>
      <c r="AM115" s="141"/>
      <c r="AN115" s="141"/>
      <c r="AO115" s="141"/>
      <c r="AP115" s="141"/>
      <c r="AQ115" s="141"/>
      <c r="AR115" s="141"/>
      <c r="AS115" s="141"/>
      <c r="AT115" s="141"/>
      <c r="AU115" s="141"/>
      <c r="AV115" s="141"/>
      <c r="AW115" s="141"/>
      <c r="AX115" s="141"/>
      <c r="AY115" s="142" t="s">
        <v>145</v>
      </c>
      <c r="AZ115" s="141"/>
      <c r="BA115" s="141"/>
      <c r="BB115" s="141"/>
      <c r="BC115" s="141"/>
      <c r="BD115" s="141"/>
      <c r="BE115" s="143">
        <f t="shared" si="0"/>
        <v>0</v>
      </c>
      <c r="BF115" s="143">
        <f t="shared" si="1"/>
        <v>0</v>
      </c>
      <c r="BG115" s="143">
        <f t="shared" si="2"/>
        <v>0</v>
      </c>
      <c r="BH115" s="143">
        <f t="shared" si="3"/>
        <v>0</v>
      </c>
      <c r="BI115" s="143">
        <f t="shared" si="4"/>
        <v>0</v>
      </c>
      <c r="BJ115" s="142" t="s">
        <v>88</v>
      </c>
      <c r="BK115" s="141"/>
      <c r="BL115" s="141"/>
      <c r="BM115" s="141"/>
    </row>
    <row r="116" spans="2:65" s="1" customFormat="1"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7"/>
    </row>
    <row r="117" spans="2:65" s="1" customFormat="1" ht="29.25" customHeight="1">
      <c r="B117" s="35"/>
      <c r="C117" s="119" t="s">
        <v>123</v>
      </c>
      <c r="D117" s="120"/>
      <c r="E117" s="120"/>
      <c r="F117" s="120"/>
      <c r="G117" s="120"/>
      <c r="H117" s="120"/>
      <c r="I117" s="120"/>
      <c r="J117" s="120"/>
      <c r="K117" s="120"/>
      <c r="L117" s="225">
        <f>ROUND(SUM(N89+N109),2)</f>
        <v>0</v>
      </c>
      <c r="M117" s="225"/>
      <c r="N117" s="225"/>
      <c r="O117" s="225"/>
      <c r="P117" s="225"/>
      <c r="Q117" s="225"/>
      <c r="R117" s="37"/>
    </row>
    <row r="118" spans="2:65" s="1" customFormat="1" ht="6.95" customHeight="1">
      <c r="B118" s="59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1"/>
    </row>
    <row r="122" spans="2:65" s="1" customFormat="1" ht="6.95" customHeight="1">
      <c r="B122" s="62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4"/>
    </row>
    <row r="123" spans="2:65" s="1" customFormat="1" ht="36.950000000000003" customHeight="1">
      <c r="B123" s="35"/>
      <c r="C123" s="185" t="s">
        <v>146</v>
      </c>
      <c r="D123" s="231"/>
      <c r="E123" s="231"/>
      <c r="F123" s="231"/>
      <c r="G123" s="231"/>
      <c r="H123" s="231"/>
      <c r="I123" s="231"/>
      <c r="J123" s="231"/>
      <c r="K123" s="231"/>
      <c r="L123" s="231"/>
      <c r="M123" s="231"/>
      <c r="N123" s="231"/>
      <c r="O123" s="231"/>
      <c r="P123" s="231"/>
      <c r="Q123" s="231"/>
      <c r="R123" s="37"/>
    </row>
    <row r="124" spans="2:65" s="1" customFormat="1" ht="6.95" customHeight="1">
      <c r="B124" s="35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7"/>
    </row>
    <row r="125" spans="2:65" s="1" customFormat="1" ht="30" customHeight="1">
      <c r="B125" s="35"/>
      <c r="C125" s="30" t="s">
        <v>17</v>
      </c>
      <c r="D125" s="36"/>
      <c r="E125" s="36"/>
      <c r="F125" s="259" t="str">
        <f>F6</f>
        <v>Základná škola Gorkého - Ulica Maxima Gorkého</v>
      </c>
      <c r="G125" s="260"/>
      <c r="H125" s="260"/>
      <c r="I125" s="260"/>
      <c r="J125" s="260"/>
      <c r="K125" s="260"/>
      <c r="L125" s="260"/>
      <c r="M125" s="260"/>
      <c r="N125" s="260"/>
      <c r="O125" s="260"/>
      <c r="P125" s="260"/>
      <c r="Q125" s="36"/>
      <c r="R125" s="37"/>
    </row>
    <row r="126" spans="2:65" ht="30" customHeight="1">
      <c r="B126" s="22"/>
      <c r="C126" s="30" t="s">
        <v>163</v>
      </c>
      <c r="D126" s="26"/>
      <c r="E126" s="26"/>
      <c r="F126" s="259" t="s">
        <v>405</v>
      </c>
      <c r="G126" s="190"/>
      <c r="H126" s="190"/>
      <c r="I126" s="190"/>
      <c r="J126" s="190"/>
      <c r="K126" s="190"/>
      <c r="L126" s="190"/>
      <c r="M126" s="190"/>
      <c r="N126" s="190"/>
      <c r="O126" s="190"/>
      <c r="P126" s="190"/>
      <c r="Q126" s="26"/>
      <c r="R126" s="23"/>
    </row>
    <row r="127" spans="2:65" s="1" customFormat="1" ht="36.950000000000003" customHeight="1">
      <c r="B127" s="35"/>
      <c r="C127" s="69" t="s">
        <v>406</v>
      </c>
      <c r="D127" s="36"/>
      <c r="E127" s="36"/>
      <c r="F127" s="205" t="str">
        <f>F8</f>
        <v>SO 03 -00 - Objekt dielne</v>
      </c>
      <c r="G127" s="231"/>
      <c r="H127" s="231"/>
      <c r="I127" s="231"/>
      <c r="J127" s="231"/>
      <c r="K127" s="231"/>
      <c r="L127" s="231"/>
      <c r="M127" s="231"/>
      <c r="N127" s="231"/>
      <c r="O127" s="231"/>
      <c r="P127" s="231"/>
      <c r="Q127" s="36"/>
      <c r="R127" s="37"/>
    </row>
    <row r="128" spans="2:65" s="1" customFormat="1" ht="6.95" customHeight="1">
      <c r="B128" s="35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7"/>
    </row>
    <row r="129" spans="2:65" s="1" customFormat="1" ht="18" customHeight="1">
      <c r="B129" s="35"/>
      <c r="C129" s="30" t="s">
        <v>21</v>
      </c>
      <c r="D129" s="36"/>
      <c r="E129" s="36"/>
      <c r="F129" s="28" t="str">
        <f>F10</f>
        <v xml:space="preserve"> </v>
      </c>
      <c r="G129" s="36"/>
      <c r="H129" s="36"/>
      <c r="I129" s="36"/>
      <c r="J129" s="36"/>
      <c r="K129" s="30" t="s">
        <v>23</v>
      </c>
      <c r="L129" s="36"/>
      <c r="M129" s="233" t="str">
        <f>IF(O10="","",O10)</f>
        <v/>
      </c>
      <c r="N129" s="233"/>
      <c r="O129" s="233"/>
      <c r="P129" s="233"/>
      <c r="Q129" s="36"/>
      <c r="R129" s="37"/>
    </row>
    <row r="130" spans="2:65" s="1" customFormat="1" ht="6.95" customHeight="1">
      <c r="B130" s="35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7"/>
    </row>
    <row r="131" spans="2:65" s="1" customFormat="1" ht="15">
      <c r="B131" s="35"/>
      <c r="C131" s="30" t="s">
        <v>24</v>
      </c>
      <c r="D131" s="36"/>
      <c r="E131" s="36"/>
      <c r="F131" s="28" t="str">
        <f>E13</f>
        <v xml:space="preserve"> </v>
      </c>
      <c r="G131" s="36"/>
      <c r="H131" s="36"/>
      <c r="I131" s="36"/>
      <c r="J131" s="36"/>
      <c r="K131" s="30" t="s">
        <v>28</v>
      </c>
      <c r="L131" s="36"/>
      <c r="M131" s="189" t="str">
        <f>E19</f>
        <v xml:space="preserve"> </v>
      </c>
      <c r="N131" s="189"/>
      <c r="O131" s="189"/>
      <c r="P131" s="189"/>
      <c r="Q131" s="189"/>
      <c r="R131" s="37"/>
    </row>
    <row r="132" spans="2:65" s="1" customFormat="1" ht="14.45" customHeight="1">
      <c r="B132" s="35"/>
      <c r="C132" s="30" t="s">
        <v>27</v>
      </c>
      <c r="D132" s="36"/>
      <c r="E132" s="36"/>
      <c r="F132" s="28" t="str">
        <f>IF(E16="","",E16)</f>
        <v/>
      </c>
      <c r="G132" s="36"/>
      <c r="H132" s="36"/>
      <c r="I132" s="36"/>
      <c r="J132" s="36"/>
      <c r="K132" s="30" t="s">
        <v>31</v>
      </c>
      <c r="L132" s="36"/>
      <c r="M132" s="189" t="str">
        <f>E22</f>
        <v xml:space="preserve"> </v>
      </c>
      <c r="N132" s="189"/>
      <c r="O132" s="189"/>
      <c r="P132" s="189"/>
      <c r="Q132" s="189"/>
      <c r="R132" s="37"/>
    </row>
    <row r="133" spans="2:65" s="1" customFormat="1" ht="10.35" customHeight="1">
      <c r="B133" s="35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7"/>
    </row>
    <row r="134" spans="2:65" s="8" customFormat="1" ht="29.25" customHeight="1">
      <c r="B134" s="146"/>
      <c r="C134" s="147" t="s">
        <v>147</v>
      </c>
      <c r="D134" s="148" t="s">
        <v>148</v>
      </c>
      <c r="E134" s="148" t="s">
        <v>54</v>
      </c>
      <c r="F134" s="251" t="s">
        <v>149</v>
      </c>
      <c r="G134" s="251"/>
      <c r="H134" s="251"/>
      <c r="I134" s="251"/>
      <c r="J134" s="148" t="s">
        <v>150</v>
      </c>
      <c r="K134" s="148" t="s">
        <v>151</v>
      </c>
      <c r="L134" s="252" t="s">
        <v>152</v>
      </c>
      <c r="M134" s="252"/>
      <c r="N134" s="251" t="s">
        <v>133</v>
      </c>
      <c r="O134" s="251"/>
      <c r="P134" s="251"/>
      <c r="Q134" s="253"/>
      <c r="R134" s="149"/>
      <c r="T134" s="76" t="s">
        <v>153</v>
      </c>
      <c r="U134" s="77" t="s">
        <v>36</v>
      </c>
      <c r="V134" s="77" t="s">
        <v>154</v>
      </c>
      <c r="W134" s="77" t="s">
        <v>155</v>
      </c>
      <c r="X134" s="77" t="s">
        <v>156</v>
      </c>
      <c r="Y134" s="77" t="s">
        <v>157</v>
      </c>
      <c r="Z134" s="77" t="s">
        <v>158</v>
      </c>
      <c r="AA134" s="78" t="s">
        <v>159</v>
      </c>
    </row>
    <row r="135" spans="2:65" s="1" customFormat="1" ht="29.25" customHeight="1">
      <c r="B135" s="35"/>
      <c r="C135" s="80" t="s">
        <v>130</v>
      </c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255">
        <f>BK135</f>
        <v>0</v>
      </c>
      <c r="O135" s="256"/>
      <c r="P135" s="256"/>
      <c r="Q135" s="256"/>
      <c r="R135" s="37"/>
      <c r="T135" s="79"/>
      <c r="U135" s="51"/>
      <c r="V135" s="51"/>
      <c r="W135" s="150">
        <f>W136+W188+W237</f>
        <v>0</v>
      </c>
      <c r="X135" s="51"/>
      <c r="Y135" s="150">
        <f>Y136+Y188+Y237</f>
        <v>303.47584972999999</v>
      </c>
      <c r="Z135" s="51"/>
      <c r="AA135" s="151">
        <f>AA136+AA188+AA237</f>
        <v>0</v>
      </c>
      <c r="AT135" s="18" t="s">
        <v>71</v>
      </c>
      <c r="AU135" s="18" t="s">
        <v>135</v>
      </c>
      <c r="BK135" s="152">
        <f>BK136+BK188+BK237</f>
        <v>0</v>
      </c>
    </row>
    <row r="136" spans="2:65" s="10" customFormat="1" ht="37.35" customHeight="1">
      <c r="B136" s="164"/>
      <c r="C136" s="165"/>
      <c r="D136" s="153" t="s">
        <v>165</v>
      </c>
      <c r="E136" s="153"/>
      <c r="F136" s="153"/>
      <c r="G136" s="153"/>
      <c r="H136" s="153"/>
      <c r="I136" s="153"/>
      <c r="J136" s="153"/>
      <c r="K136" s="153"/>
      <c r="L136" s="153"/>
      <c r="M136" s="153"/>
      <c r="N136" s="243">
        <f>BK136</f>
        <v>0</v>
      </c>
      <c r="O136" s="264"/>
      <c r="P136" s="264"/>
      <c r="Q136" s="264"/>
      <c r="R136" s="166"/>
      <c r="T136" s="167"/>
      <c r="U136" s="165"/>
      <c r="V136" s="165"/>
      <c r="W136" s="168">
        <f>W137+W144+W152+W161+W168+W182+W186</f>
        <v>0</v>
      </c>
      <c r="X136" s="165"/>
      <c r="Y136" s="168">
        <f>Y137+Y144+Y152+Y161+Y168+Y182+Y186</f>
        <v>288.75562585</v>
      </c>
      <c r="Z136" s="165"/>
      <c r="AA136" s="169">
        <f>AA137+AA144+AA152+AA161+AA168+AA182+AA186</f>
        <v>0</v>
      </c>
      <c r="AR136" s="170" t="s">
        <v>77</v>
      </c>
      <c r="AT136" s="171" t="s">
        <v>71</v>
      </c>
      <c r="AU136" s="171" t="s">
        <v>72</v>
      </c>
      <c r="AY136" s="170" t="s">
        <v>170</v>
      </c>
      <c r="BK136" s="172">
        <f>BK137+BK144+BK152+BK161+BK168+BK182+BK186</f>
        <v>0</v>
      </c>
    </row>
    <row r="137" spans="2:65" s="10" customFormat="1" ht="19.899999999999999" customHeight="1">
      <c r="B137" s="164"/>
      <c r="C137" s="165"/>
      <c r="D137" s="173" t="s">
        <v>166</v>
      </c>
      <c r="E137" s="173"/>
      <c r="F137" s="173"/>
      <c r="G137" s="173"/>
      <c r="H137" s="173"/>
      <c r="I137" s="173"/>
      <c r="J137" s="173"/>
      <c r="K137" s="173"/>
      <c r="L137" s="173"/>
      <c r="M137" s="173"/>
      <c r="N137" s="265">
        <f>BK137</f>
        <v>0</v>
      </c>
      <c r="O137" s="266"/>
      <c r="P137" s="266"/>
      <c r="Q137" s="266"/>
      <c r="R137" s="166"/>
      <c r="T137" s="167"/>
      <c r="U137" s="165"/>
      <c r="V137" s="165"/>
      <c r="W137" s="168">
        <f>SUM(W138:W143)</f>
        <v>0</v>
      </c>
      <c r="X137" s="165"/>
      <c r="Y137" s="168">
        <f>SUM(Y138:Y143)</f>
        <v>0</v>
      </c>
      <c r="Z137" s="165"/>
      <c r="AA137" s="169">
        <f>SUM(AA138:AA143)</f>
        <v>0</v>
      </c>
      <c r="AR137" s="170" t="s">
        <v>77</v>
      </c>
      <c r="AT137" s="171" t="s">
        <v>71</v>
      </c>
      <c r="AU137" s="171" t="s">
        <v>77</v>
      </c>
      <c r="AY137" s="170" t="s">
        <v>170</v>
      </c>
      <c r="BK137" s="172">
        <f>SUM(BK138:BK143)</f>
        <v>0</v>
      </c>
    </row>
    <row r="138" spans="2:65" s="1" customFormat="1" ht="44.25" customHeight="1">
      <c r="B138" s="135"/>
      <c r="C138" s="174" t="s">
        <v>361</v>
      </c>
      <c r="D138" s="174" t="s">
        <v>162</v>
      </c>
      <c r="E138" s="175" t="s">
        <v>419</v>
      </c>
      <c r="F138" s="262" t="s">
        <v>420</v>
      </c>
      <c r="G138" s="262"/>
      <c r="H138" s="262"/>
      <c r="I138" s="262"/>
      <c r="J138" s="176" t="s">
        <v>189</v>
      </c>
      <c r="K138" s="159">
        <v>22.4</v>
      </c>
      <c r="L138" s="249">
        <v>0</v>
      </c>
      <c r="M138" s="249"/>
      <c r="N138" s="263">
        <f t="shared" ref="N138:N143" si="5">ROUND(L138*K138,3)</f>
        <v>0</v>
      </c>
      <c r="O138" s="263"/>
      <c r="P138" s="263"/>
      <c r="Q138" s="263"/>
      <c r="R138" s="138"/>
      <c r="T138" s="160" t="s">
        <v>5</v>
      </c>
      <c r="U138" s="44" t="s">
        <v>39</v>
      </c>
      <c r="V138" s="36"/>
      <c r="W138" s="177">
        <f t="shared" ref="W138:W143" si="6">V138*K138</f>
        <v>0</v>
      </c>
      <c r="X138" s="177">
        <v>0</v>
      </c>
      <c r="Y138" s="177">
        <f t="shared" ref="Y138:Y143" si="7">X138*K138</f>
        <v>0</v>
      </c>
      <c r="Z138" s="177">
        <v>0</v>
      </c>
      <c r="AA138" s="178">
        <f t="shared" ref="AA138:AA143" si="8">Z138*K138</f>
        <v>0</v>
      </c>
      <c r="AR138" s="18" t="s">
        <v>175</v>
      </c>
      <c r="AT138" s="18" t="s">
        <v>162</v>
      </c>
      <c r="AU138" s="18" t="s">
        <v>88</v>
      </c>
      <c r="AY138" s="18" t="s">
        <v>170</v>
      </c>
      <c r="BE138" s="113">
        <f t="shared" ref="BE138:BE143" si="9">IF(U138="základná",N138,0)</f>
        <v>0</v>
      </c>
      <c r="BF138" s="113">
        <f t="shared" ref="BF138:BF143" si="10">IF(U138="znížená",N138,0)</f>
        <v>0</v>
      </c>
      <c r="BG138" s="113">
        <f t="shared" ref="BG138:BG143" si="11">IF(U138="zákl. prenesená",N138,0)</f>
        <v>0</v>
      </c>
      <c r="BH138" s="113">
        <f t="shared" ref="BH138:BH143" si="12">IF(U138="zníž. prenesená",N138,0)</f>
        <v>0</v>
      </c>
      <c r="BI138" s="113">
        <f t="shared" ref="BI138:BI143" si="13">IF(U138="nulová",N138,0)</f>
        <v>0</v>
      </c>
      <c r="BJ138" s="18" t="s">
        <v>88</v>
      </c>
      <c r="BK138" s="155">
        <f t="shared" ref="BK138:BK143" si="14">ROUND(L138*K138,3)</f>
        <v>0</v>
      </c>
      <c r="BL138" s="18" t="s">
        <v>175</v>
      </c>
      <c r="BM138" s="18" t="s">
        <v>421</v>
      </c>
    </row>
    <row r="139" spans="2:65" s="1" customFormat="1" ht="22.5" customHeight="1">
      <c r="B139" s="135"/>
      <c r="C139" s="174" t="s">
        <v>365</v>
      </c>
      <c r="D139" s="174" t="s">
        <v>162</v>
      </c>
      <c r="E139" s="175" t="s">
        <v>252</v>
      </c>
      <c r="F139" s="262" t="s">
        <v>253</v>
      </c>
      <c r="G139" s="262"/>
      <c r="H139" s="262"/>
      <c r="I139" s="262"/>
      <c r="J139" s="176" t="s">
        <v>189</v>
      </c>
      <c r="K139" s="159">
        <v>13.77</v>
      </c>
      <c r="L139" s="249">
        <v>0</v>
      </c>
      <c r="M139" s="249"/>
      <c r="N139" s="263">
        <f t="shared" si="5"/>
        <v>0</v>
      </c>
      <c r="O139" s="263"/>
      <c r="P139" s="263"/>
      <c r="Q139" s="263"/>
      <c r="R139" s="138"/>
      <c r="T139" s="160" t="s">
        <v>5</v>
      </c>
      <c r="U139" s="44" t="s">
        <v>39</v>
      </c>
      <c r="V139" s="36"/>
      <c r="W139" s="177">
        <f t="shared" si="6"/>
        <v>0</v>
      </c>
      <c r="X139" s="177">
        <v>0</v>
      </c>
      <c r="Y139" s="177">
        <f t="shared" si="7"/>
        <v>0</v>
      </c>
      <c r="Z139" s="177">
        <v>0</v>
      </c>
      <c r="AA139" s="178">
        <f t="shared" si="8"/>
        <v>0</v>
      </c>
      <c r="AR139" s="18" t="s">
        <v>175</v>
      </c>
      <c r="AT139" s="18" t="s">
        <v>162</v>
      </c>
      <c r="AU139" s="18" t="s">
        <v>88</v>
      </c>
      <c r="AY139" s="18" t="s">
        <v>170</v>
      </c>
      <c r="BE139" s="113">
        <f t="shared" si="9"/>
        <v>0</v>
      </c>
      <c r="BF139" s="113">
        <f t="shared" si="10"/>
        <v>0</v>
      </c>
      <c r="BG139" s="113">
        <f t="shared" si="11"/>
        <v>0</v>
      </c>
      <c r="BH139" s="113">
        <f t="shared" si="12"/>
        <v>0</v>
      </c>
      <c r="BI139" s="113">
        <f t="shared" si="13"/>
        <v>0</v>
      </c>
      <c r="BJ139" s="18" t="s">
        <v>88</v>
      </c>
      <c r="BK139" s="155">
        <f t="shared" si="14"/>
        <v>0</v>
      </c>
      <c r="BL139" s="18" t="s">
        <v>175</v>
      </c>
      <c r="BM139" s="18" t="s">
        <v>422</v>
      </c>
    </row>
    <row r="140" spans="2:65" s="1" customFormat="1" ht="44.25" customHeight="1">
      <c r="B140" s="135"/>
      <c r="C140" s="174" t="s">
        <v>369</v>
      </c>
      <c r="D140" s="174" t="s">
        <v>162</v>
      </c>
      <c r="E140" s="175" t="s">
        <v>256</v>
      </c>
      <c r="F140" s="262" t="s">
        <v>257</v>
      </c>
      <c r="G140" s="262"/>
      <c r="H140" s="262"/>
      <c r="I140" s="262"/>
      <c r="J140" s="176" t="s">
        <v>189</v>
      </c>
      <c r="K140" s="159">
        <v>13.77</v>
      </c>
      <c r="L140" s="249">
        <v>0</v>
      </c>
      <c r="M140" s="249"/>
      <c r="N140" s="263">
        <f t="shared" si="5"/>
        <v>0</v>
      </c>
      <c r="O140" s="263"/>
      <c r="P140" s="263"/>
      <c r="Q140" s="263"/>
      <c r="R140" s="138"/>
      <c r="T140" s="160" t="s">
        <v>5</v>
      </c>
      <c r="U140" s="44" t="s">
        <v>39</v>
      </c>
      <c r="V140" s="36"/>
      <c r="W140" s="177">
        <f t="shared" si="6"/>
        <v>0</v>
      </c>
      <c r="X140" s="177">
        <v>0</v>
      </c>
      <c r="Y140" s="177">
        <f t="shared" si="7"/>
        <v>0</v>
      </c>
      <c r="Z140" s="177">
        <v>0</v>
      </c>
      <c r="AA140" s="178">
        <f t="shared" si="8"/>
        <v>0</v>
      </c>
      <c r="AR140" s="18" t="s">
        <v>175</v>
      </c>
      <c r="AT140" s="18" t="s">
        <v>162</v>
      </c>
      <c r="AU140" s="18" t="s">
        <v>88</v>
      </c>
      <c r="AY140" s="18" t="s">
        <v>170</v>
      </c>
      <c r="BE140" s="113">
        <f t="shared" si="9"/>
        <v>0</v>
      </c>
      <c r="BF140" s="113">
        <f t="shared" si="10"/>
        <v>0</v>
      </c>
      <c r="BG140" s="113">
        <f t="shared" si="11"/>
        <v>0</v>
      </c>
      <c r="BH140" s="113">
        <f t="shared" si="12"/>
        <v>0</v>
      </c>
      <c r="BI140" s="113">
        <f t="shared" si="13"/>
        <v>0</v>
      </c>
      <c r="BJ140" s="18" t="s">
        <v>88</v>
      </c>
      <c r="BK140" s="155">
        <f t="shared" si="14"/>
        <v>0</v>
      </c>
      <c r="BL140" s="18" t="s">
        <v>175</v>
      </c>
      <c r="BM140" s="18" t="s">
        <v>423</v>
      </c>
    </row>
    <row r="141" spans="2:65" s="1" customFormat="1" ht="31.5" customHeight="1">
      <c r="B141" s="135"/>
      <c r="C141" s="174" t="s">
        <v>251</v>
      </c>
      <c r="D141" s="174" t="s">
        <v>162</v>
      </c>
      <c r="E141" s="175" t="s">
        <v>260</v>
      </c>
      <c r="F141" s="262" t="s">
        <v>261</v>
      </c>
      <c r="G141" s="262"/>
      <c r="H141" s="262"/>
      <c r="I141" s="262"/>
      <c r="J141" s="176" t="s">
        <v>189</v>
      </c>
      <c r="K141" s="159">
        <v>13.77</v>
      </c>
      <c r="L141" s="249">
        <v>0</v>
      </c>
      <c r="M141" s="249"/>
      <c r="N141" s="263">
        <f t="shared" si="5"/>
        <v>0</v>
      </c>
      <c r="O141" s="263"/>
      <c r="P141" s="263"/>
      <c r="Q141" s="263"/>
      <c r="R141" s="138"/>
      <c r="T141" s="160" t="s">
        <v>5</v>
      </c>
      <c r="U141" s="44" t="s">
        <v>39</v>
      </c>
      <c r="V141" s="36"/>
      <c r="W141" s="177">
        <f t="shared" si="6"/>
        <v>0</v>
      </c>
      <c r="X141" s="177">
        <v>0</v>
      </c>
      <c r="Y141" s="177">
        <f t="shared" si="7"/>
        <v>0</v>
      </c>
      <c r="Z141" s="177">
        <v>0</v>
      </c>
      <c r="AA141" s="178">
        <f t="shared" si="8"/>
        <v>0</v>
      </c>
      <c r="AR141" s="18" t="s">
        <v>175</v>
      </c>
      <c r="AT141" s="18" t="s">
        <v>162</v>
      </c>
      <c r="AU141" s="18" t="s">
        <v>88</v>
      </c>
      <c r="AY141" s="18" t="s">
        <v>170</v>
      </c>
      <c r="BE141" s="113">
        <f t="shared" si="9"/>
        <v>0</v>
      </c>
      <c r="BF141" s="113">
        <f t="shared" si="10"/>
        <v>0</v>
      </c>
      <c r="BG141" s="113">
        <f t="shared" si="11"/>
        <v>0</v>
      </c>
      <c r="BH141" s="113">
        <f t="shared" si="12"/>
        <v>0</v>
      </c>
      <c r="BI141" s="113">
        <f t="shared" si="13"/>
        <v>0</v>
      </c>
      <c r="BJ141" s="18" t="s">
        <v>88</v>
      </c>
      <c r="BK141" s="155">
        <f t="shared" si="14"/>
        <v>0</v>
      </c>
      <c r="BL141" s="18" t="s">
        <v>175</v>
      </c>
      <c r="BM141" s="18" t="s">
        <v>424</v>
      </c>
    </row>
    <row r="142" spans="2:65" s="1" customFormat="1" ht="31.5" customHeight="1">
      <c r="B142" s="135"/>
      <c r="C142" s="174" t="s">
        <v>255</v>
      </c>
      <c r="D142" s="174" t="s">
        <v>162</v>
      </c>
      <c r="E142" s="175" t="s">
        <v>264</v>
      </c>
      <c r="F142" s="262" t="s">
        <v>265</v>
      </c>
      <c r="G142" s="262"/>
      <c r="H142" s="262"/>
      <c r="I142" s="262"/>
      <c r="J142" s="176" t="s">
        <v>189</v>
      </c>
      <c r="K142" s="159">
        <v>13.77</v>
      </c>
      <c r="L142" s="249">
        <v>0</v>
      </c>
      <c r="M142" s="249"/>
      <c r="N142" s="263">
        <f t="shared" si="5"/>
        <v>0</v>
      </c>
      <c r="O142" s="263"/>
      <c r="P142" s="263"/>
      <c r="Q142" s="263"/>
      <c r="R142" s="138"/>
      <c r="T142" s="160" t="s">
        <v>5</v>
      </c>
      <c r="U142" s="44" t="s">
        <v>39</v>
      </c>
      <c r="V142" s="36"/>
      <c r="W142" s="177">
        <f t="shared" si="6"/>
        <v>0</v>
      </c>
      <c r="X142" s="177">
        <v>0</v>
      </c>
      <c r="Y142" s="177">
        <f t="shared" si="7"/>
        <v>0</v>
      </c>
      <c r="Z142" s="177">
        <v>0</v>
      </c>
      <c r="AA142" s="178">
        <f t="shared" si="8"/>
        <v>0</v>
      </c>
      <c r="AR142" s="18" t="s">
        <v>175</v>
      </c>
      <c r="AT142" s="18" t="s">
        <v>162</v>
      </c>
      <c r="AU142" s="18" t="s">
        <v>88</v>
      </c>
      <c r="AY142" s="18" t="s">
        <v>170</v>
      </c>
      <c r="BE142" s="113">
        <f t="shared" si="9"/>
        <v>0</v>
      </c>
      <c r="BF142" s="113">
        <f t="shared" si="10"/>
        <v>0</v>
      </c>
      <c r="BG142" s="113">
        <f t="shared" si="11"/>
        <v>0</v>
      </c>
      <c r="BH142" s="113">
        <f t="shared" si="12"/>
        <v>0</v>
      </c>
      <c r="BI142" s="113">
        <f t="shared" si="13"/>
        <v>0</v>
      </c>
      <c r="BJ142" s="18" t="s">
        <v>88</v>
      </c>
      <c r="BK142" s="155">
        <f t="shared" si="14"/>
        <v>0</v>
      </c>
      <c r="BL142" s="18" t="s">
        <v>175</v>
      </c>
      <c r="BM142" s="18" t="s">
        <v>425</v>
      </c>
    </row>
    <row r="143" spans="2:65" s="1" customFormat="1" ht="44.25" customHeight="1">
      <c r="B143" s="135"/>
      <c r="C143" s="174" t="s">
        <v>259</v>
      </c>
      <c r="D143" s="174" t="s">
        <v>162</v>
      </c>
      <c r="E143" s="175" t="s">
        <v>268</v>
      </c>
      <c r="F143" s="262" t="s">
        <v>269</v>
      </c>
      <c r="G143" s="262"/>
      <c r="H143" s="262"/>
      <c r="I143" s="262"/>
      <c r="J143" s="176" t="s">
        <v>189</v>
      </c>
      <c r="K143" s="159">
        <v>13.77</v>
      </c>
      <c r="L143" s="249">
        <v>0</v>
      </c>
      <c r="M143" s="249"/>
      <c r="N143" s="263">
        <f t="shared" si="5"/>
        <v>0</v>
      </c>
      <c r="O143" s="263"/>
      <c r="P143" s="263"/>
      <c r="Q143" s="263"/>
      <c r="R143" s="138"/>
      <c r="T143" s="160" t="s">
        <v>5</v>
      </c>
      <c r="U143" s="44" t="s">
        <v>39</v>
      </c>
      <c r="V143" s="36"/>
      <c r="W143" s="177">
        <f t="shared" si="6"/>
        <v>0</v>
      </c>
      <c r="X143" s="177">
        <v>0</v>
      </c>
      <c r="Y143" s="177">
        <f t="shared" si="7"/>
        <v>0</v>
      </c>
      <c r="Z143" s="177">
        <v>0</v>
      </c>
      <c r="AA143" s="178">
        <f t="shared" si="8"/>
        <v>0</v>
      </c>
      <c r="AR143" s="18" t="s">
        <v>175</v>
      </c>
      <c r="AT143" s="18" t="s">
        <v>162</v>
      </c>
      <c r="AU143" s="18" t="s">
        <v>88</v>
      </c>
      <c r="AY143" s="18" t="s">
        <v>170</v>
      </c>
      <c r="BE143" s="113">
        <f t="shared" si="9"/>
        <v>0</v>
      </c>
      <c r="BF143" s="113">
        <f t="shared" si="10"/>
        <v>0</v>
      </c>
      <c r="BG143" s="113">
        <f t="shared" si="11"/>
        <v>0</v>
      </c>
      <c r="BH143" s="113">
        <f t="shared" si="12"/>
        <v>0</v>
      </c>
      <c r="BI143" s="113">
        <f t="shared" si="13"/>
        <v>0</v>
      </c>
      <c r="BJ143" s="18" t="s">
        <v>88</v>
      </c>
      <c r="BK143" s="155">
        <f t="shared" si="14"/>
        <v>0</v>
      </c>
      <c r="BL143" s="18" t="s">
        <v>175</v>
      </c>
      <c r="BM143" s="18" t="s">
        <v>426</v>
      </c>
    </row>
    <row r="144" spans="2:65" s="10" customFormat="1" ht="29.85" customHeight="1">
      <c r="B144" s="164"/>
      <c r="C144" s="165"/>
      <c r="D144" s="173" t="s">
        <v>247</v>
      </c>
      <c r="E144" s="173"/>
      <c r="F144" s="173"/>
      <c r="G144" s="173"/>
      <c r="H144" s="173"/>
      <c r="I144" s="173"/>
      <c r="J144" s="173"/>
      <c r="K144" s="173"/>
      <c r="L144" s="173"/>
      <c r="M144" s="173"/>
      <c r="N144" s="267">
        <f>BK144</f>
        <v>0</v>
      </c>
      <c r="O144" s="268"/>
      <c r="P144" s="268"/>
      <c r="Q144" s="268"/>
      <c r="R144" s="166"/>
      <c r="T144" s="167"/>
      <c r="U144" s="165"/>
      <c r="V144" s="165"/>
      <c r="W144" s="168">
        <f>SUM(W145:W151)</f>
        <v>0</v>
      </c>
      <c r="X144" s="165"/>
      <c r="Y144" s="168">
        <f>SUM(Y145:Y151)</f>
        <v>121.50068524999998</v>
      </c>
      <c r="Z144" s="165"/>
      <c r="AA144" s="169">
        <f>SUM(AA145:AA151)</f>
        <v>0</v>
      </c>
      <c r="AR144" s="170" t="s">
        <v>77</v>
      </c>
      <c r="AT144" s="171" t="s">
        <v>71</v>
      </c>
      <c r="AU144" s="171" t="s">
        <v>77</v>
      </c>
      <c r="AY144" s="170" t="s">
        <v>170</v>
      </c>
      <c r="BK144" s="172">
        <f>SUM(BK145:BK151)</f>
        <v>0</v>
      </c>
    </row>
    <row r="145" spans="2:65" s="1" customFormat="1" ht="22.5" customHeight="1">
      <c r="B145" s="135"/>
      <c r="C145" s="174" t="s">
        <v>215</v>
      </c>
      <c r="D145" s="174" t="s">
        <v>162</v>
      </c>
      <c r="E145" s="175" t="s">
        <v>427</v>
      </c>
      <c r="F145" s="262" t="s">
        <v>428</v>
      </c>
      <c r="G145" s="262"/>
      <c r="H145" s="262"/>
      <c r="I145" s="262"/>
      <c r="J145" s="176" t="s">
        <v>189</v>
      </c>
      <c r="K145" s="159">
        <v>18.152999999999999</v>
      </c>
      <c r="L145" s="249">
        <v>0</v>
      </c>
      <c r="M145" s="249"/>
      <c r="N145" s="263">
        <f t="shared" ref="N145:N151" si="15">ROUND(L145*K145,3)</f>
        <v>0</v>
      </c>
      <c r="O145" s="263"/>
      <c r="P145" s="263"/>
      <c r="Q145" s="263"/>
      <c r="R145" s="138"/>
      <c r="T145" s="160" t="s">
        <v>5</v>
      </c>
      <c r="U145" s="44" t="s">
        <v>39</v>
      </c>
      <c r="V145" s="36"/>
      <c r="W145" s="177">
        <f t="shared" ref="W145:W151" si="16">V145*K145</f>
        <v>0</v>
      </c>
      <c r="X145" s="177">
        <v>2.0663999999999998</v>
      </c>
      <c r="Y145" s="177">
        <f t="shared" ref="Y145:Y151" si="17">X145*K145</f>
        <v>37.511359199999994</v>
      </c>
      <c r="Z145" s="177">
        <v>0</v>
      </c>
      <c r="AA145" s="178">
        <f t="shared" ref="AA145:AA151" si="18">Z145*K145</f>
        <v>0</v>
      </c>
      <c r="AR145" s="18" t="s">
        <v>175</v>
      </c>
      <c r="AT145" s="18" t="s">
        <v>162</v>
      </c>
      <c r="AU145" s="18" t="s">
        <v>88</v>
      </c>
      <c r="AY145" s="18" t="s">
        <v>170</v>
      </c>
      <c r="BE145" s="113">
        <f t="shared" ref="BE145:BE151" si="19">IF(U145="základná",N145,0)</f>
        <v>0</v>
      </c>
      <c r="BF145" s="113">
        <f t="shared" ref="BF145:BF151" si="20">IF(U145="znížená",N145,0)</f>
        <v>0</v>
      </c>
      <c r="BG145" s="113">
        <f t="shared" ref="BG145:BG151" si="21">IF(U145="zákl. prenesená",N145,0)</f>
        <v>0</v>
      </c>
      <c r="BH145" s="113">
        <f t="shared" ref="BH145:BH151" si="22">IF(U145="zníž. prenesená",N145,0)</f>
        <v>0</v>
      </c>
      <c r="BI145" s="113">
        <f t="shared" ref="BI145:BI151" si="23">IF(U145="nulová",N145,0)</f>
        <v>0</v>
      </c>
      <c r="BJ145" s="18" t="s">
        <v>88</v>
      </c>
      <c r="BK145" s="155">
        <f t="shared" ref="BK145:BK151" si="24">ROUND(L145*K145,3)</f>
        <v>0</v>
      </c>
      <c r="BL145" s="18" t="s">
        <v>175</v>
      </c>
      <c r="BM145" s="18" t="s">
        <v>429</v>
      </c>
    </row>
    <row r="146" spans="2:65" s="1" customFormat="1" ht="31.5" customHeight="1">
      <c r="B146" s="135"/>
      <c r="C146" s="174" t="s">
        <v>175</v>
      </c>
      <c r="D146" s="174" t="s">
        <v>162</v>
      </c>
      <c r="E146" s="175" t="s">
        <v>430</v>
      </c>
      <c r="F146" s="262" t="s">
        <v>431</v>
      </c>
      <c r="G146" s="262"/>
      <c r="H146" s="262"/>
      <c r="I146" s="262"/>
      <c r="J146" s="176" t="s">
        <v>189</v>
      </c>
      <c r="K146" s="159">
        <v>17.300999999999998</v>
      </c>
      <c r="L146" s="249">
        <v>0</v>
      </c>
      <c r="M146" s="249"/>
      <c r="N146" s="263">
        <f t="shared" si="15"/>
        <v>0</v>
      </c>
      <c r="O146" s="263"/>
      <c r="P146" s="263"/>
      <c r="Q146" s="263"/>
      <c r="R146" s="138"/>
      <c r="T146" s="160" t="s">
        <v>5</v>
      </c>
      <c r="U146" s="44" t="s">
        <v>39</v>
      </c>
      <c r="V146" s="36"/>
      <c r="W146" s="177">
        <f t="shared" si="16"/>
        <v>0</v>
      </c>
      <c r="X146" s="177">
        <v>2.4157199999999999</v>
      </c>
      <c r="Y146" s="177">
        <f t="shared" si="17"/>
        <v>41.794371719999994</v>
      </c>
      <c r="Z146" s="177">
        <v>0</v>
      </c>
      <c r="AA146" s="178">
        <f t="shared" si="18"/>
        <v>0</v>
      </c>
      <c r="AR146" s="18" t="s">
        <v>175</v>
      </c>
      <c r="AT146" s="18" t="s">
        <v>162</v>
      </c>
      <c r="AU146" s="18" t="s">
        <v>88</v>
      </c>
      <c r="AY146" s="18" t="s">
        <v>170</v>
      </c>
      <c r="BE146" s="113">
        <f t="shared" si="19"/>
        <v>0</v>
      </c>
      <c r="BF146" s="113">
        <f t="shared" si="20"/>
        <v>0</v>
      </c>
      <c r="BG146" s="113">
        <f t="shared" si="21"/>
        <v>0</v>
      </c>
      <c r="BH146" s="113">
        <f t="shared" si="22"/>
        <v>0</v>
      </c>
      <c r="BI146" s="113">
        <f t="shared" si="23"/>
        <v>0</v>
      </c>
      <c r="BJ146" s="18" t="s">
        <v>88</v>
      </c>
      <c r="BK146" s="155">
        <f t="shared" si="24"/>
        <v>0</v>
      </c>
      <c r="BL146" s="18" t="s">
        <v>175</v>
      </c>
      <c r="BM146" s="18" t="s">
        <v>432</v>
      </c>
    </row>
    <row r="147" spans="2:65" s="1" customFormat="1" ht="31.5" customHeight="1">
      <c r="B147" s="135"/>
      <c r="C147" s="174" t="s">
        <v>177</v>
      </c>
      <c r="D147" s="174" t="s">
        <v>162</v>
      </c>
      <c r="E147" s="175" t="s">
        <v>433</v>
      </c>
      <c r="F147" s="262" t="s">
        <v>434</v>
      </c>
      <c r="G147" s="262"/>
      <c r="H147" s="262"/>
      <c r="I147" s="262"/>
      <c r="J147" s="176" t="s">
        <v>184</v>
      </c>
      <c r="K147" s="159">
        <v>6.15</v>
      </c>
      <c r="L147" s="249">
        <v>0</v>
      </c>
      <c r="M147" s="249"/>
      <c r="N147" s="263">
        <f t="shared" si="15"/>
        <v>0</v>
      </c>
      <c r="O147" s="263"/>
      <c r="P147" s="263"/>
      <c r="Q147" s="263"/>
      <c r="R147" s="138"/>
      <c r="T147" s="160" t="s">
        <v>5</v>
      </c>
      <c r="U147" s="44" t="s">
        <v>39</v>
      </c>
      <c r="V147" s="36"/>
      <c r="W147" s="177">
        <f t="shared" si="16"/>
        <v>0</v>
      </c>
      <c r="X147" s="177">
        <v>6.7000000000000002E-4</v>
      </c>
      <c r="Y147" s="177">
        <f t="shared" si="17"/>
        <v>4.1205E-3</v>
      </c>
      <c r="Z147" s="177">
        <v>0</v>
      </c>
      <c r="AA147" s="178">
        <f t="shared" si="18"/>
        <v>0</v>
      </c>
      <c r="AR147" s="18" t="s">
        <v>175</v>
      </c>
      <c r="AT147" s="18" t="s">
        <v>162</v>
      </c>
      <c r="AU147" s="18" t="s">
        <v>88</v>
      </c>
      <c r="AY147" s="18" t="s">
        <v>170</v>
      </c>
      <c r="BE147" s="113">
        <f t="shared" si="19"/>
        <v>0</v>
      </c>
      <c r="BF147" s="113">
        <f t="shared" si="20"/>
        <v>0</v>
      </c>
      <c r="BG147" s="113">
        <f t="shared" si="21"/>
        <v>0</v>
      </c>
      <c r="BH147" s="113">
        <f t="shared" si="22"/>
        <v>0</v>
      </c>
      <c r="BI147" s="113">
        <f t="shared" si="23"/>
        <v>0</v>
      </c>
      <c r="BJ147" s="18" t="s">
        <v>88</v>
      </c>
      <c r="BK147" s="155">
        <f t="shared" si="24"/>
        <v>0</v>
      </c>
      <c r="BL147" s="18" t="s">
        <v>175</v>
      </c>
      <c r="BM147" s="18" t="s">
        <v>435</v>
      </c>
    </row>
    <row r="148" spans="2:65" s="1" customFormat="1" ht="31.5" customHeight="1">
      <c r="B148" s="135"/>
      <c r="C148" s="174" t="s">
        <v>222</v>
      </c>
      <c r="D148" s="174" t="s">
        <v>162</v>
      </c>
      <c r="E148" s="175" t="s">
        <v>436</v>
      </c>
      <c r="F148" s="262" t="s">
        <v>437</v>
      </c>
      <c r="G148" s="262"/>
      <c r="H148" s="262"/>
      <c r="I148" s="262"/>
      <c r="J148" s="176" t="s">
        <v>184</v>
      </c>
      <c r="K148" s="159">
        <v>6.15</v>
      </c>
      <c r="L148" s="249">
        <v>0</v>
      </c>
      <c r="M148" s="249"/>
      <c r="N148" s="263">
        <f t="shared" si="15"/>
        <v>0</v>
      </c>
      <c r="O148" s="263"/>
      <c r="P148" s="263"/>
      <c r="Q148" s="263"/>
      <c r="R148" s="138"/>
      <c r="T148" s="160" t="s">
        <v>5</v>
      </c>
      <c r="U148" s="44" t="s">
        <v>39</v>
      </c>
      <c r="V148" s="36"/>
      <c r="W148" s="177">
        <f t="shared" si="16"/>
        <v>0</v>
      </c>
      <c r="X148" s="177">
        <v>0</v>
      </c>
      <c r="Y148" s="177">
        <f t="shared" si="17"/>
        <v>0</v>
      </c>
      <c r="Z148" s="177">
        <v>0</v>
      </c>
      <c r="AA148" s="178">
        <f t="shared" si="18"/>
        <v>0</v>
      </c>
      <c r="AR148" s="18" t="s">
        <v>175</v>
      </c>
      <c r="AT148" s="18" t="s">
        <v>162</v>
      </c>
      <c r="AU148" s="18" t="s">
        <v>88</v>
      </c>
      <c r="AY148" s="18" t="s">
        <v>170</v>
      </c>
      <c r="BE148" s="113">
        <f t="shared" si="19"/>
        <v>0</v>
      </c>
      <c r="BF148" s="113">
        <f t="shared" si="20"/>
        <v>0</v>
      </c>
      <c r="BG148" s="113">
        <f t="shared" si="21"/>
        <v>0</v>
      </c>
      <c r="BH148" s="113">
        <f t="shared" si="22"/>
        <v>0</v>
      </c>
      <c r="BI148" s="113">
        <f t="shared" si="23"/>
        <v>0</v>
      </c>
      <c r="BJ148" s="18" t="s">
        <v>88</v>
      </c>
      <c r="BK148" s="155">
        <f t="shared" si="24"/>
        <v>0</v>
      </c>
      <c r="BL148" s="18" t="s">
        <v>175</v>
      </c>
      <c r="BM148" s="18" t="s">
        <v>438</v>
      </c>
    </row>
    <row r="149" spans="2:65" s="1" customFormat="1" ht="22.5" customHeight="1">
      <c r="B149" s="135"/>
      <c r="C149" s="174" t="s">
        <v>226</v>
      </c>
      <c r="D149" s="174" t="s">
        <v>162</v>
      </c>
      <c r="E149" s="175" t="s">
        <v>439</v>
      </c>
      <c r="F149" s="262" t="s">
        <v>440</v>
      </c>
      <c r="G149" s="262"/>
      <c r="H149" s="262"/>
      <c r="I149" s="262"/>
      <c r="J149" s="176" t="s">
        <v>206</v>
      </c>
      <c r="K149" s="159">
        <v>1.361</v>
      </c>
      <c r="L149" s="249">
        <v>0</v>
      </c>
      <c r="M149" s="249"/>
      <c r="N149" s="263">
        <f t="shared" si="15"/>
        <v>0</v>
      </c>
      <c r="O149" s="263"/>
      <c r="P149" s="263"/>
      <c r="Q149" s="263"/>
      <c r="R149" s="138"/>
      <c r="T149" s="160" t="s">
        <v>5</v>
      </c>
      <c r="U149" s="44" t="s">
        <v>39</v>
      </c>
      <c r="V149" s="36"/>
      <c r="W149" s="177">
        <f t="shared" si="16"/>
        <v>0</v>
      </c>
      <c r="X149" s="177">
        <v>1.20296</v>
      </c>
      <c r="Y149" s="177">
        <f t="shared" si="17"/>
        <v>1.6372285600000001</v>
      </c>
      <c r="Z149" s="177">
        <v>0</v>
      </c>
      <c r="AA149" s="178">
        <f t="shared" si="18"/>
        <v>0</v>
      </c>
      <c r="AR149" s="18" t="s">
        <v>175</v>
      </c>
      <c r="AT149" s="18" t="s">
        <v>162</v>
      </c>
      <c r="AU149" s="18" t="s">
        <v>88</v>
      </c>
      <c r="AY149" s="18" t="s">
        <v>170</v>
      </c>
      <c r="BE149" s="113">
        <f t="shared" si="19"/>
        <v>0</v>
      </c>
      <c r="BF149" s="113">
        <f t="shared" si="20"/>
        <v>0</v>
      </c>
      <c r="BG149" s="113">
        <f t="shared" si="21"/>
        <v>0</v>
      </c>
      <c r="BH149" s="113">
        <f t="shared" si="22"/>
        <v>0</v>
      </c>
      <c r="BI149" s="113">
        <f t="shared" si="23"/>
        <v>0</v>
      </c>
      <c r="BJ149" s="18" t="s">
        <v>88</v>
      </c>
      <c r="BK149" s="155">
        <f t="shared" si="24"/>
        <v>0</v>
      </c>
      <c r="BL149" s="18" t="s">
        <v>175</v>
      </c>
      <c r="BM149" s="18" t="s">
        <v>441</v>
      </c>
    </row>
    <row r="150" spans="2:65" s="1" customFormat="1" ht="44.25" customHeight="1">
      <c r="B150" s="135"/>
      <c r="C150" s="174" t="s">
        <v>88</v>
      </c>
      <c r="D150" s="174" t="s">
        <v>162</v>
      </c>
      <c r="E150" s="175" t="s">
        <v>442</v>
      </c>
      <c r="F150" s="262" t="s">
        <v>443</v>
      </c>
      <c r="G150" s="262"/>
      <c r="H150" s="262"/>
      <c r="I150" s="262"/>
      <c r="J150" s="176" t="s">
        <v>189</v>
      </c>
      <c r="K150" s="159">
        <v>3.4430000000000001</v>
      </c>
      <c r="L150" s="249">
        <v>0</v>
      </c>
      <c r="M150" s="249"/>
      <c r="N150" s="263">
        <f t="shared" si="15"/>
        <v>0</v>
      </c>
      <c r="O150" s="263"/>
      <c r="P150" s="263"/>
      <c r="Q150" s="263"/>
      <c r="R150" s="138"/>
      <c r="T150" s="160" t="s">
        <v>5</v>
      </c>
      <c r="U150" s="44" t="s">
        <v>39</v>
      </c>
      <c r="V150" s="36"/>
      <c r="W150" s="177">
        <f t="shared" si="16"/>
        <v>0</v>
      </c>
      <c r="X150" s="177">
        <v>2.1170900000000001</v>
      </c>
      <c r="Y150" s="177">
        <f t="shared" si="17"/>
        <v>7.2891408700000007</v>
      </c>
      <c r="Z150" s="177">
        <v>0</v>
      </c>
      <c r="AA150" s="178">
        <f t="shared" si="18"/>
        <v>0</v>
      </c>
      <c r="AR150" s="18" t="s">
        <v>175</v>
      </c>
      <c r="AT150" s="18" t="s">
        <v>162</v>
      </c>
      <c r="AU150" s="18" t="s">
        <v>88</v>
      </c>
      <c r="AY150" s="18" t="s">
        <v>170</v>
      </c>
      <c r="BE150" s="113">
        <f t="shared" si="19"/>
        <v>0</v>
      </c>
      <c r="BF150" s="113">
        <f t="shared" si="20"/>
        <v>0</v>
      </c>
      <c r="BG150" s="113">
        <f t="shared" si="21"/>
        <v>0</v>
      </c>
      <c r="BH150" s="113">
        <f t="shared" si="22"/>
        <v>0</v>
      </c>
      <c r="BI150" s="113">
        <f t="shared" si="23"/>
        <v>0</v>
      </c>
      <c r="BJ150" s="18" t="s">
        <v>88</v>
      </c>
      <c r="BK150" s="155">
        <f t="shared" si="24"/>
        <v>0</v>
      </c>
      <c r="BL150" s="18" t="s">
        <v>175</v>
      </c>
      <c r="BM150" s="18" t="s">
        <v>444</v>
      </c>
    </row>
    <row r="151" spans="2:65" s="1" customFormat="1" ht="31.5" customHeight="1">
      <c r="B151" s="135"/>
      <c r="C151" s="174" t="s">
        <v>77</v>
      </c>
      <c r="D151" s="174" t="s">
        <v>162</v>
      </c>
      <c r="E151" s="175" t="s">
        <v>445</v>
      </c>
      <c r="F151" s="262" t="s">
        <v>446</v>
      </c>
      <c r="G151" s="262"/>
      <c r="H151" s="262"/>
      <c r="I151" s="262"/>
      <c r="J151" s="176" t="s">
        <v>189</v>
      </c>
      <c r="K151" s="159">
        <v>13.77</v>
      </c>
      <c r="L151" s="249">
        <v>0</v>
      </c>
      <c r="M151" s="249"/>
      <c r="N151" s="263">
        <f t="shared" si="15"/>
        <v>0</v>
      </c>
      <c r="O151" s="263"/>
      <c r="P151" s="263"/>
      <c r="Q151" s="263"/>
      <c r="R151" s="138"/>
      <c r="T151" s="160" t="s">
        <v>5</v>
      </c>
      <c r="U151" s="44" t="s">
        <v>39</v>
      </c>
      <c r="V151" s="36"/>
      <c r="W151" s="177">
        <f t="shared" si="16"/>
        <v>0</v>
      </c>
      <c r="X151" s="177">
        <v>2.4157199999999999</v>
      </c>
      <c r="Y151" s="177">
        <f t="shared" si="17"/>
        <v>33.264464399999994</v>
      </c>
      <c r="Z151" s="177">
        <v>0</v>
      </c>
      <c r="AA151" s="178">
        <f t="shared" si="18"/>
        <v>0</v>
      </c>
      <c r="AR151" s="18" t="s">
        <v>175</v>
      </c>
      <c r="AT151" s="18" t="s">
        <v>162</v>
      </c>
      <c r="AU151" s="18" t="s">
        <v>88</v>
      </c>
      <c r="AY151" s="18" t="s">
        <v>170</v>
      </c>
      <c r="BE151" s="113">
        <f t="shared" si="19"/>
        <v>0</v>
      </c>
      <c r="BF151" s="113">
        <f t="shared" si="20"/>
        <v>0</v>
      </c>
      <c r="BG151" s="113">
        <f t="shared" si="21"/>
        <v>0</v>
      </c>
      <c r="BH151" s="113">
        <f t="shared" si="22"/>
        <v>0</v>
      </c>
      <c r="BI151" s="113">
        <f t="shared" si="23"/>
        <v>0</v>
      </c>
      <c r="BJ151" s="18" t="s">
        <v>88</v>
      </c>
      <c r="BK151" s="155">
        <f t="shared" si="24"/>
        <v>0</v>
      </c>
      <c r="BL151" s="18" t="s">
        <v>175</v>
      </c>
      <c r="BM151" s="18" t="s">
        <v>447</v>
      </c>
    </row>
    <row r="152" spans="2:65" s="10" customFormat="1" ht="29.85" customHeight="1">
      <c r="B152" s="164"/>
      <c r="C152" s="165"/>
      <c r="D152" s="173" t="s">
        <v>408</v>
      </c>
      <c r="E152" s="173"/>
      <c r="F152" s="173"/>
      <c r="G152" s="173"/>
      <c r="H152" s="173"/>
      <c r="I152" s="173"/>
      <c r="J152" s="173"/>
      <c r="K152" s="173"/>
      <c r="L152" s="173"/>
      <c r="M152" s="173"/>
      <c r="N152" s="267">
        <f>BK152</f>
        <v>0</v>
      </c>
      <c r="O152" s="268"/>
      <c r="P152" s="268"/>
      <c r="Q152" s="268"/>
      <c r="R152" s="166"/>
      <c r="T152" s="167"/>
      <c r="U152" s="165"/>
      <c r="V152" s="165"/>
      <c r="W152" s="168">
        <f>SUM(W153:W160)</f>
        <v>0</v>
      </c>
      <c r="X152" s="165"/>
      <c r="Y152" s="168">
        <f>SUM(Y153:Y160)</f>
        <v>48.910466459999995</v>
      </c>
      <c r="Z152" s="165"/>
      <c r="AA152" s="169">
        <f>SUM(AA153:AA160)</f>
        <v>0</v>
      </c>
      <c r="AR152" s="170" t="s">
        <v>77</v>
      </c>
      <c r="AT152" s="171" t="s">
        <v>71</v>
      </c>
      <c r="AU152" s="171" t="s">
        <v>77</v>
      </c>
      <c r="AY152" s="170" t="s">
        <v>170</v>
      </c>
      <c r="BK152" s="172">
        <f>SUM(BK153:BK160)</f>
        <v>0</v>
      </c>
    </row>
    <row r="153" spans="2:65" s="1" customFormat="1" ht="44.25" customHeight="1">
      <c r="B153" s="135"/>
      <c r="C153" s="174" t="s">
        <v>199</v>
      </c>
      <c r="D153" s="174" t="s">
        <v>162</v>
      </c>
      <c r="E153" s="175" t="s">
        <v>448</v>
      </c>
      <c r="F153" s="262" t="s">
        <v>449</v>
      </c>
      <c r="G153" s="262"/>
      <c r="H153" s="262"/>
      <c r="I153" s="262"/>
      <c r="J153" s="176" t="s">
        <v>189</v>
      </c>
      <c r="K153" s="159">
        <v>42.058999999999997</v>
      </c>
      <c r="L153" s="249">
        <v>0</v>
      </c>
      <c r="M153" s="249"/>
      <c r="N153" s="263">
        <f t="shared" ref="N153:N160" si="25">ROUND(L153*K153,3)</f>
        <v>0</v>
      </c>
      <c r="O153" s="263"/>
      <c r="P153" s="263"/>
      <c r="Q153" s="263"/>
      <c r="R153" s="138"/>
      <c r="T153" s="160" t="s">
        <v>5</v>
      </c>
      <c r="U153" s="44" t="s">
        <v>39</v>
      </c>
      <c r="V153" s="36"/>
      <c r="W153" s="177">
        <f t="shared" ref="W153:W160" si="26">V153*K153</f>
        <v>0</v>
      </c>
      <c r="X153" s="177">
        <v>0.93381999999999998</v>
      </c>
      <c r="Y153" s="177">
        <f t="shared" ref="Y153:Y160" si="27">X153*K153</f>
        <v>39.275535379999994</v>
      </c>
      <c r="Z153" s="177">
        <v>0</v>
      </c>
      <c r="AA153" s="178">
        <f t="shared" ref="AA153:AA160" si="28">Z153*K153</f>
        <v>0</v>
      </c>
      <c r="AR153" s="18" t="s">
        <v>175</v>
      </c>
      <c r="AT153" s="18" t="s">
        <v>162</v>
      </c>
      <c r="AU153" s="18" t="s">
        <v>88</v>
      </c>
      <c r="AY153" s="18" t="s">
        <v>170</v>
      </c>
      <c r="BE153" s="113">
        <f t="shared" ref="BE153:BE160" si="29">IF(U153="základná",N153,0)</f>
        <v>0</v>
      </c>
      <c r="BF153" s="113">
        <f t="shared" ref="BF153:BF160" si="30">IF(U153="znížená",N153,0)</f>
        <v>0</v>
      </c>
      <c r="BG153" s="113">
        <f t="shared" ref="BG153:BG160" si="31">IF(U153="zákl. prenesená",N153,0)</f>
        <v>0</v>
      </c>
      <c r="BH153" s="113">
        <f t="shared" ref="BH153:BH160" si="32">IF(U153="zníž. prenesená",N153,0)</f>
        <v>0</v>
      </c>
      <c r="BI153" s="113">
        <f t="shared" ref="BI153:BI160" si="33">IF(U153="nulová",N153,0)</f>
        <v>0</v>
      </c>
      <c r="BJ153" s="18" t="s">
        <v>88</v>
      </c>
      <c r="BK153" s="155">
        <f t="shared" ref="BK153:BK160" si="34">ROUND(L153*K153,3)</f>
        <v>0</v>
      </c>
      <c r="BL153" s="18" t="s">
        <v>175</v>
      </c>
      <c r="BM153" s="18" t="s">
        <v>450</v>
      </c>
    </row>
    <row r="154" spans="2:65" s="1" customFormat="1" ht="31.5" customHeight="1">
      <c r="B154" s="135"/>
      <c r="C154" s="174" t="s">
        <v>320</v>
      </c>
      <c r="D154" s="174" t="s">
        <v>162</v>
      </c>
      <c r="E154" s="175" t="s">
        <v>451</v>
      </c>
      <c r="F154" s="262" t="s">
        <v>452</v>
      </c>
      <c r="G154" s="262"/>
      <c r="H154" s="262"/>
      <c r="I154" s="262"/>
      <c r="J154" s="176" t="s">
        <v>174</v>
      </c>
      <c r="K154" s="159">
        <v>2</v>
      </c>
      <c r="L154" s="249">
        <v>0</v>
      </c>
      <c r="M154" s="249"/>
      <c r="N154" s="263">
        <f t="shared" si="25"/>
        <v>0</v>
      </c>
      <c r="O154" s="263"/>
      <c r="P154" s="263"/>
      <c r="Q154" s="263"/>
      <c r="R154" s="138"/>
      <c r="T154" s="160" t="s">
        <v>5</v>
      </c>
      <c r="U154" s="44" t="s">
        <v>39</v>
      </c>
      <c r="V154" s="36"/>
      <c r="W154" s="177">
        <f t="shared" si="26"/>
        <v>0</v>
      </c>
      <c r="X154" s="177">
        <v>1.9089999999999999E-2</v>
      </c>
      <c r="Y154" s="177">
        <f t="shared" si="27"/>
        <v>3.8179999999999999E-2</v>
      </c>
      <c r="Z154" s="177">
        <v>0</v>
      </c>
      <c r="AA154" s="178">
        <f t="shared" si="28"/>
        <v>0</v>
      </c>
      <c r="AR154" s="18" t="s">
        <v>175</v>
      </c>
      <c r="AT154" s="18" t="s">
        <v>162</v>
      </c>
      <c r="AU154" s="18" t="s">
        <v>88</v>
      </c>
      <c r="AY154" s="18" t="s">
        <v>170</v>
      </c>
      <c r="BE154" s="113">
        <f t="shared" si="29"/>
        <v>0</v>
      </c>
      <c r="BF154" s="113">
        <f t="shared" si="30"/>
        <v>0</v>
      </c>
      <c r="BG154" s="113">
        <f t="shared" si="31"/>
        <v>0</v>
      </c>
      <c r="BH154" s="113">
        <f t="shared" si="32"/>
        <v>0</v>
      </c>
      <c r="BI154" s="113">
        <f t="shared" si="33"/>
        <v>0</v>
      </c>
      <c r="BJ154" s="18" t="s">
        <v>88</v>
      </c>
      <c r="BK154" s="155">
        <f t="shared" si="34"/>
        <v>0</v>
      </c>
      <c r="BL154" s="18" t="s">
        <v>175</v>
      </c>
      <c r="BM154" s="18" t="s">
        <v>453</v>
      </c>
    </row>
    <row r="155" spans="2:65" s="1" customFormat="1" ht="31.5" customHeight="1">
      <c r="B155" s="135"/>
      <c r="C155" s="174" t="s">
        <v>454</v>
      </c>
      <c r="D155" s="174" t="s">
        <v>162</v>
      </c>
      <c r="E155" s="175" t="s">
        <v>455</v>
      </c>
      <c r="F155" s="262" t="s">
        <v>456</v>
      </c>
      <c r="G155" s="262"/>
      <c r="H155" s="262"/>
      <c r="I155" s="262"/>
      <c r="J155" s="176" t="s">
        <v>174</v>
      </c>
      <c r="K155" s="159">
        <v>12</v>
      </c>
      <c r="L155" s="249">
        <v>0</v>
      </c>
      <c r="M155" s="249"/>
      <c r="N155" s="263">
        <f t="shared" si="25"/>
        <v>0</v>
      </c>
      <c r="O155" s="263"/>
      <c r="P155" s="263"/>
      <c r="Q155" s="263"/>
      <c r="R155" s="138"/>
      <c r="T155" s="160" t="s">
        <v>5</v>
      </c>
      <c r="U155" s="44" t="s">
        <v>39</v>
      </c>
      <c r="V155" s="36"/>
      <c r="W155" s="177">
        <f t="shared" si="26"/>
        <v>0</v>
      </c>
      <c r="X155" s="177">
        <v>4.8840000000000001E-2</v>
      </c>
      <c r="Y155" s="177">
        <f t="shared" si="27"/>
        <v>0.58608000000000005</v>
      </c>
      <c r="Z155" s="177">
        <v>0</v>
      </c>
      <c r="AA155" s="178">
        <f t="shared" si="28"/>
        <v>0</v>
      </c>
      <c r="AR155" s="18" t="s">
        <v>175</v>
      </c>
      <c r="AT155" s="18" t="s">
        <v>162</v>
      </c>
      <c r="AU155" s="18" t="s">
        <v>88</v>
      </c>
      <c r="AY155" s="18" t="s">
        <v>170</v>
      </c>
      <c r="BE155" s="113">
        <f t="shared" si="29"/>
        <v>0</v>
      </c>
      <c r="BF155" s="113">
        <f t="shared" si="30"/>
        <v>0</v>
      </c>
      <c r="BG155" s="113">
        <f t="shared" si="31"/>
        <v>0</v>
      </c>
      <c r="BH155" s="113">
        <f t="shared" si="32"/>
        <v>0</v>
      </c>
      <c r="BI155" s="113">
        <f t="shared" si="33"/>
        <v>0</v>
      </c>
      <c r="BJ155" s="18" t="s">
        <v>88</v>
      </c>
      <c r="BK155" s="155">
        <f t="shared" si="34"/>
        <v>0</v>
      </c>
      <c r="BL155" s="18" t="s">
        <v>175</v>
      </c>
      <c r="BM155" s="18" t="s">
        <v>457</v>
      </c>
    </row>
    <row r="156" spans="2:65" s="1" customFormat="1" ht="31.5" customHeight="1">
      <c r="B156" s="135"/>
      <c r="C156" s="174" t="s">
        <v>458</v>
      </c>
      <c r="D156" s="174" t="s">
        <v>162</v>
      </c>
      <c r="E156" s="175" t="s">
        <v>459</v>
      </c>
      <c r="F156" s="262" t="s">
        <v>460</v>
      </c>
      <c r="G156" s="262"/>
      <c r="H156" s="262"/>
      <c r="I156" s="262"/>
      <c r="J156" s="176" t="s">
        <v>174</v>
      </c>
      <c r="K156" s="159">
        <v>9</v>
      </c>
      <c r="L156" s="249">
        <v>0</v>
      </c>
      <c r="M156" s="249"/>
      <c r="N156" s="263">
        <f t="shared" si="25"/>
        <v>0</v>
      </c>
      <c r="O156" s="263"/>
      <c r="P156" s="263"/>
      <c r="Q156" s="263"/>
      <c r="R156" s="138"/>
      <c r="T156" s="160" t="s">
        <v>5</v>
      </c>
      <c r="U156" s="44" t="s">
        <v>39</v>
      </c>
      <c r="V156" s="36"/>
      <c r="W156" s="177">
        <f t="shared" si="26"/>
        <v>0</v>
      </c>
      <c r="X156" s="177">
        <v>5.8529999999999999E-2</v>
      </c>
      <c r="Y156" s="177">
        <f t="shared" si="27"/>
        <v>0.52676999999999996</v>
      </c>
      <c r="Z156" s="177">
        <v>0</v>
      </c>
      <c r="AA156" s="178">
        <f t="shared" si="28"/>
        <v>0</v>
      </c>
      <c r="AR156" s="18" t="s">
        <v>175</v>
      </c>
      <c r="AT156" s="18" t="s">
        <v>162</v>
      </c>
      <c r="AU156" s="18" t="s">
        <v>88</v>
      </c>
      <c r="AY156" s="18" t="s">
        <v>170</v>
      </c>
      <c r="BE156" s="113">
        <f t="shared" si="29"/>
        <v>0</v>
      </c>
      <c r="BF156" s="113">
        <f t="shared" si="30"/>
        <v>0</v>
      </c>
      <c r="BG156" s="113">
        <f t="shared" si="31"/>
        <v>0</v>
      </c>
      <c r="BH156" s="113">
        <f t="shared" si="32"/>
        <v>0</v>
      </c>
      <c r="BI156" s="113">
        <f t="shared" si="33"/>
        <v>0</v>
      </c>
      <c r="BJ156" s="18" t="s">
        <v>88</v>
      </c>
      <c r="BK156" s="155">
        <f t="shared" si="34"/>
        <v>0</v>
      </c>
      <c r="BL156" s="18" t="s">
        <v>175</v>
      </c>
      <c r="BM156" s="18" t="s">
        <v>461</v>
      </c>
    </row>
    <row r="157" spans="2:65" s="1" customFormat="1" ht="31.5" customHeight="1">
      <c r="B157" s="135"/>
      <c r="C157" s="174" t="s">
        <v>389</v>
      </c>
      <c r="D157" s="174" t="s">
        <v>162</v>
      </c>
      <c r="E157" s="175" t="s">
        <v>462</v>
      </c>
      <c r="F157" s="262" t="s">
        <v>463</v>
      </c>
      <c r="G157" s="262"/>
      <c r="H157" s="262"/>
      <c r="I157" s="262"/>
      <c r="J157" s="176" t="s">
        <v>174</v>
      </c>
      <c r="K157" s="159">
        <v>3</v>
      </c>
      <c r="L157" s="249">
        <v>0</v>
      </c>
      <c r="M157" s="249"/>
      <c r="N157" s="263">
        <f t="shared" si="25"/>
        <v>0</v>
      </c>
      <c r="O157" s="263"/>
      <c r="P157" s="263"/>
      <c r="Q157" s="263"/>
      <c r="R157" s="138"/>
      <c r="T157" s="160" t="s">
        <v>5</v>
      </c>
      <c r="U157" s="44" t="s">
        <v>39</v>
      </c>
      <c r="V157" s="36"/>
      <c r="W157" s="177">
        <f t="shared" si="26"/>
        <v>0</v>
      </c>
      <c r="X157" s="177">
        <v>7.8119999999999995E-2</v>
      </c>
      <c r="Y157" s="177">
        <f t="shared" si="27"/>
        <v>0.23435999999999998</v>
      </c>
      <c r="Z157" s="177">
        <v>0</v>
      </c>
      <c r="AA157" s="178">
        <f t="shared" si="28"/>
        <v>0</v>
      </c>
      <c r="AR157" s="18" t="s">
        <v>175</v>
      </c>
      <c r="AT157" s="18" t="s">
        <v>162</v>
      </c>
      <c r="AU157" s="18" t="s">
        <v>88</v>
      </c>
      <c r="AY157" s="18" t="s">
        <v>170</v>
      </c>
      <c r="BE157" s="113">
        <f t="shared" si="29"/>
        <v>0</v>
      </c>
      <c r="BF157" s="113">
        <f t="shared" si="30"/>
        <v>0</v>
      </c>
      <c r="BG157" s="113">
        <f t="shared" si="31"/>
        <v>0</v>
      </c>
      <c r="BH157" s="113">
        <f t="shared" si="32"/>
        <v>0</v>
      </c>
      <c r="BI157" s="113">
        <f t="shared" si="33"/>
        <v>0</v>
      </c>
      <c r="BJ157" s="18" t="s">
        <v>88</v>
      </c>
      <c r="BK157" s="155">
        <f t="shared" si="34"/>
        <v>0</v>
      </c>
      <c r="BL157" s="18" t="s">
        <v>175</v>
      </c>
      <c r="BM157" s="18" t="s">
        <v>464</v>
      </c>
    </row>
    <row r="158" spans="2:65" s="1" customFormat="1" ht="31.5" customHeight="1">
      <c r="B158" s="135"/>
      <c r="C158" s="174" t="s">
        <v>465</v>
      </c>
      <c r="D158" s="174" t="s">
        <v>162</v>
      </c>
      <c r="E158" s="175" t="s">
        <v>466</v>
      </c>
      <c r="F158" s="262" t="s">
        <v>467</v>
      </c>
      <c r="G158" s="262"/>
      <c r="H158" s="262"/>
      <c r="I158" s="262"/>
      <c r="J158" s="176" t="s">
        <v>174</v>
      </c>
      <c r="K158" s="159">
        <v>3</v>
      </c>
      <c r="L158" s="249">
        <v>0</v>
      </c>
      <c r="M158" s="249"/>
      <c r="N158" s="263">
        <f t="shared" si="25"/>
        <v>0</v>
      </c>
      <c r="O158" s="263"/>
      <c r="P158" s="263"/>
      <c r="Q158" s="263"/>
      <c r="R158" s="138"/>
      <c r="T158" s="160" t="s">
        <v>5</v>
      </c>
      <c r="U158" s="44" t="s">
        <v>39</v>
      </c>
      <c r="V158" s="36"/>
      <c r="W158" s="177">
        <f t="shared" si="26"/>
        <v>0</v>
      </c>
      <c r="X158" s="177">
        <v>8.7809999999999999E-2</v>
      </c>
      <c r="Y158" s="177">
        <f t="shared" si="27"/>
        <v>0.26343</v>
      </c>
      <c r="Z158" s="177">
        <v>0</v>
      </c>
      <c r="AA158" s="178">
        <f t="shared" si="28"/>
        <v>0</v>
      </c>
      <c r="AR158" s="18" t="s">
        <v>175</v>
      </c>
      <c r="AT158" s="18" t="s">
        <v>162</v>
      </c>
      <c r="AU158" s="18" t="s">
        <v>88</v>
      </c>
      <c r="AY158" s="18" t="s">
        <v>170</v>
      </c>
      <c r="BE158" s="113">
        <f t="shared" si="29"/>
        <v>0</v>
      </c>
      <c r="BF158" s="113">
        <f t="shared" si="30"/>
        <v>0</v>
      </c>
      <c r="BG158" s="113">
        <f t="shared" si="31"/>
        <v>0</v>
      </c>
      <c r="BH158" s="113">
        <f t="shared" si="32"/>
        <v>0</v>
      </c>
      <c r="BI158" s="113">
        <f t="shared" si="33"/>
        <v>0</v>
      </c>
      <c r="BJ158" s="18" t="s">
        <v>88</v>
      </c>
      <c r="BK158" s="155">
        <f t="shared" si="34"/>
        <v>0</v>
      </c>
      <c r="BL158" s="18" t="s">
        <v>175</v>
      </c>
      <c r="BM158" s="18" t="s">
        <v>468</v>
      </c>
    </row>
    <row r="159" spans="2:65" s="1" customFormat="1" ht="44.25" customHeight="1">
      <c r="B159" s="135"/>
      <c r="C159" s="174" t="s">
        <v>203</v>
      </c>
      <c r="D159" s="174" t="s">
        <v>162</v>
      </c>
      <c r="E159" s="175" t="s">
        <v>469</v>
      </c>
      <c r="F159" s="262" t="s">
        <v>470</v>
      </c>
      <c r="G159" s="262"/>
      <c r="H159" s="262"/>
      <c r="I159" s="262"/>
      <c r="J159" s="176" t="s">
        <v>184</v>
      </c>
      <c r="K159" s="159">
        <v>65.516000000000005</v>
      </c>
      <c r="L159" s="249">
        <v>0</v>
      </c>
      <c r="M159" s="249"/>
      <c r="N159" s="263">
        <f t="shared" si="25"/>
        <v>0</v>
      </c>
      <c r="O159" s="263"/>
      <c r="P159" s="263"/>
      <c r="Q159" s="263"/>
      <c r="R159" s="138"/>
      <c r="T159" s="160" t="s">
        <v>5</v>
      </c>
      <c r="U159" s="44" t="s">
        <v>39</v>
      </c>
      <c r="V159" s="36"/>
      <c r="W159" s="177">
        <f t="shared" si="26"/>
        <v>0</v>
      </c>
      <c r="X159" s="177">
        <v>9.5630000000000007E-2</v>
      </c>
      <c r="Y159" s="177">
        <f t="shared" si="27"/>
        <v>6.2652950800000013</v>
      </c>
      <c r="Z159" s="177">
        <v>0</v>
      </c>
      <c r="AA159" s="178">
        <f t="shared" si="28"/>
        <v>0</v>
      </c>
      <c r="AR159" s="18" t="s">
        <v>175</v>
      </c>
      <c r="AT159" s="18" t="s">
        <v>162</v>
      </c>
      <c r="AU159" s="18" t="s">
        <v>88</v>
      </c>
      <c r="AY159" s="18" t="s">
        <v>170</v>
      </c>
      <c r="BE159" s="113">
        <f t="shared" si="29"/>
        <v>0</v>
      </c>
      <c r="BF159" s="113">
        <f t="shared" si="30"/>
        <v>0</v>
      </c>
      <c r="BG159" s="113">
        <f t="shared" si="31"/>
        <v>0</v>
      </c>
      <c r="BH159" s="113">
        <f t="shared" si="32"/>
        <v>0</v>
      </c>
      <c r="BI159" s="113">
        <f t="shared" si="33"/>
        <v>0</v>
      </c>
      <c r="BJ159" s="18" t="s">
        <v>88</v>
      </c>
      <c r="BK159" s="155">
        <f t="shared" si="34"/>
        <v>0</v>
      </c>
      <c r="BL159" s="18" t="s">
        <v>175</v>
      </c>
      <c r="BM159" s="18" t="s">
        <v>471</v>
      </c>
    </row>
    <row r="160" spans="2:65" s="1" customFormat="1" ht="22.5" customHeight="1">
      <c r="B160" s="135"/>
      <c r="C160" s="174" t="s">
        <v>208</v>
      </c>
      <c r="D160" s="174" t="s">
        <v>162</v>
      </c>
      <c r="E160" s="175" t="s">
        <v>472</v>
      </c>
      <c r="F160" s="262" t="s">
        <v>473</v>
      </c>
      <c r="G160" s="262"/>
      <c r="H160" s="262"/>
      <c r="I160" s="262"/>
      <c r="J160" s="176" t="s">
        <v>184</v>
      </c>
      <c r="K160" s="159">
        <v>16.420000000000002</v>
      </c>
      <c r="L160" s="249">
        <v>0</v>
      </c>
      <c r="M160" s="249"/>
      <c r="N160" s="263">
        <f t="shared" si="25"/>
        <v>0</v>
      </c>
      <c r="O160" s="263"/>
      <c r="P160" s="263"/>
      <c r="Q160" s="263"/>
      <c r="R160" s="138"/>
      <c r="T160" s="160" t="s">
        <v>5</v>
      </c>
      <c r="U160" s="44" t="s">
        <v>39</v>
      </c>
      <c r="V160" s="36"/>
      <c r="W160" s="177">
        <f t="shared" si="26"/>
        <v>0</v>
      </c>
      <c r="X160" s="177">
        <v>0.1048</v>
      </c>
      <c r="Y160" s="177">
        <f t="shared" si="27"/>
        <v>1.7208160000000003</v>
      </c>
      <c r="Z160" s="177">
        <v>0</v>
      </c>
      <c r="AA160" s="178">
        <f t="shared" si="28"/>
        <v>0</v>
      </c>
      <c r="AR160" s="18" t="s">
        <v>175</v>
      </c>
      <c r="AT160" s="18" t="s">
        <v>162</v>
      </c>
      <c r="AU160" s="18" t="s">
        <v>88</v>
      </c>
      <c r="AY160" s="18" t="s">
        <v>170</v>
      </c>
      <c r="BE160" s="113">
        <f t="shared" si="29"/>
        <v>0</v>
      </c>
      <c r="BF160" s="113">
        <f t="shared" si="30"/>
        <v>0</v>
      </c>
      <c r="BG160" s="113">
        <f t="shared" si="31"/>
        <v>0</v>
      </c>
      <c r="BH160" s="113">
        <f t="shared" si="32"/>
        <v>0</v>
      </c>
      <c r="BI160" s="113">
        <f t="shared" si="33"/>
        <v>0</v>
      </c>
      <c r="BJ160" s="18" t="s">
        <v>88</v>
      </c>
      <c r="BK160" s="155">
        <f t="shared" si="34"/>
        <v>0</v>
      </c>
      <c r="BL160" s="18" t="s">
        <v>175</v>
      </c>
      <c r="BM160" s="18" t="s">
        <v>474</v>
      </c>
    </row>
    <row r="161" spans="2:65" s="10" customFormat="1" ht="29.85" customHeight="1">
      <c r="B161" s="164"/>
      <c r="C161" s="165"/>
      <c r="D161" s="173" t="s">
        <v>409</v>
      </c>
      <c r="E161" s="173"/>
      <c r="F161" s="173"/>
      <c r="G161" s="173"/>
      <c r="H161" s="173"/>
      <c r="I161" s="173"/>
      <c r="J161" s="173"/>
      <c r="K161" s="173"/>
      <c r="L161" s="173"/>
      <c r="M161" s="173"/>
      <c r="N161" s="267">
        <f>BK161</f>
        <v>0</v>
      </c>
      <c r="O161" s="268"/>
      <c r="P161" s="268"/>
      <c r="Q161" s="268"/>
      <c r="R161" s="166"/>
      <c r="T161" s="167"/>
      <c r="U161" s="165"/>
      <c r="V161" s="165"/>
      <c r="W161" s="168">
        <f>SUM(W162:W167)</f>
        <v>0</v>
      </c>
      <c r="X161" s="165"/>
      <c r="Y161" s="168">
        <f>SUM(Y162:Y167)</f>
        <v>35.405521299999997</v>
      </c>
      <c r="Z161" s="165"/>
      <c r="AA161" s="169">
        <f>SUM(AA162:AA167)</f>
        <v>0</v>
      </c>
      <c r="AR161" s="170" t="s">
        <v>77</v>
      </c>
      <c r="AT161" s="171" t="s">
        <v>71</v>
      </c>
      <c r="AU161" s="171" t="s">
        <v>77</v>
      </c>
      <c r="AY161" s="170" t="s">
        <v>170</v>
      </c>
      <c r="BK161" s="172">
        <f>SUM(BK162:BK167)</f>
        <v>0</v>
      </c>
    </row>
    <row r="162" spans="2:65" s="1" customFormat="1" ht="44.25" customHeight="1">
      <c r="B162" s="135"/>
      <c r="C162" s="174" t="s">
        <v>475</v>
      </c>
      <c r="D162" s="174" t="s">
        <v>162</v>
      </c>
      <c r="E162" s="175" t="s">
        <v>476</v>
      </c>
      <c r="F162" s="262" t="s">
        <v>477</v>
      </c>
      <c r="G162" s="262"/>
      <c r="H162" s="262"/>
      <c r="I162" s="262"/>
      <c r="J162" s="176" t="s">
        <v>184</v>
      </c>
      <c r="K162" s="159">
        <v>86.14</v>
      </c>
      <c r="L162" s="249">
        <v>0</v>
      </c>
      <c r="M162" s="249"/>
      <c r="N162" s="263">
        <f t="shared" ref="N162:N167" si="35">ROUND(L162*K162,3)</f>
        <v>0</v>
      </c>
      <c r="O162" s="263"/>
      <c r="P162" s="263"/>
      <c r="Q162" s="263"/>
      <c r="R162" s="138"/>
      <c r="T162" s="160" t="s">
        <v>5</v>
      </c>
      <c r="U162" s="44" t="s">
        <v>39</v>
      </c>
      <c r="V162" s="36"/>
      <c r="W162" s="177">
        <f t="shared" ref="W162:W167" si="36">V162*K162</f>
        <v>0</v>
      </c>
      <c r="X162" s="177">
        <v>0.18701000000000001</v>
      </c>
      <c r="Y162" s="177">
        <f t="shared" ref="Y162:Y167" si="37">X162*K162</f>
        <v>16.109041400000002</v>
      </c>
      <c r="Z162" s="177">
        <v>0</v>
      </c>
      <c r="AA162" s="178">
        <f t="shared" ref="AA162:AA167" si="38">Z162*K162</f>
        <v>0</v>
      </c>
      <c r="AR162" s="18" t="s">
        <v>175</v>
      </c>
      <c r="AT162" s="18" t="s">
        <v>162</v>
      </c>
      <c r="AU162" s="18" t="s">
        <v>88</v>
      </c>
      <c r="AY162" s="18" t="s">
        <v>170</v>
      </c>
      <c r="BE162" s="113">
        <f t="shared" ref="BE162:BE167" si="39">IF(U162="základná",N162,0)</f>
        <v>0</v>
      </c>
      <c r="BF162" s="113">
        <f t="shared" ref="BF162:BF167" si="40">IF(U162="znížená",N162,0)</f>
        <v>0</v>
      </c>
      <c r="BG162" s="113">
        <f t="shared" ref="BG162:BG167" si="41">IF(U162="zákl. prenesená",N162,0)</f>
        <v>0</v>
      </c>
      <c r="BH162" s="113">
        <f t="shared" ref="BH162:BH167" si="42">IF(U162="zníž. prenesená",N162,0)</f>
        <v>0</v>
      </c>
      <c r="BI162" s="113">
        <f t="shared" ref="BI162:BI167" si="43">IF(U162="nulová",N162,0)</f>
        <v>0</v>
      </c>
      <c r="BJ162" s="18" t="s">
        <v>88</v>
      </c>
      <c r="BK162" s="155">
        <f t="shared" ref="BK162:BK167" si="44">ROUND(L162*K162,3)</f>
        <v>0</v>
      </c>
      <c r="BL162" s="18" t="s">
        <v>175</v>
      </c>
      <c r="BM162" s="18" t="s">
        <v>478</v>
      </c>
    </row>
    <row r="163" spans="2:65" s="1" customFormat="1" ht="31.5" customHeight="1">
      <c r="B163" s="135"/>
      <c r="C163" s="174" t="s">
        <v>10</v>
      </c>
      <c r="D163" s="174" t="s">
        <v>162</v>
      </c>
      <c r="E163" s="175" t="s">
        <v>479</v>
      </c>
      <c r="F163" s="262" t="s">
        <v>480</v>
      </c>
      <c r="G163" s="262"/>
      <c r="H163" s="262"/>
      <c r="I163" s="262"/>
      <c r="J163" s="176" t="s">
        <v>184</v>
      </c>
      <c r="K163" s="159">
        <v>86.14</v>
      </c>
      <c r="L163" s="249">
        <v>0</v>
      </c>
      <c r="M163" s="249"/>
      <c r="N163" s="263">
        <f t="shared" si="35"/>
        <v>0</v>
      </c>
      <c r="O163" s="263"/>
      <c r="P163" s="263"/>
      <c r="Q163" s="263"/>
      <c r="R163" s="138"/>
      <c r="T163" s="160" t="s">
        <v>5</v>
      </c>
      <c r="U163" s="44" t="s">
        <v>39</v>
      </c>
      <c r="V163" s="36"/>
      <c r="W163" s="177">
        <f t="shared" si="36"/>
        <v>0</v>
      </c>
      <c r="X163" s="177">
        <v>0.13202</v>
      </c>
      <c r="Y163" s="177">
        <f t="shared" si="37"/>
        <v>11.3722028</v>
      </c>
      <c r="Z163" s="177">
        <v>0</v>
      </c>
      <c r="AA163" s="178">
        <f t="shared" si="38"/>
        <v>0</v>
      </c>
      <c r="AR163" s="18" t="s">
        <v>175</v>
      </c>
      <c r="AT163" s="18" t="s">
        <v>162</v>
      </c>
      <c r="AU163" s="18" t="s">
        <v>88</v>
      </c>
      <c r="AY163" s="18" t="s">
        <v>170</v>
      </c>
      <c r="BE163" s="113">
        <f t="shared" si="39"/>
        <v>0</v>
      </c>
      <c r="BF163" s="113">
        <f t="shared" si="40"/>
        <v>0</v>
      </c>
      <c r="BG163" s="113">
        <f t="shared" si="41"/>
        <v>0</v>
      </c>
      <c r="BH163" s="113">
        <f t="shared" si="42"/>
        <v>0</v>
      </c>
      <c r="BI163" s="113">
        <f t="shared" si="43"/>
        <v>0</v>
      </c>
      <c r="BJ163" s="18" t="s">
        <v>88</v>
      </c>
      <c r="BK163" s="155">
        <f t="shared" si="44"/>
        <v>0</v>
      </c>
      <c r="BL163" s="18" t="s">
        <v>175</v>
      </c>
      <c r="BM163" s="18" t="s">
        <v>481</v>
      </c>
    </row>
    <row r="164" spans="2:65" s="1" customFormat="1" ht="31.5" customHeight="1">
      <c r="B164" s="135"/>
      <c r="C164" s="174" t="s">
        <v>275</v>
      </c>
      <c r="D164" s="174" t="s">
        <v>162</v>
      </c>
      <c r="E164" s="175" t="s">
        <v>482</v>
      </c>
      <c r="F164" s="262" t="s">
        <v>483</v>
      </c>
      <c r="G164" s="262"/>
      <c r="H164" s="262"/>
      <c r="I164" s="262"/>
      <c r="J164" s="176" t="s">
        <v>189</v>
      </c>
      <c r="K164" s="159">
        <v>3.0750000000000002</v>
      </c>
      <c r="L164" s="249">
        <v>0</v>
      </c>
      <c r="M164" s="249"/>
      <c r="N164" s="263">
        <f t="shared" si="35"/>
        <v>0</v>
      </c>
      <c r="O164" s="263"/>
      <c r="P164" s="263"/>
      <c r="Q164" s="263"/>
      <c r="R164" s="138"/>
      <c r="T164" s="160" t="s">
        <v>5</v>
      </c>
      <c r="U164" s="44" t="s">
        <v>39</v>
      </c>
      <c r="V164" s="36"/>
      <c r="W164" s="177">
        <f t="shared" si="36"/>
        <v>0</v>
      </c>
      <c r="X164" s="177">
        <v>2.4018600000000001</v>
      </c>
      <c r="Y164" s="177">
        <f t="shared" si="37"/>
        <v>7.3857195000000004</v>
      </c>
      <c r="Z164" s="177">
        <v>0</v>
      </c>
      <c r="AA164" s="178">
        <f t="shared" si="38"/>
        <v>0</v>
      </c>
      <c r="AR164" s="18" t="s">
        <v>175</v>
      </c>
      <c r="AT164" s="18" t="s">
        <v>162</v>
      </c>
      <c r="AU164" s="18" t="s">
        <v>88</v>
      </c>
      <c r="AY164" s="18" t="s">
        <v>170</v>
      </c>
      <c r="BE164" s="113">
        <f t="shared" si="39"/>
        <v>0</v>
      </c>
      <c r="BF164" s="113">
        <f t="shared" si="40"/>
        <v>0</v>
      </c>
      <c r="BG164" s="113">
        <f t="shared" si="41"/>
        <v>0</v>
      </c>
      <c r="BH164" s="113">
        <f t="shared" si="42"/>
        <v>0</v>
      </c>
      <c r="BI164" s="113">
        <f t="shared" si="43"/>
        <v>0</v>
      </c>
      <c r="BJ164" s="18" t="s">
        <v>88</v>
      </c>
      <c r="BK164" s="155">
        <f t="shared" si="44"/>
        <v>0</v>
      </c>
      <c r="BL164" s="18" t="s">
        <v>175</v>
      </c>
      <c r="BM164" s="18" t="s">
        <v>484</v>
      </c>
    </row>
    <row r="165" spans="2:65" s="1" customFormat="1" ht="31.5" customHeight="1">
      <c r="B165" s="135"/>
      <c r="C165" s="174" t="s">
        <v>279</v>
      </c>
      <c r="D165" s="174" t="s">
        <v>162</v>
      </c>
      <c r="E165" s="175" t="s">
        <v>485</v>
      </c>
      <c r="F165" s="262" t="s">
        <v>486</v>
      </c>
      <c r="G165" s="262"/>
      <c r="H165" s="262"/>
      <c r="I165" s="262"/>
      <c r="J165" s="176" t="s">
        <v>184</v>
      </c>
      <c r="K165" s="159">
        <v>20.5</v>
      </c>
      <c r="L165" s="249">
        <v>0</v>
      </c>
      <c r="M165" s="249"/>
      <c r="N165" s="263">
        <f t="shared" si="35"/>
        <v>0</v>
      </c>
      <c r="O165" s="263"/>
      <c r="P165" s="263"/>
      <c r="Q165" s="263"/>
      <c r="R165" s="138"/>
      <c r="T165" s="160" t="s">
        <v>5</v>
      </c>
      <c r="U165" s="44" t="s">
        <v>39</v>
      </c>
      <c r="V165" s="36"/>
      <c r="W165" s="177">
        <f t="shared" si="36"/>
        <v>0</v>
      </c>
      <c r="X165" s="177">
        <v>3.4099999999999998E-3</v>
      </c>
      <c r="Y165" s="177">
        <f t="shared" si="37"/>
        <v>6.9904999999999995E-2</v>
      </c>
      <c r="Z165" s="177">
        <v>0</v>
      </c>
      <c r="AA165" s="178">
        <f t="shared" si="38"/>
        <v>0</v>
      </c>
      <c r="AR165" s="18" t="s">
        <v>175</v>
      </c>
      <c r="AT165" s="18" t="s">
        <v>162</v>
      </c>
      <c r="AU165" s="18" t="s">
        <v>88</v>
      </c>
      <c r="AY165" s="18" t="s">
        <v>170</v>
      </c>
      <c r="BE165" s="113">
        <f t="shared" si="39"/>
        <v>0</v>
      </c>
      <c r="BF165" s="113">
        <f t="shared" si="40"/>
        <v>0</v>
      </c>
      <c r="BG165" s="113">
        <f t="shared" si="41"/>
        <v>0</v>
      </c>
      <c r="BH165" s="113">
        <f t="shared" si="42"/>
        <v>0</v>
      </c>
      <c r="BI165" s="113">
        <f t="shared" si="43"/>
        <v>0</v>
      </c>
      <c r="BJ165" s="18" t="s">
        <v>88</v>
      </c>
      <c r="BK165" s="155">
        <f t="shared" si="44"/>
        <v>0</v>
      </c>
      <c r="BL165" s="18" t="s">
        <v>175</v>
      </c>
      <c r="BM165" s="18" t="s">
        <v>487</v>
      </c>
    </row>
    <row r="166" spans="2:65" s="1" customFormat="1" ht="31.5" customHeight="1">
      <c r="B166" s="135"/>
      <c r="C166" s="174" t="s">
        <v>488</v>
      </c>
      <c r="D166" s="174" t="s">
        <v>162</v>
      </c>
      <c r="E166" s="175" t="s">
        <v>489</v>
      </c>
      <c r="F166" s="262" t="s">
        <v>490</v>
      </c>
      <c r="G166" s="262"/>
      <c r="H166" s="262"/>
      <c r="I166" s="262"/>
      <c r="J166" s="176" t="s">
        <v>184</v>
      </c>
      <c r="K166" s="159">
        <v>20.5</v>
      </c>
      <c r="L166" s="249">
        <v>0</v>
      </c>
      <c r="M166" s="249"/>
      <c r="N166" s="263">
        <f t="shared" si="35"/>
        <v>0</v>
      </c>
      <c r="O166" s="263"/>
      <c r="P166" s="263"/>
      <c r="Q166" s="263"/>
      <c r="R166" s="138"/>
      <c r="T166" s="160" t="s">
        <v>5</v>
      </c>
      <c r="U166" s="44" t="s">
        <v>39</v>
      </c>
      <c r="V166" s="36"/>
      <c r="W166" s="177">
        <f t="shared" si="36"/>
        <v>0</v>
      </c>
      <c r="X166" s="177">
        <v>0</v>
      </c>
      <c r="Y166" s="177">
        <f t="shared" si="37"/>
        <v>0</v>
      </c>
      <c r="Z166" s="177">
        <v>0</v>
      </c>
      <c r="AA166" s="178">
        <f t="shared" si="38"/>
        <v>0</v>
      </c>
      <c r="AR166" s="18" t="s">
        <v>175</v>
      </c>
      <c r="AT166" s="18" t="s">
        <v>162</v>
      </c>
      <c r="AU166" s="18" t="s">
        <v>88</v>
      </c>
      <c r="AY166" s="18" t="s">
        <v>170</v>
      </c>
      <c r="BE166" s="113">
        <f t="shared" si="39"/>
        <v>0</v>
      </c>
      <c r="BF166" s="113">
        <f t="shared" si="40"/>
        <v>0</v>
      </c>
      <c r="BG166" s="113">
        <f t="shared" si="41"/>
        <v>0</v>
      </c>
      <c r="BH166" s="113">
        <f t="shared" si="42"/>
        <v>0</v>
      </c>
      <c r="BI166" s="113">
        <f t="shared" si="43"/>
        <v>0</v>
      </c>
      <c r="BJ166" s="18" t="s">
        <v>88</v>
      </c>
      <c r="BK166" s="155">
        <f t="shared" si="44"/>
        <v>0</v>
      </c>
      <c r="BL166" s="18" t="s">
        <v>175</v>
      </c>
      <c r="BM166" s="18" t="s">
        <v>491</v>
      </c>
    </row>
    <row r="167" spans="2:65" s="1" customFormat="1" ht="31.5" customHeight="1">
      <c r="B167" s="135"/>
      <c r="C167" s="174" t="s">
        <v>492</v>
      </c>
      <c r="D167" s="174" t="s">
        <v>162</v>
      </c>
      <c r="E167" s="175" t="s">
        <v>493</v>
      </c>
      <c r="F167" s="262" t="s">
        <v>494</v>
      </c>
      <c r="G167" s="262"/>
      <c r="H167" s="262"/>
      <c r="I167" s="262"/>
      <c r="J167" s="176" t="s">
        <v>206</v>
      </c>
      <c r="K167" s="159">
        <v>0.46100000000000002</v>
      </c>
      <c r="L167" s="249">
        <v>0</v>
      </c>
      <c r="M167" s="249"/>
      <c r="N167" s="263">
        <f t="shared" si="35"/>
        <v>0</v>
      </c>
      <c r="O167" s="263"/>
      <c r="P167" s="263"/>
      <c r="Q167" s="263"/>
      <c r="R167" s="138"/>
      <c r="T167" s="160" t="s">
        <v>5</v>
      </c>
      <c r="U167" s="44" t="s">
        <v>39</v>
      </c>
      <c r="V167" s="36"/>
      <c r="W167" s="177">
        <f t="shared" si="36"/>
        <v>0</v>
      </c>
      <c r="X167" s="177">
        <v>1.0165999999999999</v>
      </c>
      <c r="Y167" s="177">
        <f t="shared" si="37"/>
        <v>0.46865259999999997</v>
      </c>
      <c r="Z167" s="177">
        <v>0</v>
      </c>
      <c r="AA167" s="178">
        <f t="shared" si="38"/>
        <v>0</v>
      </c>
      <c r="AR167" s="18" t="s">
        <v>175</v>
      </c>
      <c r="AT167" s="18" t="s">
        <v>162</v>
      </c>
      <c r="AU167" s="18" t="s">
        <v>88</v>
      </c>
      <c r="AY167" s="18" t="s">
        <v>170</v>
      </c>
      <c r="BE167" s="113">
        <f t="shared" si="39"/>
        <v>0</v>
      </c>
      <c r="BF167" s="113">
        <f t="shared" si="40"/>
        <v>0</v>
      </c>
      <c r="BG167" s="113">
        <f t="shared" si="41"/>
        <v>0</v>
      </c>
      <c r="BH167" s="113">
        <f t="shared" si="42"/>
        <v>0</v>
      </c>
      <c r="BI167" s="113">
        <f t="shared" si="43"/>
        <v>0</v>
      </c>
      <c r="BJ167" s="18" t="s">
        <v>88</v>
      </c>
      <c r="BK167" s="155">
        <f t="shared" si="44"/>
        <v>0</v>
      </c>
      <c r="BL167" s="18" t="s">
        <v>175</v>
      </c>
      <c r="BM167" s="18" t="s">
        <v>495</v>
      </c>
    </row>
    <row r="168" spans="2:65" s="10" customFormat="1" ht="29.85" customHeight="1">
      <c r="B168" s="164"/>
      <c r="C168" s="165"/>
      <c r="D168" s="173" t="s">
        <v>410</v>
      </c>
      <c r="E168" s="173"/>
      <c r="F168" s="173"/>
      <c r="G168" s="173"/>
      <c r="H168" s="173"/>
      <c r="I168" s="173"/>
      <c r="J168" s="173"/>
      <c r="K168" s="173"/>
      <c r="L168" s="173"/>
      <c r="M168" s="173"/>
      <c r="N168" s="267">
        <f>BK168</f>
        <v>0</v>
      </c>
      <c r="O168" s="268"/>
      <c r="P168" s="268"/>
      <c r="Q168" s="268"/>
      <c r="R168" s="166"/>
      <c r="T168" s="167"/>
      <c r="U168" s="165"/>
      <c r="V168" s="165"/>
      <c r="W168" s="168">
        <f>SUM(W169:W181)</f>
        <v>0</v>
      </c>
      <c r="X168" s="165"/>
      <c r="Y168" s="168">
        <f>SUM(Y169:Y181)</f>
        <v>74.038804040000016</v>
      </c>
      <c r="Z168" s="165"/>
      <c r="AA168" s="169">
        <f>SUM(AA169:AA181)</f>
        <v>0</v>
      </c>
      <c r="AR168" s="170" t="s">
        <v>77</v>
      </c>
      <c r="AT168" s="171" t="s">
        <v>71</v>
      </c>
      <c r="AU168" s="171" t="s">
        <v>77</v>
      </c>
      <c r="AY168" s="170" t="s">
        <v>170</v>
      </c>
      <c r="BK168" s="172">
        <f>SUM(BK169:BK181)</f>
        <v>0</v>
      </c>
    </row>
    <row r="169" spans="2:65" s="1" customFormat="1" ht="44.25" customHeight="1">
      <c r="B169" s="135"/>
      <c r="C169" s="174" t="s">
        <v>496</v>
      </c>
      <c r="D169" s="174" t="s">
        <v>162</v>
      </c>
      <c r="E169" s="175" t="s">
        <v>497</v>
      </c>
      <c r="F169" s="262" t="s">
        <v>498</v>
      </c>
      <c r="G169" s="262"/>
      <c r="H169" s="262"/>
      <c r="I169" s="262"/>
      <c r="J169" s="176" t="s">
        <v>184</v>
      </c>
      <c r="K169" s="159">
        <v>71.790000000000006</v>
      </c>
      <c r="L169" s="249">
        <v>0</v>
      </c>
      <c r="M169" s="249"/>
      <c r="N169" s="263">
        <f t="shared" ref="N169:N181" si="45">ROUND(L169*K169,3)</f>
        <v>0</v>
      </c>
      <c r="O169" s="263"/>
      <c r="P169" s="263"/>
      <c r="Q169" s="263"/>
      <c r="R169" s="138"/>
      <c r="T169" s="160" t="s">
        <v>5</v>
      </c>
      <c r="U169" s="44" t="s">
        <v>39</v>
      </c>
      <c r="V169" s="36"/>
      <c r="W169" s="177">
        <f t="shared" ref="W169:W181" si="46">V169*K169</f>
        <v>0</v>
      </c>
      <c r="X169" s="177">
        <v>1.2319999999999999E-2</v>
      </c>
      <c r="Y169" s="177">
        <f t="shared" ref="Y169:Y181" si="47">X169*K169</f>
        <v>0.88445280000000004</v>
      </c>
      <c r="Z169" s="177">
        <v>0</v>
      </c>
      <c r="AA169" s="178">
        <f t="shared" ref="AA169:AA181" si="48">Z169*K169</f>
        <v>0</v>
      </c>
      <c r="AR169" s="18" t="s">
        <v>175</v>
      </c>
      <c r="AT169" s="18" t="s">
        <v>162</v>
      </c>
      <c r="AU169" s="18" t="s">
        <v>88</v>
      </c>
      <c r="AY169" s="18" t="s">
        <v>170</v>
      </c>
      <c r="BE169" s="113">
        <f t="shared" ref="BE169:BE181" si="49">IF(U169="základná",N169,0)</f>
        <v>0</v>
      </c>
      <c r="BF169" s="113">
        <f t="shared" ref="BF169:BF181" si="50">IF(U169="znížená",N169,0)</f>
        <v>0</v>
      </c>
      <c r="BG169" s="113">
        <f t="shared" ref="BG169:BG181" si="51">IF(U169="zákl. prenesená",N169,0)</f>
        <v>0</v>
      </c>
      <c r="BH169" s="113">
        <f t="shared" ref="BH169:BH181" si="52">IF(U169="zníž. prenesená",N169,0)</f>
        <v>0</v>
      </c>
      <c r="BI169" s="113">
        <f t="shared" ref="BI169:BI181" si="53">IF(U169="nulová",N169,0)</f>
        <v>0</v>
      </c>
      <c r="BJ169" s="18" t="s">
        <v>88</v>
      </c>
      <c r="BK169" s="155">
        <f t="shared" ref="BK169:BK181" si="54">ROUND(L169*K169,3)</f>
        <v>0</v>
      </c>
      <c r="BL169" s="18" t="s">
        <v>175</v>
      </c>
      <c r="BM169" s="18" t="s">
        <v>499</v>
      </c>
    </row>
    <row r="170" spans="2:65" s="1" customFormat="1" ht="44.25" customHeight="1">
      <c r="B170" s="135"/>
      <c r="C170" s="174" t="s">
        <v>500</v>
      </c>
      <c r="D170" s="174" t="s">
        <v>162</v>
      </c>
      <c r="E170" s="175" t="s">
        <v>501</v>
      </c>
      <c r="F170" s="262" t="s">
        <v>502</v>
      </c>
      <c r="G170" s="262"/>
      <c r="H170" s="262"/>
      <c r="I170" s="262"/>
      <c r="J170" s="176" t="s">
        <v>184</v>
      </c>
      <c r="K170" s="159">
        <v>25.32</v>
      </c>
      <c r="L170" s="249">
        <v>0</v>
      </c>
      <c r="M170" s="249"/>
      <c r="N170" s="263">
        <f t="shared" si="45"/>
        <v>0</v>
      </c>
      <c r="O170" s="263"/>
      <c r="P170" s="263"/>
      <c r="Q170" s="263"/>
      <c r="R170" s="138"/>
      <c r="T170" s="160" t="s">
        <v>5</v>
      </c>
      <c r="U170" s="44" t="s">
        <v>39</v>
      </c>
      <c r="V170" s="36"/>
      <c r="W170" s="177">
        <f t="shared" si="46"/>
        <v>0</v>
      </c>
      <c r="X170" s="177">
        <v>6.1799999999999997E-3</v>
      </c>
      <c r="Y170" s="177">
        <f t="shared" si="47"/>
        <v>0.15647759999999999</v>
      </c>
      <c r="Z170" s="177">
        <v>0</v>
      </c>
      <c r="AA170" s="178">
        <f t="shared" si="48"/>
        <v>0</v>
      </c>
      <c r="AR170" s="18" t="s">
        <v>175</v>
      </c>
      <c r="AT170" s="18" t="s">
        <v>162</v>
      </c>
      <c r="AU170" s="18" t="s">
        <v>88</v>
      </c>
      <c r="AY170" s="18" t="s">
        <v>170</v>
      </c>
      <c r="BE170" s="113">
        <f t="shared" si="49"/>
        <v>0</v>
      </c>
      <c r="BF170" s="113">
        <f t="shared" si="50"/>
        <v>0</v>
      </c>
      <c r="BG170" s="113">
        <f t="shared" si="51"/>
        <v>0</v>
      </c>
      <c r="BH170" s="113">
        <f t="shared" si="52"/>
        <v>0</v>
      </c>
      <c r="BI170" s="113">
        <f t="shared" si="53"/>
        <v>0</v>
      </c>
      <c r="BJ170" s="18" t="s">
        <v>88</v>
      </c>
      <c r="BK170" s="155">
        <f t="shared" si="54"/>
        <v>0</v>
      </c>
      <c r="BL170" s="18" t="s">
        <v>175</v>
      </c>
      <c r="BM170" s="18" t="s">
        <v>503</v>
      </c>
    </row>
    <row r="171" spans="2:65" s="1" customFormat="1" ht="44.25" customHeight="1">
      <c r="B171" s="135"/>
      <c r="C171" s="174" t="s">
        <v>504</v>
      </c>
      <c r="D171" s="174" t="s">
        <v>162</v>
      </c>
      <c r="E171" s="175" t="s">
        <v>505</v>
      </c>
      <c r="F171" s="262" t="s">
        <v>506</v>
      </c>
      <c r="G171" s="262"/>
      <c r="H171" s="262"/>
      <c r="I171" s="262"/>
      <c r="J171" s="176" t="s">
        <v>184</v>
      </c>
      <c r="K171" s="159">
        <v>228.15</v>
      </c>
      <c r="L171" s="249">
        <v>0</v>
      </c>
      <c r="M171" s="249"/>
      <c r="N171" s="263">
        <f t="shared" si="45"/>
        <v>0</v>
      </c>
      <c r="O171" s="263"/>
      <c r="P171" s="263"/>
      <c r="Q171" s="263"/>
      <c r="R171" s="138"/>
      <c r="T171" s="160" t="s">
        <v>5</v>
      </c>
      <c r="U171" s="44" t="s">
        <v>39</v>
      </c>
      <c r="V171" s="36"/>
      <c r="W171" s="177">
        <f t="shared" si="46"/>
        <v>0</v>
      </c>
      <c r="X171" s="177">
        <v>1.47E-2</v>
      </c>
      <c r="Y171" s="177">
        <f t="shared" si="47"/>
        <v>3.3538049999999999</v>
      </c>
      <c r="Z171" s="177">
        <v>0</v>
      </c>
      <c r="AA171" s="178">
        <f t="shared" si="48"/>
        <v>0</v>
      </c>
      <c r="AR171" s="18" t="s">
        <v>175</v>
      </c>
      <c r="AT171" s="18" t="s">
        <v>162</v>
      </c>
      <c r="AU171" s="18" t="s">
        <v>88</v>
      </c>
      <c r="AY171" s="18" t="s">
        <v>170</v>
      </c>
      <c r="BE171" s="113">
        <f t="shared" si="49"/>
        <v>0</v>
      </c>
      <c r="BF171" s="113">
        <f t="shared" si="50"/>
        <v>0</v>
      </c>
      <c r="BG171" s="113">
        <f t="shared" si="51"/>
        <v>0</v>
      </c>
      <c r="BH171" s="113">
        <f t="shared" si="52"/>
        <v>0</v>
      </c>
      <c r="BI171" s="113">
        <f t="shared" si="53"/>
        <v>0</v>
      </c>
      <c r="BJ171" s="18" t="s">
        <v>88</v>
      </c>
      <c r="BK171" s="155">
        <f t="shared" si="54"/>
        <v>0</v>
      </c>
      <c r="BL171" s="18" t="s">
        <v>175</v>
      </c>
      <c r="BM171" s="18" t="s">
        <v>507</v>
      </c>
    </row>
    <row r="172" spans="2:65" s="1" customFormat="1" ht="31.5" customHeight="1">
      <c r="B172" s="135"/>
      <c r="C172" s="174" t="s">
        <v>508</v>
      </c>
      <c r="D172" s="174" t="s">
        <v>162</v>
      </c>
      <c r="E172" s="175" t="s">
        <v>509</v>
      </c>
      <c r="F172" s="262" t="s">
        <v>510</v>
      </c>
      <c r="G172" s="262"/>
      <c r="H172" s="262"/>
      <c r="I172" s="262"/>
      <c r="J172" s="176" t="s">
        <v>184</v>
      </c>
      <c r="K172" s="159">
        <v>144.25200000000001</v>
      </c>
      <c r="L172" s="249">
        <v>0</v>
      </c>
      <c r="M172" s="249"/>
      <c r="N172" s="263">
        <f t="shared" si="45"/>
        <v>0</v>
      </c>
      <c r="O172" s="263"/>
      <c r="P172" s="263"/>
      <c r="Q172" s="263"/>
      <c r="R172" s="138"/>
      <c r="T172" s="160" t="s">
        <v>5</v>
      </c>
      <c r="U172" s="44" t="s">
        <v>39</v>
      </c>
      <c r="V172" s="36"/>
      <c r="W172" s="177">
        <f t="shared" si="46"/>
        <v>0</v>
      </c>
      <c r="X172" s="177">
        <v>3.2000000000000002E-3</v>
      </c>
      <c r="Y172" s="177">
        <f t="shared" si="47"/>
        <v>0.46160640000000003</v>
      </c>
      <c r="Z172" s="177">
        <v>0</v>
      </c>
      <c r="AA172" s="178">
        <f t="shared" si="48"/>
        <v>0</v>
      </c>
      <c r="AR172" s="18" t="s">
        <v>175</v>
      </c>
      <c r="AT172" s="18" t="s">
        <v>162</v>
      </c>
      <c r="AU172" s="18" t="s">
        <v>88</v>
      </c>
      <c r="AY172" s="18" t="s">
        <v>170</v>
      </c>
      <c r="BE172" s="113">
        <f t="shared" si="49"/>
        <v>0</v>
      </c>
      <c r="BF172" s="113">
        <f t="shared" si="50"/>
        <v>0</v>
      </c>
      <c r="BG172" s="113">
        <f t="shared" si="51"/>
        <v>0</v>
      </c>
      <c r="BH172" s="113">
        <f t="shared" si="52"/>
        <v>0</v>
      </c>
      <c r="BI172" s="113">
        <f t="shared" si="53"/>
        <v>0</v>
      </c>
      <c r="BJ172" s="18" t="s">
        <v>88</v>
      </c>
      <c r="BK172" s="155">
        <f t="shared" si="54"/>
        <v>0</v>
      </c>
      <c r="BL172" s="18" t="s">
        <v>175</v>
      </c>
      <c r="BM172" s="18" t="s">
        <v>511</v>
      </c>
    </row>
    <row r="173" spans="2:65" s="1" customFormat="1" ht="31.5" customHeight="1">
      <c r="B173" s="135"/>
      <c r="C173" s="174" t="s">
        <v>385</v>
      </c>
      <c r="D173" s="174" t="s">
        <v>162</v>
      </c>
      <c r="E173" s="175" t="s">
        <v>512</v>
      </c>
      <c r="F173" s="262" t="s">
        <v>513</v>
      </c>
      <c r="G173" s="262"/>
      <c r="H173" s="262"/>
      <c r="I173" s="262"/>
      <c r="J173" s="176" t="s">
        <v>184</v>
      </c>
      <c r="K173" s="159">
        <v>144.25200000000001</v>
      </c>
      <c r="L173" s="249">
        <v>0</v>
      </c>
      <c r="M173" s="249"/>
      <c r="N173" s="263">
        <f t="shared" si="45"/>
        <v>0</v>
      </c>
      <c r="O173" s="263"/>
      <c r="P173" s="263"/>
      <c r="Q173" s="263"/>
      <c r="R173" s="138"/>
      <c r="T173" s="160" t="s">
        <v>5</v>
      </c>
      <c r="U173" s="44" t="s">
        <v>39</v>
      </c>
      <c r="V173" s="36"/>
      <c r="W173" s="177">
        <f t="shared" si="46"/>
        <v>0</v>
      </c>
      <c r="X173" s="177">
        <v>1.4970000000000001E-2</v>
      </c>
      <c r="Y173" s="177">
        <f t="shared" si="47"/>
        <v>2.1594524400000004</v>
      </c>
      <c r="Z173" s="177">
        <v>0</v>
      </c>
      <c r="AA173" s="178">
        <f t="shared" si="48"/>
        <v>0</v>
      </c>
      <c r="AR173" s="18" t="s">
        <v>175</v>
      </c>
      <c r="AT173" s="18" t="s">
        <v>162</v>
      </c>
      <c r="AU173" s="18" t="s">
        <v>88</v>
      </c>
      <c r="AY173" s="18" t="s">
        <v>170</v>
      </c>
      <c r="BE173" s="113">
        <f t="shared" si="49"/>
        <v>0</v>
      </c>
      <c r="BF173" s="113">
        <f t="shared" si="50"/>
        <v>0</v>
      </c>
      <c r="BG173" s="113">
        <f t="shared" si="51"/>
        <v>0</v>
      </c>
      <c r="BH173" s="113">
        <f t="shared" si="52"/>
        <v>0</v>
      </c>
      <c r="BI173" s="113">
        <f t="shared" si="53"/>
        <v>0</v>
      </c>
      <c r="BJ173" s="18" t="s">
        <v>88</v>
      </c>
      <c r="BK173" s="155">
        <f t="shared" si="54"/>
        <v>0</v>
      </c>
      <c r="BL173" s="18" t="s">
        <v>175</v>
      </c>
      <c r="BM173" s="18" t="s">
        <v>514</v>
      </c>
    </row>
    <row r="174" spans="2:65" s="1" customFormat="1" ht="44.25" customHeight="1">
      <c r="B174" s="135"/>
      <c r="C174" s="174" t="s">
        <v>515</v>
      </c>
      <c r="D174" s="174" t="s">
        <v>162</v>
      </c>
      <c r="E174" s="175" t="s">
        <v>516</v>
      </c>
      <c r="F174" s="262" t="s">
        <v>517</v>
      </c>
      <c r="G174" s="262"/>
      <c r="H174" s="262"/>
      <c r="I174" s="262"/>
      <c r="J174" s="176" t="s">
        <v>184</v>
      </c>
      <c r="K174" s="159">
        <v>50.64</v>
      </c>
      <c r="L174" s="249">
        <v>0</v>
      </c>
      <c r="M174" s="249"/>
      <c r="N174" s="263">
        <f t="shared" si="45"/>
        <v>0</v>
      </c>
      <c r="O174" s="263"/>
      <c r="P174" s="263"/>
      <c r="Q174" s="263"/>
      <c r="R174" s="138"/>
      <c r="T174" s="160" t="s">
        <v>5</v>
      </c>
      <c r="U174" s="44" t="s">
        <v>39</v>
      </c>
      <c r="V174" s="36"/>
      <c r="W174" s="177">
        <f t="shared" si="46"/>
        <v>0</v>
      </c>
      <c r="X174" s="177">
        <v>1.5779999999999999E-2</v>
      </c>
      <c r="Y174" s="177">
        <f t="shared" si="47"/>
        <v>0.7990991999999999</v>
      </c>
      <c r="Z174" s="177">
        <v>0</v>
      </c>
      <c r="AA174" s="178">
        <f t="shared" si="48"/>
        <v>0</v>
      </c>
      <c r="AR174" s="18" t="s">
        <v>175</v>
      </c>
      <c r="AT174" s="18" t="s">
        <v>162</v>
      </c>
      <c r="AU174" s="18" t="s">
        <v>88</v>
      </c>
      <c r="AY174" s="18" t="s">
        <v>170</v>
      </c>
      <c r="BE174" s="113">
        <f t="shared" si="49"/>
        <v>0</v>
      </c>
      <c r="BF174" s="113">
        <f t="shared" si="50"/>
        <v>0</v>
      </c>
      <c r="BG174" s="113">
        <f t="shared" si="51"/>
        <v>0</v>
      </c>
      <c r="BH174" s="113">
        <f t="shared" si="52"/>
        <v>0</v>
      </c>
      <c r="BI174" s="113">
        <f t="shared" si="53"/>
        <v>0</v>
      </c>
      <c r="BJ174" s="18" t="s">
        <v>88</v>
      </c>
      <c r="BK174" s="155">
        <f t="shared" si="54"/>
        <v>0</v>
      </c>
      <c r="BL174" s="18" t="s">
        <v>175</v>
      </c>
      <c r="BM174" s="18" t="s">
        <v>518</v>
      </c>
    </row>
    <row r="175" spans="2:65" s="1" customFormat="1" ht="31.5" customHeight="1">
      <c r="B175" s="135"/>
      <c r="C175" s="174" t="s">
        <v>519</v>
      </c>
      <c r="D175" s="174" t="s">
        <v>162</v>
      </c>
      <c r="E175" s="175" t="s">
        <v>520</v>
      </c>
      <c r="F175" s="262" t="s">
        <v>521</v>
      </c>
      <c r="G175" s="262"/>
      <c r="H175" s="262"/>
      <c r="I175" s="262"/>
      <c r="J175" s="176" t="s">
        <v>189</v>
      </c>
      <c r="K175" s="159">
        <v>74.2</v>
      </c>
      <c r="L175" s="249">
        <v>0</v>
      </c>
      <c r="M175" s="249"/>
      <c r="N175" s="263">
        <f t="shared" si="45"/>
        <v>0</v>
      </c>
      <c r="O175" s="263"/>
      <c r="P175" s="263"/>
      <c r="Q175" s="263"/>
      <c r="R175" s="138"/>
      <c r="T175" s="160" t="s">
        <v>5</v>
      </c>
      <c r="U175" s="44" t="s">
        <v>39</v>
      </c>
      <c r="V175" s="36"/>
      <c r="W175" s="177">
        <f t="shared" si="46"/>
        <v>0</v>
      </c>
      <c r="X175" s="177">
        <v>0.78996999999999995</v>
      </c>
      <c r="Y175" s="177">
        <f t="shared" si="47"/>
        <v>58.615774000000002</v>
      </c>
      <c r="Z175" s="177">
        <v>0</v>
      </c>
      <c r="AA175" s="178">
        <f t="shared" si="48"/>
        <v>0</v>
      </c>
      <c r="AR175" s="18" t="s">
        <v>175</v>
      </c>
      <c r="AT175" s="18" t="s">
        <v>162</v>
      </c>
      <c r="AU175" s="18" t="s">
        <v>88</v>
      </c>
      <c r="AY175" s="18" t="s">
        <v>170</v>
      </c>
      <c r="BE175" s="113">
        <f t="shared" si="49"/>
        <v>0</v>
      </c>
      <c r="BF175" s="113">
        <f t="shared" si="50"/>
        <v>0</v>
      </c>
      <c r="BG175" s="113">
        <f t="shared" si="51"/>
        <v>0</v>
      </c>
      <c r="BH175" s="113">
        <f t="shared" si="52"/>
        <v>0</v>
      </c>
      <c r="BI175" s="113">
        <f t="shared" si="53"/>
        <v>0</v>
      </c>
      <c r="BJ175" s="18" t="s">
        <v>88</v>
      </c>
      <c r="BK175" s="155">
        <f t="shared" si="54"/>
        <v>0</v>
      </c>
      <c r="BL175" s="18" t="s">
        <v>175</v>
      </c>
      <c r="BM175" s="18" t="s">
        <v>522</v>
      </c>
    </row>
    <row r="176" spans="2:65" s="1" customFormat="1" ht="44.25" customHeight="1">
      <c r="B176" s="135"/>
      <c r="C176" s="174" t="s">
        <v>523</v>
      </c>
      <c r="D176" s="174" t="s">
        <v>162</v>
      </c>
      <c r="E176" s="175" t="s">
        <v>524</v>
      </c>
      <c r="F176" s="262" t="s">
        <v>525</v>
      </c>
      <c r="G176" s="262"/>
      <c r="H176" s="262"/>
      <c r="I176" s="262"/>
      <c r="J176" s="176" t="s">
        <v>184</v>
      </c>
      <c r="K176" s="159">
        <v>72.72</v>
      </c>
      <c r="L176" s="249">
        <v>0</v>
      </c>
      <c r="M176" s="249"/>
      <c r="N176" s="263">
        <f t="shared" si="45"/>
        <v>0</v>
      </c>
      <c r="O176" s="263"/>
      <c r="P176" s="263"/>
      <c r="Q176" s="263"/>
      <c r="R176" s="138"/>
      <c r="T176" s="160" t="s">
        <v>5</v>
      </c>
      <c r="U176" s="44" t="s">
        <v>39</v>
      </c>
      <c r="V176" s="36"/>
      <c r="W176" s="177">
        <f t="shared" si="46"/>
        <v>0</v>
      </c>
      <c r="X176" s="177">
        <v>4.9399999999999999E-3</v>
      </c>
      <c r="Y176" s="177">
        <f t="shared" si="47"/>
        <v>0.35923679999999997</v>
      </c>
      <c r="Z176" s="177">
        <v>0</v>
      </c>
      <c r="AA176" s="178">
        <f t="shared" si="48"/>
        <v>0</v>
      </c>
      <c r="AR176" s="18" t="s">
        <v>175</v>
      </c>
      <c r="AT176" s="18" t="s">
        <v>162</v>
      </c>
      <c r="AU176" s="18" t="s">
        <v>88</v>
      </c>
      <c r="AY176" s="18" t="s">
        <v>170</v>
      </c>
      <c r="BE176" s="113">
        <f t="shared" si="49"/>
        <v>0</v>
      </c>
      <c r="BF176" s="113">
        <f t="shared" si="50"/>
        <v>0</v>
      </c>
      <c r="BG176" s="113">
        <f t="shared" si="51"/>
        <v>0</v>
      </c>
      <c r="BH176" s="113">
        <f t="shared" si="52"/>
        <v>0</v>
      </c>
      <c r="BI176" s="113">
        <f t="shared" si="53"/>
        <v>0</v>
      </c>
      <c r="BJ176" s="18" t="s">
        <v>88</v>
      </c>
      <c r="BK176" s="155">
        <f t="shared" si="54"/>
        <v>0</v>
      </c>
      <c r="BL176" s="18" t="s">
        <v>175</v>
      </c>
      <c r="BM176" s="18" t="s">
        <v>526</v>
      </c>
    </row>
    <row r="177" spans="2:65" s="1" customFormat="1" ht="31.5" customHeight="1">
      <c r="B177" s="135"/>
      <c r="C177" s="174" t="s">
        <v>171</v>
      </c>
      <c r="D177" s="174" t="s">
        <v>162</v>
      </c>
      <c r="E177" s="175" t="s">
        <v>527</v>
      </c>
      <c r="F177" s="262" t="s">
        <v>528</v>
      </c>
      <c r="G177" s="262"/>
      <c r="H177" s="262"/>
      <c r="I177" s="262"/>
      <c r="J177" s="176" t="s">
        <v>184</v>
      </c>
      <c r="K177" s="159">
        <v>72.72</v>
      </c>
      <c r="L177" s="249">
        <v>0</v>
      </c>
      <c r="M177" s="249"/>
      <c r="N177" s="263">
        <f t="shared" si="45"/>
        <v>0</v>
      </c>
      <c r="O177" s="263"/>
      <c r="P177" s="263"/>
      <c r="Q177" s="263"/>
      <c r="R177" s="138"/>
      <c r="T177" s="160" t="s">
        <v>5</v>
      </c>
      <c r="U177" s="44" t="s">
        <v>39</v>
      </c>
      <c r="V177" s="36"/>
      <c r="W177" s="177">
        <f t="shared" si="46"/>
        <v>0</v>
      </c>
      <c r="X177" s="177">
        <v>0</v>
      </c>
      <c r="Y177" s="177">
        <f t="shared" si="47"/>
        <v>0</v>
      </c>
      <c r="Z177" s="177">
        <v>0</v>
      </c>
      <c r="AA177" s="178">
        <f t="shared" si="48"/>
        <v>0</v>
      </c>
      <c r="AR177" s="18" t="s">
        <v>175</v>
      </c>
      <c r="AT177" s="18" t="s">
        <v>162</v>
      </c>
      <c r="AU177" s="18" t="s">
        <v>88</v>
      </c>
      <c r="AY177" s="18" t="s">
        <v>170</v>
      </c>
      <c r="BE177" s="113">
        <f t="shared" si="49"/>
        <v>0</v>
      </c>
      <c r="BF177" s="113">
        <f t="shared" si="50"/>
        <v>0</v>
      </c>
      <c r="BG177" s="113">
        <f t="shared" si="51"/>
        <v>0</v>
      </c>
      <c r="BH177" s="113">
        <f t="shared" si="52"/>
        <v>0</v>
      </c>
      <c r="BI177" s="113">
        <f t="shared" si="53"/>
        <v>0</v>
      </c>
      <c r="BJ177" s="18" t="s">
        <v>88</v>
      </c>
      <c r="BK177" s="155">
        <f t="shared" si="54"/>
        <v>0</v>
      </c>
      <c r="BL177" s="18" t="s">
        <v>175</v>
      </c>
      <c r="BM177" s="18" t="s">
        <v>529</v>
      </c>
    </row>
    <row r="178" spans="2:65" s="1" customFormat="1" ht="22.5" customHeight="1">
      <c r="B178" s="135"/>
      <c r="C178" s="179" t="s">
        <v>186</v>
      </c>
      <c r="D178" s="179" t="s">
        <v>280</v>
      </c>
      <c r="E178" s="180" t="s">
        <v>530</v>
      </c>
      <c r="F178" s="273" t="s">
        <v>531</v>
      </c>
      <c r="G178" s="273"/>
      <c r="H178" s="273"/>
      <c r="I178" s="273"/>
      <c r="J178" s="181" t="s">
        <v>184</v>
      </c>
      <c r="K178" s="182">
        <v>83.628</v>
      </c>
      <c r="L178" s="274">
        <v>0</v>
      </c>
      <c r="M178" s="274"/>
      <c r="N178" s="275">
        <f t="shared" si="45"/>
        <v>0</v>
      </c>
      <c r="O178" s="263"/>
      <c r="P178" s="263"/>
      <c r="Q178" s="263"/>
      <c r="R178" s="138"/>
      <c r="T178" s="160" t="s">
        <v>5</v>
      </c>
      <c r="U178" s="44" t="s">
        <v>39</v>
      </c>
      <c r="V178" s="36"/>
      <c r="W178" s="177">
        <f t="shared" si="46"/>
        <v>0</v>
      </c>
      <c r="X178" s="177">
        <v>1E-4</v>
      </c>
      <c r="Y178" s="177">
        <f t="shared" si="47"/>
        <v>8.3628000000000001E-3</v>
      </c>
      <c r="Z178" s="177">
        <v>0</v>
      </c>
      <c r="AA178" s="178">
        <f t="shared" si="48"/>
        <v>0</v>
      </c>
      <c r="AR178" s="18" t="s">
        <v>230</v>
      </c>
      <c r="AT178" s="18" t="s">
        <v>280</v>
      </c>
      <c r="AU178" s="18" t="s">
        <v>88</v>
      </c>
      <c r="AY178" s="18" t="s">
        <v>170</v>
      </c>
      <c r="BE178" s="113">
        <f t="shared" si="49"/>
        <v>0</v>
      </c>
      <c r="BF178" s="113">
        <f t="shared" si="50"/>
        <v>0</v>
      </c>
      <c r="BG178" s="113">
        <f t="shared" si="51"/>
        <v>0</v>
      </c>
      <c r="BH178" s="113">
        <f t="shared" si="52"/>
        <v>0</v>
      </c>
      <c r="BI178" s="113">
        <f t="shared" si="53"/>
        <v>0</v>
      </c>
      <c r="BJ178" s="18" t="s">
        <v>88</v>
      </c>
      <c r="BK178" s="155">
        <f t="shared" si="54"/>
        <v>0</v>
      </c>
      <c r="BL178" s="18" t="s">
        <v>175</v>
      </c>
      <c r="BM178" s="18" t="s">
        <v>532</v>
      </c>
    </row>
    <row r="179" spans="2:65" s="1" customFormat="1" ht="22.5" customHeight="1">
      <c r="B179" s="135"/>
      <c r="C179" s="174" t="s">
        <v>533</v>
      </c>
      <c r="D179" s="174" t="s">
        <v>162</v>
      </c>
      <c r="E179" s="175" t="s">
        <v>534</v>
      </c>
      <c r="F179" s="262" t="s">
        <v>535</v>
      </c>
      <c r="G179" s="262"/>
      <c r="H179" s="262"/>
      <c r="I179" s="262"/>
      <c r="J179" s="176" t="s">
        <v>184</v>
      </c>
      <c r="K179" s="159">
        <v>74.2</v>
      </c>
      <c r="L179" s="249">
        <v>0</v>
      </c>
      <c r="M179" s="249"/>
      <c r="N179" s="263">
        <f t="shared" si="45"/>
        <v>0</v>
      </c>
      <c r="O179" s="263"/>
      <c r="P179" s="263"/>
      <c r="Q179" s="263"/>
      <c r="R179" s="138"/>
      <c r="T179" s="160" t="s">
        <v>5</v>
      </c>
      <c r="U179" s="44" t="s">
        <v>39</v>
      </c>
      <c r="V179" s="36"/>
      <c r="W179" s="177">
        <f t="shared" si="46"/>
        <v>0</v>
      </c>
      <c r="X179" s="177">
        <v>0</v>
      </c>
      <c r="Y179" s="177">
        <f t="shared" si="47"/>
        <v>0</v>
      </c>
      <c r="Z179" s="177">
        <v>0</v>
      </c>
      <c r="AA179" s="178">
        <f t="shared" si="48"/>
        <v>0</v>
      </c>
      <c r="AR179" s="18" t="s">
        <v>175</v>
      </c>
      <c r="AT179" s="18" t="s">
        <v>162</v>
      </c>
      <c r="AU179" s="18" t="s">
        <v>88</v>
      </c>
      <c r="AY179" s="18" t="s">
        <v>170</v>
      </c>
      <c r="BE179" s="113">
        <f t="shared" si="49"/>
        <v>0</v>
      </c>
      <c r="BF179" s="113">
        <f t="shared" si="50"/>
        <v>0</v>
      </c>
      <c r="BG179" s="113">
        <f t="shared" si="51"/>
        <v>0</v>
      </c>
      <c r="BH179" s="113">
        <f t="shared" si="52"/>
        <v>0</v>
      </c>
      <c r="BI179" s="113">
        <f t="shared" si="53"/>
        <v>0</v>
      </c>
      <c r="BJ179" s="18" t="s">
        <v>88</v>
      </c>
      <c r="BK179" s="155">
        <f t="shared" si="54"/>
        <v>0</v>
      </c>
      <c r="BL179" s="18" t="s">
        <v>175</v>
      </c>
      <c r="BM179" s="18" t="s">
        <v>536</v>
      </c>
    </row>
    <row r="180" spans="2:65" s="1" customFormat="1" ht="22.5" customHeight="1">
      <c r="B180" s="135"/>
      <c r="C180" s="179" t="s">
        <v>537</v>
      </c>
      <c r="D180" s="179" t="s">
        <v>280</v>
      </c>
      <c r="E180" s="180" t="s">
        <v>530</v>
      </c>
      <c r="F180" s="273" t="s">
        <v>531</v>
      </c>
      <c r="G180" s="273"/>
      <c r="H180" s="273"/>
      <c r="I180" s="273"/>
      <c r="J180" s="181" t="s">
        <v>184</v>
      </c>
      <c r="K180" s="182">
        <v>85.33</v>
      </c>
      <c r="L180" s="274">
        <v>0</v>
      </c>
      <c r="M180" s="274"/>
      <c r="N180" s="275">
        <f t="shared" si="45"/>
        <v>0</v>
      </c>
      <c r="O180" s="263"/>
      <c r="P180" s="263"/>
      <c r="Q180" s="263"/>
      <c r="R180" s="138"/>
      <c r="T180" s="160" t="s">
        <v>5</v>
      </c>
      <c r="U180" s="44" t="s">
        <v>39</v>
      </c>
      <c r="V180" s="36"/>
      <c r="W180" s="177">
        <f t="shared" si="46"/>
        <v>0</v>
      </c>
      <c r="X180" s="177">
        <v>1E-4</v>
      </c>
      <c r="Y180" s="177">
        <f t="shared" si="47"/>
        <v>8.5330000000000007E-3</v>
      </c>
      <c r="Z180" s="177">
        <v>0</v>
      </c>
      <c r="AA180" s="178">
        <f t="shared" si="48"/>
        <v>0</v>
      </c>
      <c r="AR180" s="18" t="s">
        <v>230</v>
      </c>
      <c r="AT180" s="18" t="s">
        <v>280</v>
      </c>
      <c r="AU180" s="18" t="s">
        <v>88</v>
      </c>
      <c r="AY180" s="18" t="s">
        <v>170</v>
      </c>
      <c r="BE180" s="113">
        <f t="shared" si="49"/>
        <v>0</v>
      </c>
      <c r="BF180" s="113">
        <f t="shared" si="50"/>
        <v>0</v>
      </c>
      <c r="BG180" s="113">
        <f t="shared" si="51"/>
        <v>0</v>
      </c>
      <c r="BH180" s="113">
        <f t="shared" si="52"/>
        <v>0</v>
      </c>
      <c r="BI180" s="113">
        <f t="shared" si="53"/>
        <v>0</v>
      </c>
      <c r="BJ180" s="18" t="s">
        <v>88</v>
      </c>
      <c r="BK180" s="155">
        <f t="shared" si="54"/>
        <v>0</v>
      </c>
      <c r="BL180" s="18" t="s">
        <v>175</v>
      </c>
      <c r="BM180" s="18" t="s">
        <v>538</v>
      </c>
    </row>
    <row r="181" spans="2:65" s="1" customFormat="1" ht="31.5" customHeight="1">
      <c r="B181" s="135"/>
      <c r="C181" s="174" t="s">
        <v>539</v>
      </c>
      <c r="D181" s="174" t="s">
        <v>162</v>
      </c>
      <c r="E181" s="175" t="s">
        <v>540</v>
      </c>
      <c r="F181" s="262" t="s">
        <v>541</v>
      </c>
      <c r="G181" s="262"/>
      <c r="H181" s="262"/>
      <c r="I181" s="262"/>
      <c r="J181" s="176" t="s">
        <v>184</v>
      </c>
      <c r="K181" s="159">
        <v>72.72</v>
      </c>
      <c r="L181" s="249">
        <v>0</v>
      </c>
      <c r="M181" s="249"/>
      <c r="N181" s="263">
        <f t="shared" si="45"/>
        <v>0</v>
      </c>
      <c r="O181" s="263"/>
      <c r="P181" s="263"/>
      <c r="Q181" s="263"/>
      <c r="R181" s="138"/>
      <c r="T181" s="160" t="s">
        <v>5</v>
      </c>
      <c r="U181" s="44" t="s">
        <v>39</v>
      </c>
      <c r="V181" s="36"/>
      <c r="W181" s="177">
        <f t="shared" si="46"/>
        <v>0</v>
      </c>
      <c r="X181" s="177">
        <v>9.9449999999999997E-2</v>
      </c>
      <c r="Y181" s="177">
        <f t="shared" si="47"/>
        <v>7.2320039999999999</v>
      </c>
      <c r="Z181" s="177">
        <v>0</v>
      </c>
      <c r="AA181" s="178">
        <f t="shared" si="48"/>
        <v>0</v>
      </c>
      <c r="AR181" s="18" t="s">
        <v>175</v>
      </c>
      <c r="AT181" s="18" t="s">
        <v>162</v>
      </c>
      <c r="AU181" s="18" t="s">
        <v>88</v>
      </c>
      <c r="AY181" s="18" t="s">
        <v>170</v>
      </c>
      <c r="BE181" s="113">
        <f t="shared" si="49"/>
        <v>0</v>
      </c>
      <c r="BF181" s="113">
        <f t="shared" si="50"/>
        <v>0</v>
      </c>
      <c r="BG181" s="113">
        <f t="shared" si="51"/>
        <v>0</v>
      </c>
      <c r="BH181" s="113">
        <f t="shared" si="52"/>
        <v>0</v>
      </c>
      <c r="BI181" s="113">
        <f t="shared" si="53"/>
        <v>0</v>
      </c>
      <c r="BJ181" s="18" t="s">
        <v>88</v>
      </c>
      <c r="BK181" s="155">
        <f t="shared" si="54"/>
        <v>0</v>
      </c>
      <c r="BL181" s="18" t="s">
        <v>175</v>
      </c>
      <c r="BM181" s="18" t="s">
        <v>542</v>
      </c>
    </row>
    <row r="182" spans="2:65" s="10" customFormat="1" ht="29.85" customHeight="1">
      <c r="B182" s="164"/>
      <c r="C182" s="165"/>
      <c r="D182" s="173" t="s">
        <v>167</v>
      </c>
      <c r="E182" s="173"/>
      <c r="F182" s="173"/>
      <c r="G182" s="173"/>
      <c r="H182" s="173"/>
      <c r="I182" s="173"/>
      <c r="J182" s="173"/>
      <c r="K182" s="173"/>
      <c r="L182" s="173"/>
      <c r="M182" s="173"/>
      <c r="N182" s="267">
        <f>BK182</f>
        <v>0</v>
      </c>
      <c r="O182" s="268"/>
      <c r="P182" s="268"/>
      <c r="Q182" s="268"/>
      <c r="R182" s="166"/>
      <c r="T182" s="167"/>
      <c r="U182" s="165"/>
      <c r="V182" s="165"/>
      <c r="W182" s="168">
        <f>SUM(W183:W185)</f>
        <v>0</v>
      </c>
      <c r="X182" s="165"/>
      <c r="Y182" s="168">
        <f>SUM(Y183:Y185)</f>
        <v>8.9001488000000002</v>
      </c>
      <c r="Z182" s="165"/>
      <c r="AA182" s="169">
        <f>SUM(AA183:AA185)</f>
        <v>0</v>
      </c>
      <c r="AR182" s="170" t="s">
        <v>77</v>
      </c>
      <c r="AT182" s="171" t="s">
        <v>71</v>
      </c>
      <c r="AU182" s="171" t="s">
        <v>77</v>
      </c>
      <c r="AY182" s="170" t="s">
        <v>170</v>
      </c>
      <c r="BK182" s="172">
        <f>SUM(BK183:BK185)</f>
        <v>0</v>
      </c>
    </row>
    <row r="183" spans="2:65" s="1" customFormat="1" ht="44.25" customHeight="1">
      <c r="B183" s="135"/>
      <c r="C183" s="174" t="s">
        <v>543</v>
      </c>
      <c r="D183" s="174" t="s">
        <v>162</v>
      </c>
      <c r="E183" s="175" t="s">
        <v>544</v>
      </c>
      <c r="F183" s="262" t="s">
        <v>545</v>
      </c>
      <c r="G183" s="262"/>
      <c r="H183" s="262"/>
      <c r="I183" s="262"/>
      <c r="J183" s="176" t="s">
        <v>184</v>
      </c>
      <c r="K183" s="159">
        <v>173.02</v>
      </c>
      <c r="L183" s="249">
        <v>0</v>
      </c>
      <c r="M183" s="249"/>
      <c r="N183" s="263">
        <f>ROUND(L183*K183,3)</f>
        <v>0</v>
      </c>
      <c r="O183" s="263"/>
      <c r="P183" s="263"/>
      <c r="Q183" s="263"/>
      <c r="R183" s="138"/>
      <c r="T183" s="160" t="s">
        <v>5</v>
      </c>
      <c r="U183" s="44" t="s">
        <v>39</v>
      </c>
      <c r="V183" s="36"/>
      <c r="W183" s="177">
        <f>V183*K183</f>
        <v>0</v>
      </c>
      <c r="X183" s="177">
        <v>2.572E-2</v>
      </c>
      <c r="Y183" s="177">
        <f>X183*K183</f>
        <v>4.4500744000000001</v>
      </c>
      <c r="Z183" s="177">
        <v>0</v>
      </c>
      <c r="AA183" s="178">
        <f>Z183*K183</f>
        <v>0</v>
      </c>
      <c r="AR183" s="18" t="s">
        <v>175</v>
      </c>
      <c r="AT183" s="18" t="s">
        <v>162</v>
      </c>
      <c r="AU183" s="18" t="s">
        <v>88</v>
      </c>
      <c r="AY183" s="18" t="s">
        <v>170</v>
      </c>
      <c r="BE183" s="113">
        <f>IF(U183="základná",N183,0)</f>
        <v>0</v>
      </c>
      <c r="BF183" s="113">
        <f>IF(U183="znížená",N183,0)</f>
        <v>0</v>
      </c>
      <c r="BG183" s="113">
        <f>IF(U183="zákl. prenesená",N183,0)</f>
        <v>0</v>
      </c>
      <c r="BH183" s="113">
        <f>IF(U183="zníž. prenesená",N183,0)</f>
        <v>0</v>
      </c>
      <c r="BI183" s="113">
        <f>IF(U183="nulová",N183,0)</f>
        <v>0</v>
      </c>
      <c r="BJ183" s="18" t="s">
        <v>88</v>
      </c>
      <c r="BK183" s="155">
        <f>ROUND(L183*K183,3)</f>
        <v>0</v>
      </c>
      <c r="BL183" s="18" t="s">
        <v>175</v>
      </c>
      <c r="BM183" s="18" t="s">
        <v>546</v>
      </c>
    </row>
    <row r="184" spans="2:65" s="1" customFormat="1" ht="57" customHeight="1">
      <c r="B184" s="135"/>
      <c r="C184" s="174" t="s">
        <v>547</v>
      </c>
      <c r="D184" s="174" t="s">
        <v>162</v>
      </c>
      <c r="E184" s="175" t="s">
        <v>548</v>
      </c>
      <c r="F184" s="262" t="s">
        <v>549</v>
      </c>
      <c r="G184" s="262"/>
      <c r="H184" s="262"/>
      <c r="I184" s="262"/>
      <c r="J184" s="176" t="s">
        <v>184</v>
      </c>
      <c r="K184" s="159">
        <v>173.02</v>
      </c>
      <c r="L184" s="249">
        <v>0</v>
      </c>
      <c r="M184" s="249"/>
      <c r="N184" s="263">
        <f>ROUND(L184*K184,3)</f>
        <v>0</v>
      </c>
      <c r="O184" s="263"/>
      <c r="P184" s="263"/>
      <c r="Q184" s="263"/>
      <c r="R184" s="138"/>
      <c r="T184" s="160" t="s">
        <v>5</v>
      </c>
      <c r="U184" s="44" t="s">
        <v>39</v>
      </c>
      <c r="V184" s="36"/>
      <c r="W184" s="177">
        <f>V184*K184</f>
        <v>0</v>
      </c>
      <c r="X184" s="177">
        <v>0</v>
      </c>
      <c r="Y184" s="177">
        <f>X184*K184</f>
        <v>0</v>
      </c>
      <c r="Z184" s="177">
        <v>0</v>
      </c>
      <c r="AA184" s="178">
        <f>Z184*K184</f>
        <v>0</v>
      </c>
      <c r="AR184" s="18" t="s">
        <v>175</v>
      </c>
      <c r="AT184" s="18" t="s">
        <v>162</v>
      </c>
      <c r="AU184" s="18" t="s">
        <v>88</v>
      </c>
      <c r="AY184" s="18" t="s">
        <v>170</v>
      </c>
      <c r="BE184" s="113">
        <f>IF(U184="základná",N184,0)</f>
        <v>0</v>
      </c>
      <c r="BF184" s="113">
        <f>IF(U184="znížená",N184,0)</f>
        <v>0</v>
      </c>
      <c r="BG184" s="113">
        <f>IF(U184="zákl. prenesená",N184,0)</f>
        <v>0</v>
      </c>
      <c r="BH184" s="113">
        <f>IF(U184="zníž. prenesená",N184,0)</f>
        <v>0</v>
      </c>
      <c r="BI184" s="113">
        <f>IF(U184="nulová",N184,0)</f>
        <v>0</v>
      </c>
      <c r="BJ184" s="18" t="s">
        <v>88</v>
      </c>
      <c r="BK184" s="155">
        <f>ROUND(L184*K184,3)</f>
        <v>0</v>
      </c>
      <c r="BL184" s="18" t="s">
        <v>175</v>
      </c>
      <c r="BM184" s="18" t="s">
        <v>550</v>
      </c>
    </row>
    <row r="185" spans="2:65" s="1" customFormat="1" ht="44.25" customHeight="1">
      <c r="B185" s="135"/>
      <c r="C185" s="174" t="s">
        <v>393</v>
      </c>
      <c r="D185" s="174" t="s">
        <v>162</v>
      </c>
      <c r="E185" s="175" t="s">
        <v>551</v>
      </c>
      <c r="F185" s="262" t="s">
        <v>552</v>
      </c>
      <c r="G185" s="262"/>
      <c r="H185" s="262"/>
      <c r="I185" s="262"/>
      <c r="J185" s="176" t="s">
        <v>184</v>
      </c>
      <c r="K185" s="159">
        <v>173.02</v>
      </c>
      <c r="L185" s="249">
        <v>0</v>
      </c>
      <c r="M185" s="249"/>
      <c r="N185" s="263">
        <f>ROUND(L185*K185,3)</f>
        <v>0</v>
      </c>
      <c r="O185" s="263"/>
      <c r="P185" s="263"/>
      <c r="Q185" s="263"/>
      <c r="R185" s="138"/>
      <c r="T185" s="160" t="s">
        <v>5</v>
      </c>
      <c r="U185" s="44" t="s">
        <v>39</v>
      </c>
      <c r="V185" s="36"/>
      <c r="W185" s="177">
        <f>V185*K185</f>
        <v>0</v>
      </c>
      <c r="X185" s="177">
        <v>2.572E-2</v>
      </c>
      <c r="Y185" s="177">
        <f>X185*K185</f>
        <v>4.4500744000000001</v>
      </c>
      <c r="Z185" s="177">
        <v>0</v>
      </c>
      <c r="AA185" s="178">
        <f>Z185*K185</f>
        <v>0</v>
      </c>
      <c r="AR185" s="18" t="s">
        <v>175</v>
      </c>
      <c r="AT185" s="18" t="s">
        <v>162</v>
      </c>
      <c r="AU185" s="18" t="s">
        <v>88</v>
      </c>
      <c r="AY185" s="18" t="s">
        <v>170</v>
      </c>
      <c r="BE185" s="113">
        <f>IF(U185="základná",N185,0)</f>
        <v>0</v>
      </c>
      <c r="BF185" s="113">
        <f>IF(U185="znížená",N185,0)</f>
        <v>0</v>
      </c>
      <c r="BG185" s="113">
        <f>IF(U185="zákl. prenesená",N185,0)</f>
        <v>0</v>
      </c>
      <c r="BH185" s="113">
        <f>IF(U185="zníž. prenesená",N185,0)</f>
        <v>0</v>
      </c>
      <c r="BI185" s="113">
        <f>IF(U185="nulová",N185,0)</f>
        <v>0</v>
      </c>
      <c r="BJ185" s="18" t="s">
        <v>88</v>
      </c>
      <c r="BK185" s="155">
        <f>ROUND(L185*K185,3)</f>
        <v>0</v>
      </c>
      <c r="BL185" s="18" t="s">
        <v>175</v>
      </c>
      <c r="BM185" s="18" t="s">
        <v>553</v>
      </c>
    </row>
    <row r="186" spans="2:65" s="10" customFormat="1" ht="29.85" customHeight="1">
      <c r="B186" s="164"/>
      <c r="C186" s="165"/>
      <c r="D186" s="173" t="s">
        <v>250</v>
      </c>
      <c r="E186" s="173"/>
      <c r="F186" s="173"/>
      <c r="G186" s="173"/>
      <c r="H186" s="173"/>
      <c r="I186" s="173"/>
      <c r="J186" s="173"/>
      <c r="K186" s="173"/>
      <c r="L186" s="173"/>
      <c r="M186" s="173"/>
      <c r="N186" s="267">
        <f>BK186</f>
        <v>0</v>
      </c>
      <c r="O186" s="268"/>
      <c r="P186" s="268"/>
      <c r="Q186" s="268"/>
      <c r="R186" s="166"/>
      <c r="T186" s="167"/>
      <c r="U186" s="165"/>
      <c r="V186" s="165"/>
      <c r="W186" s="168">
        <f>W187</f>
        <v>0</v>
      </c>
      <c r="X186" s="165"/>
      <c r="Y186" s="168">
        <f>Y187</f>
        <v>0</v>
      </c>
      <c r="Z186" s="165"/>
      <c r="AA186" s="169">
        <f>AA187</f>
        <v>0</v>
      </c>
      <c r="AR186" s="170" t="s">
        <v>77</v>
      </c>
      <c r="AT186" s="171" t="s">
        <v>71</v>
      </c>
      <c r="AU186" s="171" t="s">
        <v>77</v>
      </c>
      <c r="AY186" s="170" t="s">
        <v>170</v>
      </c>
      <c r="BK186" s="172">
        <f>BK187</f>
        <v>0</v>
      </c>
    </row>
    <row r="187" spans="2:65" s="1" customFormat="1" ht="31.5" customHeight="1">
      <c r="B187" s="135"/>
      <c r="C187" s="174" t="s">
        <v>324</v>
      </c>
      <c r="D187" s="174" t="s">
        <v>162</v>
      </c>
      <c r="E187" s="175" t="s">
        <v>554</v>
      </c>
      <c r="F187" s="262" t="s">
        <v>555</v>
      </c>
      <c r="G187" s="262"/>
      <c r="H187" s="262"/>
      <c r="I187" s="262"/>
      <c r="J187" s="176" t="s">
        <v>206</v>
      </c>
      <c r="K187" s="159">
        <v>288.75599999999997</v>
      </c>
      <c r="L187" s="249">
        <v>0</v>
      </c>
      <c r="M187" s="249"/>
      <c r="N187" s="263">
        <f>ROUND(L187*K187,3)</f>
        <v>0</v>
      </c>
      <c r="O187" s="263"/>
      <c r="P187" s="263"/>
      <c r="Q187" s="263"/>
      <c r="R187" s="138"/>
      <c r="T187" s="160" t="s">
        <v>5</v>
      </c>
      <c r="U187" s="44" t="s">
        <v>39</v>
      </c>
      <c r="V187" s="36"/>
      <c r="W187" s="177">
        <f>V187*K187</f>
        <v>0</v>
      </c>
      <c r="X187" s="177">
        <v>0</v>
      </c>
      <c r="Y187" s="177">
        <f>X187*K187</f>
        <v>0</v>
      </c>
      <c r="Z187" s="177">
        <v>0</v>
      </c>
      <c r="AA187" s="178">
        <f>Z187*K187</f>
        <v>0</v>
      </c>
      <c r="AR187" s="18" t="s">
        <v>175</v>
      </c>
      <c r="AT187" s="18" t="s">
        <v>162</v>
      </c>
      <c r="AU187" s="18" t="s">
        <v>88</v>
      </c>
      <c r="AY187" s="18" t="s">
        <v>170</v>
      </c>
      <c r="BE187" s="113">
        <f>IF(U187="základná",N187,0)</f>
        <v>0</v>
      </c>
      <c r="BF187" s="113">
        <f>IF(U187="znížená",N187,0)</f>
        <v>0</v>
      </c>
      <c r="BG187" s="113">
        <f>IF(U187="zákl. prenesená",N187,0)</f>
        <v>0</v>
      </c>
      <c r="BH187" s="113">
        <f>IF(U187="zníž. prenesená",N187,0)</f>
        <v>0</v>
      </c>
      <c r="BI187" s="113">
        <f>IF(U187="nulová",N187,0)</f>
        <v>0</v>
      </c>
      <c r="BJ187" s="18" t="s">
        <v>88</v>
      </c>
      <c r="BK187" s="155">
        <f>ROUND(L187*K187,3)</f>
        <v>0</v>
      </c>
      <c r="BL187" s="18" t="s">
        <v>175</v>
      </c>
      <c r="BM187" s="18" t="s">
        <v>556</v>
      </c>
    </row>
    <row r="188" spans="2:65" s="10" customFormat="1" ht="37.35" customHeight="1">
      <c r="B188" s="164"/>
      <c r="C188" s="165"/>
      <c r="D188" s="153" t="s">
        <v>168</v>
      </c>
      <c r="E188" s="153"/>
      <c r="F188" s="153"/>
      <c r="G188" s="153"/>
      <c r="H188" s="153"/>
      <c r="I188" s="153"/>
      <c r="J188" s="153"/>
      <c r="K188" s="153"/>
      <c r="L188" s="153"/>
      <c r="M188" s="153"/>
      <c r="N188" s="269">
        <f>BK188</f>
        <v>0</v>
      </c>
      <c r="O188" s="270"/>
      <c r="P188" s="270"/>
      <c r="Q188" s="270"/>
      <c r="R188" s="166"/>
      <c r="T188" s="167"/>
      <c r="U188" s="165"/>
      <c r="V188" s="165"/>
      <c r="W188" s="168">
        <f>W189+W197+W207+W213+W219+W226+W232+W235</f>
        <v>0</v>
      </c>
      <c r="X188" s="165"/>
      <c r="Y188" s="168">
        <f>Y189+Y197+Y207+Y213+Y219+Y226+Y232+Y235</f>
        <v>14.720223879999999</v>
      </c>
      <c r="Z188" s="165"/>
      <c r="AA188" s="169">
        <f>AA189+AA197+AA207+AA213+AA219+AA226+AA232+AA235</f>
        <v>0</v>
      </c>
      <c r="AR188" s="170" t="s">
        <v>88</v>
      </c>
      <c r="AT188" s="171" t="s">
        <v>71</v>
      </c>
      <c r="AU188" s="171" t="s">
        <v>72</v>
      </c>
      <c r="AY188" s="170" t="s">
        <v>170</v>
      </c>
      <c r="BK188" s="172">
        <f>BK189+BK197+BK207+BK213+BK219+BK226+BK232+BK235</f>
        <v>0</v>
      </c>
    </row>
    <row r="189" spans="2:65" s="10" customFormat="1" ht="19.899999999999999" customHeight="1">
      <c r="B189" s="164"/>
      <c r="C189" s="165"/>
      <c r="D189" s="173" t="s">
        <v>411</v>
      </c>
      <c r="E189" s="173"/>
      <c r="F189" s="173"/>
      <c r="G189" s="173"/>
      <c r="H189" s="173"/>
      <c r="I189" s="173"/>
      <c r="J189" s="173"/>
      <c r="K189" s="173"/>
      <c r="L189" s="173"/>
      <c r="M189" s="173"/>
      <c r="N189" s="265">
        <f>BK189</f>
        <v>0</v>
      </c>
      <c r="O189" s="266"/>
      <c r="P189" s="266"/>
      <c r="Q189" s="266"/>
      <c r="R189" s="166"/>
      <c r="T189" s="167"/>
      <c r="U189" s="165"/>
      <c r="V189" s="165"/>
      <c r="W189" s="168">
        <f>SUM(W190:W196)</f>
        <v>0</v>
      </c>
      <c r="X189" s="165"/>
      <c r="Y189" s="168">
        <f>SUM(Y190:Y196)</f>
        <v>1.3250856999999998</v>
      </c>
      <c r="Z189" s="165"/>
      <c r="AA189" s="169">
        <f>SUM(AA190:AA196)</f>
        <v>0</v>
      </c>
      <c r="AR189" s="170" t="s">
        <v>88</v>
      </c>
      <c r="AT189" s="171" t="s">
        <v>71</v>
      </c>
      <c r="AU189" s="171" t="s">
        <v>77</v>
      </c>
      <c r="AY189" s="170" t="s">
        <v>170</v>
      </c>
      <c r="BK189" s="172">
        <f>SUM(BK190:BK196)</f>
        <v>0</v>
      </c>
    </row>
    <row r="190" spans="2:65" s="1" customFormat="1" ht="31.5" customHeight="1">
      <c r="B190" s="135"/>
      <c r="C190" s="174" t="s">
        <v>336</v>
      </c>
      <c r="D190" s="174" t="s">
        <v>162</v>
      </c>
      <c r="E190" s="175" t="s">
        <v>557</v>
      </c>
      <c r="F190" s="262" t="s">
        <v>558</v>
      </c>
      <c r="G190" s="262"/>
      <c r="H190" s="262"/>
      <c r="I190" s="262"/>
      <c r="J190" s="176" t="s">
        <v>184</v>
      </c>
      <c r="K190" s="159">
        <v>115.34</v>
      </c>
      <c r="L190" s="249">
        <v>0</v>
      </c>
      <c r="M190" s="249"/>
      <c r="N190" s="263">
        <f t="shared" ref="N190:N196" si="55">ROUND(L190*K190,3)</f>
        <v>0</v>
      </c>
      <c r="O190" s="263"/>
      <c r="P190" s="263"/>
      <c r="Q190" s="263"/>
      <c r="R190" s="138"/>
      <c r="T190" s="160" t="s">
        <v>5</v>
      </c>
      <c r="U190" s="44" t="s">
        <v>39</v>
      </c>
      <c r="V190" s="36"/>
      <c r="W190" s="177">
        <f t="shared" ref="W190:W196" si="56">V190*K190</f>
        <v>0</v>
      </c>
      <c r="X190" s="177">
        <v>0</v>
      </c>
      <c r="Y190" s="177">
        <f t="shared" ref="Y190:Y196" si="57">X190*K190</f>
        <v>0</v>
      </c>
      <c r="Z190" s="177">
        <v>0</v>
      </c>
      <c r="AA190" s="178">
        <f t="shared" ref="AA190:AA196" si="58">Z190*K190</f>
        <v>0</v>
      </c>
      <c r="AR190" s="18" t="s">
        <v>199</v>
      </c>
      <c r="AT190" s="18" t="s">
        <v>162</v>
      </c>
      <c r="AU190" s="18" t="s">
        <v>88</v>
      </c>
      <c r="AY190" s="18" t="s">
        <v>170</v>
      </c>
      <c r="BE190" s="113">
        <f t="shared" ref="BE190:BE196" si="59">IF(U190="základná",N190,0)</f>
        <v>0</v>
      </c>
      <c r="BF190" s="113">
        <f t="shared" ref="BF190:BF196" si="60">IF(U190="znížená",N190,0)</f>
        <v>0</v>
      </c>
      <c r="BG190" s="113">
        <f t="shared" ref="BG190:BG196" si="61">IF(U190="zákl. prenesená",N190,0)</f>
        <v>0</v>
      </c>
      <c r="BH190" s="113">
        <f t="shared" ref="BH190:BH196" si="62">IF(U190="zníž. prenesená",N190,0)</f>
        <v>0</v>
      </c>
      <c r="BI190" s="113">
        <f t="shared" ref="BI190:BI196" si="63">IF(U190="nulová",N190,0)</f>
        <v>0</v>
      </c>
      <c r="BJ190" s="18" t="s">
        <v>88</v>
      </c>
      <c r="BK190" s="155">
        <f t="shared" ref="BK190:BK196" si="64">ROUND(L190*K190,3)</f>
        <v>0</v>
      </c>
      <c r="BL190" s="18" t="s">
        <v>199</v>
      </c>
      <c r="BM190" s="18" t="s">
        <v>559</v>
      </c>
    </row>
    <row r="191" spans="2:65" s="1" customFormat="1" ht="22.5" customHeight="1">
      <c r="B191" s="135"/>
      <c r="C191" s="179" t="s">
        <v>332</v>
      </c>
      <c r="D191" s="179" t="s">
        <v>280</v>
      </c>
      <c r="E191" s="180" t="s">
        <v>560</v>
      </c>
      <c r="F191" s="273" t="s">
        <v>561</v>
      </c>
      <c r="G191" s="273"/>
      <c r="H191" s="273"/>
      <c r="I191" s="273"/>
      <c r="J191" s="181" t="s">
        <v>206</v>
      </c>
      <c r="K191" s="182">
        <v>3.5000000000000003E-2</v>
      </c>
      <c r="L191" s="274">
        <v>0</v>
      </c>
      <c r="M191" s="274"/>
      <c r="N191" s="275">
        <f t="shared" si="55"/>
        <v>0</v>
      </c>
      <c r="O191" s="263"/>
      <c r="P191" s="263"/>
      <c r="Q191" s="263"/>
      <c r="R191" s="138"/>
      <c r="T191" s="160" t="s">
        <v>5</v>
      </c>
      <c r="U191" s="44" t="s">
        <v>39</v>
      </c>
      <c r="V191" s="36"/>
      <c r="W191" s="177">
        <f t="shared" si="56"/>
        <v>0</v>
      </c>
      <c r="X191" s="177">
        <v>1</v>
      </c>
      <c r="Y191" s="177">
        <f t="shared" si="57"/>
        <v>3.5000000000000003E-2</v>
      </c>
      <c r="Z191" s="177">
        <v>0</v>
      </c>
      <c r="AA191" s="178">
        <f t="shared" si="58"/>
        <v>0</v>
      </c>
      <c r="AR191" s="18" t="s">
        <v>562</v>
      </c>
      <c r="AT191" s="18" t="s">
        <v>280</v>
      </c>
      <c r="AU191" s="18" t="s">
        <v>88</v>
      </c>
      <c r="AY191" s="18" t="s">
        <v>170</v>
      </c>
      <c r="BE191" s="113">
        <f t="shared" si="59"/>
        <v>0</v>
      </c>
      <c r="BF191" s="113">
        <f t="shared" si="60"/>
        <v>0</v>
      </c>
      <c r="BG191" s="113">
        <f t="shared" si="61"/>
        <v>0</v>
      </c>
      <c r="BH191" s="113">
        <f t="shared" si="62"/>
        <v>0</v>
      </c>
      <c r="BI191" s="113">
        <f t="shared" si="63"/>
        <v>0</v>
      </c>
      <c r="BJ191" s="18" t="s">
        <v>88</v>
      </c>
      <c r="BK191" s="155">
        <f t="shared" si="64"/>
        <v>0</v>
      </c>
      <c r="BL191" s="18" t="s">
        <v>199</v>
      </c>
      <c r="BM191" s="18" t="s">
        <v>563</v>
      </c>
    </row>
    <row r="192" spans="2:65" s="1" customFormat="1" ht="31.5" customHeight="1">
      <c r="B192" s="135"/>
      <c r="C192" s="174" t="s">
        <v>230</v>
      </c>
      <c r="D192" s="174" t="s">
        <v>162</v>
      </c>
      <c r="E192" s="175" t="s">
        <v>564</v>
      </c>
      <c r="F192" s="262" t="s">
        <v>565</v>
      </c>
      <c r="G192" s="262"/>
      <c r="H192" s="262"/>
      <c r="I192" s="262"/>
      <c r="J192" s="176" t="s">
        <v>184</v>
      </c>
      <c r="K192" s="159">
        <v>230.68</v>
      </c>
      <c r="L192" s="249">
        <v>0</v>
      </c>
      <c r="M192" s="249"/>
      <c r="N192" s="263">
        <f t="shared" si="55"/>
        <v>0</v>
      </c>
      <c r="O192" s="263"/>
      <c r="P192" s="263"/>
      <c r="Q192" s="263"/>
      <c r="R192" s="138"/>
      <c r="T192" s="160" t="s">
        <v>5</v>
      </c>
      <c r="U192" s="44" t="s">
        <v>39</v>
      </c>
      <c r="V192" s="36"/>
      <c r="W192" s="177">
        <f t="shared" si="56"/>
        <v>0</v>
      </c>
      <c r="X192" s="177">
        <v>5.4000000000000001E-4</v>
      </c>
      <c r="Y192" s="177">
        <f t="shared" si="57"/>
        <v>0.1245672</v>
      </c>
      <c r="Z192" s="177">
        <v>0</v>
      </c>
      <c r="AA192" s="178">
        <f t="shared" si="58"/>
        <v>0</v>
      </c>
      <c r="AR192" s="18" t="s">
        <v>199</v>
      </c>
      <c r="AT192" s="18" t="s">
        <v>162</v>
      </c>
      <c r="AU192" s="18" t="s">
        <v>88</v>
      </c>
      <c r="AY192" s="18" t="s">
        <v>170</v>
      </c>
      <c r="BE192" s="113">
        <f t="shared" si="59"/>
        <v>0</v>
      </c>
      <c r="BF192" s="113">
        <f t="shared" si="60"/>
        <v>0</v>
      </c>
      <c r="BG192" s="113">
        <f t="shared" si="61"/>
        <v>0</v>
      </c>
      <c r="BH192" s="113">
        <f t="shared" si="62"/>
        <v>0</v>
      </c>
      <c r="BI192" s="113">
        <f t="shared" si="63"/>
        <v>0</v>
      </c>
      <c r="BJ192" s="18" t="s">
        <v>88</v>
      </c>
      <c r="BK192" s="155">
        <f t="shared" si="64"/>
        <v>0</v>
      </c>
      <c r="BL192" s="18" t="s">
        <v>199</v>
      </c>
      <c r="BM192" s="18" t="s">
        <v>566</v>
      </c>
    </row>
    <row r="193" spans="2:65" s="1" customFormat="1" ht="31.5" customHeight="1">
      <c r="B193" s="135"/>
      <c r="C193" s="179" t="s">
        <v>234</v>
      </c>
      <c r="D193" s="179" t="s">
        <v>280</v>
      </c>
      <c r="E193" s="180" t="s">
        <v>567</v>
      </c>
      <c r="F193" s="273" t="s">
        <v>568</v>
      </c>
      <c r="G193" s="273"/>
      <c r="H193" s="273"/>
      <c r="I193" s="273"/>
      <c r="J193" s="181" t="s">
        <v>184</v>
      </c>
      <c r="K193" s="182">
        <v>265.28199999999998</v>
      </c>
      <c r="L193" s="274">
        <v>0</v>
      </c>
      <c r="M193" s="274"/>
      <c r="N193" s="275">
        <f t="shared" si="55"/>
        <v>0</v>
      </c>
      <c r="O193" s="263"/>
      <c r="P193" s="263"/>
      <c r="Q193" s="263"/>
      <c r="R193" s="138"/>
      <c r="T193" s="160" t="s">
        <v>5</v>
      </c>
      <c r="U193" s="44" t="s">
        <v>39</v>
      </c>
      <c r="V193" s="36"/>
      <c r="W193" s="177">
        <f t="shared" si="56"/>
        <v>0</v>
      </c>
      <c r="X193" s="177">
        <v>4.2500000000000003E-3</v>
      </c>
      <c r="Y193" s="177">
        <f t="shared" si="57"/>
        <v>1.1274485000000001</v>
      </c>
      <c r="Z193" s="177">
        <v>0</v>
      </c>
      <c r="AA193" s="178">
        <f t="shared" si="58"/>
        <v>0</v>
      </c>
      <c r="AR193" s="18" t="s">
        <v>562</v>
      </c>
      <c r="AT193" s="18" t="s">
        <v>280</v>
      </c>
      <c r="AU193" s="18" t="s">
        <v>88</v>
      </c>
      <c r="AY193" s="18" t="s">
        <v>170</v>
      </c>
      <c r="BE193" s="113">
        <f t="shared" si="59"/>
        <v>0</v>
      </c>
      <c r="BF193" s="113">
        <f t="shared" si="60"/>
        <v>0</v>
      </c>
      <c r="BG193" s="113">
        <f t="shared" si="61"/>
        <v>0</v>
      </c>
      <c r="BH193" s="113">
        <f t="shared" si="62"/>
        <v>0</v>
      </c>
      <c r="BI193" s="113">
        <f t="shared" si="63"/>
        <v>0</v>
      </c>
      <c r="BJ193" s="18" t="s">
        <v>88</v>
      </c>
      <c r="BK193" s="155">
        <f t="shared" si="64"/>
        <v>0</v>
      </c>
      <c r="BL193" s="18" t="s">
        <v>199</v>
      </c>
      <c r="BM193" s="18" t="s">
        <v>569</v>
      </c>
    </row>
    <row r="194" spans="2:65" s="1" customFormat="1" ht="31.5" customHeight="1">
      <c r="B194" s="135"/>
      <c r="C194" s="174" t="s">
        <v>238</v>
      </c>
      <c r="D194" s="174" t="s">
        <v>162</v>
      </c>
      <c r="E194" s="175" t="s">
        <v>570</v>
      </c>
      <c r="F194" s="262" t="s">
        <v>571</v>
      </c>
      <c r="G194" s="262"/>
      <c r="H194" s="262"/>
      <c r="I194" s="262"/>
      <c r="J194" s="176" t="s">
        <v>184</v>
      </c>
      <c r="K194" s="159">
        <v>6.75</v>
      </c>
      <c r="L194" s="249">
        <v>0</v>
      </c>
      <c r="M194" s="249"/>
      <c r="N194" s="263">
        <f t="shared" si="55"/>
        <v>0</v>
      </c>
      <c r="O194" s="263"/>
      <c r="P194" s="263"/>
      <c r="Q194" s="263"/>
      <c r="R194" s="138"/>
      <c r="T194" s="160" t="s">
        <v>5</v>
      </c>
      <c r="U194" s="44" t="s">
        <v>39</v>
      </c>
      <c r="V194" s="36"/>
      <c r="W194" s="177">
        <f t="shared" si="56"/>
        <v>0</v>
      </c>
      <c r="X194" s="177">
        <v>5.4000000000000001E-4</v>
      </c>
      <c r="Y194" s="177">
        <f t="shared" si="57"/>
        <v>3.6450000000000002E-3</v>
      </c>
      <c r="Z194" s="177">
        <v>0</v>
      </c>
      <c r="AA194" s="178">
        <f t="shared" si="58"/>
        <v>0</v>
      </c>
      <c r="AR194" s="18" t="s">
        <v>199</v>
      </c>
      <c r="AT194" s="18" t="s">
        <v>162</v>
      </c>
      <c r="AU194" s="18" t="s">
        <v>88</v>
      </c>
      <c r="AY194" s="18" t="s">
        <v>170</v>
      </c>
      <c r="BE194" s="113">
        <f t="shared" si="59"/>
        <v>0</v>
      </c>
      <c r="BF194" s="113">
        <f t="shared" si="60"/>
        <v>0</v>
      </c>
      <c r="BG194" s="113">
        <f t="shared" si="61"/>
        <v>0</v>
      </c>
      <c r="BH194" s="113">
        <f t="shared" si="62"/>
        <v>0</v>
      </c>
      <c r="BI194" s="113">
        <f t="shared" si="63"/>
        <v>0</v>
      </c>
      <c r="BJ194" s="18" t="s">
        <v>88</v>
      </c>
      <c r="BK194" s="155">
        <f t="shared" si="64"/>
        <v>0</v>
      </c>
      <c r="BL194" s="18" t="s">
        <v>199</v>
      </c>
      <c r="BM194" s="18" t="s">
        <v>572</v>
      </c>
    </row>
    <row r="195" spans="2:65" s="1" customFormat="1" ht="31.5" customHeight="1">
      <c r="B195" s="135"/>
      <c r="C195" s="179" t="s">
        <v>242</v>
      </c>
      <c r="D195" s="179" t="s">
        <v>280</v>
      </c>
      <c r="E195" s="180" t="s">
        <v>567</v>
      </c>
      <c r="F195" s="273" t="s">
        <v>568</v>
      </c>
      <c r="G195" s="273"/>
      <c r="H195" s="273"/>
      <c r="I195" s="273"/>
      <c r="J195" s="181" t="s">
        <v>184</v>
      </c>
      <c r="K195" s="182">
        <v>8.1</v>
      </c>
      <c r="L195" s="274">
        <v>0</v>
      </c>
      <c r="M195" s="274"/>
      <c r="N195" s="275">
        <f t="shared" si="55"/>
        <v>0</v>
      </c>
      <c r="O195" s="263"/>
      <c r="P195" s="263"/>
      <c r="Q195" s="263"/>
      <c r="R195" s="138"/>
      <c r="T195" s="160" t="s">
        <v>5</v>
      </c>
      <c r="U195" s="44" t="s">
        <v>39</v>
      </c>
      <c r="V195" s="36"/>
      <c r="W195" s="177">
        <f t="shared" si="56"/>
        <v>0</v>
      </c>
      <c r="X195" s="177">
        <v>4.2500000000000003E-3</v>
      </c>
      <c r="Y195" s="177">
        <f t="shared" si="57"/>
        <v>3.4425000000000004E-2</v>
      </c>
      <c r="Z195" s="177">
        <v>0</v>
      </c>
      <c r="AA195" s="178">
        <f t="shared" si="58"/>
        <v>0</v>
      </c>
      <c r="AR195" s="18" t="s">
        <v>562</v>
      </c>
      <c r="AT195" s="18" t="s">
        <v>280</v>
      </c>
      <c r="AU195" s="18" t="s">
        <v>88</v>
      </c>
      <c r="AY195" s="18" t="s">
        <v>170</v>
      </c>
      <c r="BE195" s="113">
        <f t="shared" si="59"/>
        <v>0</v>
      </c>
      <c r="BF195" s="113">
        <f t="shared" si="60"/>
        <v>0</v>
      </c>
      <c r="BG195" s="113">
        <f t="shared" si="61"/>
        <v>0</v>
      </c>
      <c r="BH195" s="113">
        <f t="shared" si="62"/>
        <v>0</v>
      </c>
      <c r="BI195" s="113">
        <f t="shared" si="63"/>
        <v>0</v>
      </c>
      <c r="BJ195" s="18" t="s">
        <v>88</v>
      </c>
      <c r="BK195" s="155">
        <f t="shared" si="64"/>
        <v>0</v>
      </c>
      <c r="BL195" s="18" t="s">
        <v>199</v>
      </c>
      <c r="BM195" s="18" t="s">
        <v>573</v>
      </c>
    </row>
    <row r="196" spans="2:65" s="1" customFormat="1" ht="31.5" customHeight="1">
      <c r="B196" s="135"/>
      <c r="C196" s="174" t="s">
        <v>328</v>
      </c>
      <c r="D196" s="174" t="s">
        <v>162</v>
      </c>
      <c r="E196" s="175" t="s">
        <v>574</v>
      </c>
      <c r="F196" s="262" t="s">
        <v>575</v>
      </c>
      <c r="G196" s="262"/>
      <c r="H196" s="262"/>
      <c r="I196" s="262"/>
      <c r="J196" s="176" t="s">
        <v>576</v>
      </c>
      <c r="K196" s="159">
        <v>0</v>
      </c>
      <c r="L196" s="249">
        <v>0</v>
      </c>
      <c r="M196" s="249"/>
      <c r="N196" s="263">
        <f t="shared" si="55"/>
        <v>0</v>
      </c>
      <c r="O196" s="263"/>
      <c r="P196" s="263"/>
      <c r="Q196" s="263"/>
      <c r="R196" s="138"/>
      <c r="T196" s="160" t="s">
        <v>5</v>
      </c>
      <c r="U196" s="44" t="s">
        <v>39</v>
      </c>
      <c r="V196" s="36"/>
      <c r="W196" s="177">
        <f t="shared" si="56"/>
        <v>0</v>
      </c>
      <c r="X196" s="177">
        <v>0</v>
      </c>
      <c r="Y196" s="177">
        <f t="shared" si="57"/>
        <v>0</v>
      </c>
      <c r="Z196" s="177">
        <v>0</v>
      </c>
      <c r="AA196" s="178">
        <f t="shared" si="58"/>
        <v>0</v>
      </c>
      <c r="AR196" s="18" t="s">
        <v>199</v>
      </c>
      <c r="AT196" s="18" t="s">
        <v>162</v>
      </c>
      <c r="AU196" s="18" t="s">
        <v>88</v>
      </c>
      <c r="AY196" s="18" t="s">
        <v>170</v>
      </c>
      <c r="BE196" s="113">
        <f t="shared" si="59"/>
        <v>0</v>
      </c>
      <c r="BF196" s="113">
        <f t="shared" si="60"/>
        <v>0</v>
      </c>
      <c r="BG196" s="113">
        <f t="shared" si="61"/>
        <v>0</v>
      </c>
      <c r="BH196" s="113">
        <f t="shared" si="62"/>
        <v>0</v>
      </c>
      <c r="BI196" s="113">
        <f t="shared" si="63"/>
        <v>0</v>
      </c>
      <c r="BJ196" s="18" t="s">
        <v>88</v>
      </c>
      <c r="BK196" s="155">
        <f t="shared" si="64"/>
        <v>0</v>
      </c>
      <c r="BL196" s="18" t="s">
        <v>199</v>
      </c>
      <c r="BM196" s="18" t="s">
        <v>577</v>
      </c>
    </row>
    <row r="197" spans="2:65" s="10" customFormat="1" ht="29.85" customHeight="1">
      <c r="B197" s="164"/>
      <c r="C197" s="165"/>
      <c r="D197" s="173" t="s">
        <v>412</v>
      </c>
      <c r="E197" s="173"/>
      <c r="F197" s="173"/>
      <c r="G197" s="173"/>
      <c r="H197" s="173"/>
      <c r="I197" s="173"/>
      <c r="J197" s="173"/>
      <c r="K197" s="173"/>
      <c r="L197" s="173"/>
      <c r="M197" s="173"/>
      <c r="N197" s="267">
        <f>BK197</f>
        <v>0</v>
      </c>
      <c r="O197" s="268"/>
      <c r="P197" s="268"/>
      <c r="Q197" s="268"/>
      <c r="R197" s="166"/>
      <c r="T197" s="167"/>
      <c r="U197" s="165"/>
      <c r="V197" s="165"/>
      <c r="W197" s="168">
        <f>SUM(W198:W206)</f>
        <v>0</v>
      </c>
      <c r="X197" s="165"/>
      <c r="Y197" s="168">
        <f>SUM(Y198:Y206)</f>
        <v>0.75503580000000003</v>
      </c>
      <c r="Z197" s="165"/>
      <c r="AA197" s="169">
        <f>SUM(AA198:AA206)</f>
        <v>0</v>
      </c>
      <c r="AR197" s="170" t="s">
        <v>88</v>
      </c>
      <c r="AT197" s="171" t="s">
        <v>71</v>
      </c>
      <c r="AU197" s="171" t="s">
        <v>77</v>
      </c>
      <c r="AY197" s="170" t="s">
        <v>170</v>
      </c>
      <c r="BK197" s="172">
        <f>SUM(BK198:BK206)</f>
        <v>0</v>
      </c>
    </row>
    <row r="198" spans="2:65" s="1" customFormat="1" ht="31.5" customHeight="1">
      <c r="B198" s="135"/>
      <c r="C198" s="174" t="s">
        <v>284</v>
      </c>
      <c r="D198" s="174" t="s">
        <v>162</v>
      </c>
      <c r="E198" s="175" t="s">
        <v>578</v>
      </c>
      <c r="F198" s="262" t="s">
        <v>579</v>
      </c>
      <c r="G198" s="262"/>
      <c r="H198" s="262"/>
      <c r="I198" s="262"/>
      <c r="J198" s="176" t="s">
        <v>184</v>
      </c>
      <c r="K198" s="159">
        <v>105.8</v>
      </c>
      <c r="L198" s="249">
        <v>0</v>
      </c>
      <c r="M198" s="249"/>
      <c r="N198" s="263">
        <f t="shared" ref="N198:N206" si="65">ROUND(L198*K198,3)</f>
        <v>0</v>
      </c>
      <c r="O198" s="263"/>
      <c r="P198" s="263"/>
      <c r="Q198" s="263"/>
      <c r="R198" s="138"/>
      <c r="T198" s="160" t="s">
        <v>5</v>
      </c>
      <c r="U198" s="44" t="s">
        <v>39</v>
      </c>
      <c r="V198" s="36"/>
      <c r="W198" s="177">
        <f t="shared" ref="W198:W206" si="66">V198*K198</f>
        <v>0</v>
      </c>
      <c r="X198" s="177">
        <v>8.0000000000000007E-5</v>
      </c>
      <c r="Y198" s="177">
        <f t="shared" ref="Y198:Y206" si="67">X198*K198</f>
        <v>8.464000000000001E-3</v>
      </c>
      <c r="Z198" s="177">
        <v>0</v>
      </c>
      <c r="AA198" s="178">
        <f t="shared" ref="AA198:AA206" si="68">Z198*K198</f>
        <v>0</v>
      </c>
      <c r="AR198" s="18" t="s">
        <v>199</v>
      </c>
      <c r="AT198" s="18" t="s">
        <v>162</v>
      </c>
      <c r="AU198" s="18" t="s">
        <v>88</v>
      </c>
      <c r="AY198" s="18" t="s">
        <v>170</v>
      </c>
      <c r="BE198" s="113">
        <f t="shared" ref="BE198:BE206" si="69">IF(U198="základná",N198,0)</f>
        <v>0</v>
      </c>
      <c r="BF198" s="113">
        <f t="shared" ref="BF198:BF206" si="70">IF(U198="znížená",N198,0)</f>
        <v>0</v>
      </c>
      <c r="BG198" s="113">
        <f t="shared" ref="BG198:BG206" si="71">IF(U198="zákl. prenesená",N198,0)</f>
        <v>0</v>
      </c>
      <c r="BH198" s="113">
        <f t="shared" ref="BH198:BH206" si="72">IF(U198="zníž. prenesená",N198,0)</f>
        <v>0</v>
      </c>
      <c r="BI198" s="113">
        <f t="shared" ref="BI198:BI206" si="73">IF(U198="nulová",N198,0)</f>
        <v>0</v>
      </c>
      <c r="BJ198" s="18" t="s">
        <v>88</v>
      </c>
      <c r="BK198" s="155">
        <f t="shared" ref="BK198:BK206" si="74">ROUND(L198*K198,3)</f>
        <v>0</v>
      </c>
      <c r="BL198" s="18" t="s">
        <v>199</v>
      </c>
      <c r="BM198" s="18" t="s">
        <v>580</v>
      </c>
    </row>
    <row r="199" spans="2:65" s="1" customFormat="1" ht="22.5" customHeight="1">
      <c r="B199" s="135"/>
      <c r="C199" s="179" t="s">
        <v>581</v>
      </c>
      <c r="D199" s="179" t="s">
        <v>280</v>
      </c>
      <c r="E199" s="180" t="s">
        <v>582</v>
      </c>
      <c r="F199" s="273" t="s">
        <v>583</v>
      </c>
      <c r="G199" s="273"/>
      <c r="H199" s="273"/>
      <c r="I199" s="273"/>
      <c r="J199" s="181" t="s">
        <v>174</v>
      </c>
      <c r="K199" s="182">
        <v>332.21199999999999</v>
      </c>
      <c r="L199" s="274">
        <v>0</v>
      </c>
      <c r="M199" s="274"/>
      <c r="N199" s="275">
        <f t="shared" si="65"/>
        <v>0</v>
      </c>
      <c r="O199" s="263"/>
      <c r="P199" s="263"/>
      <c r="Q199" s="263"/>
      <c r="R199" s="138"/>
      <c r="T199" s="160" t="s">
        <v>5</v>
      </c>
      <c r="U199" s="44" t="s">
        <v>39</v>
      </c>
      <c r="V199" s="36"/>
      <c r="W199" s="177">
        <f t="shared" si="66"/>
        <v>0</v>
      </c>
      <c r="X199" s="177">
        <v>1.4999999999999999E-4</v>
      </c>
      <c r="Y199" s="177">
        <f t="shared" si="67"/>
        <v>4.9831799999999996E-2</v>
      </c>
      <c r="Z199" s="177">
        <v>0</v>
      </c>
      <c r="AA199" s="178">
        <f t="shared" si="68"/>
        <v>0</v>
      </c>
      <c r="AR199" s="18" t="s">
        <v>562</v>
      </c>
      <c r="AT199" s="18" t="s">
        <v>280</v>
      </c>
      <c r="AU199" s="18" t="s">
        <v>88</v>
      </c>
      <c r="AY199" s="18" t="s">
        <v>170</v>
      </c>
      <c r="BE199" s="113">
        <f t="shared" si="69"/>
        <v>0</v>
      </c>
      <c r="BF199" s="113">
        <f t="shared" si="70"/>
        <v>0</v>
      </c>
      <c r="BG199" s="113">
        <f t="shared" si="71"/>
        <v>0</v>
      </c>
      <c r="BH199" s="113">
        <f t="shared" si="72"/>
        <v>0</v>
      </c>
      <c r="BI199" s="113">
        <f t="shared" si="73"/>
        <v>0</v>
      </c>
      <c r="BJ199" s="18" t="s">
        <v>88</v>
      </c>
      <c r="BK199" s="155">
        <f t="shared" si="74"/>
        <v>0</v>
      </c>
      <c r="BL199" s="18" t="s">
        <v>199</v>
      </c>
      <c r="BM199" s="18" t="s">
        <v>584</v>
      </c>
    </row>
    <row r="200" spans="2:65" s="1" customFormat="1" ht="31.5" customHeight="1">
      <c r="B200" s="135"/>
      <c r="C200" s="179" t="s">
        <v>585</v>
      </c>
      <c r="D200" s="179" t="s">
        <v>280</v>
      </c>
      <c r="E200" s="180" t="s">
        <v>586</v>
      </c>
      <c r="F200" s="273" t="s">
        <v>587</v>
      </c>
      <c r="G200" s="273"/>
      <c r="H200" s="273"/>
      <c r="I200" s="273"/>
      <c r="J200" s="181" t="s">
        <v>184</v>
      </c>
      <c r="K200" s="182">
        <v>121.67</v>
      </c>
      <c r="L200" s="274">
        <v>0</v>
      </c>
      <c r="M200" s="274"/>
      <c r="N200" s="275">
        <f t="shared" si="65"/>
        <v>0</v>
      </c>
      <c r="O200" s="263"/>
      <c r="P200" s="263"/>
      <c r="Q200" s="263"/>
      <c r="R200" s="138"/>
      <c r="T200" s="160" t="s">
        <v>5</v>
      </c>
      <c r="U200" s="44" t="s">
        <v>39</v>
      </c>
      <c r="V200" s="36"/>
      <c r="W200" s="177">
        <f t="shared" si="66"/>
        <v>0</v>
      </c>
      <c r="X200" s="177">
        <v>2.2000000000000001E-3</v>
      </c>
      <c r="Y200" s="177">
        <f t="shared" si="67"/>
        <v>0.26767400000000002</v>
      </c>
      <c r="Z200" s="177">
        <v>0</v>
      </c>
      <c r="AA200" s="178">
        <f t="shared" si="68"/>
        <v>0</v>
      </c>
      <c r="AR200" s="18" t="s">
        <v>562</v>
      </c>
      <c r="AT200" s="18" t="s">
        <v>280</v>
      </c>
      <c r="AU200" s="18" t="s">
        <v>88</v>
      </c>
      <c r="AY200" s="18" t="s">
        <v>170</v>
      </c>
      <c r="BE200" s="113">
        <f t="shared" si="69"/>
        <v>0</v>
      </c>
      <c r="BF200" s="113">
        <f t="shared" si="70"/>
        <v>0</v>
      </c>
      <c r="BG200" s="113">
        <f t="shared" si="71"/>
        <v>0</v>
      </c>
      <c r="BH200" s="113">
        <f t="shared" si="72"/>
        <v>0</v>
      </c>
      <c r="BI200" s="113">
        <f t="shared" si="73"/>
        <v>0</v>
      </c>
      <c r="BJ200" s="18" t="s">
        <v>88</v>
      </c>
      <c r="BK200" s="155">
        <f t="shared" si="74"/>
        <v>0</v>
      </c>
      <c r="BL200" s="18" t="s">
        <v>199</v>
      </c>
      <c r="BM200" s="18" t="s">
        <v>588</v>
      </c>
    </row>
    <row r="201" spans="2:65" s="1" customFormat="1" ht="31.5" customHeight="1">
      <c r="B201" s="135"/>
      <c r="C201" s="174" t="s">
        <v>562</v>
      </c>
      <c r="D201" s="174" t="s">
        <v>162</v>
      </c>
      <c r="E201" s="175" t="s">
        <v>589</v>
      </c>
      <c r="F201" s="262" t="s">
        <v>590</v>
      </c>
      <c r="G201" s="262"/>
      <c r="H201" s="262"/>
      <c r="I201" s="262"/>
      <c r="J201" s="176" t="s">
        <v>184</v>
      </c>
      <c r="K201" s="159">
        <v>105.8</v>
      </c>
      <c r="L201" s="249">
        <v>0</v>
      </c>
      <c r="M201" s="249"/>
      <c r="N201" s="263">
        <f t="shared" si="65"/>
        <v>0</v>
      </c>
      <c r="O201" s="263"/>
      <c r="P201" s="263"/>
      <c r="Q201" s="263"/>
      <c r="R201" s="138"/>
      <c r="T201" s="160" t="s">
        <v>5</v>
      </c>
      <c r="U201" s="44" t="s">
        <v>39</v>
      </c>
      <c r="V201" s="36"/>
      <c r="W201" s="177">
        <f t="shared" si="66"/>
        <v>0</v>
      </c>
      <c r="X201" s="177">
        <v>0</v>
      </c>
      <c r="Y201" s="177">
        <f t="shared" si="67"/>
        <v>0</v>
      </c>
      <c r="Z201" s="177">
        <v>0</v>
      </c>
      <c r="AA201" s="178">
        <f t="shared" si="68"/>
        <v>0</v>
      </c>
      <c r="AR201" s="18" t="s">
        <v>199</v>
      </c>
      <c r="AT201" s="18" t="s">
        <v>162</v>
      </c>
      <c r="AU201" s="18" t="s">
        <v>88</v>
      </c>
      <c r="AY201" s="18" t="s">
        <v>170</v>
      </c>
      <c r="BE201" s="113">
        <f t="shared" si="69"/>
        <v>0</v>
      </c>
      <c r="BF201" s="113">
        <f t="shared" si="70"/>
        <v>0</v>
      </c>
      <c r="BG201" s="113">
        <f t="shared" si="71"/>
        <v>0</v>
      </c>
      <c r="BH201" s="113">
        <f t="shared" si="72"/>
        <v>0</v>
      </c>
      <c r="BI201" s="113">
        <f t="shared" si="73"/>
        <v>0</v>
      </c>
      <c r="BJ201" s="18" t="s">
        <v>88</v>
      </c>
      <c r="BK201" s="155">
        <f t="shared" si="74"/>
        <v>0</v>
      </c>
      <c r="BL201" s="18" t="s">
        <v>199</v>
      </c>
      <c r="BM201" s="18" t="s">
        <v>591</v>
      </c>
    </row>
    <row r="202" spans="2:65" s="1" customFormat="1" ht="31.5" customHeight="1">
      <c r="B202" s="135"/>
      <c r="C202" s="179" t="s">
        <v>592</v>
      </c>
      <c r="D202" s="179" t="s">
        <v>280</v>
      </c>
      <c r="E202" s="180" t="s">
        <v>593</v>
      </c>
      <c r="F202" s="273" t="s">
        <v>594</v>
      </c>
      <c r="G202" s="273"/>
      <c r="H202" s="273"/>
      <c r="I202" s="273"/>
      <c r="J202" s="181" t="s">
        <v>184</v>
      </c>
      <c r="K202" s="182">
        <v>121.67</v>
      </c>
      <c r="L202" s="274">
        <v>0</v>
      </c>
      <c r="M202" s="274"/>
      <c r="N202" s="275">
        <f t="shared" si="65"/>
        <v>0</v>
      </c>
      <c r="O202" s="263"/>
      <c r="P202" s="263"/>
      <c r="Q202" s="263"/>
      <c r="R202" s="138"/>
      <c r="T202" s="160" t="s">
        <v>5</v>
      </c>
      <c r="U202" s="44" t="s">
        <v>39</v>
      </c>
      <c r="V202" s="36"/>
      <c r="W202" s="177">
        <f t="shared" si="66"/>
        <v>0</v>
      </c>
      <c r="X202" s="177">
        <v>4.0000000000000002E-4</v>
      </c>
      <c r="Y202" s="177">
        <f t="shared" si="67"/>
        <v>4.8668000000000003E-2</v>
      </c>
      <c r="Z202" s="177">
        <v>0</v>
      </c>
      <c r="AA202" s="178">
        <f t="shared" si="68"/>
        <v>0</v>
      </c>
      <c r="AR202" s="18" t="s">
        <v>562</v>
      </c>
      <c r="AT202" s="18" t="s">
        <v>280</v>
      </c>
      <c r="AU202" s="18" t="s">
        <v>88</v>
      </c>
      <c r="AY202" s="18" t="s">
        <v>170</v>
      </c>
      <c r="BE202" s="113">
        <f t="shared" si="69"/>
        <v>0</v>
      </c>
      <c r="BF202" s="113">
        <f t="shared" si="70"/>
        <v>0</v>
      </c>
      <c r="BG202" s="113">
        <f t="shared" si="71"/>
        <v>0</v>
      </c>
      <c r="BH202" s="113">
        <f t="shared" si="72"/>
        <v>0</v>
      </c>
      <c r="BI202" s="113">
        <f t="shared" si="73"/>
        <v>0</v>
      </c>
      <c r="BJ202" s="18" t="s">
        <v>88</v>
      </c>
      <c r="BK202" s="155">
        <f t="shared" si="74"/>
        <v>0</v>
      </c>
      <c r="BL202" s="18" t="s">
        <v>199</v>
      </c>
      <c r="BM202" s="18" t="s">
        <v>595</v>
      </c>
    </row>
    <row r="203" spans="2:65" s="1" customFormat="1" ht="44.25" customHeight="1">
      <c r="B203" s="135"/>
      <c r="C203" s="174" t="s">
        <v>596</v>
      </c>
      <c r="D203" s="174" t="s">
        <v>162</v>
      </c>
      <c r="E203" s="175" t="s">
        <v>597</v>
      </c>
      <c r="F203" s="262" t="s">
        <v>598</v>
      </c>
      <c r="G203" s="262"/>
      <c r="H203" s="262"/>
      <c r="I203" s="262"/>
      <c r="J203" s="176" t="s">
        <v>180</v>
      </c>
      <c r="K203" s="159">
        <v>41</v>
      </c>
      <c r="L203" s="249">
        <v>0</v>
      </c>
      <c r="M203" s="249"/>
      <c r="N203" s="263">
        <f t="shared" si="65"/>
        <v>0</v>
      </c>
      <c r="O203" s="263"/>
      <c r="P203" s="263"/>
      <c r="Q203" s="263"/>
      <c r="R203" s="138"/>
      <c r="T203" s="160" t="s">
        <v>5</v>
      </c>
      <c r="U203" s="44" t="s">
        <v>39</v>
      </c>
      <c r="V203" s="36"/>
      <c r="W203" s="177">
        <f t="shared" si="66"/>
        <v>0</v>
      </c>
      <c r="X203" s="177">
        <v>3.0000000000000001E-5</v>
      </c>
      <c r="Y203" s="177">
        <f t="shared" si="67"/>
        <v>1.23E-3</v>
      </c>
      <c r="Z203" s="177">
        <v>0</v>
      </c>
      <c r="AA203" s="178">
        <f t="shared" si="68"/>
        <v>0</v>
      </c>
      <c r="AR203" s="18" t="s">
        <v>199</v>
      </c>
      <c r="AT203" s="18" t="s">
        <v>162</v>
      </c>
      <c r="AU203" s="18" t="s">
        <v>88</v>
      </c>
      <c r="AY203" s="18" t="s">
        <v>170</v>
      </c>
      <c r="BE203" s="113">
        <f t="shared" si="69"/>
        <v>0</v>
      </c>
      <c r="BF203" s="113">
        <f t="shared" si="70"/>
        <v>0</v>
      </c>
      <c r="BG203" s="113">
        <f t="shared" si="71"/>
        <v>0</v>
      </c>
      <c r="BH203" s="113">
        <f t="shared" si="72"/>
        <v>0</v>
      </c>
      <c r="BI203" s="113">
        <f t="shared" si="73"/>
        <v>0</v>
      </c>
      <c r="BJ203" s="18" t="s">
        <v>88</v>
      </c>
      <c r="BK203" s="155">
        <f t="shared" si="74"/>
        <v>0</v>
      </c>
      <c r="BL203" s="18" t="s">
        <v>199</v>
      </c>
      <c r="BM203" s="18" t="s">
        <v>599</v>
      </c>
    </row>
    <row r="204" spans="2:65" s="1" customFormat="1" ht="22.5" customHeight="1">
      <c r="B204" s="135"/>
      <c r="C204" s="179" t="s">
        <v>600</v>
      </c>
      <c r="D204" s="179" t="s">
        <v>280</v>
      </c>
      <c r="E204" s="180" t="s">
        <v>601</v>
      </c>
      <c r="F204" s="273" t="s">
        <v>602</v>
      </c>
      <c r="G204" s="273"/>
      <c r="H204" s="273"/>
      <c r="I204" s="273"/>
      <c r="J204" s="181" t="s">
        <v>174</v>
      </c>
      <c r="K204" s="182">
        <v>328</v>
      </c>
      <c r="L204" s="274">
        <v>0</v>
      </c>
      <c r="M204" s="274"/>
      <c r="N204" s="275">
        <f t="shared" si="65"/>
        <v>0</v>
      </c>
      <c r="O204" s="263"/>
      <c r="P204" s="263"/>
      <c r="Q204" s="263"/>
      <c r="R204" s="138"/>
      <c r="T204" s="160" t="s">
        <v>5</v>
      </c>
      <c r="U204" s="44" t="s">
        <v>39</v>
      </c>
      <c r="V204" s="36"/>
      <c r="W204" s="177">
        <f t="shared" si="66"/>
        <v>0</v>
      </c>
      <c r="X204" s="177">
        <v>3.5E-4</v>
      </c>
      <c r="Y204" s="177">
        <f t="shared" si="67"/>
        <v>0.1148</v>
      </c>
      <c r="Z204" s="177">
        <v>0</v>
      </c>
      <c r="AA204" s="178">
        <f t="shared" si="68"/>
        <v>0</v>
      </c>
      <c r="AR204" s="18" t="s">
        <v>562</v>
      </c>
      <c r="AT204" s="18" t="s">
        <v>280</v>
      </c>
      <c r="AU204" s="18" t="s">
        <v>88</v>
      </c>
      <c r="AY204" s="18" t="s">
        <v>170</v>
      </c>
      <c r="BE204" s="113">
        <f t="shared" si="69"/>
        <v>0</v>
      </c>
      <c r="BF204" s="113">
        <f t="shared" si="70"/>
        <v>0</v>
      </c>
      <c r="BG204" s="113">
        <f t="shared" si="71"/>
        <v>0</v>
      </c>
      <c r="BH204" s="113">
        <f t="shared" si="72"/>
        <v>0</v>
      </c>
      <c r="BI204" s="113">
        <f t="shared" si="73"/>
        <v>0</v>
      </c>
      <c r="BJ204" s="18" t="s">
        <v>88</v>
      </c>
      <c r="BK204" s="155">
        <f t="shared" si="74"/>
        <v>0</v>
      </c>
      <c r="BL204" s="18" t="s">
        <v>199</v>
      </c>
      <c r="BM204" s="18" t="s">
        <v>603</v>
      </c>
    </row>
    <row r="205" spans="2:65" s="1" customFormat="1" ht="31.5" customHeight="1">
      <c r="B205" s="135"/>
      <c r="C205" s="179" t="s">
        <v>604</v>
      </c>
      <c r="D205" s="179" t="s">
        <v>280</v>
      </c>
      <c r="E205" s="180" t="s">
        <v>605</v>
      </c>
      <c r="F205" s="273" t="s">
        <v>606</v>
      </c>
      <c r="G205" s="273"/>
      <c r="H205" s="273"/>
      <c r="I205" s="273"/>
      <c r="J205" s="181" t="s">
        <v>184</v>
      </c>
      <c r="K205" s="182">
        <v>25.42</v>
      </c>
      <c r="L205" s="274">
        <v>0</v>
      </c>
      <c r="M205" s="274"/>
      <c r="N205" s="275">
        <f t="shared" si="65"/>
        <v>0</v>
      </c>
      <c r="O205" s="263"/>
      <c r="P205" s="263"/>
      <c r="Q205" s="263"/>
      <c r="R205" s="138"/>
      <c r="T205" s="160" t="s">
        <v>5</v>
      </c>
      <c r="U205" s="44" t="s">
        <v>39</v>
      </c>
      <c r="V205" s="36"/>
      <c r="W205" s="177">
        <f t="shared" si="66"/>
        <v>0</v>
      </c>
      <c r="X205" s="177">
        <v>1.04E-2</v>
      </c>
      <c r="Y205" s="177">
        <f t="shared" si="67"/>
        <v>0.26436799999999999</v>
      </c>
      <c r="Z205" s="177">
        <v>0</v>
      </c>
      <c r="AA205" s="178">
        <f t="shared" si="68"/>
        <v>0</v>
      </c>
      <c r="AR205" s="18" t="s">
        <v>562</v>
      </c>
      <c r="AT205" s="18" t="s">
        <v>280</v>
      </c>
      <c r="AU205" s="18" t="s">
        <v>88</v>
      </c>
      <c r="AY205" s="18" t="s">
        <v>170</v>
      </c>
      <c r="BE205" s="113">
        <f t="shared" si="69"/>
        <v>0</v>
      </c>
      <c r="BF205" s="113">
        <f t="shared" si="70"/>
        <v>0</v>
      </c>
      <c r="BG205" s="113">
        <f t="shared" si="71"/>
        <v>0</v>
      </c>
      <c r="BH205" s="113">
        <f t="shared" si="72"/>
        <v>0</v>
      </c>
      <c r="BI205" s="113">
        <f t="shared" si="73"/>
        <v>0</v>
      </c>
      <c r="BJ205" s="18" t="s">
        <v>88</v>
      </c>
      <c r="BK205" s="155">
        <f t="shared" si="74"/>
        <v>0</v>
      </c>
      <c r="BL205" s="18" t="s">
        <v>199</v>
      </c>
      <c r="BM205" s="18" t="s">
        <v>607</v>
      </c>
    </row>
    <row r="206" spans="2:65" s="1" customFormat="1" ht="31.5" customHeight="1">
      <c r="B206" s="135"/>
      <c r="C206" s="174" t="s">
        <v>340</v>
      </c>
      <c r="D206" s="174" t="s">
        <v>162</v>
      </c>
      <c r="E206" s="175" t="s">
        <v>608</v>
      </c>
      <c r="F206" s="262" t="s">
        <v>609</v>
      </c>
      <c r="G206" s="262"/>
      <c r="H206" s="262"/>
      <c r="I206" s="262"/>
      <c r="J206" s="176" t="s">
        <v>576</v>
      </c>
      <c r="K206" s="159">
        <v>0</v>
      </c>
      <c r="L206" s="249">
        <v>0</v>
      </c>
      <c r="M206" s="249"/>
      <c r="N206" s="263">
        <f t="shared" si="65"/>
        <v>0</v>
      </c>
      <c r="O206" s="263"/>
      <c r="P206" s="263"/>
      <c r="Q206" s="263"/>
      <c r="R206" s="138"/>
      <c r="T206" s="160" t="s">
        <v>5</v>
      </c>
      <c r="U206" s="44" t="s">
        <v>39</v>
      </c>
      <c r="V206" s="36"/>
      <c r="W206" s="177">
        <f t="shared" si="66"/>
        <v>0</v>
      </c>
      <c r="X206" s="177">
        <v>0</v>
      </c>
      <c r="Y206" s="177">
        <f t="shared" si="67"/>
        <v>0</v>
      </c>
      <c r="Z206" s="177">
        <v>0</v>
      </c>
      <c r="AA206" s="178">
        <f t="shared" si="68"/>
        <v>0</v>
      </c>
      <c r="AR206" s="18" t="s">
        <v>199</v>
      </c>
      <c r="AT206" s="18" t="s">
        <v>162</v>
      </c>
      <c r="AU206" s="18" t="s">
        <v>88</v>
      </c>
      <c r="AY206" s="18" t="s">
        <v>170</v>
      </c>
      <c r="BE206" s="113">
        <f t="shared" si="69"/>
        <v>0</v>
      </c>
      <c r="BF206" s="113">
        <f t="shared" si="70"/>
        <v>0</v>
      </c>
      <c r="BG206" s="113">
        <f t="shared" si="71"/>
        <v>0</v>
      </c>
      <c r="BH206" s="113">
        <f t="shared" si="72"/>
        <v>0</v>
      </c>
      <c r="BI206" s="113">
        <f t="shared" si="73"/>
        <v>0</v>
      </c>
      <c r="BJ206" s="18" t="s">
        <v>88</v>
      </c>
      <c r="BK206" s="155">
        <f t="shared" si="74"/>
        <v>0</v>
      </c>
      <c r="BL206" s="18" t="s">
        <v>199</v>
      </c>
      <c r="BM206" s="18" t="s">
        <v>610</v>
      </c>
    </row>
    <row r="207" spans="2:65" s="10" customFormat="1" ht="29.85" customHeight="1">
      <c r="B207" s="164"/>
      <c r="C207" s="165"/>
      <c r="D207" s="173" t="s">
        <v>413</v>
      </c>
      <c r="E207" s="173"/>
      <c r="F207" s="173"/>
      <c r="G207" s="173"/>
      <c r="H207" s="173"/>
      <c r="I207" s="173"/>
      <c r="J207" s="173"/>
      <c r="K207" s="173"/>
      <c r="L207" s="173"/>
      <c r="M207" s="173"/>
      <c r="N207" s="267">
        <f>BK207</f>
        <v>0</v>
      </c>
      <c r="O207" s="268"/>
      <c r="P207" s="268"/>
      <c r="Q207" s="268"/>
      <c r="R207" s="166"/>
      <c r="T207" s="167"/>
      <c r="U207" s="165"/>
      <c r="V207" s="165"/>
      <c r="W207" s="168">
        <f>SUM(W208:W212)</f>
        <v>0</v>
      </c>
      <c r="X207" s="165"/>
      <c r="Y207" s="168">
        <f>SUM(Y208:Y212)</f>
        <v>2.9768155999999997</v>
      </c>
      <c r="Z207" s="165"/>
      <c r="AA207" s="169">
        <f>SUM(AA208:AA212)</f>
        <v>0</v>
      </c>
      <c r="AR207" s="170" t="s">
        <v>88</v>
      </c>
      <c r="AT207" s="171" t="s">
        <v>71</v>
      </c>
      <c r="AU207" s="171" t="s">
        <v>77</v>
      </c>
      <c r="AY207" s="170" t="s">
        <v>170</v>
      </c>
      <c r="BK207" s="172">
        <f>SUM(BK208:BK212)</f>
        <v>0</v>
      </c>
    </row>
    <row r="208" spans="2:65" s="1" customFormat="1" ht="31.5" customHeight="1">
      <c r="B208" s="135"/>
      <c r="C208" s="174" t="s">
        <v>611</v>
      </c>
      <c r="D208" s="174" t="s">
        <v>162</v>
      </c>
      <c r="E208" s="175" t="s">
        <v>612</v>
      </c>
      <c r="F208" s="262" t="s">
        <v>613</v>
      </c>
      <c r="G208" s="262"/>
      <c r="H208" s="262"/>
      <c r="I208" s="262"/>
      <c r="J208" s="176" t="s">
        <v>184</v>
      </c>
      <c r="K208" s="159">
        <v>148.4</v>
      </c>
      <c r="L208" s="249">
        <v>0</v>
      </c>
      <c r="M208" s="249"/>
      <c r="N208" s="263">
        <f>ROUND(L208*K208,3)</f>
        <v>0</v>
      </c>
      <c r="O208" s="263"/>
      <c r="P208" s="263"/>
      <c r="Q208" s="263"/>
      <c r="R208" s="138"/>
      <c r="T208" s="160" t="s">
        <v>5</v>
      </c>
      <c r="U208" s="44" t="s">
        <v>39</v>
      </c>
      <c r="V208" s="36"/>
      <c r="W208" s="177">
        <f>V208*K208</f>
        <v>0</v>
      </c>
      <c r="X208" s="177">
        <v>0</v>
      </c>
      <c r="Y208" s="177">
        <f>X208*K208</f>
        <v>0</v>
      </c>
      <c r="Z208" s="177">
        <v>0</v>
      </c>
      <c r="AA208" s="178">
        <f>Z208*K208</f>
        <v>0</v>
      </c>
      <c r="AR208" s="18" t="s">
        <v>199</v>
      </c>
      <c r="AT208" s="18" t="s">
        <v>162</v>
      </c>
      <c r="AU208" s="18" t="s">
        <v>88</v>
      </c>
      <c r="AY208" s="18" t="s">
        <v>170</v>
      </c>
      <c r="BE208" s="113">
        <f>IF(U208="základná",N208,0)</f>
        <v>0</v>
      </c>
      <c r="BF208" s="113">
        <f>IF(U208="znížená",N208,0)</f>
        <v>0</v>
      </c>
      <c r="BG208" s="113">
        <f>IF(U208="zákl. prenesená",N208,0)</f>
        <v>0</v>
      </c>
      <c r="BH208" s="113">
        <f>IF(U208="zníž. prenesená",N208,0)</f>
        <v>0</v>
      </c>
      <c r="BI208" s="113">
        <f>IF(U208="nulová",N208,0)</f>
        <v>0</v>
      </c>
      <c r="BJ208" s="18" t="s">
        <v>88</v>
      </c>
      <c r="BK208" s="155">
        <f>ROUND(L208*K208,3)</f>
        <v>0</v>
      </c>
      <c r="BL208" s="18" t="s">
        <v>199</v>
      </c>
      <c r="BM208" s="18" t="s">
        <v>614</v>
      </c>
    </row>
    <row r="209" spans="2:65" s="1" customFormat="1" ht="44.25" customHeight="1">
      <c r="B209" s="135"/>
      <c r="C209" s="179" t="s">
        <v>615</v>
      </c>
      <c r="D209" s="179" t="s">
        <v>280</v>
      </c>
      <c r="E209" s="180" t="s">
        <v>616</v>
      </c>
      <c r="F209" s="273" t="s">
        <v>617</v>
      </c>
      <c r="G209" s="273"/>
      <c r="H209" s="273"/>
      <c r="I209" s="273"/>
      <c r="J209" s="181" t="s">
        <v>184</v>
      </c>
      <c r="K209" s="182">
        <v>151.36799999999999</v>
      </c>
      <c r="L209" s="274">
        <v>0</v>
      </c>
      <c r="M209" s="274"/>
      <c r="N209" s="275">
        <f>ROUND(L209*K209,3)</f>
        <v>0</v>
      </c>
      <c r="O209" s="263"/>
      <c r="P209" s="263"/>
      <c r="Q209" s="263"/>
      <c r="R209" s="138"/>
      <c r="T209" s="160" t="s">
        <v>5</v>
      </c>
      <c r="U209" s="44" t="s">
        <v>39</v>
      </c>
      <c r="V209" s="36"/>
      <c r="W209" s="177">
        <f>V209*K209</f>
        <v>0</v>
      </c>
      <c r="X209" s="177">
        <v>1.7999999999999999E-2</v>
      </c>
      <c r="Y209" s="177">
        <f>X209*K209</f>
        <v>2.7246239999999995</v>
      </c>
      <c r="Z209" s="177">
        <v>0</v>
      </c>
      <c r="AA209" s="178">
        <f>Z209*K209</f>
        <v>0</v>
      </c>
      <c r="AR209" s="18" t="s">
        <v>562</v>
      </c>
      <c r="AT209" s="18" t="s">
        <v>280</v>
      </c>
      <c r="AU209" s="18" t="s">
        <v>88</v>
      </c>
      <c r="AY209" s="18" t="s">
        <v>170</v>
      </c>
      <c r="BE209" s="113">
        <f>IF(U209="základná",N209,0)</f>
        <v>0</v>
      </c>
      <c r="BF209" s="113">
        <f>IF(U209="znížená",N209,0)</f>
        <v>0</v>
      </c>
      <c r="BG209" s="113">
        <f>IF(U209="zákl. prenesená",N209,0)</f>
        <v>0</v>
      </c>
      <c r="BH209" s="113">
        <f>IF(U209="zníž. prenesená",N209,0)</f>
        <v>0</v>
      </c>
      <c r="BI209" s="113">
        <f>IF(U209="nulová",N209,0)</f>
        <v>0</v>
      </c>
      <c r="BJ209" s="18" t="s">
        <v>88</v>
      </c>
      <c r="BK209" s="155">
        <f>ROUND(L209*K209,3)</f>
        <v>0</v>
      </c>
      <c r="BL209" s="18" t="s">
        <v>199</v>
      </c>
      <c r="BM209" s="18" t="s">
        <v>618</v>
      </c>
    </row>
    <row r="210" spans="2:65" s="1" customFormat="1" ht="31.5" customHeight="1">
      <c r="B210" s="135"/>
      <c r="C210" s="174" t="s">
        <v>191</v>
      </c>
      <c r="D210" s="174" t="s">
        <v>162</v>
      </c>
      <c r="E210" s="175" t="s">
        <v>619</v>
      </c>
      <c r="F210" s="262" t="s">
        <v>620</v>
      </c>
      <c r="G210" s="262"/>
      <c r="H210" s="262"/>
      <c r="I210" s="262"/>
      <c r="J210" s="176" t="s">
        <v>184</v>
      </c>
      <c r="K210" s="159">
        <v>72.72</v>
      </c>
      <c r="L210" s="249">
        <v>0</v>
      </c>
      <c r="M210" s="249"/>
      <c r="N210" s="263">
        <f>ROUND(L210*K210,3)</f>
        <v>0</v>
      </c>
      <c r="O210" s="263"/>
      <c r="P210" s="263"/>
      <c r="Q210" s="263"/>
      <c r="R210" s="138"/>
      <c r="T210" s="160" t="s">
        <v>5</v>
      </c>
      <c r="U210" s="44" t="s">
        <v>39</v>
      </c>
      <c r="V210" s="36"/>
      <c r="W210" s="177">
        <f>V210*K210</f>
        <v>0</v>
      </c>
      <c r="X210" s="177">
        <v>0</v>
      </c>
      <c r="Y210" s="177">
        <f>X210*K210</f>
        <v>0</v>
      </c>
      <c r="Z210" s="177">
        <v>0</v>
      </c>
      <c r="AA210" s="178">
        <f>Z210*K210</f>
        <v>0</v>
      </c>
      <c r="AR210" s="18" t="s">
        <v>199</v>
      </c>
      <c r="AT210" s="18" t="s">
        <v>162</v>
      </c>
      <c r="AU210" s="18" t="s">
        <v>88</v>
      </c>
      <c r="AY210" s="18" t="s">
        <v>170</v>
      </c>
      <c r="BE210" s="113">
        <f>IF(U210="základná",N210,0)</f>
        <v>0</v>
      </c>
      <c r="BF210" s="113">
        <f>IF(U210="znížená",N210,0)</f>
        <v>0</v>
      </c>
      <c r="BG210" s="113">
        <f>IF(U210="zákl. prenesená",N210,0)</f>
        <v>0</v>
      </c>
      <c r="BH210" s="113">
        <f>IF(U210="zníž. prenesená",N210,0)</f>
        <v>0</v>
      </c>
      <c r="BI210" s="113">
        <f>IF(U210="nulová",N210,0)</f>
        <v>0</v>
      </c>
      <c r="BJ210" s="18" t="s">
        <v>88</v>
      </c>
      <c r="BK210" s="155">
        <f>ROUND(L210*K210,3)</f>
        <v>0</v>
      </c>
      <c r="BL210" s="18" t="s">
        <v>199</v>
      </c>
      <c r="BM210" s="18" t="s">
        <v>621</v>
      </c>
    </row>
    <row r="211" spans="2:65" s="1" customFormat="1" ht="31.5" customHeight="1">
      <c r="B211" s="135"/>
      <c r="C211" s="179" t="s">
        <v>195</v>
      </c>
      <c r="D211" s="179" t="s">
        <v>280</v>
      </c>
      <c r="E211" s="180" t="s">
        <v>622</v>
      </c>
      <c r="F211" s="273" t="s">
        <v>623</v>
      </c>
      <c r="G211" s="273"/>
      <c r="H211" s="273"/>
      <c r="I211" s="273"/>
      <c r="J211" s="181" t="s">
        <v>184</v>
      </c>
      <c r="K211" s="182">
        <v>74.174000000000007</v>
      </c>
      <c r="L211" s="274">
        <v>0</v>
      </c>
      <c r="M211" s="274"/>
      <c r="N211" s="275">
        <f>ROUND(L211*K211,3)</f>
        <v>0</v>
      </c>
      <c r="O211" s="263"/>
      <c r="P211" s="263"/>
      <c r="Q211" s="263"/>
      <c r="R211" s="138"/>
      <c r="T211" s="160" t="s">
        <v>5</v>
      </c>
      <c r="U211" s="44" t="s">
        <v>39</v>
      </c>
      <c r="V211" s="36"/>
      <c r="W211" s="177">
        <f>V211*K211</f>
        <v>0</v>
      </c>
      <c r="X211" s="177">
        <v>3.3999999999999998E-3</v>
      </c>
      <c r="Y211" s="177">
        <f>X211*K211</f>
        <v>0.25219160000000002</v>
      </c>
      <c r="Z211" s="177">
        <v>0</v>
      </c>
      <c r="AA211" s="178">
        <f>Z211*K211</f>
        <v>0</v>
      </c>
      <c r="AR211" s="18" t="s">
        <v>562</v>
      </c>
      <c r="AT211" s="18" t="s">
        <v>280</v>
      </c>
      <c r="AU211" s="18" t="s">
        <v>88</v>
      </c>
      <c r="AY211" s="18" t="s">
        <v>170</v>
      </c>
      <c r="BE211" s="113">
        <f>IF(U211="základná",N211,0)</f>
        <v>0</v>
      </c>
      <c r="BF211" s="113">
        <f>IF(U211="znížená",N211,0)</f>
        <v>0</v>
      </c>
      <c r="BG211" s="113">
        <f>IF(U211="zákl. prenesená",N211,0)</f>
        <v>0</v>
      </c>
      <c r="BH211" s="113">
        <f>IF(U211="zníž. prenesená",N211,0)</f>
        <v>0</v>
      </c>
      <c r="BI211" s="113">
        <f>IF(U211="nulová",N211,0)</f>
        <v>0</v>
      </c>
      <c r="BJ211" s="18" t="s">
        <v>88</v>
      </c>
      <c r="BK211" s="155">
        <f>ROUND(L211*K211,3)</f>
        <v>0</v>
      </c>
      <c r="BL211" s="18" t="s">
        <v>199</v>
      </c>
      <c r="BM211" s="18" t="s">
        <v>624</v>
      </c>
    </row>
    <row r="212" spans="2:65" s="1" customFormat="1" ht="31.5" customHeight="1">
      <c r="B212" s="135"/>
      <c r="C212" s="174" t="s">
        <v>344</v>
      </c>
      <c r="D212" s="174" t="s">
        <v>162</v>
      </c>
      <c r="E212" s="175" t="s">
        <v>625</v>
      </c>
      <c r="F212" s="262" t="s">
        <v>626</v>
      </c>
      <c r="G212" s="262"/>
      <c r="H212" s="262"/>
      <c r="I212" s="262"/>
      <c r="J212" s="176" t="s">
        <v>576</v>
      </c>
      <c r="K212" s="159">
        <v>0</v>
      </c>
      <c r="L212" s="249">
        <v>0</v>
      </c>
      <c r="M212" s="249"/>
      <c r="N212" s="263">
        <f>ROUND(L212*K212,3)</f>
        <v>0</v>
      </c>
      <c r="O212" s="263"/>
      <c r="P212" s="263"/>
      <c r="Q212" s="263"/>
      <c r="R212" s="138"/>
      <c r="T212" s="160" t="s">
        <v>5</v>
      </c>
      <c r="U212" s="44" t="s">
        <v>39</v>
      </c>
      <c r="V212" s="36"/>
      <c r="W212" s="177">
        <f>V212*K212</f>
        <v>0</v>
      </c>
      <c r="X212" s="177">
        <v>0</v>
      </c>
      <c r="Y212" s="177">
        <f>X212*K212</f>
        <v>0</v>
      </c>
      <c r="Z212" s="177">
        <v>0</v>
      </c>
      <c r="AA212" s="178">
        <f>Z212*K212</f>
        <v>0</v>
      </c>
      <c r="AR212" s="18" t="s">
        <v>199</v>
      </c>
      <c r="AT212" s="18" t="s">
        <v>162</v>
      </c>
      <c r="AU212" s="18" t="s">
        <v>88</v>
      </c>
      <c r="AY212" s="18" t="s">
        <v>170</v>
      </c>
      <c r="BE212" s="113">
        <f>IF(U212="základná",N212,0)</f>
        <v>0</v>
      </c>
      <c r="BF212" s="113">
        <f>IF(U212="znížená",N212,0)</f>
        <v>0</v>
      </c>
      <c r="BG212" s="113">
        <f>IF(U212="zákl. prenesená",N212,0)</f>
        <v>0</v>
      </c>
      <c r="BH212" s="113">
        <f>IF(U212="zníž. prenesená",N212,0)</f>
        <v>0</v>
      </c>
      <c r="BI212" s="113">
        <f>IF(U212="nulová",N212,0)</f>
        <v>0</v>
      </c>
      <c r="BJ212" s="18" t="s">
        <v>88</v>
      </c>
      <c r="BK212" s="155">
        <f>ROUND(L212*K212,3)</f>
        <v>0</v>
      </c>
      <c r="BL212" s="18" t="s">
        <v>199</v>
      </c>
      <c r="BM212" s="18" t="s">
        <v>627</v>
      </c>
    </row>
    <row r="213" spans="2:65" s="10" customFormat="1" ht="29.85" customHeight="1">
      <c r="B213" s="164"/>
      <c r="C213" s="165"/>
      <c r="D213" s="173" t="s">
        <v>414</v>
      </c>
      <c r="E213" s="173"/>
      <c r="F213" s="173"/>
      <c r="G213" s="173"/>
      <c r="H213" s="173"/>
      <c r="I213" s="173"/>
      <c r="J213" s="173"/>
      <c r="K213" s="173"/>
      <c r="L213" s="173"/>
      <c r="M213" s="173"/>
      <c r="N213" s="267">
        <f>BK213</f>
        <v>0</v>
      </c>
      <c r="O213" s="268"/>
      <c r="P213" s="268"/>
      <c r="Q213" s="268"/>
      <c r="R213" s="166"/>
      <c r="T213" s="167"/>
      <c r="U213" s="165"/>
      <c r="V213" s="165"/>
      <c r="W213" s="168">
        <f>SUM(W214:W218)</f>
        <v>0</v>
      </c>
      <c r="X213" s="165"/>
      <c r="Y213" s="168">
        <f>SUM(Y214:Y218)</f>
        <v>0.34023047999999995</v>
      </c>
      <c r="Z213" s="165"/>
      <c r="AA213" s="169">
        <f>SUM(AA214:AA218)</f>
        <v>0</v>
      </c>
      <c r="AR213" s="170" t="s">
        <v>88</v>
      </c>
      <c r="AT213" s="171" t="s">
        <v>71</v>
      </c>
      <c r="AU213" s="171" t="s">
        <v>77</v>
      </c>
      <c r="AY213" s="170" t="s">
        <v>170</v>
      </c>
      <c r="BK213" s="172">
        <f>SUM(BK214:BK218)</f>
        <v>0</v>
      </c>
    </row>
    <row r="214" spans="2:65" s="1" customFormat="1" ht="44.25" customHeight="1">
      <c r="B214" s="135"/>
      <c r="C214" s="174" t="s">
        <v>292</v>
      </c>
      <c r="D214" s="174" t="s">
        <v>162</v>
      </c>
      <c r="E214" s="175" t="s">
        <v>628</v>
      </c>
      <c r="F214" s="262" t="s">
        <v>629</v>
      </c>
      <c r="G214" s="262"/>
      <c r="H214" s="262"/>
      <c r="I214" s="262"/>
      <c r="J214" s="176" t="s">
        <v>174</v>
      </c>
      <c r="K214" s="159">
        <v>2</v>
      </c>
      <c r="L214" s="249">
        <v>0</v>
      </c>
      <c r="M214" s="249"/>
      <c r="N214" s="263">
        <f>ROUND(L214*K214,3)</f>
        <v>0</v>
      </c>
      <c r="O214" s="263"/>
      <c r="P214" s="263"/>
      <c r="Q214" s="263"/>
      <c r="R214" s="138"/>
      <c r="T214" s="160" t="s">
        <v>5</v>
      </c>
      <c r="U214" s="44" t="s">
        <v>39</v>
      </c>
      <c r="V214" s="36"/>
      <c r="W214" s="177">
        <f>V214*K214</f>
        <v>0</v>
      </c>
      <c r="X214" s="177">
        <v>1.311E-2</v>
      </c>
      <c r="Y214" s="177">
        <f>X214*K214</f>
        <v>2.622E-2</v>
      </c>
      <c r="Z214" s="177">
        <v>0</v>
      </c>
      <c r="AA214" s="178">
        <f>Z214*K214</f>
        <v>0</v>
      </c>
      <c r="AR214" s="18" t="s">
        <v>199</v>
      </c>
      <c r="AT214" s="18" t="s">
        <v>162</v>
      </c>
      <c r="AU214" s="18" t="s">
        <v>88</v>
      </c>
      <c r="AY214" s="18" t="s">
        <v>170</v>
      </c>
      <c r="BE214" s="113">
        <f>IF(U214="základná",N214,0)</f>
        <v>0</v>
      </c>
      <c r="BF214" s="113">
        <f>IF(U214="znížená",N214,0)</f>
        <v>0</v>
      </c>
      <c r="BG214" s="113">
        <f>IF(U214="zákl. prenesená",N214,0)</f>
        <v>0</v>
      </c>
      <c r="BH214" s="113">
        <f>IF(U214="zníž. prenesená",N214,0)</f>
        <v>0</v>
      </c>
      <c r="BI214" s="113">
        <f>IF(U214="nulová",N214,0)</f>
        <v>0</v>
      </c>
      <c r="BJ214" s="18" t="s">
        <v>88</v>
      </c>
      <c r="BK214" s="155">
        <f>ROUND(L214*K214,3)</f>
        <v>0</v>
      </c>
      <c r="BL214" s="18" t="s">
        <v>199</v>
      </c>
      <c r="BM214" s="18" t="s">
        <v>630</v>
      </c>
    </row>
    <row r="215" spans="2:65" s="1" customFormat="1" ht="44.25" customHeight="1">
      <c r="B215" s="135"/>
      <c r="C215" s="174" t="s">
        <v>631</v>
      </c>
      <c r="D215" s="174" t="s">
        <v>162</v>
      </c>
      <c r="E215" s="175" t="s">
        <v>632</v>
      </c>
      <c r="F215" s="262" t="s">
        <v>633</v>
      </c>
      <c r="G215" s="262"/>
      <c r="H215" s="262"/>
      <c r="I215" s="262"/>
      <c r="J215" s="176" t="s">
        <v>180</v>
      </c>
      <c r="K215" s="159">
        <v>41</v>
      </c>
      <c r="L215" s="249">
        <v>0</v>
      </c>
      <c r="M215" s="249"/>
      <c r="N215" s="263">
        <f>ROUND(L215*K215,3)</f>
        <v>0</v>
      </c>
      <c r="O215" s="263"/>
      <c r="P215" s="263"/>
      <c r="Q215" s="263"/>
      <c r="R215" s="138"/>
      <c r="T215" s="160" t="s">
        <v>5</v>
      </c>
      <c r="U215" s="44" t="s">
        <v>39</v>
      </c>
      <c r="V215" s="36"/>
      <c r="W215" s="177">
        <f>V215*K215</f>
        <v>0</v>
      </c>
      <c r="X215" s="177">
        <v>2.2000000000000001E-4</v>
      </c>
      <c r="Y215" s="177">
        <f>X215*K215</f>
        <v>9.0200000000000002E-3</v>
      </c>
      <c r="Z215" s="177">
        <v>0</v>
      </c>
      <c r="AA215" s="178">
        <f>Z215*K215</f>
        <v>0</v>
      </c>
      <c r="AR215" s="18" t="s">
        <v>199</v>
      </c>
      <c r="AT215" s="18" t="s">
        <v>162</v>
      </c>
      <c r="AU215" s="18" t="s">
        <v>88</v>
      </c>
      <c r="AY215" s="18" t="s">
        <v>170</v>
      </c>
      <c r="BE215" s="113">
        <f>IF(U215="základná",N215,0)</f>
        <v>0</v>
      </c>
      <c r="BF215" s="113">
        <f>IF(U215="znížená",N215,0)</f>
        <v>0</v>
      </c>
      <c r="BG215" s="113">
        <f>IF(U215="zákl. prenesená",N215,0)</f>
        <v>0</v>
      </c>
      <c r="BH215" s="113">
        <f>IF(U215="zníž. prenesená",N215,0)</f>
        <v>0</v>
      </c>
      <c r="BI215" s="113">
        <f>IF(U215="nulová",N215,0)</f>
        <v>0</v>
      </c>
      <c r="BJ215" s="18" t="s">
        <v>88</v>
      </c>
      <c r="BK215" s="155">
        <f>ROUND(L215*K215,3)</f>
        <v>0</v>
      </c>
      <c r="BL215" s="18" t="s">
        <v>199</v>
      </c>
      <c r="BM215" s="18" t="s">
        <v>634</v>
      </c>
    </row>
    <row r="216" spans="2:65" s="1" customFormat="1" ht="31.5" customHeight="1">
      <c r="B216" s="135"/>
      <c r="C216" s="179" t="s">
        <v>635</v>
      </c>
      <c r="D216" s="179" t="s">
        <v>280</v>
      </c>
      <c r="E216" s="180" t="s">
        <v>636</v>
      </c>
      <c r="F216" s="273" t="s">
        <v>637</v>
      </c>
      <c r="G216" s="273"/>
      <c r="H216" s="273"/>
      <c r="I216" s="273"/>
      <c r="J216" s="181" t="s">
        <v>184</v>
      </c>
      <c r="K216" s="182">
        <v>34.747999999999998</v>
      </c>
      <c r="L216" s="274">
        <v>0</v>
      </c>
      <c r="M216" s="274"/>
      <c r="N216" s="275">
        <f>ROUND(L216*K216,3)</f>
        <v>0</v>
      </c>
      <c r="O216" s="263"/>
      <c r="P216" s="263"/>
      <c r="Q216" s="263"/>
      <c r="R216" s="138"/>
      <c r="T216" s="160" t="s">
        <v>5</v>
      </c>
      <c r="U216" s="44" t="s">
        <v>39</v>
      </c>
      <c r="V216" s="36"/>
      <c r="W216" s="177">
        <f>V216*K216</f>
        <v>0</v>
      </c>
      <c r="X216" s="177">
        <v>7.26E-3</v>
      </c>
      <c r="Y216" s="177">
        <f>X216*K216</f>
        <v>0.25227047999999996</v>
      </c>
      <c r="Z216" s="177">
        <v>0</v>
      </c>
      <c r="AA216" s="178">
        <f>Z216*K216</f>
        <v>0</v>
      </c>
      <c r="AR216" s="18" t="s">
        <v>562</v>
      </c>
      <c r="AT216" s="18" t="s">
        <v>280</v>
      </c>
      <c r="AU216" s="18" t="s">
        <v>88</v>
      </c>
      <c r="AY216" s="18" t="s">
        <v>170</v>
      </c>
      <c r="BE216" s="113">
        <f>IF(U216="základná",N216,0)</f>
        <v>0</v>
      </c>
      <c r="BF216" s="113">
        <f>IF(U216="znížená",N216,0)</f>
        <v>0</v>
      </c>
      <c r="BG216" s="113">
        <f>IF(U216="zákl. prenesená",N216,0)</f>
        <v>0</v>
      </c>
      <c r="BH216" s="113">
        <f>IF(U216="zníž. prenesená",N216,0)</f>
        <v>0</v>
      </c>
      <c r="BI216" s="113">
        <f>IF(U216="nulová",N216,0)</f>
        <v>0</v>
      </c>
      <c r="BJ216" s="18" t="s">
        <v>88</v>
      </c>
      <c r="BK216" s="155">
        <f>ROUND(L216*K216,3)</f>
        <v>0</v>
      </c>
      <c r="BL216" s="18" t="s">
        <v>199</v>
      </c>
      <c r="BM216" s="18" t="s">
        <v>638</v>
      </c>
    </row>
    <row r="217" spans="2:65" s="1" customFormat="1" ht="31.5" customHeight="1">
      <c r="B217" s="135"/>
      <c r="C217" s="174" t="s">
        <v>288</v>
      </c>
      <c r="D217" s="174" t="s">
        <v>162</v>
      </c>
      <c r="E217" s="175" t="s">
        <v>639</v>
      </c>
      <c r="F217" s="262" t="s">
        <v>640</v>
      </c>
      <c r="G217" s="262"/>
      <c r="H217" s="262"/>
      <c r="I217" s="262"/>
      <c r="J217" s="176" t="s">
        <v>180</v>
      </c>
      <c r="K217" s="159">
        <v>8</v>
      </c>
      <c r="L217" s="249">
        <v>0</v>
      </c>
      <c r="M217" s="249"/>
      <c r="N217" s="263">
        <f>ROUND(L217*K217,3)</f>
        <v>0</v>
      </c>
      <c r="O217" s="263"/>
      <c r="P217" s="263"/>
      <c r="Q217" s="263"/>
      <c r="R217" s="138"/>
      <c r="T217" s="160" t="s">
        <v>5</v>
      </c>
      <c r="U217" s="44" t="s">
        <v>39</v>
      </c>
      <c r="V217" s="36"/>
      <c r="W217" s="177">
        <f>V217*K217</f>
        <v>0</v>
      </c>
      <c r="X217" s="177">
        <v>6.5900000000000004E-3</v>
      </c>
      <c r="Y217" s="177">
        <f>X217*K217</f>
        <v>5.2720000000000003E-2</v>
      </c>
      <c r="Z217" s="177">
        <v>0</v>
      </c>
      <c r="AA217" s="178">
        <f>Z217*K217</f>
        <v>0</v>
      </c>
      <c r="AR217" s="18" t="s">
        <v>199</v>
      </c>
      <c r="AT217" s="18" t="s">
        <v>162</v>
      </c>
      <c r="AU217" s="18" t="s">
        <v>88</v>
      </c>
      <c r="AY217" s="18" t="s">
        <v>170</v>
      </c>
      <c r="BE217" s="113">
        <f>IF(U217="základná",N217,0)</f>
        <v>0</v>
      </c>
      <c r="BF217" s="113">
        <f>IF(U217="znížená",N217,0)</f>
        <v>0</v>
      </c>
      <c r="BG217" s="113">
        <f>IF(U217="zákl. prenesená",N217,0)</f>
        <v>0</v>
      </c>
      <c r="BH217" s="113">
        <f>IF(U217="zníž. prenesená",N217,0)</f>
        <v>0</v>
      </c>
      <c r="BI217" s="113">
        <f>IF(U217="nulová",N217,0)</f>
        <v>0</v>
      </c>
      <c r="BJ217" s="18" t="s">
        <v>88</v>
      </c>
      <c r="BK217" s="155">
        <f>ROUND(L217*K217,3)</f>
        <v>0</v>
      </c>
      <c r="BL217" s="18" t="s">
        <v>199</v>
      </c>
      <c r="BM217" s="18" t="s">
        <v>641</v>
      </c>
    </row>
    <row r="218" spans="2:65" s="1" customFormat="1" ht="31.5" customHeight="1">
      <c r="B218" s="135"/>
      <c r="C218" s="174" t="s">
        <v>348</v>
      </c>
      <c r="D218" s="174" t="s">
        <v>162</v>
      </c>
      <c r="E218" s="175" t="s">
        <v>642</v>
      </c>
      <c r="F218" s="262" t="s">
        <v>643</v>
      </c>
      <c r="G218" s="262"/>
      <c r="H218" s="262"/>
      <c r="I218" s="262"/>
      <c r="J218" s="176" t="s">
        <v>576</v>
      </c>
      <c r="K218" s="159">
        <v>0</v>
      </c>
      <c r="L218" s="249">
        <v>0</v>
      </c>
      <c r="M218" s="249"/>
      <c r="N218" s="263">
        <f>ROUND(L218*K218,3)</f>
        <v>0</v>
      </c>
      <c r="O218" s="263"/>
      <c r="P218" s="263"/>
      <c r="Q218" s="263"/>
      <c r="R218" s="138"/>
      <c r="T218" s="160" t="s">
        <v>5</v>
      </c>
      <c r="U218" s="44" t="s">
        <v>39</v>
      </c>
      <c r="V218" s="36"/>
      <c r="W218" s="177">
        <f>V218*K218</f>
        <v>0</v>
      </c>
      <c r="X218" s="177">
        <v>0</v>
      </c>
      <c r="Y218" s="177">
        <f>X218*K218</f>
        <v>0</v>
      </c>
      <c r="Z218" s="177">
        <v>0</v>
      </c>
      <c r="AA218" s="178">
        <f>Z218*K218</f>
        <v>0</v>
      </c>
      <c r="AR218" s="18" t="s">
        <v>199</v>
      </c>
      <c r="AT218" s="18" t="s">
        <v>162</v>
      </c>
      <c r="AU218" s="18" t="s">
        <v>88</v>
      </c>
      <c r="AY218" s="18" t="s">
        <v>170</v>
      </c>
      <c r="BE218" s="113">
        <f>IF(U218="základná",N218,0)</f>
        <v>0</v>
      </c>
      <c r="BF218" s="113">
        <f>IF(U218="znížená",N218,0)</f>
        <v>0</v>
      </c>
      <c r="BG218" s="113">
        <f>IF(U218="zákl. prenesená",N218,0)</f>
        <v>0</v>
      </c>
      <c r="BH218" s="113">
        <f>IF(U218="zníž. prenesená",N218,0)</f>
        <v>0</v>
      </c>
      <c r="BI218" s="113">
        <f>IF(U218="nulová",N218,0)</f>
        <v>0</v>
      </c>
      <c r="BJ218" s="18" t="s">
        <v>88</v>
      </c>
      <c r="BK218" s="155">
        <f>ROUND(L218*K218,3)</f>
        <v>0</v>
      </c>
      <c r="BL218" s="18" t="s">
        <v>199</v>
      </c>
      <c r="BM218" s="18" t="s">
        <v>644</v>
      </c>
    </row>
    <row r="219" spans="2:65" s="10" customFormat="1" ht="29.85" customHeight="1">
      <c r="B219" s="164"/>
      <c r="C219" s="165"/>
      <c r="D219" s="173" t="s">
        <v>415</v>
      </c>
      <c r="E219" s="173"/>
      <c r="F219" s="173"/>
      <c r="G219" s="173"/>
      <c r="H219" s="173"/>
      <c r="I219" s="173"/>
      <c r="J219" s="173"/>
      <c r="K219" s="173"/>
      <c r="L219" s="173"/>
      <c r="M219" s="173"/>
      <c r="N219" s="267">
        <f>BK219</f>
        <v>0</v>
      </c>
      <c r="O219" s="268"/>
      <c r="P219" s="268"/>
      <c r="Q219" s="268"/>
      <c r="R219" s="166"/>
      <c r="T219" s="167"/>
      <c r="U219" s="165"/>
      <c r="V219" s="165"/>
      <c r="W219" s="168">
        <f>SUM(W220:W225)</f>
        <v>0</v>
      </c>
      <c r="X219" s="165"/>
      <c r="Y219" s="168">
        <f>SUM(Y220:Y225)</f>
        <v>0</v>
      </c>
      <c r="Z219" s="165"/>
      <c r="AA219" s="169">
        <f>SUM(AA220:AA225)</f>
        <v>0</v>
      </c>
      <c r="AR219" s="170" t="s">
        <v>88</v>
      </c>
      <c r="AT219" s="171" t="s">
        <v>71</v>
      </c>
      <c r="AU219" s="171" t="s">
        <v>77</v>
      </c>
      <c r="AY219" s="170" t="s">
        <v>170</v>
      </c>
      <c r="BK219" s="172">
        <f>SUM(BK220:BK225)</f>
        <v>0</v>
      </c>
    </row>
    <row r="220" spans="2:65" s="1" customFormat="1" ht="31.5" customHeight="1">
      <c r="B220" s="135"/>
      <c r="C220" s="174" t="s">
        <v>377</v>
      </c>
      <c r="D220" s="174" t="s">
        <v>162</v>
      </c>
      <c r="E220" s="175" t="s">
        <v>645</v>
      </c>
      <c r="F220" s="262" t="s">
        <v>646</v>
      </c>
      <c r="G220" s="262"/>
      <c r="H220" s="262"/>
      <c r="I220" s="262"/>
      <c r="J220" s="176" t="s">
        <v>174</v>
      </c>
      <c r="K220" s="159">
        <v>4</v>
      </c>
      <c r="L220" s="249">
        <v>0</v>
      </c>
      <c r="M220" s="249"/>
      <c r="N220" s="263">
        <f t="shared" ref="N220:N225" si="75">ROUND(L220*K220,3)</f>
        <v>0</v>
      </c>
      <c r="O220" s="263"/>
      <c r="P220" s="263"/>
      <c r="Q220" s="263"/>
      <c r="R220" s="138"/>
      <c r="T220" s="160" t="s">
        <v>5</v>
      </c>
      <c r="U220" s="44" t="s">
        <v>39</v>
      </c>
      <c r="V220" s="36"/>
      <c r="W220" s="177">
        <f t="shared" ref="W220:W225" si="76">V220*K220</f>
        <v>0</v>
      </c>
      <c r="X220" s="177">
        <v>0</v>
      </c>
      <c r="Y220" s="177">
        <f t="shared" ref="Y220:Y225" si="77">X220*K220</f>
        <v>0</v>
      </c>
      <c r="Z220" s="177">
        <v>0</v>
      </c>
      <c r="AA220" s="178">
        <f t="shared" ref="AA220:AA225" si="78">Z220*K220</f>
        <v>0</v>
      </c>
      <c r="AR220" s="18" t="s">
        <v>199</v>
      </c>
      <c r="AT220" s="18" t="s">
        <v>162</v>
      </c>
      <c r="AU220" s="18" t="s">
        <v>88</v>
      </c>
      <c r="AY220" s="18" t="s">
        <v>170</v>
      </c>
      <c r="BE220" s="113">
        <f t="shared" ref="BE220:BE225" si="79">IF(U220="základná",N220,0)</f>
        <v>0</v>
      </c>
      <c r="BF220" s="113">
        <f t="shared" ref="BF220:BF225" si="80">IF(U220="znížená",N220,0)</f>
        <v>0</v>
      </c>
      <c r="BG220" s="113">
        <f t="shared" ref="BG220:BG225" si="81">IF(U220="zákl. prenesená",N220,0)</f>
        <v>0</v>
      </c>
      <c r="BH220" s="113">
        <f t="shared" ref="BH220:BH225" si="82">IF(U220="zníž. prenesená",N220,0)</f>
        <v>0</v>
      </c>
      <c r="BI220" s="113">
        <f t="shared" ref="BI220:BI225" si="83">IF(U220="nulová",N220,0)</f>
        <v>0</v>
      </c>
      <c r="BJ220" s="18" t="s">
        <v>88</v>
      </c>
      <c r="BK220" s="155">
        <f t="shared" ref="BK220:BK225" si="84">ROUND(L220*K220,3)</f>
        <v>0</v>
      </c>
      <c r="BL220" s="18" t="s">
        <v>199</v>
      </c>
      <c r="BM220" s="18" t="s">
        <v>647</v>
      </c>
    </row>
    <row r="221" spans="2:65" s="1" customFormat="1" ht="31.5" customHeight="1">
      <c r="B221" s="135"/>
      <c r="C221" s="174" t="s">
        <v>381</v>
      </c>
      <c r="D221" s="174" t="s">
        <v>162</v>
      </c>
      <c r="E221" s="175" t="s">
        <v>648</v>
      </c>
      <c r="F221" s="262" t="s">
        <v>649</v>
      </c>
      <c r="G221" s="262"/>
      <c r="H221" s="262"/>
      <c r="I221" s="262"/>
      <c r="J221" s="176" t="s">
        <v>174</v>
      </c>
      <c r="K221" s="159">
        <v>1</v>
      </c>
      <c r="L221" s="249">
        <v>0</v>
      </c>
      <c r="M221" s="249"/>
      <c r="N221" s="263">
        <f t="shared" si="75"/>
        <v>0</v>
      </c>
      <c r="O221" s="263"/>
      <c r="P221" s="263"/>
      <c r="Q221" s="263"/>
      <c r="R221" s="138"/>
      <c r="T221" s="160" t="s">
        <v>5</v>
      </c>
      <c r="U221" s="44" t="s">
        <v>39</v>
      </c>
      <c r="V221" s="36"/>
      <c r="W221" s="177">
        <f t="shared" si="76"/>
        <v>0</v>
      </c>
      <c r="X221" s="177">
        <v>0</v>
      </c>
      <c r="Y221" s="177">
        <f t="shared" si="77"/>
        <v>0</v>
      </c>
      <c r="Z221" s="177">
        <v>0</v>
      </c>
      <c r="AA221" s="178">
        <f t="shared" si="78"/>
        <v>0</v>
      </c>
      <c r="AR221" s="18" t="s">
        <v>199</v>
      </c>
      <c r="AT221" s="18" t="s">
        <v>162</v>
      </c>
      <c r="AU221" s="18" t="s">
        <v>88</v>
      </c>
      <c r="AY221" s="18" t="s">
        <v>170</v>
      </c>
      <c r="BE221" s="113">
        <f t="shared" si="79"/>
        <v>0</v>
      </c>
      <c r="BF221" s="113">
        <f t="shared" si="80"/>
        <v>0</v>
      </c>
      <c r="BG221" s="113">
        <f t="shared" si="81"/>
        <v>0</v>
      </c>
      <c r="BH221" s="113">
        <f t="shared" si="82"/>
        <v>0</v>
      </c>
      <c r="BI221" s="113">
        <f t="shared" si="83"/>
        <v>0</v>
      </c>
      <c r="BJ221" s="18" t="s">
        <v>88</v>
      </c>
      <c r="BK221" s="155">
        <f t="shared" si="84"/>
        <v>0</v>
      </c>
      <c r="BL221" s="18" t="s">
        <v>199</v>
      </c>
      <c r="BM221" s="18" t="s">
        <v>650</v>
      </c>
    </row>
    <row r="222" spans="2:65" s="1" customFormat="1" ht="31.5" customHeight="1">
      <c r="B222" s="135"/>
      <c r="C222" s="174" t="s">
        <v>397</v>
      </c>
      <c r="D222" s="174" t="s">
        <v>162</v>
      </c>
      <c r="E222" s="175" t="s">
        <v>651</v>
      </c>
      <c r="F222" s="262" t="s">
        <v>652</v>
      </c>
      <c r="G222" s="262"/>
      <c r="H222" s="262"/>
      <c r="I222" s="262"/>
      <c r="J222" s="176" t="s">
        <v>174</v>
      </c>
      <c r="K222" s="159">
        <v>3</v>
      </c>
      <c r="L222" s="249">
        <v>0</v>
      </c>
      <c r="M222" s="249"/>
      <c r="N222" s="263">
        <f t="shared" si="75"/>
        <v>0</v>
      </c>
      <c r="O222" s="263"/>
      <c r="P222" s="263"/>
      <c r="Q222" s="263"/>
      <c r="R222" s="138"/>
      <c r="T222" s="160" t="s">
        <v>5</v>
      </c>
      <c r="U222" s="44" t="s">
        <v>39</v>
      </c>
      <c r="V222" s="36"/>
      <c r="W222" s="177">
        <f t="shared" si="76"/>
        <v>0</v>
      </c>
      <c r="X222" s="177">
        <v>0</v>
      </c>
      <c r="Y222" s="177">
        <f t="shared" si="77"/>
        <v>0</v>
      </c>
      <c r="Z222" s="177">
        <v>0</v>
      </c>
      <c r="AA222" s="178">
        <f t="shared" si="78"/>
        <v>0</v>
      </c>
      <c r="AR222" s="18" t="s">
        <v>199</v>
      </c>
      <c r="AT222" s="18" t="s">
        <v>162</v>
      </c>
      <c r="AU222" s="18" t="s">
        <v>88</v>
      </c>
      <c r="AY222" s="18" t="s">
        <v>170</v>
      </c>
      <c r="BE222" s="113">
        <f t="shared" si="79"/>
        <v>0</v>
      </c>
      <c r="BF222" s="113">
        <f t="shared" si="80"/>
        <v>0</v>
      </c>
      <c r="BG222" s="113">
        <f t="shared" si="81"/>
        <v>0</v>
      </c>
      <c r="BH222" s="113">
        <f t="shared" si="82"/>
        <v>0</v>
      </c>
      <c r="BI222" s="113">
        <f t="shared" si="83"/>
        <v>0</v>
      </c>
      <c r="BJ222" s="18" t="s">
        <v>88</v>
      </c>
      <c r="BK222" s="155">
        <f t="shared" si="84"/>
        <v>0</v>
      </c>
      <c r="BL222" s="18" t="s">
        <v>199</v>
      </c>
      <c r="BM222" s="18" t="s">
        <v>653</v>
      </c>
    </row>
    <row r="223" spans="2:65" s="1" customFormat="1" ht="31.5" customHeight="1">
      <c r="B223" s="135"/>
      <c r="C223" s="174" t="s">
        <v>401</v>
      </c>
      <c r="D223" s="174" t="s">
        <v>162</v>
      </c>
      <c r="E223" s="175" t="s">
        <v>654</v>
      </c>
      <c r="F223" s="262" t="s">
        <v>655</v>
      </c>
      <c r="G223" s="262"/>
      <c r="H223" s="262"/>
      <c r="I223" s="262"/>
      <c r="J223" s="176" t="s">
        <v>174</v>
      </c>
      <c r="K223" s="159">
        <v>1</v>
      </c>
      <c r="L223" s="249">
        <v>0</v>
      </c>
      <c r="M223" s="249"/>
      <c r="N223" s="263">
        <f t="shared" si="75"/>
        <v>0</v>
      </c>
      <c r="O223" s="263"/>
      <c r="P223" s="263"/>
      <c r="Q223" s="263"/>
      <c r="R223" s="138"/>
      <c r="T223" s="160" t="s">
        <v>5</v>
      </c>
      <c r="U223" s="44" t="s">
        <v>39</v>
      </c>
      <c r="V223" s="36"/>
      <c r="W223" s="177">
        <f t="shared" si="76"/>
        <v>0</v>
      </c>
      <c r="X223" s="177">
        <v>0</v>
      </c>
      <c r="Y223" s="177">
        <f t="shared" si="77"/>
        <v>0</v>
      </c>
      <c r="Z223" s="177">
        <v>0</v>
      </c>
      <c r="AA223" s="178">
        <f t="shared" si="78"/>
        <v>0</v>
      </c>
      <c r="AR223" s="18" t="s">
        <v>199</v>
      </c>
      <c r="AT223" s="18" t="s">
        <v>162</v>
      </c>
      <c r="AU223" s="18" t="s">
        <v>88</v>
      </c>
      <c r="AY223" s="18" t="s">
        <v>170</v>
      </c>
      <c r="BE223" s="113">
        <f t="shared" si="79"/>
        <v>0</v>
      </c>
      <c r="BF223" s="113">
        <f t="shared" si="80"/>
        <v>0</v>
      </c>
      <c r="BG223" s="113">
        <f t="shared" si="81"/>
        <v>0</v>
      </c>
      <c r="BH223" s="113">
        <f t="shared" si="82"/>
        <v>0</v>
      </c>
      <c r="BI223" s="113">
        <f t="shared" si="83"/>
        <v>0</v>
      </c>
      <c r="BJ223" s="18" t="s">
        <v>88</v>
      </c>
      <c r="BK223" s="155">
        <f t="shared" si="84"/>
        <v>0</v>
      </c>
      <c r="BL223" s="18" t="s">
        <v>199</v>
      </c>
      <c r="BM223" s="18" t="s">
        <v>656</v>
      </c>
    </row>
    <row r="224" spans="2:65" s="1" customFormat="1" ht="31.5" customHeight="1">
      <c r="B224" s="135"/>
      <c r="C224" s="174" t="s">
        <v>373</v>
      </c>
      <c r="D224" s="174" t="s">
        <v>162</v>
      </c>
      <c r="E224" s="175" t="s">
        <v>657</v>
      </c>
      <c r="F224" s="262" t="s">
        <v>658</v>
      </c>
      <c r="G224" s="262"/>
      <c r="H224" s="262"/>
      <c r="I224" s="262"/>
      <c r="J224" s="176" t="s">
        <v>174</v>
      </c>
      <c r="K224" s="159">
        <v>2</v>
      </c>
      <c r="L224" s="249">
        <v>0</v>
      </c>
      <c r="M224" s="249"/>
      <c r="N224" s="263">
        <f t="shared" si="75"/>
        <v>0</v>
      </c>
      <c r="O224" s="263"/>
      <c r="P224" s="263"/>
      <c r="Q224" s="263"/>
      <c r="R224" s="138"/>
      <c r="T224" s="160" t="s">
        <v>5</v>
      </c>
      <c r="U224" s="44" t="s">
        <v>39</v>
      </c>
      <c r="V224" s="36"/>
      <c r="W224" s="177">
        <f t="shared" si="76"/>
        <v>0</v>
      </c>
      <c r="X224" s="177">
        <v>0</v>
      </c>
      <c r="Y224" s="177">
        <f t="shared" si="77"/>
        <v>0</v>
      </c>
      <c r="Z224" s="177">
        <v>0</v>
      </c>
      <c r="AA224" s="178">
        <f t="shared" si="78"/>
        <v>0</v>
      </c>
      <c r="AR224" s="18" t="s">
        <v>199</v>
      </c>
      <c r="AT224" s="18" t="s">
        <v>162</v>
      </c>
      <c r="AU224" s="18" t="s">
        <v>88</v>
      </c>
      <c r="AY224" s="18" t="s">
        <v>170</v>
      </c>
      <c r="BE224" s="113">
        <f t="shared" si="79"/>
        <v>0</v>
      </c>
      <c r="BF224" s="113">
        <f t="shared" si="80"/>
        <v>0</v>
      </c>
      <c r="BG224" s="113">
        <f t="shared" si="81"/>
        <v>0</v>
      </c>
      <c r="BH224" s="113">
        <f t="shared" si="82"/>
        <v>0</v>
      </c>
      <c r="BI224" s="113">
        <f t="shared" si="83"/>
        <v>0</v>
      </c>
      <c r="BJ224" s="18" t="s">
        <v>88</v>
      </c>
      <c r="BK224" s="155">
        <f t="shared" si="84"/>
        <v>0</v>
      </c>
      <c r="BL224" s="18" t="s">
        <v>199</v>
      </c>
      <c r="BM224" s="18" t="s">
        <v>659</v>
      </c>
    </row>
    <row r="225" spans="2:65" s="1" customFormat="1" ht="31.5" customHeight="1">
      <c r="B225" s="135"/>
      <c r="C225" s="174" t="s">
        <v>353</v>
      </c>
      <c r="D225" s="174" t="s">
        <v>162</v>
      </c>
      <c r="E225" s="175" t="s">
        <v>660</v>
      </c>
      <c r="F225" s="262" t="s">
        <v>661</v>
      </c>
      <c r="G225" s="262"/>
      <c r="H225" s="262"/>
      <c r="I225" s="262"/>
      <c r="J225" s="176" t="s">
        <v>576</v>
      </c>
      <c r="K225" s="159">
        <v>0</v>
      </c>
      <c r="L225" s="249">
        <v>0</v>
      </c>
      <c r="M225" s="249"/>
      <c r="N225" s="263">
        <f t="shared" si="75"/>
        <v>0</v>
      </c>
      <c r="O225" s="263"/>
      <c r="P225" s="263"/>
      <c r="Q225" s="263"/>
      <c r="R225" s="138"/>
      <c r="T225" s="160" t="s">
        <v>5</v>
      </c>
      <c r="U225" s="44" t="s">
        <v>39</v>
      </c>
      <c r="V225" s="36"/>
      <c r="W225" s="177">
        <f t="shared" si="76"/>
        <v>0</v>
      </c>
      <c r="X225" s="177">
        <v>0</v>
      </c>
      <c r="Y225" s="177">
        <f t="shared" si="77"/>
        <v>0</v>
      </c>
      <c r="Z225" s="177">
        <v>0</v>
      </c>
      <c r="AA225" s="178">
        <f t="shared" si="78"/>
        <v>0</v>
      </c>
      <c r="AR225" s="18" t="s">
        <v>199</v>
      </c>
      <c r="AT225" s="18" t="s">
        <v>162</v>
      </c>
      <c r="AU225" s="18" t="s">
        <v>88</v>
      </c>
      <c r="AY225" s="18" t="s">
        <v>170</v>
      </c>
      <c r="BE225" s="113">
        <f t="shared" si="79"/>
        <v>0</v>
      </c>
      <c r="BF225" s="113">
        <f t="shared" si="80"/>
        <v>0</v>
      </c>
      <c r="BG225" s="113">
        <f t="shared" si="81"/>
        <v>0</v>
      </c>
      <c r="BH225" s="113">
        <f t="shared" si="82"/>
        <v>0</v>
      </c>
      <c r="BI225" s="113">
        <f t="shared" si="83"/>
        <v>0</v>
      </c>
      <c r="BJ225" s="18" t="s">
        <v>88</v>
      </c>
      <c r="BK225" s="155">
        <f t="shared" si="84"/>
        <v>0</v>
      </c>
      <c r="BL225" s="18" t="s">
        <v>199</v>
      </c>
      <c r="BM225" s="18" t="s">
        <v>662</v>
      </c>
    </row>
    <row r="226" spans="2:65" s="10" customFormat="1" ht="29.85" customHeight="1">
      <c r="B226" s="164"/>
      <c r="C226" s="165"/>
      <c r="D226" s="173" t="s">
        <v>416</v>
      </c>
      <c r="E226" s="173"/>
      <c r="F226" s="173"/>
      <c r="G226" s="173"/>
      <c r="H226" s="173"/>
      <c r="I226" s="173"/>
      <c r="J226" s="173"/>
      <c r="K226" s="173"/>
      <c r="L226" s="173"/>
      <c r="M226" s="173"/>
      <c r="N226" s="267">
        <f>BK226</f>
        <v>0</v>
      </c>
      <c r="O226" s="268"/>
      <c r="P226" s="268"/>
      <c r="Q226" s="268"/>
      <c r="R226" s="166"/>
      <c r="T226" s="167"/>
      <c r="U226" s="165"/>
      <c r="V226" s="165"/>
      <c r="W226" s="168">
        <f>SUM(W227:W231)</f>
        <v>0</v>
      </c>
      <c r="X226" s="165"/>
      <c r="Y226" s="168">
        <f>SUM(Y227:Y231)</f>
        <v>5.2832512000000005</v>
      </c>
      <c r="Z226" s="165"/>
      <c r="AA226" s="169">
        <f>SUM(AA227:AA231)</f>
        <v>0</v>
      </c>
      <c r="AR226" s="170" t="s">
        <v>88</v>
      </c>
      <c r="AT226" s="171" t="s">
        <v>71</v>
      </c>
      <c r="AU226" s="171" t="s">
        <v>77</v>
      </c>
      <c r="AY226" s="170" t="s">
        <v>170</v>
      </c>
      <c r="BK226" s="172">
        <f>SUM(BK227:BK231)</f>
        <v>0</v>
      </c>
    </row>
    <row r="227" spans="2:65" s="1" customFormat="1" ht="31.5" customHeight="1">
      <c r="B227" s="135"/>
      <c r="C227" s="174" t="s">
        <v>308</v>
      </c>
      <c r="D227" s="174" t="s">
        <v>162</v>
      </c>
      <c r="E227" s="175" t="s">
        <v>663</v>
      </c>
      <c r="F227" s="262" t="s">
        <v>664</v>
      </c>
      <c r="G227" s="262"/>
      <c r="H227" s="262"/>
      <c r="I227" s="262"/>
      <c r="J227" s="176" t="s">
        <v>180</v>
      </c>
      <c r="K227" s="159">
        <v>51.8</v>
      </c>
      <c r="L227" s="249">
        <v>0</v>
      </c>
      <c r="M227" s="249"/>
      <c r="N227" s="263">
        <f>ROUND(L227*K227,3)</f>
        <v>0</v>
      </c>
      <c r="O227" s="263"/>
      <c r="P227" s="263"/>
      <c r="Q227" s="263"/>
      <c r="R227" s="138"/>
      <c r="T227" s="160" t="s">
        <v>5</v>
      </c>
      <c r="U227" s="44" t="s">
        <v>39</v>
      </c>
      <c r="V227" s="36"/>
      <c r="W227" s="177">
        <f>V227*K227</f>
        <v>0</v>
      </c>
      <c r="X227" s="177">
        <v>3.1199999999999999E-3</v>
      </c>
      <c r="Y227" s="177">
        <f>X227*K227</f>
        <v>0.16161599999999998</v>
      </c>
      <c r="Z227" s="177">
        <v>0</v>
      </c>
      <c r="AA227" s="178">
        <f>Z227*K227</f>
        <v>0</v>
      </c>
      <c r="AR227" s="18" t="s">
        <v>199</v>
      </c>
      <c r="AT227" s="18" t="s">
        <v>162</v>
      </c>
      <c r="AU227" s="18" t="s">
        <v>88</v>
      </c>
      <c r="AY227" s="18" t="s">
        <v>170</v>
      </c>
      <c r="BE227" s="113">
        <f>IF(U227="základná",N227,0)</f>
        <v>0</v>
      </c>
      <c r="BF227" s="113">
        <f>IF(U227="znížená",N227,0)</f>
        <v>0</v>
      </c>
      <c r="BG227" s="113">
        <f>IF(U227="zákl. prenesená",N227,0)</f>
        <v>0</v>
      </c>
      <c r="BH227" s="113">
        <f>IF(U227="zníž. prenesená",N227,0)</f>
        <v>0</v>
      </c>
      <c r="BI227" s="113">
        <f>IF(U227="nulová",N227,0)</f>
        <v>0</v>
      </c>
      <c r="BJ227" s="18" t="s">
        <v>88</v>
      </c>
      <c r="BK227" s="155">
        <f>ROUND(L227*K227,3)</f>
        <v>0</v>
      </c>
      <c r="BL227" s="18" t="s">
        <v>199</v>
      </c>
      <c r="BM227" s="18" t="s">
        <v>665</v>
      </c>
    </row>
    <row r="228" spans="2:65" s="1" customFormat="1" ht="22.5" customHeight="1">
      <c r="B228" s="135"/>
      <c r="C228" s="179" t="s">
        <v>312</v>
      </c>
      <c r="D228" s="179" t="s">
        <v>280</v>
      </c>
      <c r="E228" s="180" t="s">
        <v>666</v>
      </c>
      <c r="F228" s="273" t="s">
        <v>667</v>
      </c>
      <c r="G228" s="273"/>
      <c r="H228" s="273"/>
      <c r="I228" s="273"/>
      <c r="J228" s="181" t="s">
        <v>174</v>
      </c>
      <c r="K228" s="182">
        <v>176.12</v>
      </c>
      <c r="L228" s="274">
        <v>0</v>
      </c>
      <c r="M228" s="274"/>
      <c r="N228" s="275">
        <f>ROUND(L228*K228,3)</f>
        <v>0</v>
      </c>
      <c r="O228" s="263"/>
      <c r="P228" s="263"/>
      <c r="Q228" s="263"/>
      <c r="R228" s="138"/>
      <c r="T228" s="160" t="s">
        <v>5</v>
      </c>
      <c r="U228" s="44" t="s">
        <v>39</v>
      </c>
      <c r="V228" s="36"/>
      <c r="W228" s="177">
        <f>V228*K228</f>
        <v>0</v>
      </c>
      <c r="X228" s="177">
        <v>3.5E-4</v>
      </c>
      <c r="Y228" s="177">
        <f>X228*K228</f>
        <v>6.1642000000000002E-2</v>
      </c>
      <c r="Z228" s="177">
        <v>0</v>
      </c>
      <c r="AA228" s="178">
        <f>Z228*K228</f>
        <v>0</v>
      </c>
      <c r="AR228" s="18" t="s">
        <v>562</v>
      </c>
      <c r="AT228" s="18" t="s">
        <v>280</v>
      </c>
      <c r="AU228" s="18" t="s">
        <v>88</v>
      </c>
      <c r="AY228" s="18" t="s">
        <v>170</v>
      </c>
      <c r="BE228" s="113">
        <f>IF(U228="základná",N228,0)</f>
        <v>0</v>
      </c>
      <c r="BF228" s="113">
        <f>IF(U228="znížená",N228,0)</f>
        <v>0</v>
      </c>
      <c r="BG228" s="113">
        <f>IF(U228="zákl. prenesená",N228,0)</f>
        <v>0</v>
      </c>
      <c r="BH228" s="113">
        <f>IF(U228="zníž. prenesená",N228,0)</f>
        <v>0</v>
      </c>
      <c r="BI228" s="113">
        <f>IF(U228="nulová",N228,0)</f>
        <v>0</v>
      </c>
      <c r="BJ228" s="18" t="s">
        <v>88</v>
      </c>
      <c r="BK228" s="155">
        <f>ROUND(L228*K228,3)</f>
        <v>0</v>
      </c>
      <c r="BL228" s="18" t="s">
        <v>199</v>
      </c>
      <c r="BM228" s="18" t="s">
        <v>668</v>
      </c>
    </row>
    <row r="229" spans="2:65" s="1" customFormat="1" ht="31.5" customHeight="1">
      <c r="B229" s="135"/>
      <c r="C229" s="174" t="s">
        <v>296</v>
      </c>
      <c r="D229" s="174" t="s">
        <v>162</v>
      </c>
      <c r="E229" s="175" t="s">
        <v>669</v>
      </c>
      <c r="F229" s="262" t="s">
        <v>670</v>
      </c>
      <c r="G229" s="262"/>
      <c r="H229" s="262"/>
      <c r="I229" s="262"/>
      <c r="J229" s="176" t="s">
        <v>184</v>
      </c>
      <c r="K229" s="159">
        <v>72.72</v>
      </c>
      <c r="L229" s="249">
        <v>0</v>
      </c>
      <c r="M229" s="249"/>
      <c r="N229" s="263">
        <f>ROUND(L229*K229,3)</f>
        <v>0</v>
      </c>
      <c r="O229" s="263"/>
      <c r="P229" s="263"/>
      <c r="Q229" s="263"/>
      <c r="R229" s="138"/>
      <c r="T229" s="160" t="s">
        <v>5</v>
      </c>
      <c r="U229" s="44" t="s">
        <v>39</v>
      </c>
      <c r="V229" s="36"/>
      <c r="W229" s="177">
        <f>V229*K229</f>
        <v>0</v>
      </c>
      <c r="X229" s="177">
        <v>4.4490000000000002E-2</v>
      </c>
      <c r="Y229" s="177">
        <f>X229*K229</f>
        <v>3.2353128</v>
      </c>
      <c r="Z229" s="177">
        <v>0</v>
      </c>
      <c r="AA229" s="178">
        <f>Z229*K229</f>
        <v>0</v>
      </c>
      <c r="AR229" s="18" t="s">
        <v>199</v>
      </c>
      <c r="AT229" s="18" t="s">
        <v>162</v>
      </c>
      <c r="AU229" s="18" t="s">
        <v>88</v>
      </c>
      <c r="AY229" s="18" t="s">
        <v>170</v>
      </c>
      <c r="BE229" s="113">
        <f>IF(U229="základná",N229,0)</f>
        <v>0</v>
      </c>
      <c r="BF229" s="113">
        <f>IF(U229="znížená",N229,0)</f>
        <v>0</v>
      </c>
      <c r="BG229" s="113">
        <f>IF(U229="zákl. prenesená",N229,0)</f>
        <v>0</v>
      </c>
      <c r="BH229" s="113">
        <f>IF(U229="zníž. prenesená",N229,0)</f>
        <v>0</v>
      </c>
      <c r="BI229" s="113">
        <f>IF(U229="nulová",N229,0)</f>
        <v>0</v>
      </c>
      <c r="BJ229" s="18" t="s">
        <v>88</v>
      </c>
      <c r="BK229" s="155">
        <f>ROUND(L229*K229,3)</f>
        <v>0</v>
      </c>
      <c r="BL229" s="18" t="s">
        <v>199</v>
      </c>
      <c r="BM229" s="18" t="s">
        <v>671</v>
      </c>
    </row>
    <row r="230" spans="2:65" s="1" customFormat="1" ht="31.5" customHeight="1">
      <c r="B230" s="135"/>
      <c r="C230" s="179" t="s">
        <v>300</v>
      </c>
      <c r="D230" s="179" t="s">
        <v>280</v>
      </c>
      <c r="E230" s="180" t="s">
        <v>672</v>
      </c>
      <c r="F230" s="273" t="s">
        <v>673</v>
      </c>
      <c r="G230" s="273"/>
      <c r="H230" s="273"/>
      <c r="I230" s="273"/>
      <c r="J230" s="181" t="s">
        <v>184</v>
      </c>
      <c r="K230" s="182">
        <v>74.174000000000007</v>
      </c>
      <c r="L230" s="274">
        <v>0</v>
      </c>
      <c r="M230" s="274"/>
      <c r="N230" s="275">
        <f>ROUND(L230*K230,3)</f>
        <v>0</v>
      </c>
      <c r="O230" s="263"/>
      <c r="P230" s="263"/>
      <c r="Q230" s="263"/>
      <c r="R230" s="138"/>
      <c r="T230" s="160" t="s">
        <v>5</v>
      </c>
      <c r="U230" s="44" t="s">
        <v>39</v>
      </c>
      <c r="V230" s="36"/>
      <c r="W230" s="177">
        <f>V230*K230</f>
        <v>0</v>
      </c>
      <c r="X230" s="177">
        <v>2.46E-2</v>
      </c>
      <c r="Y230" s="177">
        <f>X230*K230</f>
        <v>1.8246804000000001</v>
      </c>
      <c r="Z230" s="177">
        <v>0</v>
      </c>
      <c r="AA230" s="178">
        <f>Z230*K230</f>
        <v>0</v>
      </c>
      <c r="AR230" s="18" t="s">
        <v>562</v>
      </c>
      <c r="AT230" s="18" t="s">
        <v>280</v>
      </c>
      <c r="AU230" s="18" t="s">
        <v>88</v>
      </c>
      <c r="AY230" s="18" t="s">
        <v>170</v>
      </c>
      <c r="BE230" s="113">
        <f>IF(U230="základná",N230,0)</f>
        <v>0</v>
      </c>
      <c r="BF230" s="113">
        <f>IF(U230="znížená",N230,0)</f>
        <v>0</v>
      </c>
      <c r="BG230" s="113">
        <f>IF(U230="zákl. prenesená",N230,0)</f>
        <v>0</v>
      </c>
      <c r="BH230" s="113">
        <f>IF(U230="zníž. prenesená",N230,0)</f>
        <v>0</v>
      </c>
      <c r="BI230" s="113">
        <f>IF(U230="nulová",N230,0)</f>
        <v>0</v>
      </c>
      <c r="BJ230" s="18" t="s">
        <v>88</v>
      </c>
      <c r="BK230" s="155">
        <f>ROUND(L230*K230,3)</f>
        <v>0</v>
      </c>
      <c r="BL230" s="18" t="s">
        <v>199</v>
      </c>
      <c r="BM230" s="18" t="s">
        <v>674</v>
      </c>
    </row>
    <row r="231" spans="2:65" s="1" customFormat="1" ht="31.5" customHeight="1">
      <c r="B231" s="135"/>
      <c r="C231" s="174" t="s">
        <v>675</v>
      </c>
      <c r="D231" s="174" t="s">
        <v>162</v>
      </c>
      <c r="E231" s="175" t="s">
        <v>676</v>
      </c>
      <c r="F231" s="262" t="s">
        <v>677</v>
      </c>
      <c r="G231" s="262"/>
      <c r="H231" s="262"/>
      <c r="I231" s="262"/>
      <c r="J231" s="176" t="s">
        <v>576</v>
      </c>
      <c r="K231" s="159">
        <v>0</v>
      </c>
      <c r="L231" s="249">
        <v>0</v>
      </c>
      <c r="M231" s="249"/>
      <c r="N231" s="263">
        <f>ROUND(L231*K231,3)</f>
        <v>0</v>
      </c>
      <c r="O231" s="263"/>
      <c r="P231" s="263"/>
      <c r="Q231" s="263"/>
      <c r="R231" s="138"/>
      <c r="T231" s="160" t="s">
        <v>5</v>
      </c>
      <c r="U231" s="44" t="s">
        <v>39</v>
      </c>
      <c r="V231" s="36"/>
      <c r="W231" s="177">
        <f>V231*K231</f>
        <v>0</v>
      </c>
      <c r="X231" s="177">
        <v>0</v>
      </c>
      <c r="Y231" s="177">
        <f>X231*K231</f>
        <v>0</v>
      </c>
      <c r="Z231" s="177">
        <v>0</v>
      </c>
      <c r="AA231" s="178">
        <f>Z231*K231</f>
        <v>0</v>
      </c>
      <c r="AR231" s="18" t="s">
        <v>199</v>
      </c>
      <c r="AT231" s="18" t="s">
        <v>162</v>
      </c>
      <c r="AU231" s="18" t="s">
        <v>88</v>
      </c>
      <c r="AY231" s="18" t="s">
        <v>170</v>
      </c>
      <c r="BE231" s="113">
        <f>IF(U231="základná",N231,0)</f>
        <v>0</v>
      </c>
      <c r="BF231" s="113">
        <f>IF(U231="znížená",N231,0)</f>
        <v>0</v>
      </c>
      <c r="BG231" s="113">
        <f>IF(U231="zákl. prenesená",N231,0)</f>
        <v>0</v>
      </c>
      <c r="BH231" s="113">
        <f>IF(U231="zníž. prenesená",N231,0)</f>
        <v>0</v>
      </c>
      <c r="BI231" s="113">
        <f>IF(U231="nulová",N231,0)</f>
        <v>0</v>
      </c>
      <c r="BJ231" s="18" t="s">
        <v>88</v>
      </c>
      <c r="BK231" s="155">
        <f>ROUND(L231*K231,3)</f>
        <v>0</v>
      </c>
      <c r="BL231" s="18" t="s">
        <v>199</v>
      </c>
      <c r="BM231" s="18" t="s">
        <v>678</v>
      </c>
    </row>
    <row r="232" spans="2:65" s="10" customFormat="1" ht="29.85" customHeight="1">
      <c r="B232" s="164"/>
      <c r="C232" s="165"/>
      <c r="D232" s="173" t="s">
        <v>417</v>
      </c>
      <c r="E232" s="173"/>
      <c r="F232" s="173"/>
      <c r="G232" s="173"/>
      <c r="H232" s="173"/>
      <c r="I232" s="173"/>
      <c r="J232" s="173"/>
      <c r="K232" s="173"/>
      <c r="L232" s="173"/>
      <c r="M232" s="173"/>
      <c r="N232" s="267">
        <f>BK232</f>
        <v>0</v>
      </c>
      <c r="O232" s="268"/>
      <c r="P232" s="268"/>
      <c r="Q232" s="268"/>
      <c r="R232" s="166"/>
      <c r="T232" s="167"/>
      <c r="U232" s="165"/>
      <c r="V232" s="165"/>
      <c r="W232" s="168">
        <f>SUM(W233:W234)</f>
        <v>0</v>
      </c>
      <c r="X232" s="165"/>
      <c r="Y232" s="168">
        <f>SUM(Y233:Y234)</f>
        <v>3.9675905999999994</v>
      </c>
      <c r="Z232" s="165"/>
      <c r="AA232" s="169">
        <f>SUM(AA233:AA234)</f>
        <v>0</v>
      </c>
      <c r="AR232" s="170" t="s">
        <v>88</v>
      </c>
      <c r="AT232" s="171" t="s">
        <v>71</v>
      </c>
      <c r="AU232" s="171" t="s">
        <v>77</v>
      </c>
      <c r="AY232" s="170" t="s">
        <v>170</v>
      </c>
      <c r="BK232" s="172">
        <f>SUM(BK233:BK234)</f>
        <v>0</v>
      </c>
    </row>
    <row r="233" spans="2:65" s="1" customFormat="1" ht="31.5" customHeight="1">
      <c r="B233" s="135"/>
      <c r="C233" s="174" t="s">
        <v>316</v>
      </c>
      <c r="D233" s="174" t="s">
        <v>162</v>
      </c>
      <c r="E233" s="175" t="s">
        <v>679</v>
      </c>
      <c r="F233" s="262" t="s">
        <v>680</v>
      </c>
      <c r="G233" s="262"/>
      <c r="H233" s="262"/>
      <c r="I233" s="262"/>
      <c r="J233" s="176" t="s">
        <v>184</v>
      </c>
      <c r="K233" s="159">
        <v>66.989999999999995</v>
      </c>
      <c r="L233" s="249">
        <v>0</v>
      </c>
      <c r="M233" s="249"/>
      <c r="N233" s="263">
        <f>ROUND(L233*K233,3)</f>
        <v>0</v>
      </c>
      <c r="O233" s="263"/>
      <c r="P233" s="263"/>
      <c r="Q233" s="263"/>
      <c r="R233" s="138"/>
      <c r="T233" s="160" t="s">
        <v>5</v>
      </c>
      <c r="U233" s="44" t="s">
        <v>39</v>
      </c>
      <c r="V233" s="36"/>
      <c r="W233" s="177">
        <f>V233*K233</f>
        <v>0</v>
      </c>
      <c r="X233" s="177">
        <v>5.5829999999999998E-2</v>
      </c>
      <c r="Y233" s="177">
        <f>X233*K233</f>
        <v>3.7400516999999995</v>
      </c>
      <c r="Z233" s="177">
        <v>0</v>
      </c>
      <c r="AA233" s="178">
        <f>Z233*K233</f>
        <v>0</v>
      </c>
      <c r="AR233" s="18" t="s">
        <v>199</v>
      </c>
      <c r="AT233" s="18" t="s">
        <v>162</v>
      </c>
      <c r="AU233" s="18" t="s">
        <v>88</v>
      </c>
      <c r="AY233" s="18" t="s">
        <v>170</v>
      </c>
      <c r="BE233" s="113">
        <f>IF(U233="základná",N233,0)</f>
        <v>0</v>
      </c>
      <c r="BF233" s="113">
        <f>IF(U233="znížená",N233,0)</f>
        <v>0</v>
      </c>
      <c r="BG233" s="113">
        <f>IF(U233="zákl. prenesená",N233,0)</f>
        <v>0</v>
      </c>
      <c r="BH233" s="113">
        <f>IF(U233="zníž. prenesená",N233,0)</f>
        <v>0</v>
      </c>
      <c r="BI233" s="113">
        <f>IF(U233="nulová",N233,0)</f>
        <v>0</v>
      </c>
      <c r="BJ233" s="18" t="s">
        <v>88</v>
      </c>
      <c r="BK233" s="155">
        <f>ROUND(L233*K233,3)</f>
        <v>0</v>
      </c>
      <c r="BL233" s="18" t="s">
        <v>199</v>
      </c>
      <c r="BM233" s="18" t="s">
        <v>681</v>
      </c>
    </row>
    <row r="234" spans="2:65" s="1" customFormat="1" ht="31.5" customHeight="1">
      <c r="B234" s="135"/>
      <c r="C234" s="179" t="s">
        <v>682</v>
      </c>
      <c r="D234" s="179" t="s">
        <v>280</v>
      </c>
      <c r="E234" s="180" t="s">
        <v>683</v>
      </c>
      <c r="F234" s="273" t="s">
        <v>684</v>
      </c>
      <c r="G234" s="273"/>
      <c r="H234" s="273"/>
      <c r="I234" s="273"/>
      <c r="J234" s="181" t="s">
        <v>184</v>
      </c>
      <c r="K234" s="182">
        <v>68.33</v>
      </c>
      <c r="L234" s="274">
        <v>0</v>
      </c>
      <c r="M234" s="274"/>
      <c r="N234" s="275">
        <f>ROUND(L234*K234,3)</f>
        <v>0</v>
      </c>
      <c r="O234" s="263"/>
      <c r="P234" s="263"/>
      <c r="Q234" s="263"/>
      <c r="R234" s="138"/>
      <c r="T234" s="160" t="s">
        <v>5</v>
      </c>
      <c r="U234" s="44" t="s">
        <v>39</v>
      </c>
      <c r="V234" s="36"/>
      <c r="W234" s="177">
        <f>V234*K234</f>
        <v>0</v>
      </c>
      <c r="X234" s="177">
        <v>3.3300000000000001E-3</v>
      </c>
      <c r="Y234" s="177">
        <f>X234*K234</f>
        <v>0.22753889999999999</v>
      </c>
      <c r="Z234" s="177">
        <v>0</v>
      </c>
      <c r="AA234" s="178">
        <f>Z234*K234</f>
        <v>0</v>
      </c>
      <c r="AR234" s="18" t="s">
        <v>562</v>
      </c>
      <c r="AT234" s="18" t="s">
        <v>280</v>
      </c>
      <c r="AU234" s="18" t="s">
        <v>88</v>
      </c>
      <c r="AY234" s="18" t="s">
        <v>170</v>
      </c>
      <c r="BE234" s="113">
        <f>IF(U234="základná",N234,0)</f>
        <v>0</v>
      </c>
      <c r="BF234" s="113">
        <f>IF(U234="znížená",N234,0)</f>
        <v>0</v>
      </c>
      <c r="BG234" s="113">
        <f>IF(U234="zákl. prenesená",N234,0)</f>
        <v>0</v>
      </c>
      <c r="BH234" s="113">
        <f>IF(U234="zníž. prenesená",N234,0)</f>
        <v>0</v>
      </c>
      <c r="BI234" s="113">
        <f>IF(U234="nulová",N234,0)</f>
        <v>0</v>
      </c>
      <c r="BJ234" s="18" t="s">
        <v>88</v>
      </c>
      <c r="BK234" s="155">
        <f>ROUND(L234*K234,3)</f>
        <v>0</v>
      </c>
      <c r="BL234" s="18" t="s">
        <v>199</v>
      </c>
      <c r="BM234" s="18" t="s">
        <v>685</v>
      </c>
    </row>
    <row r="235" spans="2:65" s="10" customFormat="1" ht="29.85" customHeight="1">
      <c r="B235" s="164"/>
      <c r="C235" s="165"/>
      <c r="D235" s="173" t="s">
        <v>418</v>
      </c>
      <c r="E235" s="173"/>
      <c r="F235" s="173"/>
      <c r="G235" s="173"/>
      <c r="H235" s="173"/>
      <c r="I235" s="173"/>
      <c r="J235" s="173"/>
      <c r="K235" s="173"/>
      <c r="L235" s="173"/>
      <c r="M235" s="173"/>
      <c r="N235" s="267">
        <f>BK235</f>
        <v>0</v>
      </c>
      <c r="O235" s="268"/>
      <c r="P235" s="268"/>
      <c r="Q235" s="268"/>
      <c r="R235" s="166"/>
      <c r="T235" s="167"/>
      <c r="U235" s="165"/>
      <c r="V235" s="165"/>
      <c r="W235" s="168">
        <f>W236</f>
        <v>0</v>
      </c>
      <c r="X235" s="165"/>
      <c r="Y235" s="168">
        <f>Y236</f>
        <v>7.2214500000000001E-2</v>
      </c>
      <c r="Z235" s="165"/>
      <c r="AA235" s="169">
        <f>AA236</f>
        <v>0</v>
      </c>
      <c r="AR235" s="170" t="s">
        <v>88</v>
      </c>
      <c r="AT235" s="171" t="s">
        <v>71</v>
      </c>
      <c r="AU235" s="171" t="s">
        <v>77</v>
      </c>
      <c r="AY235" s="170" t="s">
        <v>170</v>
      </c>
      <c r="BK235" s="172">
        <f>BK236</f>
        <v>0</v>
      </c>
    </row>
    <row r="236" spans="2:65" s="1" customFormat="1" ht="57" customHeight="1">
      <c r="B236" s="135"/>
      <c r="C236" s="174" t="s">
        <v>357</v>
      </c>
      <c r="D236" s="174" t="s">
        <v>162</v>
      </c>
      <c r="E236" s="175" t="s">
        <v>686</v>
      </c>
      <c r="F236" s="262" t="s">
        <v>687</v>
      </c>
      <c r="G236" s="262"/>
      <c r="H236" s="262"/>
      <c r="I236" s="262"/>
      <c r="J236" s="176" t="s">
        <v>184</v>
      </c>
      <c r="K236" s="159">
        <v>232.95</v>
      </c>
      <c r="L236" s="249">
        <v>0</v>
      </c>
      <c r="M236" s="249"/>
      <c r="N236" s="263">
        <f>ROUND(L236*K236,3)</f>
        <v>0</v>
      </c>
      <c r="O236" s="263"/>
      <c r="P236" s="263"/>
      <c r="Q236" s="263"/>
      <c r="R236" s="138"/>
      <c r="T236" s="160" t="s">
        <v>5</v>
      </c>
      <c r="U236" s="44" t="s">
        <v>39</v>
      </c>
      <c r="V236" s="36"/>
      <c r="W236" s="177">
        <f>V236*K236</f>
        <v>0</v>
      </c>
      <c r="X236" s="177">
        <v>3.1E-4</v>
      </c>
      <c r="Y236" s="177">
        <f>X236*K236</f>
        <v>7.2214500000000001E-2</v>
      </c>
      <c r="Z236" s="177">
        <v>0</v>
      </c>
      <c r="AA236" s="178">
        <f>Z236*K236</f>
        <v>0</v>
      </c>
      <c r="AR236" s="18" t="s">
        <v>199</v>
      </c>
      <c r="AT236" s="18" t="s">
        <v>162</v>
      </c>
      <c r="AU236" s="18" t="s">
        <v>88</v>
      </c>
      <c r="AY236" s="18" t="s">
        <v>170</v>
      </c>
      <c r="BE236" s="113">
        <f>IF(U236="základná",N236,0)</f>
        <v>0</v>
      </c>
      <c r="BF236" s="113">
        <f>IF(U236="znížená",N236,0)</f>
        <v>0</v>
      </c>
      <c r="BG236" s="113">
        <f>IF(U236="zákl. prenesená",N236,0)</f>
        <v>0</v>
      </c>
      <c r="BH236" s="113">
        <f>IF(U236="zníž. prenesená",N236,0)</f>
        <v>0</v>
      </c>
      <c r="BI236" s="113">
        <f>IF(U236="nulová",N236,0)</f>
        <v>0</v>
      </c>
      <c r="BJ236" s="18" t="s">
        <v>88</v>
      </c>
      <c r="BK236" s="155">
        <f>ROUND(L236*K236,3)</f>
        <v>0</v>
      </c>
      <c r="BL236" s="18" t="s">
        <v>199</v>
      </c>
      <c r="BM236" s="18" t="s">
        <v>688</v>
      </c>
    </row>
    <row r="237" spans="2:65" s="1" customFormat="1" ht="49.9" customHeight="1">
      <c r="B237" s="35"/>
      <c r="C237" s="36"/>
      <c r="D237" s="153" t="s">
        <v>160</v>
      </c>
      <c r="E237" s="36"/>
      <c r="F237" s="36"/>
      <c r="G237" s="36"/>
      <c r="H237" s="36"/>
      <c r="I237" s="36"/>
      <c r="J237" s="36"/>
      <c r="K237" s="36"/>
      <c r="L237" s="36"/>
      <c r="M237" s="36"/>
      <c r="N237" s="271">
        <f t="shared" ref="N237:N242" si="85">BK237</f>
        <v>0</v>
      </c>
      <c r="O237" s="272"/>
      <c r="P237" s="272"/>
      <c r="Q237" s="272"/>
      <c r="R237" s="37"/>
      <c r="T237" s="154"/>
      <c r="U237" s="36"/>
      <c r="V237" s="36"/>
      <c r="W237" s="36"/>
      <c r="X237" s="36"/>
      <c r="Y237" s="36"/>
      <c r="Z237" s="36"/>
      <c r="AA237" s="74"/>
      <c r="AT237" s="18" t="s">
        <v>71</v>
      </c>
      <c r="AU237" s="18" t="s">
        <v>72</v>
      </c>
      <c r="AY237" s="18" t="s">
        <v>161</v>
      </c>
      <c r="BK237" s="155">
        <f>SUM(BK238:BK242)</f>
        <v>0</v>
      </c>
    </row>
    <row r="238" spans="2:65" s="1" customFormat="1" ht="22.35" customHeight="1">
      <c r="B238" s="35"/>
      <c r="C238" s="156" t="s">
        <v>5</v>
      </c>
      <c r="D238" s="156" t="s">
        <v>162</v>
      </c>
      <c r="E238" s="157" t="s">
        <v>5</v>
      </c>
      <c r="F238" s="248" t="s">
        <v>5</v>
      </c>
      <c r="G238" s="248"/>
      <c r="H238" s="248"/>
      <c r="I238" s="248"/>
      <c r="J238" s="158" t="s">
        <v>5</v>
      </c>
      <c r="K238" s="159"/>
      <c r="L238" s="249"/>
      <c r="M238" s="250"/>
      <c r="N238" s="250">
        <f t="shared" si="85"/>
        <v>0</v>
      </c>
      <c r="O238" s="250"/>
      <c r="P238" s="250"/>
      <c r="Q238" s="250"/>
      <c r="R238" s="37"/>
      <c r="T238" s="160" t="s">
        <v>5</v>
      </c>
      <c r="U238" s="161" t="s">
        <v>39</v>
      </c>
      <c r="V238" s="36"/>
      <c r="W238" s="36"/>
      <c r="X238" s="36"/>
      <c r="Y238" s="36"/>
      <c r="Z238" s="36"/>
      <c r="AA238" s="74"/>
      <c r="AT238" s="18" t="s">
        <v>161</v>
      </c>
      <c r="AU238" s="18" t="s">
        <v>77</v>
      </c>
      <c r="AY238" s="18" t="s">
        <v>161</v>
      </c>
      <c r="BE238" s="113">
        <f>IF(U238="základná",N238,0)</f>
        <v>0</v>
      </c>
      <c r="BF238" s="113">
        <f>IF(U238="znížená",N238,0)</f>
        <v>0</v>
      </c>
      <c r="BG238" s="113">
        <f>IF(U238="zákl. prenesená",N238,0)</f>
        <v>0</v>
      </c>
      <c r="BH238" s="113">
        <f>IF(U238="zníž. prenesená",N238,0)</f>
        <v>0</v>
      </c>
      <c r="BI238" s="113">
        <f>IF(U238="nulová",N238,0)</f>
        <v>0</v>
      </c>
      <c r="BJ238" s="18" t="s">
        <v>88</v>
      </c>
      <c r="BK238" s="155">
        <f>L238*K238</f>
        <v>0</v>
      </c>
    </row>
    <row r="239" spans="2:65" s="1" customFormat="1" ht="22.35" customHeight="1">
      <c r="B239" s="35"/>
      <c r="C239" s="156" t="s">
        <v>5</v>
      </c>
      <c r="D239" s="156" t="s">
        <v>162</v>
      </c>
      <c r="E239" s="157" t="s">
        <v>5</v>
      </c>
      <c r="F239" s="248" t="s">
        <v>5</v>
      </c>
      <c r="G239" s="248"/>
      <c r="H239" s="248"/>
      <c r="I239" s="248"/>
      <c r="J239" s="158" t="s">
        <v>5</v>
      </c>
      <c r="K239" s="159"/>
      <c r="L239" s="249"/>
      <c r="M239" s="250"/>
      <c r="N239" s="250">
        <f t="shared" si="85"/>
        <v>0</v>
      </c>
      <c r="O239" s="250"/>
      <c r="P239" s="250"/>
      <c r="Q239" s="250"/>
      <c r="R239" s="37"/>
      <c r="T239" s="160" t="s">
        <v>5</v>
      </c>
      <c r="U239" s="161" t="s">
        <v>39</v>
      </c>
      <c r="V239" s="36"/>
      <c r="W239" s="36"/>
      <c r="X239" s="36"/>
      <c r="Y239" s="36"/>
      <c r="Z239" s="36"/>
      <c r="AA239" s="74"/>
      <c r="AT239" s="18" t="s">
        <v>161</v>
      </c>
      <c r="AU239" s="18" t="s">
        <v>77</v>
      </c>
      <c r="AY239" s="18" t="s">
        <v>161</v>
      </c>
      <c r="BE239" s="113">
        <f>IF(U239="základná",N239,0)</f>
        <v>0</v>
      </c>
      <c r="BF239" s="113">
        <f>IF(U239="znížená",N239,0)</f>
        <v>0</v>
      </c>
      <c r="BG239" s="113">
        <f>IF(U239="zákl. prenesená",N239,0)</f>
        <v>0</v>
      </c>
      <c r="BH239" s="113">
        <f>IF(U239="zníž. prenesená",N239,0)</f>
        <v>0</v>
      </c>
      <c r="BI239" s="113">
        <f>IF(U239="nulová",N239,0)</f>
        <v>0</v>
      </c>
      <c r="BJ239" s="18" t="s">
        <v>88</v>
      </c>
      <c r="BK239" s="155">
        <f>L239*K239</f>
        <v>0</v>
      </c>
    </row>
    <row r="240" spans="2:65" s="1" customFormat="1" ht="22.35" customHeight="1">
      <c r="B240" s="35"/>
      <c r="C240" s="156" t="s">
        <v>5</v>
      </c>
      <c r="D240" s="156" t="s">
        <v>162</v>
      </c>
      <c r="E240" s="157" t="s">
        <v>5</v>
      </c>
      <c r="F240" s="248" t="s">
        <v>5</v>
      </c>
      <c r="G240" s="248"/>
      <c r="H240" s="248"/>
      <c r="I240" s="248"/>
      <c r="J240" s="158" t="s">
        <v>5</v>
      </c>
      <c r="K240" s="159"/>
      <c r="L240" s="249"/>
      <c r="M240" s="250"/>
      <c r="N240" s="250">
        <f t="shared" si="85"/>
        <v>0</v>
      </c>
      <c r="O240" s="250"/>
      <c r="P240" s="250"/>
      <c r="Q240" s="250"/>
      <c r="R240" s="37"/>
      <c r="T240" s="160" t="s">
        <v>5</v>
      </c>
      <c r="U240" s="161" t="s">
        <v>39</v>
      </c>
      <c r="V240" s="36"/>
      <c r="W240" s="36"/>
      <c r="X240" s="36"/>
      <c r="Y240" s="36"/>
      <c r="Z240" s="36"/>
      <c r="AA240" s="74"/>
      <c r="AT240" s="18" t="s">
        <v>161</v>
      </c>
      <c r="AU240" s="18" t="s">
        <v>77</v>
      </c>
      <c r="AY240" s="18" t="s">
        <v>161</v>
      </c>
      <c r="BE240" s="113">
        <f>IF(U240="základná",N240,0)</f>
        <v>0</v>
      </c>
      <c r="BF240" s="113">
        <f>IF(U240="znížená",N240,0)</f>
        <v>0</v>
      </c>
      <c r="BG240" s="113">
        <f>IF(U240="zákl. prenesená",N240,0)</f>
        <v>0</v>
      </c>
      <c r="BH240" s="113">
        <f>IF(U240="zníž. prenesená",N240,0)</f>
        <v>0</v>
      </c>
      <c r="BI240" s="113">
        <f>IF(U240="nulová",N240,0)</f>
        <v>0</v>
      </c>
      <c r="BJ240" s="18" t="s">
        <v>88</v>
      </c>
      <c r="BK240" s="155">
        <f>L240*K240</f>
        <v>0</v>
      </c>
    </row>
    <row r="241" spans="2:63" s="1" customFormat="1" ht="22.35" customHeight="1">
      <c r="B241" s="35"/>
      <c r="C241" s="156" t="s">
        <v>5</v>
      </c>
      <c r="D241" s="156" t="s">
        <v>162</v>
      </c>
      <c r="E241" s="157" t="s">
        <v>5</v>
      </c>
      <c r="F241" s="248" t="s">
        <v>5</v>
      </c>
      <c r="G241" s="248"/>
      <c r="H241" s="248"/>
      <c r="I241" s="248"/>
      <c r="J241" s="158" t="s">
        <v>5</v>
      </c>
      <c r="K241" s="159"/>
      <c r="L241" s="249"/>
      <c r="M241" s="250"/>
      <c r="N241" s="250">
        <f t="shared" si="85"/>
        <v>0</v>
      </c>
      <c r="O241" s="250"/>
      <c r="P241" s="250"/>
      <c r="Q241" s="250"/>
      <c r="R241" s="37"/>
      <c r="T241" s="160" t="s">
        <v>5</v>
      </c>
      <c r="U241" s="161" t="s">
        <v>39</v>
      </c>
      <c r="V241" s="36"/>
      <c r="W241" s="36"/>
      <c r="X241" s="36"/>
      <c r="Y241" s="36"/>
      <c r="Z241" s="36"/>
      <c r="AA241" s="74"/>
      <c r="AT241" s="18" t="s">
        <v>161</v>
      </c>
      <c r="AU241" s="18" t="s">
        <v>77</v>
      </c>
      <c r="AY241" s="18" t="s">
        <v>161</v>
      </c>
      <c r="BE241" s="113">
        <f>IF(U241="základná",N241,0)</f>
        <v>0</v>
      </c>
      <c r="BF241" s="113">
        <f>IF(U241="znížená",N241,0)</f>
        <v>0</v>
      </c>
      <c r="BG241" s="113">
        <f>IF(U241="zákl. prenesená",N241,0)</f>
        <v>0</v>
      </c>
      <c r="BH241" s="113">
        <f>IF(U241="zníž. prenesená",N241,0)</f>
        <v>0</v>
      </c>
      <c r="BI241" s="113">
        <f>IF(U241="nulová",N241,0)</f>
        <v>0</v>
      </c>
      <c r="BJ241" s="18" t="s">
        <v>88</v>
      </c>
      <c r="BK241" s="155">
        <f>L241*K241</f>
        <v>0</v>
      </c>
    </row>
    <row r="242" spans="2:63" s="1" customFormat="1" ht="22.35" customHeight="1">
      <c r="B242" s="35"/>
      <c r="C242" s="156" t="s">
        <v>5</v>
      </c>
      <c r="D242" s="156" t="s">
        <v>162</v>
      </c>
      <c r="E242" s="157" t="s">
        <v>5</v>
      </c>
      <c r="F242" s="248" t="s">
        <v>5</v>
      </c>
      <c r="G242" s="248"/>
      <c r="H242" s="248"/>
      <c r="I242" s="248"/>
      <c r="J242" s="158" t="s">
        <v>5</v>
      </c>
      <c r="K242" s="159"/>
      <c r="L242" s="249"/>
      <c r="M242" s="250"/>
      <c r="N242" s="250">
        <f t="shared" si="85"/>
        <v>0</v>
      </c>
      <c r="O242" s="250"/>
      <c r="P242" s="250"/>
      <c r="Q242" s="250"/>
      <c r="R242" s="37"/>
      <c r="T242" s="160" t="s">
        <v>5</v>
      </c>
      <c r="U242" s="161" t="s">
        <v>39</v>
      </c>
      <c r="V242" s="56"/>
      <c r="W242" s="56"/>
      <c r="X242" s="56"/>
      <c r="Y242" s="56"/>
      <c r="Z242" s="56"/>
      <c r="AA242" s="58"/>
      <c r="AT242" s="18" t="s">
        <v>161</v>
      </c>
      <c r="AU242" s="18" t="s">
        <v>77</v>
      </c>
      <c r="AY242" s="18" t="s">
        <v>161</v>
      </c>
      <c r="BE242" s="113">
        <f>IF(U242="základná",N242,0)</f>
        <v>0</v>
      </c>
      <c r="BF242" s="113">
        <f>IF(U242="znížená",N242,0)</f>
        <v>0</v>
      </c>
      <c r="BG242" s="113">
        <f>IF(U242="zákl. prenesená",N242,0)</f>
        <v>0</v>
      </c>
      <c r="BH242" s="113">
        <f>IF(U242="zníž. prenesená",N242,0)</f>
        <v>0</v>
      </c>
      <c r="BI242" s="113">
        <f>IF(U242="nulová",N242,0)</f>
        <v>0</v>
      </c>
      <c r="BJ242" s="18" t="s">
        <v>88</v>
      </c>
      <c r="BK242" s="155">
        <f>L242*K242</f>
        <v>0</v>
      </c>
    </row>
    <row r="243" spans="2:63" s="1" customFormat="1" ht="6.95" customHeight="1">
      <c r="B243" s="59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1"/>
    </row>
  </sheetData>
  <mergeCells count="369">
    <mergeCell ref="H1:K1"/>
    <mergeCell ref="S2:AC2"/>
    <mergeCell ref="F241:I241"/>
    <mergeCell ref="L241:M241"/>
    <mergeCell ref="N241:Q241"/>
    <mergeCell ref="F242:I242"/>
    <mergeCell ref="L242:M242"/>
    <mergeCell ref="N242:Q242"/>
    <mergeCell ref="N135:Q135"/>
    <mergeCell ref="N136:Q136"/>
    <mergeCell ref="N137:Q137"/>
    <mergeCell ref="N144:Q144"/>
    <mergeCell ref="N152:Q152"/>
    <mergeCell ref="N161:Q161"/>
    <mergeCell ref="N168:Q168"/>
    <mergeCell ref="N182:Q182"/>
    <mergeCell ref="N186:Q186"/>
    <mergeCell ref="N188:Q188"/>
    <mergeCell ref="N189:Q189"/>
    <mergeCell ref="N197:Q197"/>
    <mergeCell ref="N207:Q207"/>
    <mergeCell ref="N213:Q213"/>
    <mergeCell ref="N219:Q219"/>
    <mergeCell ref="N232:Q232"/>
    <mergeCell ref="N235:Q235"/>
    <mergeCell ref="F238:I238"/>
    <mergeCell ref="L238:M238"/>
    <mergeCell ref="N238:Q238"/>
    <mergeCell ref="F239:I239"/>
    <mergeCell ref="L239:M239"/>
    <mergeCell ref="N239:Q239"/>
    <mergeCell ref="F229:I229"/>
    <mergeCell ref="L229:M229"/>
    <mergeCell ref="N229:Q229"/>
    <mergeCell ref="F230:I230"/>
    <mergeCell ref="L230:M230"/>
    <mergeCell ref="N230:Q230"/>
    <mergeCell ref="F231:I231"/>
    <mergeCell ref="L231:M231"/>
    <mergeCell ref="N231:Q231"/>
    <mergeCell ref="N237:Q237"/>
    <mergeCell ref="F240:I240"/>
    <mergeCell ref="L240:M240"/>
    <mergeCell ref="N240:Q240"/>
    <mergeCell ref="F233:I233"/>
    <mergeCell ref="L233:M233"/>
    <mergeCell ref="N233:Q233"/>
    <mergeCell ref="F234:I234"/>
    <mergeCell ref="L234:M234"/>
    <mergeCell ref="N234:Q234"/>
    <mergeCell ref="F236:I236"/>
    <mergeCell ref="L236:M236"/>
    <mergeCell ref="N236:Q236"/>
    <mergeCell ref="F225:I225"/>
    <mergeCell ref="L225:M225"/>
    <mergeCell ref="N225:Q225"/>
    <mergeCell ref="F227:I227"/>
    <mergeCell ref="L227:M227"/>
    <mergeCell ref="N227:Q227"/>
    <mergeCell ref="F228:I228"/>
    <mergeCell ref="L228:M228"/>
    <mergeCell ref="N228:Q228"/>
    <mergeCell ref="N226:Q226"/>
    <mergeCell ref="F222:I222"/>
    <mergeCell ref="L222:M222"/>
    <mergeCell ref="N222:Q222"/>
    <mergeCell ref="F223:I223"/>
    <mergeCell ref="L223:M223"/>
    <mergeCell ref="N223:Q223"/>
    <mergeCell ref="F224:I224"/>
    <mergeCell ref="L224:M224"/>
    <mergeCell ref="N224:Q224"/>
    <mergeCell ref="F218:I218"/>
    <mergeCell ref="L218:M218"/>
    <mergeCell ref="N218:Q218"/>
    <mergeCell ref="F220:I220"/>
    <mergeCell ref="L220:M220"/>
    <mergeCell ref="N220:Q220"/>
    <mergeCell ref="F221:I221"/>
    <mergeCell ref="L221:M221"/>
    <mergeCell ref="N221:Q221"/>
    <mergeCell ref="F215:I215"/>
    <mergeCell ref="L215:M215"/>
    <mergeCell ref="N215:Q215"/>
    <mergeCell ref="F216:I216"/>
    <mergeCell ref="L216:M216"/>
    <mergeCell ref="N216:Q216"/>
    <mergeCell ref="F217:I217"/>
    <mergeCell ref="L217:M217"/>
    <mergeCell ref="N217:Q217"/>
    <mergeCell ref="F211:I211"/>
    <mergeCell ref="L211:M211"/>
    <mergeCell ref="N211:Q211"/>
    <mergeCell ref="F212:I212"/>
    <mergeCell ref="L212:M212"/>
    <mergeCell ref="N212:Q212"/>
    <mergeCell ref="F214:I214"/>
    <mergeCell ref="L214:M214"/>
    <mergeCell ref="N214:Q214"/>
    <mergeCell ref="F208:I208"/>
    <mergeCell ref="L208:M208"/>
    <mergeCell ref="N208:Q208"/>
    <mergeCell ref="F209:I209"/>
    <mergeCell ref="L209:M209"/>
    <mergeCell ref="N209:Q209"/>
    <mergeCell ref="F210:I210"/>
    <mergeCell ref="L210:M210"/>
    <mergeCell ref="N210:Q210"/>
    <mergeCell ref="F204:I204"/>
    <mergeCell ref="L204:M204"/>
    <mergeCell ref="N204:Q204"/>
    <mergeCell ref="F205:I205"/>
    <mergeCell ref="L205:M205"/>
    <mergeCell ref="N205:Q205"/>
    <mergeCell ref="F206:I206"/>
    <mergeCell ref="L206:M206"/>
    <mergeCell ref="N206:Q206"/>
    <mergeCell ref="F201:I201"/>
    <mergeCell ref="L201:M201"/>
    <mergeCell ref="N201:Q201"/>
    <mergeCell ref="F202:I202"/>
    <mergeCell ref="L202:M202"/>
    <mergeCell ref="N202:Q202"/>
    <mergeCell ref="F203:I203"/>
    <mergeCell ref="L203:M203"/>
    <mergeCell ref="N203:Q203"/>
    <mergeCell ref="F198:I198"/>
    <mergeCell ref="L198:M198"/>
    <mergeCell ref="N198:Q198"/>
    <mergeCell ref="F199:I199"/>
    <mergeCell ref="L199:M199"/>
    <mergeCell ref="N199:Q199"/>
    <mergeCell ref="F200:I200"/>
    <mergeCell ref="L200:M200"/>
    <mergeCell ref="N200:Q200"/>
    <mergeCell ref="F194:I194"/>
    <mergeCell ref="L194:M194"/>
    <mergeCell ref="N194:Q194"/>
    <mergeCell ref="F195:I195"/>
    <mergeCell ref="L195:M195"/>
    <mergeCell ref="N195:Q195"/>
    <mergeCell ref="F196:I196"/>
    <mergeCell ref="L196:M196"/>
    <mergeCell ref="N196:Q196"/>
    <mergeCell ref="F191:I191"/>
    <mergeCell ref="L191:M191"/>
    <mergeCell ref="N191:Q191"/>
    <mergeCell ref="F192:I192"/>
    <mergeCell ref="L192:M192"/>
    <mergeCell ref="N192:Q192"/>
    <mergeCell ref="F193:I193"/>
    <mergeCell ref="L193:M193"/>
    <mergeCell ref="N193:Q193"/>
    <mergeCell ref="F185:I185"/>
    <mergeCell ref="L185:M185"/>
    <mergeCell ref="N185:Q185"/>
    <mergeCell ref="F187:I187"/>
    <mergeCell ref="L187:M187"/>
    <mergeCell ref="N187:Q187"/>
    <mergeCell ref="F190:I190"/>
    <mergeCell ref="L190:M190"/>
    <mergeCell ref="N190:Q190"/>
    <mergeCell ref="F181:I181"/>
    <mergeCell ref="L181:M181"/>
    <mergeCell ref="N181:Q181"/>
    <mergeCell ref="F183:I183"/>
    <mergeCell ref="L183:M183"/>
    <mergeCell ref="N183:Q183"/>
    <mergeCell ref="F184:I184"/>
    <mergeCell ref="L184:M184"/>
    <mergeCell ref="N184:Q184"/>
    <mergeCell ref="F178:I178"/>
    <mergeCell ref="L178:M178"/>
    <mergeCell ref="N178:Q178"/>
    <mergeCell ref="F179:I179"/>
    <mergeCell ref="L179:M179"/>
    <mergeCell ref="N179:Q179"/>
    <mergeCell ref="F180:I180"/>
    <mergeCell ref="L180:M180"/>
    <mergeCell ref="N180:Q180"/>
    <mergeCell ref="F175:I175"/>
    <mergeCell ref="L175:M175"/>
    <mergeCell ref="N175:Q175"/>
    <mergeCell ref="F176:I176"/>
    <mergeCell ref="L176:M176"/>
    <mergeCell ref="N176:Q176"/>
    <mergeCell ref="F177:I177"/>
    <mergeCell ref="L177:M177"/>
    <mergeCell ref="N177:Q177"/>
    <mergeCell ref="F172:I172"/>
    <mergeCell ref="L172:M172"/>
    <mergeCell ref="N172:Q172"/>
    <mergeCell ref="F173:I173"/>
    <mergeCell ref="L173:M173"/>
    <mergeCell ref="N173:Q173"/>
    <mergeCell ref="F174:I174"/>
    <mergeCell ref="L174:M174"/>
    <mergeCell ref="N174:Q174"/>
    <mergeCell ref="F169:I169"/>
    <mergeCell ref="L169:M169"/>
    <mergeCell ref="N169:Q169"/>
    <mergeCell ref="F170:I170"/>
    <mergeCell ref="L170:M170"/>
    <mergeCell ref="N170:Q170"/>
    <mergeCell ref="F171:I171"/>
    <mergeCell ref="L171:M171"/>
    <mergeCell ref="N171:Q171"/>
    <mergeCell ref="F165:I165"/>
    <mergeCell ref="L165:M165"/>
    <mergeCell ref="N165:Q165"/>
    <mergeCell ref="F166:I166"/>
    <mergeCell ref="L166:M166"/>
    <mergeCell ref="N166:Q166"/>
    <mergeCell ref="F167:I167"/>
    <mergeCell ref="L167:M167"/>
    <mergeCell ref="N167:Q167"/>
    <mergeCell ref="F162:I162"/>
    <mergeCell ref="L162:M162"/>
    <mergeCell ref="N162:Q162"/>
    <mergeCell ref="F163:I163"/>
    <mergeCell ref="L163:M163"/>
    <mergeCell ref="N163:Q163"/>
    <mergeCell ref="F164:I164"/>
    <mergeCell ref="L164:M164"/>
    <mergeCell ref="N164:Q164"/>
    <mergeCell ref="F158:I158"/>
    <mergeCell ref="L158:M158"/>
    <mergeCell ref="N158:Q158"/>
    <mergeCell ref="F159:I159"/>
    <mergeCell ref="L159:M159"/>
    <mergeCell ref="N159:Q159"/>
    <mergeCell ref="F160:I160"/>
    <mergeCell ref="L160:M160"/>
    <mergeCell ref="N160:Q160"/>
    <mergeCell ref="F155:I155"/>
    <mergeCell ref="L155:M155"/>
    <mergeCell ref="N155:Q155"/>
    <mergeCell ref="F156:I156"/>
    <mergeCell ref="L156:M156"/>
    <mergeCell ref="N156:Q156"/>
    <mergeCell ref="F157:I157"/>
    <mergeCell ref="L157:M157"/>
    <mergeCell ref="N157:Q157"/>
    <mergeCell ref="F151:I151"/>
    <mergeCell ref="L151:M151"/>
    <mergeCell ref="N151:Q151"/>
    <mergeCell ref="F153:I153"/>
    <mergeCell ref="L153:M153"/>
    <mergeCell ref="N153:Q153"/>
    <mergeCell ref="F154:I154"/>
    <mergeCell ref="L154:M154"/>
    <mergeCell ref="N154:Q154"/>
    <mergeCell ref="F148:I148"/>
    <mergeCell ref="L148:M148"/>
    <mergeCell ref="N148:Q148"/>
    <mergeCell ref="F149:I149"/>
    <mergeCell ref="L149:M149"/>
    <mergeCell ref="N149:Q149"/>
    <mergeCell ref="F150:I150"/>
    <mergeCell ref="L150:M150"/>
    <mergeCell ref="N150:Q150"/>
    <mergeCell ref="F145:I145"/>
    <mergeCell ref="L145:M145"/>
    <mergeCell ref="N145:Q145"/>
    <mergeCell ref="F146:I146"/>
    <mergeCell ref="L146:M146"/>
    <mergeCell ref="N146:Q146"/>
    <mergeCell ref="F147:I147"/>
    <mergeCell ref="L147:M147"/>
    <mergeCell ref="N147:Q147"/>
    <mergeCell ref="F141:I141"/>
    <mergeCell ref="L141:M141"/>
    <mergeCell ref="N141:Q141"/>
    <mergeCell ref="F142:I142"/>
    <mergeCell ref="L142:M142"/>
    <mergeCell ref="N142:Q142"/>
    <mergeCell ref="F143:I143"/>
    <mergeCell ref="L143:M143"/>
    <mergeCell ref="N143:Q143"/>
    <mergeCell ref="F138:I138"/>
    <mergeCell ref="L138:M138"/>
    <mergeCell ref="N138:Q138"/>
    <mergeCell ref="F139:I139"/>
    <mergeCell ref="L139:M139"/>
    <mergeCell ref="N139:Q139"/>
    <mergeCell ref="F140:I140"/>
    <mergeCell ref="L140:M140"/>
    <mergeCell ref="N140:Q140"/>
    <mergeCell ref="F125:P125"/>
    <mergeCell ref="F126:P126"/>
    <mergeCell ref="F127:P127"/>
    <mergeCell ref="M129:P129"/>
    <mergeCell ref="M131:Q131"/>
    <mergeCell ref="M132:Q132"/>
    <mergeCell ref="F134:I134"/>
    <mergeCell ref="L134:M134"/>
    <mergeCell ref="N134:Q134"/>
    <mergeCell ref="D112:H112"/>
    <mergeCell ref="N112:Q112"/>
    <mergeCell ref="D113:H113"/>
    <mergeCell ref="N113:Q113"/>
    <mergeCell ref="D114:H114"/>
    <mergeCell ref="N114:Q114"/>
    <mergeCell ref="N115:Q115"/>
    <mergeCell ref="L117:Q117"/>
    <mergeCell ref="C123:Q123"/>
    <mergeCell ref="N104:Q104"/>
    <mergeCell ref="N105:Q105"/>
    <mergeCell ref="N106:Q106"/>
    <mergeCell ref="N107:Q107"/>
    <mergeCell ref="N109:Q109"/>
    <mergeCell ref="D110:H110"/>
    <mergeCell ref="N110:Q110"/>
    <mergeCell ref="D111:H111"/>
    <mergeCell ref="N111:Q111"/>
    <mergeCell ref="N95:Q95"/>
    <mergeCell ref="N96:Q96"/>
    <mergeCell ref="N97:Q97"/>
    <mergeCell ref="N98:Q98"/>
    <mergeCell ref="N99:Q99"/>
    <mergeCell ref="N100:Q100"/>
    <mergeCell ref="N101:Q101"/>
    <mergeCell ref="N102:Q102"/>
    <mergeCell ref="N103:Q103"/>
    <mergeCell ref="M85:Q85"/>
    <mergeCell ref="C87:G87"/>
    <mergeCell ref="N87:Q87"/>
    <mergeCell ref="N89:Q89"/>
    <mergeCell ref="N90:Q90"/>
    <mergeCell ref="N91:Q91"/>
    <mergeCell ref="N92:Q92"/>
    <mergeCell ref="N93:Q93"/>
    <mergeCell ref="N94:Q94"/>
    <mergeCell ref="H37:J37"/>
    <mergeCell ref="M37:P37"/>
    <mergeCell ref="L39:P39"/>
    <mergeCell ref="C76:Q76"/>
    <mergeCell ref="F78:P78"/>
    <mergeCell ref="F79:P79"/>
    <mergeCell ref="F80:P80"/>
    <mergeCell ref="M82:P82"/>
    <mergeCell ref="M84:Q84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E16:L16"/>
    <mergeCell ref="O16:P16"/>
    <mergeCell ref="O18:P18"/>
    <mergeCell ref="O19:P19"/>
    <mergeCell ref="O21:P21"/>
    <mergeCell ref="O22:P22"/>
    <mergeCell ref="E25:L25"/>
    <mergeCell ref="M28:P28"/>
    <mergeCell ref="M29:P29"/>
    <mergeCell ref="C2:Q2"/>
    <mergeCell ref="C4:Q4"/>
    <mergeCell ref="F6:P6"/>
    <mergeCell ref="F7:P7"/>
    <mergeCell ref="F8:P8"/>
    <mergeCell ref="O10:P10"/>
    <mergeCell ref="O12:P12"/>
    <mergeCell ref="O13:P13"/>
    <mergeCell ref="O15:P15"/>
  </mergeCells>
  <dataValidations count="2">
    <dataValidation type="list" allowBlank="1" showInputMessage="1" showErrorMessage="1" error="Povolené sú hodnoty K, M." sqref="D238:D243">
      <formula1>"K, M"</formula1>
    </dataValidation>
    <dataValidation type="list" allowBlank="1" showInputMessage="1" showErrorMessage="1" error="Povolené sú hodnoty základná, znížená, nulová." sqref="U238:U243">
      <formula1>"základná, znížená, nulová"</formula1>
    </dataValidation>
  </dataValidations>
  <hyperlinks>
    <hyperlink ref="F1:G1" location="C2" display="1) Krycí list rozpočtu"/>
    <hyperlink ref="H1:K1" location="C87" display="2) Rekapitulácia rozpočtu"/>
    <hyperlink ref="L1" location="C134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207"/>
  <sheetViews>
    <sheetView showGridLines="0" workbookViewId="0">
      <pane ySplit="1" topLeftCell="A34" activePane="bottomLeft" state="frozen"/>
      <selection pane="bottomLeft" activeCell="O10" sqref="O10:P10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21"/>
      <c r="B1" s="12"/>
      <c r="C1" s="12"/>
      <c r="D1" s="13" t="s">
        <v>1</v>
      </c>
      <c r="E1" s="12"/>
      <c r="F1" s="14" t="s">
        <v>124</v>
      </c>
      <c r="G1" s="14"/>
      <c r="H1" s="254" t="s">
        <v>125</v>
      </c>
      <c r="I1" s="254"/>
      <c r="J1" s="254"/>
      <c r="K1" s="254"/>
      <c r="L1" s="14" t="s">
        <v>126</v>
      </c>
      <c r="M1" s="12"/>
      <c r="N1" s="12"/>
      <c r="O1" s="13" t="s">
        <v>127</v>
      </c>
      <c r="P1" s="12"/>
      <c r="Q1" s="12"/>
      <c r="R1" s="12"/>
      <c r="S1" s="14" t="s">
        <v>128</v>
      </c>
      <c r="T1" s="14"/>
      <c r="U1" s="121"/>
      <c r="V1" s="121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50000000000003" customHeight="1">
      <c r="C2" s="183" t="s">
        <v>7</v>
      </c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S2" s="226" t="s">
        <v>8</v>
      </c>
      <c r="T2" s="227"/>
      <c r="U2" s="227"/>
      <c r="V2" s="227"/>
      <c r="W2" s="227"/>
      <c r="X2" s="227"/>
      <c r="Y2" s="227"/>
      <c r="Z2" s="227"/>
      <c r="AA2" s="227"/>
      <c r="AB2" s="227"/>
      <c r="AC2" s="227"/>
      <c r="AT2" s="18" t="s">
        <v>93</v>
      </c>
    </row>
    <row r="3" spans="1:6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72</v>
      </c>
    </row>
    <row r="4" spans="1:66" ht="36.950000000000003" customHeight="1">
      <c r="B4" s="22"/>
      <c r="C4" s="185" t="s">
        <v>129</v>
      </c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23"/>
      <c r="T4" s="24" t="s">
        <v>12</v>
      </c>
      <c r="AT4" s="18" t="s">
        <v>6</v>
      </c>
    </row>
    <row r="5" spans="1:66" ht="6.95" customHeight="1">
      <c r="B5" s="22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3"/>
    </row>
    <row r="6" spans="1:66" ht="25.35" customHeight="1">
      <c r="B6" s="22"/>
      <c r="C6" s="26"/>
      <c r="D6" s="30" t="s">
        <v>17</v>
      </c>
      <c r="E6" s="26"/>
      <c r="F6" s="259" t="str">
        <f>'Rekapitulácia stavby'!K6</f>
        <v>Základná škola Gorkého - Ulica Maxima Gorkého</v>
      </c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"/>
      <c r="R6" s="23"/>
    </row>
    <row r="7" spans="1:66" ht="25.35" customHeight="1">
      <c r="B7" s="22"/>
      <c r="C7" s="26"/>
      <c r="D7" s="30" t="s">
        <v>163</v>
      </c>
      <c r="E7" s="26"/>
      <c r="F7" s="259" t="s">
        <v>405</v>
      </c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26"/>
      <c r="R7" s="23"/>
    </row>
    <row r="8" spans="1:66" s="1" customFormat="1" ht="32.85" customHeight="1">
      <c r="B8" s="35"/>
      <c r="C8" s="36"/>
      <c r="D8" s="29" t="s">
        <v>406</v>
      </c>
      <c r="E8" s="36"/>
      <c r="F8" s="191" t="s">
        <v>689</v>
      </c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36"/>
      <c r="R8" s="37"/>
    </row>
    <row r="9" spans="1:66" s="1" customFormat="1" ht="14.45" customHeight="1">
      <c r="B9" s="35"/>
      <c r="C9" s="36"/>
      <c r="D9" s="30" t="s">
        <v>19</v>
      </c>
      <c r="E9" s="36"/>
      <c r="F9" s="28" t="s">
        <v>22</v>
      </c>
      <c r="G9" s="36"/>
      <c r="H9" s="36"/>
      <c r="I9" s="36"/>
      <c r="J9" s="36"/>
      <c r="K9" s="36"/>
      <c r="L9" s="36"/>
      <c r="M9" s="30" t="s">
        <v>20</v>
      </c>
      <c r="N9" s="36"/>
      <c r="O9" s="28" t="s">
        <v>5</v>
      </c>
      <c r="P9" s="36"/>
      <c r="Q9" s="36"/>
      <c r="R9" s="37"/>
    </row>
    <row r="10" spans="1:66" s="1" customFormat="1" ht="14.45" customHeight="1">
      <c r="B10" s="35"/>
      <c r="C10" s="36"/>
      <c r="D10" s="30" t="s">
        <v>21</v>
      </c>
      <c r="E10" s="36"/>
      <c r="F10" s="28" t="s">
        <v>22</v>
      </c>
      <c r="G10" s="36"/>
      <c r="H10" s="36"/>
      <c r="I10" s="36"/>
      <c r="J10" s="36"/>
      <c r="K10" s="36"/>
      <c r="L10" s="36"/>
      <c r="M10" s="30" t="s">
        <v>23</v>
      </c>
      <c r="N10" s="36"/>
      <c r="O10" s="232"/>
      <c r="P10" s="233"/>
      <c r="Q10" s="36"/>
      <c r="R10" s="37"/>
    </row>
    <row r="11" spans="1:66" s="1" customFormat="1" ht="10.9" customHeight="1">
      <c r="B11" s="35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7"/>
    </row>
    <row r="12" spans="1:66" s="1" customFormat="1" ht="14.45" customHeight="1">
      <c r="B12" s="35"/>
      <c r="C12" s="36"/>
      <c r="D12" s="30" t="s">
        <v>24</v>
      </c>
      <c r="E12" s="36"/>
      <c r="F12" s="36"/>
      <c r="G12" s="36"/>
      <c r="H12" s="36"/>
      <c r="I12" s="36"/>
      <c r="J12" s="36"/>
      <c r="K12" s="36"/>
      <c r="L12" s="36"/>
      <c r="M12" s="30" t="s">
        <v>25</v>
      </c>
      <c r="N12" s="36"/>
      <c r="O12" s="189" t="str">
        <f>IF('Rekapitulácia stavby'!AN10="","",'Rekapitulácia stavby'!AN10)</f>
        <v/>
      </c>
      <c r="P12" s="189"/>
      <c r="Q12" s="36"/>
      <c r="R12" s="37"/>
    </row>
    <row r="13" spans="1:66" s="1" customFormat="1" ht="18" customHeight="1">
      <c r="B13" s="35"/>
      <c r="C13" s="36"/>
      <c r="D13" s="36"/>
      <c r="E13" s="28" t="str">
        <f>IF('Rekapitulácia stavby'!E11="","",'Rekapitulácia stavby'!E11)</f>
        <v xml:space="preserve"> </v>
      </c>
      <c r="F13" s="36"/>
      <c r="G13" s="36"/>
      <c r="H13" s="36"/>
      <c r="I13" s="36"/>
      <c r="J13" s="36"/>
      <c r="K13" s="36"/>
      <c r="L13" s="36"/>
      <c r="M13" s="30" t="s">
        <v>26</v>
      </c>
      <c r="N13" s="36"/>
      <c r="O13" s="189" t="str">
        <f>IF('Rekapitulácia stavby'!AN11="","",'Rekapitulácia stavby'!AN11)</f>
        <v/>
      </c>
      <c r="P13" s="189"/>
      <c r="Q13" s="36"/>
      <c r="R13" s="37"/>
    </row>
    <row r="14" spans="1:66" s="1" customFormat="1" ht="6.95" customHeight="1">
      <c r="B14" s="35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7"/>
    </row>
    <row r="15" spans="1:66" s="1" customFormat="1" ht="14.45" customHeight="1">
      <c r="B15" s="35"/>
      <c r="C15" s="36"/>
      <c r="D15" s="30" t="s">
        <v>27</v>
      </c>
      <c r="E15" s="36"/>
      <c r="F15" s="36"/>
      <c r="G15" s="36"/>
      <c r="H15" s="36"/>
      <c r="I15" s="36"/>
      <c r="J15" s="36"/>
      <c r="K15" s="36"/>
      <c r="L15" s="36"/>
      <c r="M15" s="30" t="s">
        <v>25</v>
      </c>
      <c r="N15" s="36"/>
      <c r="O15" s="234" t="s">
        <v>5</v>
      </c>
      <c r="P15" s="189"/>
      <c r="Q15" s="36"/>
      <c r="R15" s="37"/>
    </row>
    <row r="16" spans="1:66" s="1" customFormat="1" ht="18" customHeight="1">
      <c r="B16" s="35"/>
      <c r="C16" s="36"/>
      <c r="D16" s="36"/>
      <c r="E16" s="234" t="s">
        <v>22</v>
      </c>
      <c r="F16" s="235"/>
      <c r="G16" s="235"/>
      <c r="H16" s="235"/>
      <c r="I16" s="235"/>
      <c r="J16" s="235"/>
      <c r="K16" s="235"/>
      <c r="L16" s="235"/>
      <c r="M16" s="30" t="s">
        <v>26</v>
      </c>
      <c r="N16" s="36"/>
      <c r="O16" s="234" t="s">
        <v>5</v>
      </c>
      <c r="P16" s="189"/>
      <c r="Q16" s="36"/>
      <c r="R16" s="37"/>
    </row>
    <row r="17" spans="2:18" s="1" customFormat="1" ht="6.95" customHeight="1">
      <c r="B17" s="35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7"/>
    </row>
    <row r="18" spans="2:18" s="1" customFormat="1" ht="14.45" customHeight="1">
      <c r="B18" s="35"/>
      <c r="C18" s="36"/>
      <c r="D18" s="30" t="s">
        <v>28</v>
      </c>
      <c r="E18" s="36"/>
      <c r="F18" s="36"/>
      <c r="G18" s="36"/>
      <c r="H18" s="36"/>
      <c r="I18" s="36"/>
      <c r="J18" s="36"/>
      <c r="K18" s="36"/>
      <c r="L18" s="36"/>
      <c r="M18" s="30" t="s">
        <v>25</v>
      </c>
      <c r="N18" s="36"/>
      <c r="O18" s="189" t="str">
        <f>IF('Rekapitulácia stavby'!AN16="","",'Rekapitulácia stavby'!AN16)</f>
        <v/>
      </c>
      <c r="P18" s="189"/>
      <c r="Q18" s="36"/>
      <c r="R18" s="37"/>
    </row>
    <row r="19" spans="2:18" s="1" customFormat="1" ht="18" customHeight="1">
      <c r="B19" s="35"/>
      <c r="C19" s="36"/>
      <c r="D19" s="36"/>
      <c r="E19" s="28" t="str">
        <f>IF('Rekapitulácia stavby'!E17="","",'Rekapitulácia stavby'!E17)</f>
        <v xml:space="preserve"> </v>
      </c>
      <c r="F19" s="36"/>
      <c r="G19" s="36"/>
      <c r="H19" s="36"/>
      <c r="I19" s="36"/>
      <c r="J19" s="36"/>
      <c r="K19" s="36"/>
      <c r="L19" s="36"/>
      <c r="M19" s="30" t="s">
        <v>26</v>
      </c>
      <c r="N19" s="36"/>
      <c r="O19" s="189" t="str">
        <f>IF('Rekapitulácia stavby'!AN17="","",'Rekapitulácia stavby'!AN17)</f>
        <v/>
      </c>
      <c r="P19" s="189"/>
      <c r="Q19" s="36"/>
      <c r="R19" s="37"/>
    </row>
    <row r="20" spans="2:18" s="1" customFormat="1" ht="6.95" customHeight="1">
      <c r="B20" s="35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7"/>
    </row>
    <row r="21" spans="2:18" s="1" customFormat="1" ht="14.45" customHeight="1">
      <c r="B21" s="35"/>
      <c r="C21" s="36"/>
      <c r="D21" s="30" t="s">
        <v>31</v>
      </c>
      <c r="E21" s="36"/>
      <c r="F21" s="36"/>
      <c r="G21" s="36"/>
      <c r="H21" s="36"/>
      <c r="I21" s="36"/>
      <c r="J21" s="36"/>
      <c r="K21" s="36"/>
      <c r="L21" s="36"/>
      <c r="M21" s="30" t="s">
        <v>25</v>
      </c>
      <c r="N21" s="36"/>
      <c r="O21" s="189" t="str">
        <f>IF('Rekapitulácia stavby'!AN19="","",'Rekapitulácia stavby'!AN19)</f>
        <v/>
      </c>
      <c r="P21" s="189"/>
      <c r="Q21" s="36"/>
      <c r="R21" s="37"/>
    </row>
    <row r="22" spans="2:18" s="1" customFormat="1" ht="18" customHeight="1">
      <c r="B22" s="35"/>
      <c r="C22" s="36"/>
      <c r="D22" s="36"/>
      <c r="E22" s="28" t="str">
        <f>IF('Rekapitulácia stavby'!E20="","",'Rekapitulácia stavby'!E20)</f>
        <v xml:space="preserve"> </v>
      </c>
      <c r="F22" s="36"/>
      <c r="G22" s="36"/>
      <c r="H22" s="36"/>
      <c r="I22" s="36"/>
      <c r="J22" s="36"/>
      <c r="K22" s="36"/>
      <c r="L22" s="36"/>
      <c r="M22" s="30" t="s">
        <v>26</v>
      </c>
      <c r="N22" s="36"/>
      <c r="O22" s="189" t="str">
        <f>IF('Rekapitulácia stavby'!AN20="","",'Rekapitulácia stavby'!AN20)</f>
        <v/>
      </c>
      <c r="P22" s="189"/>
      <c r="Q22" s="36"/>
      <c r="R22" s="37"/>
    </row>
    <row r="23" spans="2:18" s="1" customFormat="1" ht="6.95" customHeight="1">
      <c r="B23" s="35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7"/>
    </row>
    <row r="24" spans="2:18" s="1" customFormat="1" ht="14.45" customHeight="1">
      <c r="B24" s="35"/>
      <c r="C24" s="36"/>
      <c r="D24" s="30" t="s">
        <v>32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7"/>
    </row>
    <row r="25" spans="2:18" s="1" customFormat="1" ht="22.5" customHeight="1">
      <c r="B25" s="35"/>
      <c r="C25" s="36"/>
      <c r="D25" s="36"/>
      <c r="E25" s="194" t="s">
        <v>5</v>
      </c>
      <c r="F25" s="194"/>
      <c r="G25" s="194"/>
      <c r="H25" s="194"/>
      <c r="I25" s="194"/>
      <c r="J25" s="194"/>
      <c r="K25" s="194"/>
      <c r="L25" s="194"/>
      <c r="M25" s="36"/>
      <c r="N25" s="36"/>
      <c r="O25" s="36"/>
      <c r="P25" s="36"/>
      <c r="Q25" s="36"/>
      <c r="R25" s="37"/>
    </row>
    <row r="26" spans="2:18" s="1" customFormat="1" ht="6.95" customHeight="1">
      <c r="B26" s="35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7"/>
    </row>
    <row r="27" spans="2:18" s="1" customFormat="1" ht="6.95" customHeight="1">
      <c r="B27" s="35"/>
      <c r="C27" s="36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36"/>
      <c r="R27" s="37"/>
    </row>
    <row r="28" spans="2:18" s="1" customFormat="1" ht="14.45" customHeight="1">
      <c r="B28" s="35"/>
      <c r="C28" s="36"/>
      <c r="D28" s="122" t="s">
        <v>130</v>
      </c>
      <c r="E28" s="36"/>
      <c r="F28" s="36"/>
      <c r="G28" s="36"/>
      <c r="H28" s="36"/>
      <c r="I28" s="36"/>
      <c r="J28" s="36"/>
      <c r="K28" s="36"/>
      <c r="L28" s="36"/>
      <c r="M28" s="195">
        <f>N89</f>
        <v>0</v>
      </c>
      <c r="N28" s="195"/>
      <c r="O28" s="195"/>
      <c r="P28" s="195"/>
      <c r="Q28" s="36"/>
      <c r="R28" s="37"/>
    </row>
    <row r="29" spans="2:18" s="1" customFormat="1" ht="14.45" customHeight="1">
      <c r="B29" s="35"/>
      <c r="C29" s="36"/>
      <c r="D29" s="34" t="s">
        <v>118</v>
      </c>
      <c r="E29" s="36"/>
      <c r="F29" s="36"/>
      <c r="G29" s="36"/>
      <c r="H29" s="36"/>
      <c r="I29" s="36"/>
      <c r="J29" s="36"/>
      <c r="K29" s="36"/>
      <c r="L29" s="36"/>
      <c r="M29" s="195">
        <f>N102</f>
        <v>0</v>
      </c>
      <c r="N29" s="195"/>
      <c r="O29" s="195"/>
      <c r="P29" s="195"/>
      <c r="Q29" s="36"/>
      <c r="R29" s="37"/>
    </row>
    <row r="30" spans="2:18" s="1" customFormat="1" ht="6.95" customHeight="1">
      <c r="B30" s="35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7"/>
    </row>
    <row r="31" spans="2:18" s="1" customFormat="1" ht="25.35" customHeight="1">
      <c r="B31" s="35"/>
      <c r="C31" s="36"/>
      <c r="D31" s="123" t="s">
        <v>35</v>
      </c>
      <c r="E31" s="36"/>
      <c r="F31" s="36"/>
      <c r="G31" s="36"/>
      <c r="H31" s="36"/>
      <c r="I31" s="36"/>
      <c r="J31" s="36"/>
      <c r="K31" s="36"/>
      <c r="L31" s="36"/>
      <c r="M31" s="236">
        <f>ROUND(M28+M29,2)</f>
        <v>0</v>
      </c>
      <c r="N31" s="231"/>
      <c r="O31" s="231"/>
      <c r="P31" s="231"/>
      <c r="Q31" s="36"/>
      <c r="R31" s="37"/>
    </row>
    <row r="32" spans="2:18" s="1" customFormat="1" ht="6.95" customHeight="1">
      <c r="B32" s="35"/>
      <c r="C32" s="36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36"/>
      <c r="R32" s="37"/>
    </row>
    <row r="33" spans="2:18" s="1" customFormat="1" ht="14.45" customHeight="1">
      <c r="B33" s="35"/>
      <c r="C33" s="36"/>
      <c r="D33" s="42" t="s">
        <v>36</v>
      </c>
      <c r="E33" s="42" t="s">
        <v>37</v>
      </c>
      <c r="F33" s="43">
        <v>0.2</v>
      </c>
      <c r="G33" s="124" t="s">
        <v>38</v>
      </c>
      <c r="H33" s="237">
        <f>ROUND((((SUM(BE102:BE109)+SUM(BE128:BE200))+SUM(BE202:BE206))),2)</f>
        <v>0</v>
      </c>
      <c r="I33" s="231"/>
      <c r="J33" s="231"/>
      <c r="K33" s="36"/>
      <c r="L33" s="36"/>
      <c r="M33" s="237">
        <f>ROUND(((ROUND((SUM(BE102:BE109)+SUM(BE128:BE200)), 2)*F33)+SUM(BE202:BE206)*F33),2)</f>
        <v>0</v>
      </c>
      <c r="N33" s="231"/>
      <c r="O33" s="231"/>
      <c r="P33" s="231"/>
      <c r="Q33" s="36"/>
      <c r="R33" s="37"/>
    </row>
    <row r="34" spans="2:18" s="1" customFormat="1" ht="14.45" customHeight="1">
      <c r="B34" s="35"/>
      <c r="C34" s="36"/>
      <c r="D34" s="36"/>
      <c r="E34" s="42" t="s">
        <v>39</v>
      </c>
      <c r="F34" s="43">
        <v>0.2</v>
      </c>
      <c r="G34" s="124" t="s">
        <v>38</v>
      </c>
      <c r="H34" s="237">
        <f>ROUND((((SUM(BF102:BF109)+SUM(BF128:BF200))+SUM(BF202:BF206))),2)</f>
        <v>0</v>
      </c>
      <c r="I34" s="231"/>
      <c r="J34" s="231"/>
      <c r="K34" s="36"/>
      <c r="L34" s="36"/>
      <c r="M34" s="237">
        <f>ROUND(((ROUND((SUM(BF102:BF109)+SUM(BF128:BF200)), 2)*F34)+SUM(BF202:BF206)*F34),2)</f>
        <v>0</v>
      </c>
      <c r="N34" s="231"/>
      <c r="O34" s="231"/>
      <c r="P34" s="231"/>
      <c r="Q34" s="36"/>
      <c r="R34" s="37"/>
    </row>
    <row r="35" spans="2:18" s="1" customFormat="1" ht="14.45" hidden="1" customHeight="1">
      <c r="B35" s="35"/>
      <c r="C35" s="36"/>
      <c r="D35" s="36"/>
      <c r="E35" s="42" t="s">
        <v>40</v>
      </c>
      <c r="F35" s="43">
        <v>0.2</v>
      </c>
      <c r="G35" s="124" t="s">
        <v>38</v>
      </c>
      <c r="H35" s="237">
        <f>ROUND((((SUM(BG102:BG109)+SUM(BG128:BG200))+SUM(BG202:BG206))),2)</f>
        <v>0</v>
      </c>
      <c r="I35" s="231"/>
      <c r="J35" s="231"/>
      <c r="K35" s="36"/>
      <c r="L35" s="36"/>
      <c r="M35" s="237">
        <v>0</v>
      </c>
      <c r="N35" s="231"/>
      <c r="O35" s="231"/>
      <c r="P35" s="231"/>
      <c r="Q35" s="36"/>
      <c r="R35" s="37"/>
    </row>
    <row r="36" spans="2:18" s="1" customFormat="1" ht="14.45" hidden="1" customHeight="1">
      <c r="B36" s="35"/>
      <c r="C36" s="36"/>
      <c r="D36" s="36"/>
      <c r="E36" s="42" t="s">
        <v>41</v>
      </c>
      <c r="F36" s="43">
        <v>0.2</v>
      </c>
      <c r="G36" s="124" t="s">
        <v>38</v>
      </c>
      <c r="H36" s="237">
        <f>ROUND((((SUM(BH102:BH109)+SUM(BH128:BH200))+SUM(BH202:BH206))),2)</f>
        <v>0</v>
      </c>
      <c r="I36" s="231"/>
      <c r="J36" s="231"/>
      <c r="K36" s="36"/>
      <c r="L36" s="36"/>
      <c r="M36" s="237">
        <v>0</v>
      </c>
      <c r="N36" s="231"/>
      <c r="O36" s="231"/>
      <c r="P36" s="231"/>
      <c r="Q36" s="36"/>
      <c r="R36" s="37"/>
    </row>
    <row r="37" spans="2:18" s="1" customFormat="1" ht="14.45" hidden="1" customHeight="1">
      <c r="B37" s="35"/>
      <c r="C37" s="36"/>
      <c r="D37" s="36"/>
      <c r="E37" s="42" t="s">
        <v>42</v>
      </c>
      <c r="F37" s="43">
        <v>0</v>
      </c>
      <c r="G37" s="124" t="s">
        <v>38</v>
      </c>
      <c r="H37" s="237">
        <f>ROUND((((SUM(BI102:BI109)+SUM(BI128:BI200))+SUM(BI202:BI206))),2)</f>
        <v>0</v>
      </c>
      <c r="I37" s="231"/>
      <c r="J37" s="231"/>
      <c r="K37" s="36"/>
      <c r="L37" s="36"/>
      <c r="M37" s="237">
        <v>0</v>
      </c>
      <c r="N37" s="231"/>
      <c r="O37" s="231"/>
      <c r="P37" s="231"/>
      <c r="Q37" s="36"/>
      <c r="R37" s="37"/>
    </row>
    <row r="38" spans="2:18" s="1" customFormat="1" ht="6.95" customHeight="1"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7"/>
    </row>
    <row r="39" spans="2:18" s="1" customFormat="1" ht="25.35" customHeight="1">
      <c r="B39" s="35"/>
      <c r="C39" s="120"/>
      <c r="D39" s="125" t="s">
        <v>43</v>
      </c>
      <c r="E39" s="75"/>
      <c r="F39" s="75"/>
      <c r="G39" s="126" t="s">
        <v>44</v>
      </c>
      <c r="H39" s="127" t="s">
        <v>45</v>
      </c>
      <c r="I39" s="75"/>
      <c r="J39" s="75"/>
      <c r="K39" s="75"/>
      <c r="L39" s="238">
        <f>SUM(M31:M37)</f>
        <v>0</v>
      </c>
      <c r="M39" s="238"/>
      <c r="N39" s="238"/>
      <c r="O39" s="238"/>
      <c r="P39" s="239"/>
      <c r="Q39" s="120"/>
      <c r="R39" s="37"/>
    </row>
    <row r="40" spans="2:18" s="1" customFormat="1" ht="14.45" customHeight="1">
      <c r="B40" s="35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7"/>
    </row>
    <row r="41" spans="2:18" s="1" customFormat="1" ht="14.45" customHeight="1">
      <c r="B41" s="35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7"/>
    </row>
    <row r="42" spans="2:18">
      <c r="B42" s="22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3"/>
    </row>
    <row r="43" spans="2:18">
      <c r="B43" s="22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3"/>
    </row>
    <row r="44" spans="2:18">
      <c r="B44" s="22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3"/>
    </row>
    <row r="45" spans="2:18">
      <c r="B45" s="22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3"/>
    </row>
    <row r="46" spans="2:18">
      <c r="B46" s="22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3"/>
    </row>
    <row r="47" spans="2:18">
      <c r="B47" s="22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3"/>
    </row>
    <row r="48" spans="2:18">
      <c r="B48" s="22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3"/>
    </row>
    <row r="49" spans="2:18">
      <c r="B49" s="22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3"/>
    </row>
    <row r="50" spans="2:18" s="1" customFormat="1" ht="15">
      <c r="B50" s="35"/>
      <c r="C50" s="36"/>
      <c r="D50" s="50" t="s">
        <v>46</v>
      </c>
      <c r="E50" s="51"/>
      <c r="F50" s="51"/>
      <c r="G50" s="51"/>
      <c r="H50" s="52"/>
      <c r="I50" s="36"/>
      <c r="J50" s="50" t="s">
        <v>47</v>
      </c>
      <c r="K50" s="51"/>
      <c r="L50" s="51"/>
      <c r="M50" s="51"/>
      <c r="N50" s="51"/>
      <c r="O50" s="51"/>
      <c r="P50" s="52"/>
      <c r="Q50" s="36"/>
      <c r="R50" s="37"/>
    </row>
    <row r="51" spans="2:18">
      <c r="B51" s="22"/>
      <c r="C51" s="26"/>
      <c r="D51" s="53"/>
      <c r="E51" s="26"/>
      <c r="F51" s="26"/>
      <c r="G51" s="26"/>
      <c r="H51" s="54"/>
      <c r="I51" s="26"/>
      <c r="J51" s="53"/>
      <c r="K51" s="26"/>
      <c r="L51" s="26"/>
      <c r="M51" s="26"/>
      <c r="N51" s="26"/>
      <c r="O51" s="26"/>
      <c r="P51" s="54"/>
      <c r="Q51" s="26"/>
      <c r="R51" s="23"/>
    </row>
    <row r="52" spans="2:18">
      <c r="B52" s="22"/>
      <c r="C52" s="26"/>
      <c r="D52" s="53"/>
      <c r="E52" s="26"/>
      <c r="F52" s="26"/>
      <c r="G52" s="26"/>
      <c r="H52" s="54"/>
      <c r="I52" s="26"/>
      <c r="J52" s="53"/>
      <c r="K52" s="26"/>
      <c r="L52" s="26"/>
      <c r="M52" s="26"/>
      <c r="N52" s="26"/>
      <c r="O52" s="26"/>
      <c r="P52" s="54"/>
      <c r="Q52" s="26"/>
      <c r="R52" s="23"/>
    </row>
    <row r="53" spans="2:18">
      <c r="B53" s="22"/>
      <c r="C53" s="26"/>
      <c r="D53" s="53"/>
      <c r="E53" s="26"/>
      <c r="F53" s="26"/>
      <c r="G53" s="26"/>
      <c r="H53" s="54"/>
      <c r="I53" s="26"/>
      <c r="J53" s="53"/>
      <c r="K53" s="26"/>
      <c r="L53" s="26"/>
      <c r="M53" s="26"/>
      <c r="N53" s="26"/>
      <c r="O53" s="26"/>
      <c r="P53" s="54"/>
      <c r="Q53" s="26"/>
      <c r="R53" s="23"/>
    </row>
    <row r="54" spans="2:18">
      <c r="B54" s="22"/>
      <c r="C54" s="26"/>
      <c r="D54" s="53"/>
      <c r="E54" s="26"/>
      <c r="F54" s="26"/>
      <c r="G54" s="26"/>
      <c r="H54" s="54"/>
      <c r="I54" s="26"/>
      <c r="J54" s="53"/>
      <c r="K54" s="26"/>
      <c r="L54" s="26"/>
      <c r="M54" s="26"/>
      <c r="N54" s="26"/>
      <c r="O54" s="26"/>
      <c r="P54" s="54"/>
      <c r="Q54" s="26"/>
      <c r="R54" s="23"/>
    </row>
    <row r="55" spans="2:18">
      <c r="B55" s="22"/>
      <c r="C55" s="26"/>
      <c r="D55" s="53"/>
      <c r="E55" s="26"/>
      <c r="F55" s="26"/>
      <c r="G55" s="26"/>
      <c r="H55" s="54"/>
      <c r="I55" s="26"/>
      <c r="J55" s="53"/>
      <c r="K55" s="26"/>
      <c r="L55" s="26"/>
      <c r="M55" s="26"/>
      <c r="N55" s="26"/>
      <c r="O55" s="26"/>
      <c r="P55" s="54"/>
      <c r="Q55" s="26"/>
      <c r="R55" s="23"/>
    </row>
    <row r="56" spans="2:18">
      <c r="B56" s="22"/>
      <c r="C56" s="26"/>
      <c r="D56" s="53"/>
      <c r="E56" s="26"/>
      <c r="F56" s="26"/>
      <c r="G56" s="26"/>
      <c r="H56" s="54"/>
      <c r="I56" s="26"/>
      <c r="J56" s="53"/>
      <c r="K56" s="26"/>
      <c r="L56" s="26"/>
      <c r="M56" s="26"/>
      <c r="N56" s="26"/>
      <c r="O56" s="26"/>
      <c r="P56" s="54"/>
      <c r="Q56" s="26"/>
      <c r="R56" s="23"/>
    </row>
    <row r="57" spans="2:18">
      <c r="B57" s="22"/>
      <c r="C57" s="26"/>
      <c r="D57" s="53"/>
      <c r="E57" s="26"/>
      <c r="F57" s="26"/>
      <c r="G57" s="26"/>
      <c r="H57" s="54"/>
      <c r="I57" s="26"/>
      <c r="J57" s="53"/>
      <c r="K57" s="26"/>
      <c r="L57" s="26"/>
      <c r="M57" s="26"/>
      <c r="N57" s="26"/>
      <c r="O57" s="26"/>
      <c r="P57" s="54"/>
      <c r="Q57" s="26"/>
      <c r="R57" s="23"/>
    </row>
    <row r="58" spans="2:18">
      <c r="B58" s="22"/>
      <c r="C58" s="26"/>
      <c r="D58" s="53"/>
      <c r="E58" s="26"/>
      <c r="F58" s="26"/>
      <c r="G58" s="26"/>
      <c r="H58" s="54"/>
      <c r="I58" s="26"/>
      <c r="J58" s="53"/>
      <c r="K58" s="26"/>
      <c r="L58" s="26"/>
      <c r="M58" s="26"/>
      <c r="N58" s="26"/>
      <c r="O58" s="26"/>
      <c r="P58" s="54"/>
      <c r="Q58" s="26"/>
      <c r="R58" s="23"/>
    </row>
    <row r="59" spans="2:18" s="1" customFormat="1" ht="15">
      <c r="B59" s="35"/>
      <c r="C59" s="36"/>
      <c r="D59" s="55" t="s">
        <v>48</v>
      </c>
      <c r="E59" s="56"/>
      <c r="F59" s="56"/>
      <c r="G59" s="57" t="s">
        <v>49</v>
      </c>
      <c r="H59" s="58"/>
      <c r="I59" s="36"/>
      <c r="J59" s="55" t="s">
        <v>48</v>
      </c>
      <c r="K59" s="56"/>
      <c r="L59" s="56"/>
      <c r="M59" s="56"/>
      <c r="N59" s="57" t="s">
        <v>49</v>
      </c>
      <c r="O59" s="56"/>
      <c r="P59" s="58"/>
      <c r="Q59" s="36"/>
      <c r="R59" s="37"/>
    </row>
    <row r="60" spans="2:18">
      <c r="B60" s="22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3"/>
    </row>
    <row r="61" spans="2:18" s="1" customFormat="1" ht="15">
      <c r="B61" s="35"/>
      <c r="C61" s="36"/>
      <c r="D61" s="50" t="s">
        <v>50</v>
      </c>
      <c r="E61" s="51"/>
      <c r="F61" s="51"/>
      <c r="G61" s="51"/>
      <c r="H61" s="52"/>
      <c r="I61" s="36"/>
      <c r="J61" s="50" t="s">
        <v>51</v>
      </c>
      <c r="K61" s="51"/>
      <c r="L61" s="51"/>
      <c r="M61" s="51"/>
      <c r="N61" s="51"/>
      <c r="O61" s="51"/>
      <c r="P61" s="52"/>
      <c r="Q61" s="36"/>
      <c r="R61" s="37"/>
    </row>
    <row r="62" spans="2:18">
      <c r="B62" s="22"/>
      <c r="C62" s="26"/>
      <c r="D62" s="53"/>
      <c r="E62" s="26"/>
      <c r="F62" s="26"/>
      <c r="G62" s="26"/>
      <c r="H62" s="54"/>
      <c r="I62" s="26"/>
      <c r="J62" s="53"/>
      <c r="K62" s="26"/>
      <c r="L62" s="26"/>
      <c r="M62" s="26"/>
      <c r="N62" s="26"/>
      <c r="O62" s="26"/>
      <c r="P62" s="54"/>
      <c r="Q62" s="26"/>
      <c r="R62" s="23"/>
    </row>
    <row r="63" spans="2:18">
      <c r="B63" s="22"/>
      <c r="C63" s="26"/>
      <c r="D63" s="53"/>
      <c r="E63" s="26"/>
      <c r="F63" s="26"/>
      <c r="G63" s="26"/>
      <c r="H63" s="54"/>
      <c r="I63" s="26"/>
      <c r="J63" s="53"/>
      <c r="K63" s="26"/>
      <c r="L63" s="26"/>
      <c r="M63" s="26"/>
      <c r="N63" s="26"/>
      <c r="O63" s="26"/>
      <c r="P63" s="54"/>
      <c r="Q63" s="26"/>
      <c r="R63" s="23"/>
    </row>
    <row r="64" spans="2:18">
      <c r="B64" s="22"/>
      <c r="C64" s="26"/>
      <c r="D64" s="53"/>
      <c r="E64" s="26"/>
      <c r="F64" s="26"/>
      <c r="G64" s="26"/>
      <c r="H64" s="54"/>
      <c r="I64" s="26"/>
      <c r="J64" s="53"/>
      <c r="K64" s="26"/>
      <c r="L64" s="26"/>
      <c r="M64" s="26"/>
      <c r="N64" s="26"/>
      <c r="O64" s="26"/>
      <c r="P64" s="54"/>
      <c r="Q64" s="26"/>
      <c r="R64" s="23"/>
    </row>
    <row r="65" spans="2:18">
      <c r="B65" s="22"/>
      <c r="C65" s="26"/>
      <c r="D65" s="53"/>
      <c r="E65" s="26"/>
      <c r="F65" s="26"/>
      <c r="G65" s="26"/>
      <c r="H65" s="54"/>
      <c r="I65" s="26"/>
      <c r="J65" s="53"/>
      <c r="K65" s="26"/>
      <c r="L65" s="26"/>
      <c r="M65" s="26"/>
      <c r="N65" s="26"/>
      <c r="O65" s="26"/>
      <c r="P65" s="54"/>
      <c r="Q65" s="26"/>
      <c r="R65" s="23"/>
    </row>
    <row r="66" spans="2:18">
      <c r="B66" s="22"/>
      <c r="C66" s="26"/>
      <c r="D66" s="53"/>
      <c r="E66" s="26"/>
      <c r="F66" s="26"/>
      <c r="G66" s="26"/>
      <c r="H66" s="54"/>
      <c r="I66" s="26"/>
      <c r="J66" s="53"/>
      <c r="K66" s="26"/>
      <c r="L66" s="26"/>
      <c r="M66" s="26"/>
      <c r="N66" s="26"/>
      <c r="O66" s="26"/>
      <c r="P66" s="54"/>
      <c r="Q66" s="26"/>
      <c r="R66" s="23"/>
    </row>
    <row r="67" spans="2:18">
      <c r="B67" s="22"/>
      <c r="C67" s="26"/>
      <c r="D67" s="53"/>
      <c r="E67" s="26"/>
      <c r="F67" s="26"/>
      <c r="G67" s="26"/>
      <c r="H67" s="54"/>
      <c r="I67" s="26"/>
      <c r="J67" s="53"/>
      <c r="K67" s="26"/>
      <c r="L67" s="26"/>
      <c r="M67" s="26"/>
      <c r="N67" s="26"/>
      <c r="O67" s="26"/>
      <c r="P67" s="54"/>
      <c r="Q67" s="26"/>
      <c r="R67" s="23"/>
    </row>
    <row r="68" spans="2:18">
      <c r="B68" s="22"/>
      <c r="C68" s="26"/>
      <c r="D68" s="53"/>
      <c r="E68" s="26"/>
      <c r="F68" s="26"/>
      <c r="G68" s="26"/>
      <c r="H68" s="54"/>
      <c r="I68" s="26"/>
      <c r="J68" s="53"/>
      <c r="K68" s="26"/>
      <c r="L68" s="26"/>
      <c r="M68" s="26"/>
      <c r="N68" s="26"/>
      <c r="O68" s="26"/>
      <c r="P68" s="54"/>
      <c r="Q68" s="26"/>
      <c r="R68" s="23"/>
    </row>
    <row r="69" spans="2:18">
      <c r="B69" s="22"/>
      <c r="C69" s="26"/>
      <c r="D69" s="53"/>
      <c r="E69" s="26"/>
      <c r="F69" s="26"/>
      <c r="G69" s="26"/>
      <c r="H69" s="54"/>
      <c r="I69" s="26"/>
      <c r="J69" s="53"/>
      <c r="K69" s="26"/>
      <c r="L69" s="26"/>
      <c r="M69" s="26"/>
      <c r="N69" s="26"/>
      <c r="O69" s="26"/>
      <c r="P69" s="54"/>
      <c r="Q69" s="26"/>
      <c r="R69" s="23"/>
    </row>
    <row r="70" spans="2:18" s="1" customFormat="1" ht="15">
      <c r="B70" s="35"/>
      <c r="C70" s="36"/>
      <c r="D70" s="55" t="s">
        <v>48</v>
      </c>
      <c r="E70" s="56"/>
      <c r="F70" s="56"/>
      <c r="G70" s="57" t="s">
        <v>49</v>
      </c>
      <c r="H70" s="58"/>
      <c r="I70" s="36"/>
      <c r="J70" s="55" t="s">
        <v>48</v>
      </c>
      <c r="K70" s="56"/>
      <c r="L70" s="56"/>
      <c r="M70" s="56"/>
      <c r="N70" s="57" t="s">
        <v>49</v>
      </c>
      <c r="O70" s="56"/>
      <c r="P70" s="58"/>
      <c r="Q70" s="36"/>
      <c r="R70" s="37"/>
    </row>
    <row r="71" spans="2:18" s="1" customFormat="1" ht="14.45" customHeight="1"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1"/>
    </row>
    <row r="75" spans="2:18" s="1" customFormat="1" ht="6.95" customHeight="1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4"/>
    </row>
    <row r="76" spans="2:18" s="1" customFormat="1" ht="36.950000000000003" customHeight="1">
      <c r="B76" s="35"/>
      <c r="C76" s="185" t="s">
        <v>131</v>
      </c>
      <c r="D76" s="186"/>
      <c r="E76" s="186"/>
      <c r="F76" s="186"/>
      <c r="G76" s="186"/>
      <c r="H76" s="186"/>
      <c r="I76" s="186"/>
      <c r="J76" s="186"/>
      <c r="K76" s="186"/>
      <c r="L76" s="186"/>
      <c r="M76" s="186"/>
      <c r="N76" s="186"/>
      <c r="O76" s="186"/>
      <c r="P76" s="186"/>
      <c r="Q76" s="186"/>
      <c r="R76" s="37"/>
    </row>
    <row r="77" spans="2:18" s="1" customFormat="1" ht="6.95" customHeight="1"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7"/>
    </row>
    <row r="78" spans="2:18" s="1" customFormat="1" ht="30" customHeight="1">
      <c r="B78" s="35"/>
      <c r="C78" s="30" t="s">
        <v>17</v>
      </c>
      <c r="D78" s="36"/>
      <c r="E78" s="36"/>
      <c r="F78" s="259" t="str">
        <f>F6</f>
        <v>Základná škola Gorkého - Ulica Maxima Gorkého</v>
      </c>
      <c r="G78" s="260"/>
      <c r="H78" s="260"/>
      <c r="I78" s="260"/>
      <c r="J78" s="260"/>
      <c r="K78" s="260"/>
      <c r="L78" s="260"/>
      <c r="M78" s="260"/>
      <c r="N78" s="260"/>
      <c r="O78" s="260"/>
      <c r="P78" s="260"/>
      <c r="Q78" s="36"/>
      <c r="R78" s="37"/>
    </row>
    <row r="79" spans="2:18" ht="30" customHeight="1">
      <c r="B79" s="22"/>
      <c r="C79" s="30" t="s">
        <v>163</v>
      </c>
      <c r="D79" s="26"/>
      <c r="E79" s="26"/>
      <c r="F79" s="259" t="s">
        <v>405</v>
      </c>
      <c r="G79" s="190"/>
      <c r="H79" s="190"/>
      <c r="I79" s="190"/>
      <c r="J79" s="190"/>
      <c r="K79" s="190"/>
      <c r="L79" s="190"/>
      <c r="M79" s="190"/>
      <c r="N79" s="190"/>
      <c r="O79" s="190"/>
      <c r="P79" s="190"/>
      <c r="Q79" s="26"/>
      <c r="R79" s="23"/>
    </row>
    <row r="80" spans="2:18" s="1" customFormat="1" ht="36.950000000000003" customHeight="1">
      <c r="B80" s="35"/>
      <c r="C80" s="69" t="s">
        <v>406</v>
      </c>
      <c r="D80" s="36"/>
      <c r="E80" s="36"/>
      <c r="F80" s="205" t="str">
        <f>F8</f>
        <v>SO 03 - 01 - Zdravotechnika</v>
      </c>
      <c r="G80" s="231"/>
      <c r="H80" s="231"/>
      <c r="I80" s="231"/>
      <c r="J80" s="231"/>
      <c r="K80" s="231"/>
      <c r="L80" s="231"/>
      <c r="M80" s="231"/>
      <c r="N80" s="231"/>
      <c r="O80" s="231"/>
      <c r="P80" s="231"/>
      <c r="Q80" s="36"/>
      <c r="R80" s="37"/>
    </row>
    <row r="81" spans="2:47" s="1" customFormat="1" ht="6.95" customHeight="1"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7"/>
    </row>
    <row r="82" spans="2:47" s="1" customFormat="1" ht="18" customHeight="1">
      <c r="B82" s="35"/>
      <c r="C82" s="30" t="s">
        <v>21</v>
      </c>
      <c r="D82" s="36"/>
      <c r="E82" s="36"/>
      <c r="F82" s="28" t="str">
        <f>F10</f>
        <v xml:space="preserve"> </v>
      </c>
      <c r="G82" s="36"/>
      <c r="H82" s="36"/>
      <c r="I82" s="36"/>
      <c r="J82" s="36"/>
      <c r="K82" s="30" t="s">
        <v>23</v>
      </c>
      <c r="L82" s="36"/>
      <c r="M82" s="233" t="str">
        <f>IF(O10="","",O10)</f>
        <v/>
      </c>
      <c r="N82" s="233"/>
      <c r="O82" s="233"/>
      <c r="P82" s="233"/>
      <c r="Q82" s="36"/>
      <c r="R82" s="37"/>
    </row>
    <row r="83" spans="2:47" s="1" customFormat="1" ht="6.95" customHeight="1"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7"/>
    </row>
    <row r="84" spans="2:47" s="1" customFormat="1" ht="15">
      <c r="B84" s="35"/>
      <c r="C84" s="30" t="s">
        <v>24</v>
      </c>
      <c r="D84" s="36"/>
      <c r="E84" s="36"/>
      <c r="F84" s="28" t="str">
        <f>E13</f>
        <v xml:space="preserve"> </v>
      </c>
      <c r="G84" s="36"/>
      <c r="H84" s="36"/>
      <c r="I84" s="36"/>
      <c r="J84" s="36"/>
      <c r="K84" s="30" t="s">
        <v>28</v>
      </c>
      <c r="L84" s="36"/>
      <c r="M84" s="189" t="str">
        <f>E19</f>
        <v xml:space="preserve"> </v>
      </c>
      <c r="N84" s="189"/>
      <c r="O84" s="189"/>
      <c r="P84" s="189"/>
      <c r="Q84" s="189"/>
      <c r="R84" s="37"/>
    </row>
    <row r="85" spans="2:47" s="1" customFormat="1" ht="14.45" customHeight="1">
      <c r="B85" s="35"/>
      <c r="C85" s="30" t="s">
        <v>27</v>
      </c>
      <c r="D85" s="36"/>
      <c r="E85" s="36"/>
      <c r="F85" s="28" t="str">
        <f>IF(E16="","",E16)</f>
        <v xml:space="preserve"> </v>
      </c>
      <c r="G85" s="36"/>
      <c r="H85" s="36"/>
      <c r="I85" s="36"/>
      <c r="J85" s="36"/>
      <c r="K85" s="30" t="s">
        <v>31</v>
      </c>
      <c r="L85" s="36"/>
      <c r="M85" s="189" t="str">
        <f>E22</f>
        <v xml:space="preserve"> </v>
      </c>
      <c r="N85" s="189"/>
      <c r="O85" s="189"/>
      <c r="P85" s="189"/>
      <c r="Q85" s="189"/>
      <c r="R85" s="37"/>
    </row>
    <row r="86" spans="2:47" s="1" customFormat="1" ht="10.35" customHeight="1"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7"/>
    </row>
    <row r="87" spans="2:47" s="1" customFormat="1" ht="29.25" customHeight="1">
      <c r="B87" s="35"/>
      <c r="C87" s="240" t="s">
        <v>132</v>
      </c>
      <c r="D87" s="241"/>
      <c r="E87" s="241"/>
      <c r="F87" s="241"/>
      <c r="G87" s="241"/>
      <c r="H87" s="120"/>
      <c r="I87" s="120"/>
      <c r="J87" s="120"/>
      <c r="K87" s="120"/>
      <c r="L87" s="120"/>
      <c r="M87" s="120"/>
      <c r="N87" s="240" t="s">
        <v>133</v>
      </c>
      <c r="O87" s="241"/>
      <c r="P87" s="241"/>
      <c r="Q87" s="241"/>
      <c r="R87" s="37"/>
    </row>
    <row r="88" spans="2:47" s="1" customFormat="1" ht="10.35" customHeight="1"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7"/>
    </row>
    <row r="89" spans="2:47" s="1" customFormat="1" ht="29.25" customHeight="1">
      <c r="B89" s="35"/>
      <c r="C89" s="128" t="s">
        <v>134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220">
        <f>N128</f>
        <v>0</v>
      </c>
      <c r="O89" s="242"/>
      <c r="P89" s="242"/>
      <c r="Q89" s="242"/>
      <c r="R89" s="37"/>
      <c r="AU89" s="18" t="s">
        <v>135</v>
      </c>
    </row>
    <row r="90" spans="2:47" s="7" customFormat="1" ht="24.95" customHeight="1">
      <c r="B90" s="129"/>
      <c r="C90" s="130"/>
      <c r="D90" s="131" t="s">
        <v>165</v>
      </c>
      <c r="E90" s="130"/>
      <c r="F90" s="130"/>
      <c r="G90" s="130"/>
      <c r="H90" s="130"/>
      <c r="I90" s="130"/>
      <c r="J90" s="130"/>
      <c r="K90" s="130"/>
      <c r="L90" s="130"/>
      <c r="M90" s="130"/>
      <c r="N90" s="261">
        <f>N129</f>
        <v>0</v>
      </c>
      <c r="O90" s="244"/>
      <c r="P90" s="244"/>
      <c r="Q90" s="244"/>
      <c r="R90" s="132"/>
    </row>
    <row r="91" spans="2:47" s="9" customFormat="1" ht="19.899999999999999" customHeight="1">
      <c r="B91" s="162"/>
      <c r="C91" s="98"/>
      <c r="D91" s="109" t="s">
        <v>690</v>
      </c>
      <c r="E91" s="98"/>
      <c r="F91" s="98"/>
      <c r="G91" s="98"/>
      <c r="H91" s="98"/>
      <c r="I91" s="98"/>
      <c r="J91" s="98"/>
      <c r="K91" s="98"/>
      <c r="L91" s="98"/>
      <c r="M91" s="98"/>
      <c r="N91" s="222">
        <f>N130</f>
        <v>0</v>
      </c>
      <c r="O91" s="223"/>
      <c r="P91" s="223"/>
      <c r="Q91" s="223"/>
      <c r="R91" s="163"/>
    </row>
    <row r="92" spans="2:47" s="9" customFormat="1" ht="19.899999999999999" customHeight="1">
      <c r="B92" s="162"/>
      <c r="C92" s="98"/>
      <c r="D92" s="109" t="s">
        <v>167</v>
      </c>
      <c r="E92" s="98"/>
      <c r="F92" s="98"/>
      <c r="G92" s="98"/>
      <c r="H92" s="98"/>
      <c r="I92" s="98"/>
      <c r="J92" s="98"/>
      <c r="K92" s="98"/>
      <c r="L92" s="98"/>
      <c r="M92" s="98"/>
      <c r="N92" s="222">
        <f>N133</f>
        <v>0</v>
      </c>
      <c r="O92" s="223"/>
      <c r="P92" s="223"/>
      <c r="Q92" s="223"/>
      <c r="R92" s="163"/>
    </row>
    <row r="93" spans="2:47" s="7" customFormat="1" ht="24.95" customHeight="1">
      <c r="B93" s="129"/>
      <c r="C93" s="130"/>
      <c r="D93" s="131" t="s">
        <v>168</v>
      </c>
      <c r="E93" s="130"/>
      <c r="F93" s="130"/>
      <c r="G93" s="130"/>
      <c r="H93" s="130"/>
      <c r="I93" s="130"/>
      <c r="J93" s="130"/>
      <c r="K93" s="130"/>
      <c r="L93" s="130"/>
      <c r="M93" s="130"/>
      <c r="N93" s="261">
        <f>N135</f>
        <v>0</v>
      </c>
      <c r="O93" s="244"/>
      <c r="P93" s="244"/>
      <c r="Q93" s="244"/>
      <c r="R93" s="132"/>
    </row>
    <row r="94" spans="2:47" s="9" customFormat="1" ht="19.899999999999999" customHeight="1">
      <c r="B94" s="162"/>
      <c r="C94" s="98"/>
      <c r="D94" s="109" t="s">
        <v>413</v>
      </c>
      <c r="E94" s="98"/>
      <c r="F94" s="98"/>
      <c r="G94" s="98"/>
      <c r="H94" s="98"/>
      <c r="I94" s="98"/>
      <c r="J94" s="98"/>
      <c r="K94" s="98"/>
      <c r="L94" s="98"/>
      <c r="M94" s="98"/>
      <c r="N94" s="222">
        <f>N136</f>
        <v>0</v>
      </c>
      <c r="O94" s="223"/>
      <c r="P94" s="223"/>
      <c r="Q94" s="223"/>
      <c r="R94" s="163"/>
    </row>
    <row r="95" spans="2:47" s="9" customFormat="1" ht="19.899999999999999" customHeight="1">
      <c r="B95" s="162"/>
      <c r="C95" s="98"/>
      <c r="D95" s="109" t="s">
        <v>691</v>
      </c>
      <c r="E95" s="98"/>
      <c r="F95" s="98"/>
      <c r="G95" s="98"/>
      <c r="H95" s="98"/>
      <c r="I95" s="98"/>
      <c r="J95" s="98"/>
      <c r="K95" s="98"/>
      <c r="L95" s="98"/>
      <c r="M95" s="98"/>
      <c r="N95" s="222">
        <f>N141</f>
        <v>0</v>
      </c>
      <c r="O95" s="223"/>
      <c r="P95" s="223"/>
      <c r="Q95" s="223"/>
      <c r="R95" s="163"/>
    </row>
    <row r="96" spans="2:47" s="9" customFormat="1" ht="19.899999999999999" customHeight="1">
      <c r="B96" s="162"/>
      <c r="C96" s="98"/>
      <c r="D96" s="109" t="s">
        <v>692</v>
      </c>
      <c r="E96" s="98"/>
      <c r="F96" s="98"/>
      <c r="G96" s="98"/>
      <c r="H96" s="98"/>
      <c r="I96" s="98"/>
      <c r="J96" s="98"/>
      <c r="K96" s="98"/>
      <c r="L96" s="98"/>
      <c r="M96" s="98"/>
      <c r="N96" s="222">
        <f>N160</f>
        <v>0</v>
      </c>
      <c r="O96" s="223"/>
      <c r="P96" s="223"/>
      <c r="Q96" s="223"/>
      <c r="R96" s="163"/>
    </row>
    <row r="97" spans="2:65" s="9" customFormat="1" ht="19.899999999999999" customHeight="1">
      <c r="B97" s="162"/>
      <c r="C97" s="98"/>
      <c r="D97" s="109" t="s">
        <v>693</v>
      </c>
      <c r="E97" s="98"/>
      <c r="F97" s="98"/>
      <c r="G97" s="98"/>
      <c r="H97" s="98"/>
      <c r="I97" s="98"/>
      <c r="J97" s="98"/>
      <c r="K97" s="98"/>
      <c r="L97" s="98"/>
      <c r="M97" s="98"/>
      <c r="N97" s="222">
        <f>N175</f>
        <v>0</v>
      </c>
      <c r="O97" s="223"/>
      <c r="P97" s="223"/>
      <c r="Q97" s="223"/>
      <c r="R97" s="163"/>
    </row>
    <row r="98" spans="2:65" s="7" customFormat="1" ht="24.95" customHeight="1">
      <c r="B98" s="129"/>
      <c r="C98" s="130"/>
      <c r="D98" s="131" t="s">
        <v>694</v>
      </c>
      <c r="E98" s="130"/>
      <c r="F98" s="130"/>
      <c r="G98" s="130"/>
      <c r="H98" s="130"/>
      <c r="I98" s="130"/>
      <c r="J98" s="130"/>
      <c r="K98" s="130"/>
      <c r="L98" s="130"/>
      <c r="M98" s="130"/>
      <c r="N98" s="261">
        <f>N198</f>
        <v>0</v>
      </c>
      <c r="O98" s="244"/>
      <c r="P98" s="244"/>
      <c r="Q98" s="244"/>
      <c r="R98" s="132"/>
    </row>
    <row r="99" spans="2:65" s="9" customFormat="1" ht="19.899999999999999" customHeight="1">
      <c r="B99" s="162"/>
      <c r="C99" s="98"/>
      <c r="D99" s="109" t="s">
        <v>695</v>
      </c>
      <c r="E99" s="98"/>
      <c r="F99" s="98"/>
      <c r="G99" s="98"/>
      <c r="H99" s="98"/>
      <c r="I99" s="98"/>
      <c r="J99" s="98"/>
      <c r="K99" s="98"/>
      <c r="L99" s="98"/>
      <c r="M99" s="98"/>
      <c r="N99" s="222">
        <f>N199</f>
        <v>0</v>
      </c>
      <c r="O99" s="223"/>
      <c r="P99" s="223"/>
      <c r="Q99" s="223"/>
      <c r="R99" s="163"/>
    </row>
    <row r="100" spans="2:65" s="7" customFormat="1" ht="21.75" customHeight="1">
      <c r="B100" s="129"/>
      <c r="C100" s="130"/>
      <c r="D100" s="131" t="s">
        <v>136</v>
      </c>
      <c r="E100" s="130"/>
      <c r="F100" s="130"/>
      <c r="G100" s="130"/>
      <c r="H100" s="130"/>
      <c r="I100" s="130"/>
      <c r="J100" s="130"/>
      <c r="K100" s="130"/>
      <c r="L100" s="130"/>
      <c r="M100" s="130"/>
      <c r="N100" s="243">
        <f>N201</f>
        <v>0</v>
      </c>
      <c r="O100" s="244"/>
      <c r="P100" s="244"/>
      <c r="Q100" s="244"/>
      <c r="R100" s="132"/>
    </row>
    <row r="101" spans="2:65" s="1" customFormat="1" ht="21.75" customHeight="1">
      <c r="B101" s="35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7"/>
    </row>
    <row r="102" spans="2:65" s="1" customFormat="1" ht="29.25" customHeight="1">
      <c r="B102" s="35"/>
      <c r="C102" s="128" t="s">
        <v>137</v>
      </c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242">
        <f>ROUND(N103+N104+N105+N106+N107+N108,2)</f>
        <v>0</v>
      </c>
      <c r="O102" s="245"/>
      <c r="P102" s="245"/>
      <c r="Q102" s="245"/>
      <c r="R102" s="37"/>
      <c r="T102" s="133"/>
      <c r="U102" s="134" t="s">
        <v>36</v>
      </c>
    </row>
    <row r="103" spans="2:65" s="1" customFormat="1" ht="18" customHeight="1">
      <c r="B103" s="135"/>
      <c r="C103" s="136"/>
      <c r="D103" s="229" t="s">
        <v>138</v>
      </c>
      <c r="E103" s="246"/>
      <c r="F103" s="246"/>
      <c r="G103" s="246"/>
      <c r="H103" s="246"/>
      <c r="I103" s="136"/>
      <c r="J103" s="136"/>
      <c r="K103" s="136"/>
      <c r="L103" s="136"/>
      <c r="M103" s="136"/>
      <c r="N103" s="228">
        <f>ROUND(N89*T103,2)</f>
        <v>0</v>
      </c>
      <c r="O103" s="247"/>
      <c r="P103" s="247"/>
      <c r="Q103" s="247"/>
      <c r="R103" s="138"/>
      <c r="S103" s="136"/>
      <c r="T103" s="139"/>
      <c r="U103" s="140" t="s">
        <v>39</v>
      </c>
      <c r="V103" s="141"/>
      <c r="W103" s="141"/>
      <c r="X103" s="141"/>
      <c r="Y103" s="141"/>
      <c r="Z103" s="141"/>
      <c r="AA103" s="141"/>
      <c r="AB103" s="141"/>
      <c r="AC103" s="141"/>
      <c r="AD103" s="141"/>
      <c r="AE103" s="141"/>
      <c r="AF103" s="141"/>
      <c r="AG103" s="141"/>
      <c r="AH103" s="141"/>
      <c r="AI103" s="141"/>
      <c r="AJ103" s="141"/>
      <c r="AK103" s="141"/>
      <c r="AL103" s="141"/>
      <c r="AM103" s="141"/>
      <c r="AN103" s="141"/>
      <c r="AO103" s="141"/>
      <c r="AP103" s="141"/>
      <c r="AQ103" s="141"/>
      <c r="AR103" s="141"/>
      <c r="AS103" s="141"/>
      <c r="AT103" s="141"/>
      <c r="AU103" s="141"/>
      <c r="AV103" s="141"/>
      <c r="AW103" s="141"/>
      <c r="AX103" s="141"/>
      <c r="AY103" s="142" t="s">
        <v>139</v>
      </c>
      <c r="AZ103" s="141"/>
      <c r="BA103" s="141"/>
      <c r="BB103" s="141"/>
      <c r="BC103" s="141"/>
      <c r="BD103" s="141"/>
      <c r="BE103" s="143">
        <f t="shared" ref="BE103:BE108" si="0">IF(U103="základná",N103,0)</f>
        <v>0</v>
      </c>
      <c r="BF103" s="143">
        <f t="shared" ref="BF103:BF108" si="1">IF(U103="znížená",N103,0)</f>
        <v>0</v>
      </c>
      <c r="BG103" s="143">
        <f t="shared" ref="BG103:BG108" si="2">IF(U103="zákl. prenesená",N103,0)</f>
        <v>0</v>
      </c>
      <c r="BH103" s="143">
        <f t="shared" ref="BH103:BH108" si="3">IF(U103="zníž. prenesená",N103,0)</f>
        <v>0</v>
      </c>
      <c r="BI103" s="143">
        <f t="shared" ref="BI103:BI108" si="4">IF(U103="nulová",N103,0)</f>
        <v>0</v>
      </c>
      <c r="BJ103" s="142" t="s">
        <v>88</v>
      </c>
      <c r="BK103" s="141"/>
      <c r="BL103" s="141"/>
      <c r="BM103" s="141"/>
    </row>
    <row r="104" spans="2:65" s="1" customFormat="1" ht="18" customHeight="1">
      <c r="B104" s="135"/>
      <c r="C104" s="136"/>
      <c r="D104" s="229" t="s">
        <v>696</v>
      </c>
      <c r="E104" s="246"/>
      <c r="F104" s="246"/>
      <c r="G104" s="246"/>
      <c r="H104" s="246"/>
      <c r="I104" s="136"/>
      <c r="J104" s="136"/>
      <c r="K104" s="136"/>
      <c r="L104" s="136"/>
      <c r="M104" s="136"/>
      <c r="N104" s="228">
        <f>ROUND(N89*T104,2)</f>
        <v>0</v>
      </c>
      <c r="O104" s="247"/>
      <c r="P104" s="247"/>
      <c r="Q104" s="247"/>
      <c r="R104" s="138"/>
      <c r="S104" s="136"/>
      <c r="T104" s="139"/>
      <c r="U104" s="140" t="s">
        <v>39</v>
      </c>
      <c r="V104" s="141"/>
      <c r="W104" s="141"/>
      <c r="X104" s="141"/>
      <c r="Y104" s="141"/>
      <c r="Z104" s="141"/>
      <c r="AA104" s="141"/>
      <c r="AB104" s="141"/>
      <c r="AC104" s="141"/>
      <c r="AD104" s="141"/>
      <c r="AE104" s="141"/>
      <c r="AF104" s="141"/>
      <c r="AG104" s="141"/>
      <c r="AH104" s="141"/>
      <c r="AI104" s="141"/>
      <c r="AJ104" s="141"/>
      <c r="AK104" s="141"/>
      <c r="AL104" s="141"/>
      <c r="AM104" s="141"/>
      <c r="AN104" s="141"/>
      <c r="AO104" s="141"/>
      <c r="AP104" s="141"/>
      <c r="AQ104" s="141"/>
      <c r="AR104" s="141"/>
      <c r="AS104" s="141"/>
      <c r="AT104" s="141"/>
      <c r="AU104" s="141"/>
      <c r="AV104" s="141"/>
      <c r="AW104" s="141"/>
      <c r="AX104" s="141"/>
      <c r="AY104" s="142" t="s">
        <v>139</v>
      </c>
      <c r="AZ104" s="141"/>
      <c r="BA104" s="141"/>
      <c r="BB104" s="141"/>
      <c r="BC104" s="141"/>
      <c r="BD104" s="141"/>
      <c r="BE104" s="143">
        <f t="shared" si="0"/>
        <v>0</v>
      </c>
      <c r="BF104" s="143">
        <f t="shared" si="1"/>
        <v>0</v>
      </c>
      <c r="BG104" s="143">
        <f t="shared" si="2"/>
        <v>0</v>
      </c>
      <c r="BH104" s="143">
        <f t="shared" si="3"/>
        <v>0</v>
      </c>
      <c r="BI104" s="143">
        <f t="shared" si="4"/>
        <v>0</v>
      </c>
      <c r="BJ104" s="142" t="s">
        <v>88</v>
      </c>
      <c r="BK104" s="141"/>
      <c r="BL104" s="141"/>
      <c r="BM104" s="141"/>
    </row>
    <row r="105" spans="2:65" s="1" customFormat="1" ht="18" customHeight="1">
      <c r="B105" s="135"/>
      <c r="C105" s="136"/>
      <c r="D105" s="229" t="s">
        <v>141</v>
      </c>
      <c r="E105" s="246"/>
      <c r="F105" s="246"/>
      <c r="G105" s="246"/>
      <c r="H105" s="246"/>
      <c r="I105" s="136"/>
      <c r="J105" s="136"/>
      <c r="K105" s="136"/>
      <c r="L105" s="136"/>
      <c r="M105" s="136"/>
      <c r="N105" s="228">
        <f>ROUND(N89*T105,2)</f>
        <v>0</v>
      </c>
      <c r="O105" s="247"/>
      <c r="P105" s="247"/>
      <c r="Q105" s="247"/>
      <c r="R105" s="138"/>
      <c r="S105" s="136"/>
      <c r="T105" s="139"/>
      <c r="U105" s="140" t="s">
        <v>39</v>
      </c>
      <c r="V105" s="141"/>
      <c r="W105" s="141"/>
      <c r="X105" s="141"/>
      <c r="Y105" s="141"/>
      <c r="Z105" s="141"/>
      <c r="AA105" s="141"/>
      <c r="AB105" s="141"/>
      <c r="AC105" s="141"/>
      <c r="AD105" s="141"/>
      <c r="AE105" s="141"/>
      <c r="AF105" s="141"/>
      <c r="AG105" s="141"/>
      <c r="AH105" s="141"/>
      <c r="AI105" s="141"/>
      <c r="AJ105" s="141"/>
      <c r="AK105" s="141"/>
      <c r="AL105" s="141"/>
      <c r="AM105" s="141"/>
      <c r="AN105" s="141"/>
      <c r="AO105" s="141"/>
      <c r="AP105" s="141"/>
      <c r="AQ105" s="141"/>
      <c r="AR105" s="141"/>
      <c r="AS105" s="141"/>
      <c r="AT105" s="141"/>
      <c r="AU105" s="141"/>
      <c r="AV105" s="141"/>
      <c r="AW105" s="141"/>
      <c r="AX105" s="141"/>
      <c r="AY105" s="142" t="s">
        <v>139</v>
      </c>
      <c r="AZ105" s="141"/>
      <c r="BA105" s="141"/>
      <c r="BB105" s="141"/>
      <c r="BC105" s="141"/>
      <c r="BD105" s="141"/>
      <c r="BE105" s="143">
        <f t="shared" si="0"/>
        <v>0</v>
      </c>
      <c r="BF105" s="143">
        <f t="shared" si="1"/>
        <v>0</v>
      </c>
      <c r="BG105" s="143">
        <f t="shared" si="2"/>
        <v>0</v>
      </c>
      <c r="BH105" s="143">
        <f t="shared" si="3"/>
        <v>0</v>
      </c>
      <c r="BI105" s="143">
        <f t="shared" si="4"/>
        <v>0</v>
      </c>
      <c r="BJ105" s="142" t="s">
        <v>88</v>
      </c>
      <c r="BK105" s="141"/>
      <c r="BL105" s="141"/>
      <c r="BM105" s="141"/>
    </row>
    <row r="106" spans="2:65" s="1" customFormat="1" ht="18" customHeight="1">
      <c r="B106" s="135"/>
      <c r="C106" s="136"/>
      <c r="D106" s="229" t="s">
        <v>142</v>
      </c>
      <c r="E106" s="246"/>
      <c r="F106" s="246"/>
      <c r="G106" s="246"/>
      <c r="H106" s="246"/>
      <c r="I106" s="136"/>
      <c r="J106" s="136"/>
      <c r="K106" s="136"/>
      <c r="L106" s="136"/>
      <c r="M106" s="136"/>
      <c r="N106" s="228">
        <f>ROUND(N89*T106,2)</f>
        <v>0</v>
      </c>
      <c r="O106" s="247"/>
      <c r="P106" s="247"/>
      <c r="Q106" s="247"/>
      <c r="R106" s="138"/>
      <c r="S106" s="136"/>
      <c r="T106" s="139"/>
      <c r="U106" s="140" t="s">
        <v>39</v>
      </c>
      <c r="V106" s="141"/>
      <c r="W106" s="141"/>
      <c r="X106" s="141"/>
      <c r="Y106" s="141"/>
      <c r="Z106" s="141"/>
      <c r="AA106" s="141"/>
      <c r="AB106" s="141"/>
      <c r="AC106" s="141"/>
      <c r="AD106" s="141"/>
      <c r="AE106" s="141"/>
      <c r="AF106" s="141"/>
      <c r="AG106" s="141"/>
      <c r="AH106" s="141"/>
      <c r="AI106" s="141"/>
      <c r="AJ106" s="141"/>
      <c r="AK106" s="141"/>
      <c r="AL106" s="141"/>
      <c r="AM106" s="141"/>
      <c r="AN106" s="141"/>
      <c r="AO106" s="141"/>
      <c r="AP106" s="141"/>
      <c r="AQ106" s="141"/>
      <c r="AR106" s="141"/>
      <c r="AS106" s="141"/>
      <c r="AT106" s="141"/>
      <c r="AU106" s="141"/>
      <c r="AV106" s="141"/>
      <c r="AW106" s="141"/>
      <c r="AX106" s="141"/>
      <c r="AY106" s="142" t="s">
        <v>139</v>
      </c>
      <c r="AZ106" s="141"/>
      <c r="BA106" s="141"/>
      <c r="BB106" s="141"/>
      <c r="BC106" s="141"/>
      <c r="BD106" s="141"/>
      <c r="BE106" s="143">
        <f t="shared" si="0"/>
        <v>0</v>
      </c>
      <c r="BF106" s="143">
        <f t="shared" si="1"/>
        <v>0</v>
      </c>
      <c r="BG106" s="143">
        <f t="shared" si="2"/>
        <v>0</v>
      </c>
      <c r="BH106" s="143">
        <f t="shared" si="3"/>
        <v>0</v>
      </c>
      <c r="BI106" s="143">
        <f t="shared" si="4"/>
        <v>0</v>
      </c>
      <c r="BJ106" s="142" t="s">
        <v>88</v>
      </c>
      <c r="BK106" s="141"/>
      <c r="BL106" s="141"/>
      <c r="BM106" s="141"/>
    </row>
    <row r="107" spans="2:65" s="1" customFormat="1" ht="18" customHeight="1">
      <c r="B107" s="135"/>
      <c r="C107" s="136"/>
      <c r="D107" s="229" t="s">
        <v>697</v>
      </c>
      <c r="E107" s="246"/>
      <c r="F107" s="246"/>
      <c r="G107" s="246"/>
      <c r="H107" s="246"/>
      <c r="I107" s="136"/>
      <c r="J107" s="136"/>
      <c r="K107" s="136"/>
      <c r="L107" s="136"/>
      <c r="M107" s="136"/>
      <c r="N107" s="228">
        <f>ROUND(N89*T107,2)</f>
        <v>0</v>
      </c>
      <c r="O107" s="247"/>
      <c r="P107" s="247"/>
      <c r="Q107" s="247"/>
      <c r="R107" s="138"/>
      <c r="S107" s="136"/>
      <c r="T107" s="139"/>
      <c r="U107" s="140" t="s">
        <v>39</v>
      </c>
      <c r="V107" s="141"/>
      <c r="W107" s="141"/>
      <c r="X107" s="141"/>
      <c r="Y107" s="141"/>
      <c r="Z107" s="141"/>
      <c r="AA107" s="141"/>
      <c r="AB107" s="141"/>
      <c r="AC107" s="141"/>
      <c r="AD107" s="141"/>
      <c r="AE107" s="141"/>
      <c r="AF107" s="141"/>
      <c r="AG107" s="141"/>
      <c r="AH107" s="141"/>
      <c r="AI107" s="141"/>
      <c r="AJ107" s="141"/>
      <c r="AK107" s="141"/>
      <c r="AL107" s="141"/>
      <c r="AM107" s="141"/>
      <c r="AN107" s="141"/>
      <c r="AO107" s="141"/>
      <c r="AP107" s="141"/>
      <c r="AQ107" s="141"/>
      <c r="AR107" s="141"/>
      <c r="AS107" s="141"/>
      <c r="AT107" s="141"/>
      <c r="AU107" s="141"/>
      <c r="AV107" s="141"/>
      <c r="AW107" s="141"/>
      <c r="AX107" s="141"/>
      <c r="AY107" s="142" t="s">
        <v>139</v>
      </c>
      <c r="AZ107" s="141"/>
      <c r="BA107" s="141"/>
      <c r="BB107" s="141"/>
      <c r="BC107" s="141"/>
      <c r="BD107" s="141"/>
      <c r="BE107" s="143">
        <f t="shared" si="0"/>
        <v>0</v>
      </c>
      <c r="BF107" s="143">
        <f t="shared" si="1"/>
        <v>0</v>
      </c>
      <c r="BG107" s="143">
        <f t="shared" si="2"/>
        <v>0</v>
      </c>
      <c r="BH107" s="143">
        <f t="shared" si="3"/>
        <v>0</v>
      </c>
      <c r="BI107" s="143">
        <f t="shared" si="4"/>
        <v>0</v>
      </c>
      <c r="BJ107" s="142" t="s">
        <v>88</v>
      </c>
      <c r="BK107" s="141"/>
      <c r="BL107" s="141"/>
      <c r="BM107" s="141"/>
    </row>
    <row r="108" spans="2:65" s="1" customFormat="1" ht="18" customHeight="1">
      <c r="B108" s="135"/>
      <c r="C108" s="136"/>
      <c r="D108" s="137" t="s">
        <v>144</v>
      </c>
      <c r="E108" s="136"/>
      <c r="F108" s="136"/>
      <c r="G108" s="136"/>
      <c r="H108" s="136"/>
      <c r="I108" s="136"/>
      <c r="J108" s="136"/>
      <c r="K108" s="136"/>
      <c r="L108" s="136"/>
      <c r="M108" s="136"/>
      <c r="N108" s="228">
        <f>ROUND(N89*T108,2)</f>
        <v>0</v>
      </c>
      <c r="O108" s="247"/>
      <c r="P108" s="247"/>
      <c r="Q108" s="247"/>
      <c r="R108" s="138"/>
      <c r="S108" s="136"/>
      <c r="T108" s="144"/>
      <c r="U108" s="145" t="s">
        <v>39</v>
      </c>
      <c r="V108" s="141"/>
      <c r="W108" s="141"/>
      <c r="X108" s="141"/>
      <c r="Y108" s="141"/>
      <c r="Z108" s="141"/>
      <c r="AA108" s="141"/>
      <c r="AB108" s="141"/>
      <c r="AC108" s="141"/>
      <c r="AD108" s="141"/>
      <c r="AE108" s="141"/>
      <c r="AF108" s="141"/>
      <c r="AG108" s="141"/>
      <c r="AH108" s="141"/>
      <c r="AI108" s="141"/>
      <c r="AJ108" s="141"/>
      <c r="AK108" s="141"/>
      <c r="AL108" s="141"/>
      <c r="AM108" s="141"/>
      <c r="AN108" s="141"/>
      <c r="AO108" s="141"/>
      <c r="AP108" s="141"/>
      <c r="AQ108" s="141"/>
      <c r="AR108" s="141"/>
      <c r="AS108" s="141"/>
      <c r="AT108" s="141"/>
      <c r="AU108" s="141"/>
      <c r="AV108" s="141"/>
      <c r="AW108" s="141"/>
      <c r="AX108" s="141"/>
      <c r="AY108" s="142" t="s">
        <v>145</v>
      </c>
      <c r="AZ108" s="141"/>
      <c r="BA108" s="141"/>
      <c r="BB108" s="141"/>
      <c r="BC108" s="141"/>
      <c r="BD108" s="141"/>
      <c r="BE108" s="143">
        <f t="shared" si="0"/>
        <v>0</v>
      </c>
      <c r="BF108" s="143">
        <f t="shared" si="1"/>
        <v>0</v>
      </c>
      <c r="BG108" s="143">
        <f t="shared" si="2"/>
        <v>0</v>
      </c>
      <c r="BH108" s="143">
        <f t="shared" si="3"/>
        <v>0</v>
      </c>
      <c r="BI108" s="143">
        <f t="shared" si="4"/>
        <v>0</v>
      </c>
      <c r="BJ108" s="142" t="s">
        <v>88</v>
      </c>
      <c r="BK108" s="141"/>
      <c r="BL108" s="141"/>
      <c r="BM108" s="141"/>
    </row>
    <row r="109" spans="2:65" s="1" customFormat="1">
      <c r="B109" s="35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7"/>
    </row>
    <row r="110" spans="2:65" s="1" customFormat="1" ht="29.25" customHeight="1">
      <c r="B110" s="35"/>
      <c r="C110" s="119" t="s">
        <v>123</v>
      </c>
      <c r="D110" s="120"/>
      <c r="E110" s="120"/>
      <c r="F110" s="120"/>
      <c r="G110" s="120"/>
      <c r="H110" s="120"/>
      <c r="I110" s="120"/>
      <c r="J110" s="120"/>
      <c r="K110" s="120"/>
      <c r="L110" s="225">
        <f>ROUND(SUM(N89+N102),2)</f>
        <v>0</v>
      </c>
      <c r="M110" s="225"/>
      <c r="N110" s="225"/>
      <c r="O110" s="225"/>
      <c r="P110" s="225"/>
      <c r="Q110" s="225"/>
      <c r="R110" s="37"/>
    </row>
    <row r="111" spans="2:65" s="1" customFormat="1" ht="6.95" customHeight="1">
      <c r="B111" s="59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1"/>
    </row>
    <row r="115" spans="2:63" s="1" customFormat="1" ht="6.95" customHeight="1">
      <c r="B115" s="62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4"/>
    </row>
    <row r="116" spans="2:63" s="1" customFormat="1" ht="36.950000000000003" customHeight="1">
      <c r="B116" s="35"/>
      <c r="C116" s="185" t="s">
        <v>146</v>
      </c>
      <c r="D116" s="231"/>
      <c r="E116" s="231"/>
      <c r="F116" s="231"/>
      <c r="G116" s="231"/>
      <c r="H116" s="231"/>
      <c r="I116" s="231"/>
      <c r="J116" s="231"/>
      <c r="K116" s="231"/>
      <c r="L116" s="231"/>
      <c r="M116" s="231"/>
      <c r="N116" s="231"/>
      <c r="O116" s="231"/>
      <c r="P116" s="231"/>
      <c r="Q116" s="231"/>
      <c r="R116" s="37"/>
    </row>
    <row r="117" spans="2:63" s="1" customFormat="1" ht="6.95" customHeight="1">
      <c r="B117" s="35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7"/>
    </row>
    <row r="118" spans="2:63" s="1" customFormat="1" ht="30" customHeight="1">
      <c r="B118" s="35"/>
      <c r="C118" s="30" t="s">
        <v>17</v>
      </c>
      <c r="D118" s="36"/>
      <c r="E118" s="36"/>
      <c r="F118" s="259" t="str">
        <f>F6</f>
        <v>Základná škola Gorkého - Ulica Maxima Gorkého</v>
      </c>
      <c r="G118" s="260"/>
      <c r="H118" s="260"/>
      <c r="I118" s="260"/>
      <c r="J118" s="260"/>
      <c r="K118" s="260"/>
      <c r="L118" s="260"/>
      <c r="M118" s="260"/>
      <c r="N118" s="260"/>
      <c r="O118" s="260"/>
      <c r="P118" s="260"/>
      <c r="Q118" s="36"/>
      <c r="R118" s="37"/>
    </row>
    <row r="119" spans="2:63" ht="30" customHeight="1">
      <c r="B119" s="22"/>
      <c r="C119" s="30" t="s">
        <v>163</v>
      </c>
      <c r="D119" s="26"/>
      <c r="E119" s="26"/>
      <c r="F119" s="259" t="s">
        <v>405</v>
      </c>
      <c r="G119" s="190"/>
      <c r="H119" s="190"/>
      <c r="I119" s="190"/>
      <c r="J119" s="190"/>
      <c r="K119" s="190"/>
      <c r="L119" s="190"/>
      <c r="M119" s="190"/>
      <c r="N119" s="190"/>
      <c r="O119" s="190"/>
      <c r="P119" s="190"/>
      <c r="Q119" s="26"/>
      <c r="R119" s="23"/>
    </row>
    <row r="120" spans="2:63" s="1" customFormat="1" ht="36.950000000000003" customHeight="1">
      <c r="B120" s="35"/>
      <c r="C120" s="69" t="s">
        <v>406</v>
      </c>
      <c r="D120" s="36"/>
      <c r="E120" s="36"/>
      <c r="F120" s="205" t="str">
        <f>F8</f>
        <v>SO 03 - 01 - Zdravotechnika</v>
      </c>
      <c r="G120" s="231"/>
      <c r="H120" s="231"/>
      <c r="I120" s="231"/>
      <c r="J120" s="231"/>
      <c r="K120" s="231"/>
      <c r="L120" s="231"/>
      <c r="M120" s="231"/>
      <c r="N120" s="231"/>
      <c r="O120" s="231"/>
      <c r="P120" s="231"/>
      <c r="Q120" s="36"/>
      <c r="R120" s="37"/>
    </row>
    <row r="121" spans="2:63" s="1" customFormat="1" ht="6.95" customHeight="1">
      <c r="B121" s="35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7"/>
    </row>
    <row r="122" spans="2:63" s="1" customFormat="1" ht="18" customHeight="1">
      <c r="B122" s="35"/>
      <c r="C122" s="30" t="s">
        <v>21</v>
      </c>
      <c r="D122" s="36"/>
      <c r="E122" s="36"/>
      <c r="F122" s="28" t="str">
        <f>F10</f>
        <v xml:space="preserve"> </v>
      </c>
      <c r="G122" s="36"/>
      <c r="H122" s="36"/>
      <c r="I122" s="36"/>
      <c r="J122" s="36"/>
      <c r="K122" s="30" t="s">
        <v>23</v>
      </c>
      <c r="L122" s="36"/>
      <c r="M122" s="233" t="str">
        <f>IF(O10="","",O10)</f>
        <v/>
      </c>
      <c r="N122" s="233"/>
      <c r="O122" s="233"/>
      <c r="P122" s="233"/>
      <c r="Q122" s="36"/>
      <c r="R122" s="37"/>
    </row>
    <row r="123" spans="2:63" s="1" customFormat="1" ht="6.95" customHeight="1">
      <c r="B123" s="35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7"/>
    </row>
    <row r="124" spans="2:63" s="1" customFormat="1" ht="15">
      <c r="B124" s="35"/>
      <c r="C124" s="30" t="s">
        <v>24</v>
      </c>
      <c r="D124" s="36"/>
      <c r="E124" s="36"/>
      <c r="F124" s="28" t="str">
        <f>E13</f>
        <v xml:space="preserve"> </v>
      </c>
      <c r="G124" s="36"/>
      <c r="H124" s="36"/>
      <c r="I124" s="36"/>
      <c r="J124" s="36"/>
      <c r="K124" s="30" t="s">
        <v>28</v>
      </c>
      <c r="L124" s="36"/>
      <c r="M124" s="189" t="str">
        <f>E19</f>
        <v xml:space="preserve"> </v>
      </c>
      <c r="N124" s="189"/>
      <c r="O124" s="189"/>
      <c r="P124" s="189"/>
      <c r="Q124" s="189"/>
      <c r="R124" s="37"/>
    </row>
    <row r="125" spans="2:63" s="1" customFormat="1" ht="14.45" customHeight="1">
      <c r="B125" s="35"/>
      <c r="C125" s="30" t="s">
        <v>27</v>
      </c>
      <c r="D125" s="36"/>
      <c r="E125" s="36"/>
      <c r="F125" s="28" t="str">
        <f>IF(E16="","",E16)</f>
        <v xml:space="preserve"> </v>
      </c>
      <c r="G125" s="36"/>
      <c r="H125" s="36"/>
      <c r="I125" s="36"/>
      <c r="J125" s="36"/>
      <c r="K125" s="30" t="s">
        <v>31</v>
      </c>
      <c r="L125" s="36"/>
      <c r="M125" s="189" t="str">
        <f>E22</f>
        <v xml:space="preserve"> </v>
      </c>
      <c r="N125" s="189"/>
      <c r="O125" s="189"/>
      <c r="P125" s="189"/>
      <c r="Q125" s="189"/>
      <c r="R125" s="37"/>
    </row>
    <row r="126" spans="2:63" s="1" customFormat="1" ht="10.35" customHeight="1">
      <c r="B126" s="35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7"/>
    </row>
    <row r="127" spans="2:63" s="8" customFormat="1" ht="29.25" customHeight="1">
      <c r="B127" s="146"/>
      <c r="C127" s="147" t="s">
        <v>147</v>
      </c>
      <c r="D127" s="148" t="s">
        <v>148</v>
      </c>
      <c r="E127" s="148" t="s">
        <v>54</v>
      </c>
      <c r="F127" s="251" t="s">
        <v>149</v>
      </c>
      <c r="G127" s="251"/>
      <c r="H127" s="251"/>
      <c r="I127" s="251"/>
      <c r="J127" s="148" t="s">
        <v>150</v>
      </c>
      <c r="K127" s="148" t="s">
        <v>151</v>
      </c>
      <c r="L127" s="252" t="s">
        <v>152</v>
      </c>
      <c r="M127" s="252"/>
      <c r="N127" s="251" t="s">
        <v>133</v>
      </c>
      <c r="O127" s="251"/>
      <c r="P127" s="251"/>
      <c r="Q127" s="253"/>
      <c r="R127" s="149"/>
      <c r="T127" s="76" t="s">
        <v>153</v>
      </c>
      <c r="U127" s="77" t="s">
        <v>36</v>
      </c>
      <c r="V127" s="77" t="s">
        <v>154</v>
      </c>
      <c r="W127" s="77" t="s">
        <v>155</v>
      </c>
      <c r="X127" s="77" t="s">
        <v>156</v>
      </c>
      <c r="Y127" s="77" t="s">
        <v>157</v>
      </c>
      <c r="Z127" s="77" t="s">
        <v>158</v>
      </c>
      <c r="AA127" s="78" t="s">
        <v>159</v>
      </c>
    </row>
    <row r="128" spans="2:63" s="1" customFormat="1" ht="29.25" customHeight="1">
      <c r="B128" s="35"/>
      <c r="C128" s="80" t="s">
        <v>130</v>
      </c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255">
        <f>BK128</f>
        <v>0</v>
      </c>
      <c r="O128" s="256"/>
      <c r="P128" s="256"/>
      <c r="Q128" s="256"/>
      <c r="R128" s="37"/>
      <c r="T128" s="79"/>
      <c r="U128" s="51"/>
      <c r="V128" s="51"/>
      <c r="W128" s="150">
        <f>W129+W135+W198+W201</f>
        <v>0</v>
      </c>
      <c r="X128" s="51"/>
      <c r="Y128" s="150">
        <f>Y129+Y135+Y198+Y201</f>
        <v>0.42010000000000008</v>
      </c>
      <c r="Z128" s="51"/>
      <c r="AA128" s="151">
        <f>AA129+AA135+AA198+AA201</f>
        <v>4.0800000000000003E-3</v>
      </c>
      <c r="AT128" s="18" t="s">
        <v>71</v>
      </c>
      <c r="AU128" s="18" t="s">
        <v>135</v>
      </c>
      <c r="BK128" s="152">
        <f>BK129+BK135+BK198+BK201</f>
        <v>0</v>
      </c>
    </row>
    <row r="129" spans="2:65" s="10" customFormat="1" ht="37.35" customHeight="1">
      <c r="B129" s="164"/>
      <c r="C129" s="165"/>
      <c r="D129" s="153" t="s">
        <v>165</v>
      </c>
      <c r="E129" s="153"/>
      <c r="F129" s="153"/>
      <c r="G129" s="153"/>
      <c r="H129" s="153"/>
      <c r="I129" s="153"/>
      <c r="J129" s="153"/>
      <c r="K129" s="153"/>
      <c r="L129" s="153"/>
      <c r="M129" s="153"/>
      <c r="N129" s="243">
        <f>BK129</f>
        <v>0</v>
      </c>
      <c r="O129" s="264"/>
      <c r="P129" s="264"/>
      <c r="Q129" s="264"/>
      <c r="R129" s="166"/>
      <c r="T129" s="167"/>
      <c r="U129" s="165"/>
      <c r="V129" s="165"/>
      <c r="W129" s="168">
        <f>W130+W133</f>
        <v>0</v>
      </c>
      <c r="X129" s="165"/>
      <c r="Y129" s="168">
        <f>Y130+Y133</f>
        <v>1.5200000000000001E-3</v>
      </c>
      <c r="Z129" s="165"/>
      <c r="AA129" s="169">
        <f>AA130+AA133</f>
        <v>4.0800000000000003E-3</v>
      </c>
      <c r="AR129" s="170" t="s">
        <v>77</v>
      </c>
      <c r="AT129" s="171" t="s">
        <v>71</v>
      </c>
      <c r="AU129" s="171" t="s">
        <v>72</v>
      </c>
      <c r="AY129" s="170" t="s">
        <v>170</v>
      </c>
      <c r="BK129" s="172">
        <f>BK130+BK133</f>
        <v>0</v>
      </c>
    </row>
    <row r="130" spans="2:65" s="10" customFormat="1" ht="19.899999999999999" customHeight="1">
      <c r="B130" s="164"/>
      <c r="C130" s="165"/>
      <c r="D130" s="173" t="s">
        <v>690</v>
      </c>
      <c r="E130" s="173"/>
      <c r="F130" s="173"/>
      <c r="G130" s="173"/>
      <c r="H130" s="173"/>
      <c r="I130" s="173"/>
      <c r="J130" s="173"/>
      <c r="K130" s="173"/>
      <c r="L130" s="173"/>
      <c r="M130" s="173"/>
      <c r="N130" s="265">
        <f>BK130</f>
        <v>0</v>
      </c>
      <c r="O130" s="266"/>
      <c r="P130" s="266"/>
      <c r="Q130" s="266"/>
      <c r="R130" s="166"/>
      <c r="T130" s="167"/>
      <c r="U130" s="165"/>
      <c r="V130" s="165"/>
      <c r="W130" s="168">
        <f>SUM(W131:W132)</f>
        <v>0</v>
      </c>
      <c r="X130" s="165"/>
      <c r="Y130" s="168">
        <f>SUM(Y131:Y132)</f>
        <v>1.5200000000000001E-3</v>
      </c>
      <c r="Z130" s="165"/>
      <c r="AA130" s="169">
        <f>SUM(AA131:AA132)</f>
        <v>0</v>
      </c>
      <c r="AR130" s="170" t="s">
        <v>77</v>
      </c>
      <c r="AT130" s="171" t="s">
        <v>71</v>
      </c>
      <c r="AU130" s="171" t="s">
        <v>77</v>
      </c>
      <c r="AY130" s="170" t="s">
        <v>170</v>
      </c>
      <c r="BK130" s="172">
        <f>SUM(BK131:BK132)</f>
        <v>0</v>
      </c>
    </row>
    <row r="131" spans="2:65" s="1" customFormat="1" ht="31.5" customHeight="1">
      <c r="B131" s="135"/>
      <c r="C131" s="174" t="s">
        <v>77</v>
      </c>
      <c r="D131" s="174" t="s">
        <v>162</v>
      </c>
      <c r="E131" s="175" t="s">
        <v>698</v>
      </c>
      <c r="F131" s="262" t="s">
        <v>699</v>
      </c>
      <c r="G131" s="262"/>
      <c r="H131" s="262"/>
      <c r="I131" s="262"/>
      <c r="J131" s="176" t="s">
        <v>180</v>
      </c>
      <c r="K131" s="159">
        <v>8</v>
      </c>
      <c r="L131" s="249">
        <v>0</v>
      </c>
      <c r="M131" s="249"/>
      <c r="N131" s="263">
        <f>ROUND(L131*K131,3)</f>
        <v>0</v>
      </c>
      <c r="O131" s="263"/>
      <c r="P131" s="263"/>
      <c r="Q131" s="263"/>
      <c r="R131" s="138"/>
      <c r="T131" s="160" t="s">
        <v>5</v>
      </c>
      <c r="U131" s="44" t="s">
        <v>39</v>
      </c>
      <c r="V131" s="36"/>
      <c r="W131" s="177">
        <f>V131*K131</f>
        <v>0</v>
      </c>
      <c r="X131" s="177">
        <v>0</v>
      </c>
      <c r="Y131" s="177">
        <f>X131*K131</f>
        <v>0</v>
      </c>
      <c r="Z131" s="177">
        <v>0</v>
      </c>
      <c r="AA131" s="178">
        <f>Z131*K131</f>
        <v>0</v>
      </c>
      <c r="AR131" s="18" t="s">
        <v>175</v>
      </c>
      <c r="AT131" s="18" t="s">
        <v>162</v>
      </c>
      <c r="AU131" s="18" t="s">
        <v>88</v>
      </c>
      <c r="AY131" s="18" t="s">
        <v>170</v>
      </c>
      <c r="BE131" s="113">
        <f>IF(U131="základná",N131,0)</f>
        <v>0</v>
      </c>
      <c r="BF131" s="113">
        <f>IF(U131="znížená",N131,0)</f>
        <v>0</v>
      </c>
      <c r="BG131" s="113">
        <f>IF(U131="zákl. prenesená",N131,0)</f>
        <v>0</v>
      </c>
      <c r="BH131" s="113">
        <f>IF(U131="zníž. prenesená",N131,0)</f>
        <v>0</v>
      </c>
      <c r="BI131" s="113">
        <f>IF(U131="nulová",N131,0)</f>
        <v>0</v>
      </c>
      <c r="BJ131" s="18" t="s">
        <v>88</v>
      </c>
      <c r="BK131" s="155">
        <f>ROUND(L131*K131,3)</f>
        <v>0</v>
      </c>
      <c r="BL131" s="18" t="s">
        <v>175</v>
      </c>
      <c r="BM131" s="18" t="s">
        <v>77</v>
      </c>
    </row>
    <row r="132" spans="2:65" s="1" customFormat="1" ht="31.5" customHeight="1">
      <c r="B132" s="135"/>
      <c r="C132" s="179" t="s">
        <v>88</v>
      </c>
      <c r="D132" s="179" t="s">
        <v>280</v>
      </c>
      <c r="E132" s="180" t="s">
        <v>700</v>
      </c>
      <c r="F132" s="273" t="s">
        <v>701</v>
      </c>
      <c r="G132" s="273"/>
      <c r="H132" s="273"/>
      <c r="I132" s="273"/>
      <c r="J132" s="181" t="s">
        <v>180</v>
      </c>
      <c r="K132" s="182">
        <v>8</v>
      </c>
      <c r="L132" s="274">
        <v>0</v>
      </c>
      <c r="M132" s="274"/>
      <c r="N132" s="275">
        <f>ROUND(L132*K132,3)</f>
        <v>0</v>
      </c>
      <c r="O132" s="263"/>
      <c r="P132" s="263"/>
      <c r="Q132" s="263"/>
      <c r="R132" s="138"/>
      <c r="T132" s="160" t="s">
        <v>5</v>
      </c>
      <c r="U132" s="44" t="s">
        <v>39</v>
      </c>
      <c r="V132" s="36"/>
      <c r="W132" s="177">
        <f>V132*K132</f>
        <v>0</v>
      </c>
      <c r="X132" s="177">
        <v>1.9000000000000001E-4</v>
      </c>
      <c r="Y132" s="177">
        <f>X132*K132</f>
        <v>1.5200000000000001E-3</v>
      </c>
      <c r="Z132" s="177">
        <v>0</v>
      </c>
      <c r="AA132" s="178">
        <f>Z132*K132</f>
        <v>0</v>
      </c>
      <c r="AR132" s="18" t="s">
        <v>230</v>
      </c>
      <c r="AT132" s="18" t="s">
        <v>280</v>
      </c>
      <c r="AU132" s="18" t="s">
        <v>88</v>
      </c>
      <c r="AY132" s="18" t="s">
        <v>170</v>
      </c>
      <c r="BE132" s="113">
        <f>IF(U132="základná",N132,0)</f>
        <v>0</v>
      </c>
      <c r="BF132" s="113">
        <f>IF(U132="znížená",N132,0)</f>
        <v>0</v>
      </c>
      <c r="BG132" s="113">
        <f>IF(U132="zákl. prenesená",N132,0)</f>
        <v>0</v>
      </c>
      <c r="BH132" s="113">
        <f>IF(U132="zníž. prenesená",N132,0)</f>
        <v>0</v>
      </c>
      <c r="BI132" s="113">
        <f>IF(U132="nulová",N132,0)</f>
        <v>0</v>
      </c>
      <c r="BJ132" s="18" t="s">
        <v>88</v>
      </c>
      <c r="BK132" s="155">
        <f>ROUND(L132*K132,3)</f>
        <v>0</v>
      </c>
      <c r="BL132" s="18" t="s">
        <v>175</v>
      </c>
      <c r="BM132" s="18" t="s">
        <v>88</v>
      </c>
    </row>
    <row r="133" spans="2:65" s="10" customFormat="1" ht="29.85" customHeight="1">
      <c r="B133" s="164"/>
      <c r="C133" s="165"/>
      <c r="D133" s="173" t="s">
        <v>167</v>
      </c>
      <c r="E133" s="173"/>
      <c r="F133" s="173"/>
      <c r="G133" s="173"/>
      <c r="H133" s="173"/>
      <c r="I133" s="173"/>
      <c r="J133" s="173"/>
      <c r="K133" s="173"/>
      <c r="L133" s="173"/>
      <c r="M133" s="173"/>
      <c r="N133" s="267">
        <f>BK133</f>
        <v>0</v>
      </c>
      <c r="O133" s="268"/>
      <c r="P133" s="268"/>
      <c r="Q133" s="268"/>
      <c r="R133" s="166"/>
      <c r="T133" s="167"/>
      <c r="U133" s="165"/>
      <c r="V133" s="165"/>
      <c r="W133" s="168">
        <f>W134</f>
        <v>0</v>
      </c>
      <c r="X133" s="165"/>
      <c r="Y133" s="168">
        <f>Y134</f>
        <v>0</v>
      </c>
      <c r="Z133" s="165"/>
      <c r="AA133" s="169">
        <f>AA134</f>
        <v>4.0800000000000003E-3</v>
      </c>
      <c r="AR133" s="170" t="s">
        <v>77</v>
      </c>
      <c r="AT133" s="171" t="s">
        <v>71</v>
      </c>
      <c r="AU133" s="171" t="s">
        <v>77</v>
      </c>
      <c r="AY133" s="170" t="s">
        <v>170</v>
      </c>
      <c r="BK133" s="172">
        <f>BK134</f>
        <v>0</v>
      </c>
    </row>
    <row r="134" spans="2:65" s="1" customFormat="1" ht="31.5" customHeight="1">
      <c r="B134" s="135"/>
      <c r="C134" s="174" t="s">
        <v>215</v>
      </c>
      <c r="D134" s="174" t="s">
        <v>162</v>
      </c>
      <c r="E134" s="175" t="s">
        <v>702</v>
      </c>
      <c r="F134" s="262" t="s">
        <v>703</v>
      </c>
      <c r="G134" s="262"/>
      <c r="H134" s="262"/>
      <c r="I134" s="262"/>
      <c r="J134" s="176" t="s">
        <v>184</v>
      </c>
      <c r="K134" s="159">
        <v>0.24</v>
      </c>
      <c r="L134" s="249">
        <v>0</v>
      </c>
      <c r="M134" s="249"/>
      <c r="N134" s="263">
        <f>ROUND(L134*K134,3)</f>
        <v>0</v>
      </c>
      <c r="O134" s="263"/>
      <c r="P134" s="263"/>
      <c r="Q134" s="263"/>
      <c r="R134" s="138"/>
      <c r="T134" s="160" t="s">
        <v>5</v>
      </c>
      <c r="U134" s="44" t="s">
        <v>39</v>
      </c>
      <c r="V134" s="36"/>
      <c r="W134" s="177">
        <f>V134*K134</f>
        <v>0</v>
      </c>
      <c r="X134" s="177">
        <v>0</v>
      </c>
      <c r="Y134" s="177">
        <f>X134*K134</f>
        <v>0</v>
      </c>
      <c r="Z134" s="177">
        <v>1.7000000000000001E-2</v>
      </c>
      <c r="AA134" s="178">
        <f>Z134*K134</f>
        <v>4.0800000000000003E-3</v>
      </c>
      <c r="AR134" s="18" t="s">
        <v>175</v>
      </c>
      <c r="AT134" s="18" t="s">
        <v>162</v>
      </c>
      <c r="AU134" s="18" t="s">
        <v>88</v>
      </c>
      <c r="AY134" s="18" t="s">
        <v>170</v>
      </c>
      <c r="BE134" s="113">
        <f>IF(U134="základná",N134,0)</f>
        <v>0</v>
      </c>
      <c r="BF134" s="113">
        <f>IF(U134="znížená",N134,0)</f>
        <v>0</v>
      </c>
      <c r="BG134" s="113">
        <f>IF(U134="zákl. prenesená",N134,0)</f>
        <v>0</v>
      </c>
      <c r="BH134" s="113">
        <f>IF(U134="zníž. prenesená",N134,0)</f>
        <v>0</v>
      </c>
      <c r="BI134" s="113">
        <f>IF(U134="nulová",N134,0)</f>
        <v>0</v>
      </c>
      <c r="BJ134" s="18" t="s">
        <v>88</v>
      </c>
      <c r="BK134" s="155">
        <f>ROUND(L134*K134,3)</f>
        <v>0</v>
      </c>
      <c r="BL134" s="18" t="s">
        <v>175</v>
      </c>
      <c r="BM134" s="18" t="s">
        <v>215</v>
      </c>
    </row>
    <row r="135" spans="2:65" s="10" customFormat="1" ht="37.35" customHeight="1">
      <c r="B135" s="164"/>
      <c r="C135" s="165"/>
      <c r="D135" s="153" t="s">
        <v>168</v>
      </c>
      <c r="E135" s="153"/>
      <c r="F135" s="153"/>
      <c r="G135" s="153"/>
      <c r="H135" s="153"/>
      <c r="I135" s="153"/>
      <c r="J135" s="153"/>
      <c r="K135" s="153"/>
      <c r="L135" s="153"/>
      <c r="M135" s="153"/>
      <c r="N135" s="269">
        <f>BK135</f>
        <v>0</v>
      </c>
      <c r="O135" s="270"/>
      <c r="P135" s="270"/>
      <c r="Q135" s="270"/>
      <c r="R135" s="166"/>
      <c r="T135" s="167"/>
      <c r="U135" s="165"/>
      <c r="V135" s="165"/>
      <c r="W135" s="168">
        <f>W136+W141+W160+W175</f>
        <v>0</v>
      </c>
      <c r="X135" s="165"/>
      <c r="Y135" s="168">
        <f>Y136+Y141+Y160+Y175</f>
        <v>0.41858000000000006</v>
      </c>
      <c r="Z135" s="165"/>
      <c r="AA135" s="169">
        <f>AA136+AA141+AA160+AA175</f>
        <v>0</v>
      </c>
      <c r="AR135" s="170" t="s">
        <v>88</v>
      </c>
      <c r="AT135" s="171" t="s">
        <v>71</v>
      </c>
      <c r="AU135" s="171" t="s">
        <v>72</v>
      </c>
      <c r="AY135" s="170" t="s">
        <v>170</v>
      </c>
      <c r="BK135" s="172">
        <f>BK136+BK141+BK160+BK175</f>
        <v>0</v>
      </c>
    </row>
    <row r="136" spans="2:65" s="10" customFormat="1" ht="19.899999999999999" customHeight="1">
      <c r="B136" s="164"/>
      <c r="C136" s="165"/>
      <c r="D136" s="173" t="s">
        <v>413</v>
      </c>
      <c r="E136" s="173"/>
      <c r="F136" s="173"/>
      <c r="G136" s="173"/>
      <c r="H136" s="173"/>
      <c r="I136" s="173"/>
      <c r="J136" s="173"/>
      <c r="K136" s="173"/>
      <c r="L136" s="173"/>
      <c r="M136" s="173"/>
      <c r="N136" s="265">
        <f>BK136</f>
        <v>0</v>
      </c>
      <c r="O136" s="266"/>
      <c r="P136" s="266"/>
      <c r="Q136" s="266"/>
      <c r="R136" s="166"/>
      <c r="T136" s="167"/>
      <c r="U136" s="165"/>
      <c r="V136" s="165"/>
      <c r="W136" s="168">
        <f>SUM(W137:W140)</f>
        <v>0</v>
      </c>
      <c r="X136" s="165"/>
      <c r="Y136" s="168">
        <f>SUM(Y137:Y140)</f>
        <v>3.1249999999999997E-3</v>
      </c>
      <c r="Z136" s="165"/>
      <c r="AA136" s="169">
        <f>SUM(AA137:AA140)</f>
        <v>0</v>
      </c>
      <c r="AR136" s="170" t="s">
        <v>88</v>
      </c>
      <c r="AT136" s="171" t="s">
        <v>71</v>
      </c>
      <c r="AU136" s="171" t="s">
        <v>77</v>
      </c>
      <c r="AY136" s="170" t="s">
        <v>170</v>
      </c>
      <c r="BK136" s="172">
        <f>SUM(BK137:BK140)</f>
        <v>0</v>
      </c>
    </row>
    <row r="137" spans="2:65" s="1" customFormat="1" ht="22.5" customHeight="1">
      <c r="B137" s="135"/>
      <c r="C137" s="174" t="s">
        <v>175</v>
      </c>
      <c r="D137" s="174" t="s">
        <v>162</v>
      </c>
      <c r="E137" s="175" t="s">
        <v>704</v>
      </c>
      <c r="F137" s="262" t="s">
        <v>705</v>
      </c>
      <c r="G137" s="262"/>
      <c r="H137" s="262"/>
      <c r="I137" s="262"/>
      <c r="J137" s="176" t="s">
        <v>180</v>
      </c>
      <c r="K137" s="159">
        <v>16</v>
      </c>
      <c r="L137" s="249">
        <v>0</v>
      </c>
      <c r="M137" s="249"/>
      <c r="N137" s="263">
        <f>ROUND(L137*K137,3)</f>
        <v>0</v>
      </c>
      <c r="O137" s="263"/>
      <c r="P137" s="263"/>
      <c r="Q137" s="263"/>
      <c r="R137" s="138"/>
      <c r="T137" s="160" t="s">
        <v>5</v>
      </c>
      <c r="U137" s="44" t="s">
        <v>39</v>
      </c>
      <c r="V137" s="36"/>
      <c r="W137" s="177">
        <f>V137*K137</f>
        <v>0</v>
      </c>
      <c r="X137" s="177">
        <v>1E-4</v>
      </c>
      <c r="Y137" s="177">
        <f>X137*K137</f>
        <v>1.6000000000000001E-3</v>
      </c>
      <c r="Z137" s="177">
        <v>0</v>
      </c>
      <c r="AA137" s="178">
        <f>Z137*K137</f>
        <v>0</v>
      </c>
      <c r="AR137" s="18" t="s">
        <v>199</v>
      </c>
      <c r="AT137" s="18" t="s">
        <v>162</v>
      </c>
      <c r="AU137" s="18" t="s">
        <v>88</v>
      </c>
      <c r="AY137" s="18" t="s">
        <v>170</v>
      </c>
      <c r="BE137" s="113">
        <f>IF(U137="základná",N137,0)</f>
        <v>0</v>
      </c>
      <c r="BF137" s="113">
        <f>IF(U137="znížená",N137,0)</f>
        <v>0</v>
      </c>
      <c r="BG137" s="113">
        <f>IF(U137="zákl. prenesená",N137,0)</f>
        <v>0</v>
      </c>
      <c r="BH137" s="113">
        <f>IF(U137="zníž. prenesená",N137,0)</f>
        <v>0</v>
      </c>
      <c r="BI137" s="113">
        <f>IF(U137="nulová",N137,0)</f>
        <v>0</v>
      </c>
      <c r="BJ137" s="18" t="s">
        <v>88</v>
      </c>
      <c r="BK137" s="155">
        <f>ROUND(L137*K137,3)</f>
        <v>0</v>
      </c>
      <c r="BL137" s="18" t="s">
        <v>199</v>
      </c>
      <c r="BM137" s="18" t="s">
        <v>175</v>
      </c>
    </row>
    <row r="138" spans="2:65" s="1" customFormat="1" ht="31.5" customHeight="1">
      <c r="B138" s="135"/>
      <c r="C138" s="179" t="s">
        <v>177</v>
      </c>
      <c r="D138" s="179" t="s">
        <v>280</v>
      </c>
      <c r="E138" s="180" t="s">
        <v>706</v>
      </c>
      <c r="F138" s="273" t="s">
        <v>707</v>
      </c>
      <c r="G138" s="273"/>
      <c r="H138" s="273"/>
      <c r="I138" s="273"/>
      <c r="J138" s="181" t="s">
        <v>180</v>
      </c>
      <c r="K138" s="182">
        <v>9.5</v>
      </c>
      <c r="L138" s="274">
        <v>0</v>
      </c>
      <c r="M138" s="274"/>
      <c r="N138" s="275">
        <f>ROUND(L138*K138,3)</f>
        <v>0</v>
      </c>
      <c r="O138" s="263"/>
      <c r="P138" s="263"/>
      <c r="Q138" s="263"/>
      <c r="R138" s="138"/>
      <c r="T138" s="160" t="s">
        <v>5</v>
      </c>
      <c r="U138" s="44" t="s">
        <v>39</v>
      </c>
      <c r="V138" s="36"/>
      <c r="W138" s="177">
        <f>V138*K138</f>
        <v>0</v>
      </c>
      <c r="X138" s="177">
        <v>8.0000000000000007E-5</v>
      </c>
      <c r="Y138" s="177">
        <f>X138*K138</f>
        <v>7.6000000000000004E-4</v>
      </c>
      <c r="Z138" s="177">
        <v>0</v>
      </c>
      <c r="AA138" s="178">
        <f>Z138*K138</f>
        <v>0</v>
      </c>
      <c r="AR138" s="18" t="s">
        <v>562</v>
      </c>
      <c r="AT138" s="18" t="s">
        <v>280</v>
      </c>
      <c r="AU138" s="18" t="s">
        <v>88</v>
      </c>
      <c r="AY138" s="18" t="s">
        <v>170</v>
      </c>
      <c r="BE138" s="113">
        <f>IF(U138="základná",N138,0)</f>
        <v>0</v>
      </c>
      <c r="BF138" s="113">
        <f>IF(U138="znížená",N138,0)</f>
        <v>0</v>
      </c>
      <c r="BG138" s="113">
        <f>IF(U138="zákl. prenesená",N138,0)</f>
        <v>0</v>
      </c>
      <c r="BH138" s="113">
        <f>IF(U138="zníž. prenesená",N138,0)</f>
        <v>0</v>
      </c>
      <c r="BI138" s="113">
        <f>IF(U138="nulová",N138,0)</f>
        <v>0</v>
      </c>
      <c r="BJ138" s="18" t="s">
        <v>88</v>
      </c>
      <c r="BK138" s="155">
        <f>ROUND(L138*K138,3)</f>
        <v>0</v>
      </c>
      <c r="BL138" s="18" t="s">
        <v>199</v>
      </c>
      <c r="BM138" s="18" t="s">
        <v>177</v>
      </c>
    </row>
    <row r="139" spans="2:65" s="1" customFormat="1" ht="31.5" customHeight="1">
      <c r="B139" s="135"/>
      <c r="C139" s="179" t="s">
        <v>222</v>
      </c>
      <c r="D139" s="179" t="s">
        <v>280</v>
      </c>
      <c r="E139" s="180" t="s">
        <v>708</v>
      </c>
      <c r="F139" s="273" t="s">
        <v>709</v>
      </c>
      <c r="G139" s="273"/>
      <c r="H139" s="273"/>
      <c r="I139" s="273"/>
      <c r="J139" s="181" t="s">
        <v>180</v>
      </c>
      <c r="K139" s="182">
        <v>5</v>
      </c>
      <c r="L139" s="274">
        <v>0</v>
      </c>
      <c r="M139" s="274"/>
      <c r="N139" s="275">
        <f>ROUND(L139*K139,3)</f>
        <v>0</v>
      </c>
      <c r="O139" s="263"/>
      <c r="P139" s="263"/>
      <c r="Q139" s="263"/>
      <c r="R139" s="138"/>
      <c r="T139" s="160" t="s">
        <v>5</v>
      </c>
      <c r="U139" s="44" t="s">
        <v>39</v>
      </c>
      <c r="V139" s="36"/>
      <c r="W139" s="177">
        <f>V139*K139</f>
        <v>0</v>
      </c>
      <c r="X139" s="177">
        <v>1.4999999999999999E-4</v>
      </c>
      <c r="Y139" s="177">
        <f>X139*K139</f>
        <v>7.4999999999999991E-4</v>
      </c>
      <c r="Z139" s="177">
        <v>0</v>
      </c>
      <c r="AA139" s="178">
        <f>Z139*K139</f>
        <v>0</v>
      </c>
      <c r="AR139" s="18" t="s">
        <v>562</v>
      </c>
      <c r="AT139" s="18" t="s">
        <v>280</v>
      </c>
      <c r="AU139" s="18" t="s">
        <v>88</v>
      </c>
      <c r="AY139" s="18" t="s">
        <v>170</v>
      </c>
      <c r="BE139" s="113">
        <f>IF(U139="základná",N139,0)</f>
        <v>0</v>
      </c>
      <c r="BF139" s="113">
        <f>IF(U139="znížená",N139,0)</f>
        <v>0</v>
      </c>
      <c r="BG139" s="113">
        <f>IF(U139="zákl. prenesená",N139,0)</f>
        <v>0</v>
      </c>
      <c r="BH139" s="113">
        <f>IF(U139="zníž. prenesená",N139,0)</f>
        <v>0</v>
      </c>
      <c r="BI139" s="113">
        <f>IF(U139="nulová",N139,0)</f>
        <v>0</v>
      </c>
      <c r="BJ139" s="18" t="s">
        <v>88</v>
      </c>
      <c r="BK139" s="155">
        <f>ROUND(L139*K139,3)</f>
        <v>0</v>
      </c>
      <c r="BL139" s="18" t="s">
        <v>199</v>
      </c>
      <c r="BM139" s="18" t="s">
        <v>222</v>
      </c>
    </row>
    <row r="140" spans="2:65" s="1" customFormat="1" ht="31.5" customHeight="1">
      <c r="B140" s="135"/>
      <c r="C140" s="179" t="s">
        <v>226</v>
      </c>
      <c r="D140" s="179" t="s">
        <v>280</v>
      </c>
      <c r="E140" s="180" t="s">
        <v>710</v>
      </c>
      <c r="F140" s="273" t="s">
        <v>711</v>
      </c>
      <c r="G140" s="273"/>
      <c r="H140" s="273"/>
      <c r="I140" s="273"/>
      <c r="J140" s="181" t="s">
        <v>180</v>
      </c>
      <c r="K140" s="182">
        <v>1.5</v>
      </c>
      <c r="L140" s="274">
        <v>0</v>
      </c>
      <c r="M140" s="274"/>
      <c r="N140" s="275">
        <f>ROUND(L140*K140,3)</f>
        <v>0</v>
      </c>
      <c r="O140" s="263"/>
      <c r="P140" s="263"/>
      <c r="Q140" s="263"/>
      <c r="R140" s="138"/>
      <c r="T140" s="160" t="s">
        <v>5</v>
      </c>
      <c r="U140" s="44" t="s">
        <v>39</v>
      </c>
      <c r="V140" s="36"/>
      <c r="W140" s="177">
        <f>V140*K140</f>
        <v>0</v>
      </c>
      <c r="X140" s="177">
        <v>1.0000000000000001E-5</v>
      </c>
      <c r="Y140" s="177">
        <f>X140*K140</f>
        <v>1.5000000000000002E-5</v>
      </c>
      <c r="Z140" s="177">
        <v>0</v>
      </c>
      <c r="AA140" s="178">
        <f>Z140*K140</f>
        <v>0</v>
      </c>
      <c r="AR140" s="18" t="s">
        <v>562</v>
      </c>
      <c r="AT140" s="18" t="s">
        <v>280</v>
      </c>
      <c r="AU140" s="18" t="s">
        <v>88</v>
      </c>
      <c r="AY140" s="18" t="s">
        <v>170</v>
      </c>
      <c r="BE140" s="113">
        <f>IF(U140="základná",N140,0)</f>
        <v>0</v>
      </c>
      <c r="BF140" s="113">
        <f>IF(U140="znížená",N140,0)</f>
        <v>0</v>
      </c>
      <c r="BG140" s="113">
        <f>IF(U140="zákl. prenesená",N140,0)</f>
        <v>0</v>
      </c>
      <c r="BH140" s="113">
        <f>IF(U140="zníž. prenesená",N140,0)</f>
        <v>0</v>
      </c>
      <c r="BI140" s="113">
        <f>IF(U140="nulová",N140,0)</f>
        <v>0</v>
      </c>
      <c r="BJ140" s="18" t="s">
        <v>88</v>
      </c>
      <c r="BK140" s="155">
        <f>ROUND(L140*K140,3)</f>
        <v>0</v>
      </c>
      <c r="BL140" s="18" t="s">
        <v>199</v>
      </c>
      <c r="BM140" s="18" t="s">
        <v>226</v>
      </c>
    </row>
    <row r="141" spans="2:65" s="10" customFormat="1" ht="29.85" customHeight="1">
      <c r="B141" s="164"/>
      <c r="C141" s="165"/>
      <c r="D141" s="173" t="s">
        <v>691</v>
      </c>
      <c r="E141" s="173"/>
      <c r="F141" s="173"/>
      <c r="G141" s="173"/>
      <c r="H141" s="173"/>
      <c r="I141" s="173"/>
      <c r="J141" s="173"/>
      <c r="K141" s="173"/>
      <c r="L141" s="173"/>
      <c r="M141" s="173"/>
      <c r="N141" s="267">
        <f>BK141</f>
        <v>0</v>
      </c>
      <c r="O141" s="268"/>
      <c r="P141" s="268"/>
      <c r="Q141" s="268"/>
      <c r="R141" s="166"/>
      <c r="T141" s="167"/>
      <c r="U141" s="165"/>
      <c r="V141" s="165"/>
      <c r="W141" s="168">
        <f>SUM(W142:W159)</f>
        <v>0</v>
      </c>
      <c r="X141" s="165"/>
      <c r="Y141" s="168">
        <f>SUM(Y142:Y159)</f>
        <v>0.10853500000000001</v>
      </c>
      <c r="Z141" s="165"/>
      <c r="AA141" s="169">
        <f>SUM(AA142:AA159)</f>
        <v>0</v>
      </c>
      <c r="AR141" s="170" t="s">
        <v>88</v>
      </c>
      <c r="AT141" s="171" t="s">
        <v>71</v>
      </c>
      <c r="AU141" s="171" t="s">
        <v>77</v>
      </c>
      <c r="AY141" s="170" t="s">
        <v>170</v>
      </c>
      <c r="BK141" s="172">
        <f>SUM(BK142:BK159)</f>
        <v>0</v>
      </c>
    </row>
    <row r="142" spans="2:65" s="1" customFormat="1" ht="31.5" customHeight="1">
      <c r="B142" s="135"/>
      <c r="C142" s="174" t="s">
        <v>230</v>
      </c>
      <c r="D142" s="174" t="s">
        <v>162</v>
      </c>
      <c r="E142" s="175" t="s">
        <v>712</v>
      </c>
      <c r="F142" s="262" t="s">
        <v>713</v>
      </c>
      <c r="G142" s="262"/>
      <c r="H142" s="262"/>
      <c r="I142" s="262"/>
      <c r="J142" s="176" t="s">
        <v>180</v>
      </c>
      <c r="K142" s="159">
        <v>3.5</v>
      </c>
      <c r="L142" s="249">
        <v>0</v>
      </c>
      <c r="M142" s="249"/>
      <c r="N142" s="263">
        <f t="shared" ref="N142:N159" si="5">ROUND(L142*K142,3)</f>
        <v>0</v>
      </c>
      <c r="O142" s="263"/>
      <c r="P142" s="263"/>
      <c r="Q142" s="263"/>
      <c r="R142" s="138"/>
      <c r="T142" s="160" t="s">
        <v>5</v>
      </c>
      <c r="U142" s="44" t="s">
        <v>39</v>
      </c>
      <c r="V142" s="36"/>
      <c r="W142" s="177">
        <f t="shared" ref="W142:W159" si="6">V142*K142</f>
        <v>0</v>
      </c>
      <c r="X142" s="177">
        <v>1.6299999999999999E-3</v>
      </c>
      <c r="Y142" s="177">
        <f t="shared" ref="Y142:Y159" si="7">X142*K142</f>
        <v>5.705E-3</v>
      </c>
      <c r="Z142" s="177">
        <v>0</v>
      </c>
      <c r="AA142" s="178">
        <f t="shared" ref="AA142:AA159" si="8">Z142*K142</f>
        <v>0</v>
      </c>
      <c r="AR142" s="18" t="s">
        <v>199</v>
      </c>
      <c r="AT142" s="18" t="s">
        <v>162</v>
      </c>
      <c r="AU142" s="18" t="s">
        <v>88</v>
      </c>
      <c r="AY142" s="18" t="s">
        <v>170</v>
      </c>
      <c r="BE142" s="113">
        <f t="shared" ref="BE142:BE159" si="9">IF(U142="základná",N142,0)</f>
        <v>0</v>
      </c>
      <c r="BF142" s="113">
        <f t="shared" ref="BF142:BF159" si="10">IF(U142="znížená",N142,0)</f>
        <v>0</v>
      </c>
      <c r="BG142" s="113">
        <f t="shared" ref="BG142:BG159" si="11">IF(U142="zákl. prenesená",N142,0)</f>
        <v>0</v>
      </c>
      <c r="BH142" s="113">
        <f t="shared" ref="BH142:BH159" si="12">IF(U142="zníž. prenesená",N142,0)</f>
        <v>0</v>
      </c>
      <c r="BI142" s="113">
        <f t="shared" ref="BI142:BI159" si="13">IF(U142="nulová",N142,0)</f>
        <v>0</v>
      </c>
      <c r="BJ142" s="18" t="s">
        <v>88</v>
      </c>
      <c r="BK142" s="155">
        <f t="shared" ref="BK142:BK159" si="14">ROUND(L142*K142,3)</f>
        <v>0</v>
      </c>
      <c r="BL142" s="18" t="s">
        <v>199</v>
      </c>
      <c r="BM142" s="18" t="s">
        <v>230</v>
      </c>
    </row>
    <row r="143" spans="2:65" s="1" customFormat="1" ht="31.5" customHeight="1">
      <c r="B143" s="135"/>
      <c r="C143" s="174" t="s">
        <v>234</v>
      </c>
      <c r="D143" s="174" t="s">
        <v>162</v>
      </c>
      <c r="E143" s="175" t="s">
        <v>714</v>
      </c>
      <c r="F143" s="262" t="s">
        <v>715</v>
      </c>
      <c r="G143" s="262"/>
      <c r="H143" s="262"/>
      <c r="I143" s="262"/>
      <c r="J143" s="176" t="s">
        <v>180</v>
      </c>
      <c r="K143" s="159">
        <v>7.5</v>
      </c>
      <c r="L143" s="249">
        <v>0</v>
      </c>
      <c r="M143" s="249"/>
      <c r="N143" s="263">
        <f t="shared" si="5"/>
        <v>0</v>
      </c>
      <c r="O143" s="263"/>
      <c r="P143" s="263"/>
      <c r="Q143" s="263"/>
      <c r="R143" s="138"/>
      <c r="T143" s="160" t="s">
        <v>5</v>
      </c>
      <c r="U143" s="44" t="s">
        <v>39</v>
      </c>
      <c r="V143" s="36"/>
      <c r="W143" s="177">
        <f t="shared" si="6"/>
        <v>0</v>
      </c>
      <c r="X143" s="177">
        <v>2.7499999999999998E-3</v>
      </c>
      <c r="Y143" s="177">
        <f t="shared" si="7"/>
        <v>2.0624999999999998E-2</v>
      </c>
      <c r="Z143" s="177">
        <v>0</v>
      </c>
      <c r="AA143" s="178">
        <f t="shared" si="8"/>
        <v>0</v>
      </c>
      <c r="AR143" s="18" t="s">
        <v>199</v>
      </c>
      <c r="AT143" s="18" t="s">
        <v>162</v>
      </c>
      <c r="AU143" s="18" t="s">
        <v>88</v>
      </c>
      <c r="AY143" s="18" t="s">
        <v>170</v>
      </c>
      <c r="BE143" s="113">
        <f t="shared" si="9"/>
        <v>0</v>
      </c>
      <c r="BF143" s="113">
        <f t="shared" si="10"/>
        <v>0</v>
      </c>
      <c r="BG143" s="113">
        <f t="shared" si="11"/>
        <v>0</v>
      </c>
      <c r="BH143" s="113">
        <f t="shared" si="12"/>
        <v>0</v>
      </c>
      <c r="BI143" s="113">
        <f t="shared" si="13"/>
        <v>0</v>
      </c>
      <c r="BJ143" s="18" t="s">
        <v>88</v>
      </c>
      <c r="BK143" s="155">
        <f t="shared" si="14"/>
        <v>0</v>
      </c>
      <c r="BL143" s="18" t="s">
        <v>199</v>
      </c>
      <c r="BM143" s="18" t="s">
        <v>234</v>
      </c>
    </row>
    <row r="144" spans="2:65" s="1" customFormat="1" ht="31.5" customHeight="1">
      <c r="B144" s="135"/>
      <c r="C144" s="174" t="s">
        <v>238</v>
      </c>
      <c r="D144" s="174" t="s">
        <v>162</v>
      </c>
      <c r="E144" s="175" t="s">
        <v>716</v>
      </c>
      <c r="F144" s="262" t="s">
        <v>717</v>
      </c>
      <c r="G144" s="262"/>
      <c r="H144" s="262"/>
      <c r="I144" s="262"/>
      <c r="J144" s="176" t="s">
        <v>180</v>
      </c>
      <c r="K144" s="159">
        <v>2.5</v>
      </c>
      <c r="L144" s="249">
        <v>0</v>
      </c>
      <c r="M144" s="249"/>
      <c r="N144" s="263">
        <f t="shared" si="5"/>
        <v>0</v>
      </c>
      <c r="O144" s="263"/>
      <c r="P144" s="263"/>
      <c r="Q144" s="263"/>
      <c r="R144" s="138"/>
      <c r="T144" s="160" t="s">
        <v>5</v>
      </c>
      <c r="U144" s="44" t="s">
        <v>39</v>
      </c>
      <c r="V144" s="36"/>
      <c r="W144" s="177">
        <f t="shared" si="6"/>
        <v>0</v>
      </c>
      <c r="X144" s="177">
        <v>3.3400000000000001E-3</v>
      </c>
      <c r="Y144" s="177">
        <f t="shared" si="7"/>
        <v>8.3499999999999998E-3</v>
      </c>
      <c r="Z144" s="177">
        <v>0</v>
      </c>
      <c r="AA144" s="178">
        <f t="shared" si="8"/>
        <v>0</v>
      </c>
      <c r="AR144" s="18" t="s">
        <v>199</v>
      </c>
      <c r="AT144" s="18" t="s">
        <v>162</v>
      </c>
      <c r="AU144" s="18" t="s">
        <v>88</v>
      </c>
      <c r="AY144" s="18" t="s">
        <v>170</v>
      </c>
      <c r="BE144" s="113">
        <f t="shared" si="9"/>
        <v>0</v>
      </c>
      <c r="BF144" s="113">
        <f t="shared" si="10"/>
        <v>0</v>
      </c>
      <c r="BG144" s="113">
        <f t="shared" si="11"/>
        <v>0</v>
      </c>
      <c r="BH144" s="113">
        <f t="shared" si="12"/>
        <v>0</v>
      </c>
      <c r="BI144" s="113">
        <f t="shared" si="13"/>
        <v>0</v>
      </c>
      <c r="BJ144" s="18" t="s">
        <v>88</v>
      </c>
      <c r="BK144" s="155">
        <f t="shared" si="14"/>
        <v>0</v>
      </c>
      <c r="BL144" s="18" t="s">
        <v>199</v>
      </c>
      <c r="BM144" s="18" t="s">
        <v>238</v>
      </c>
    </row>
    <row r="145" spans="2:65" s="1" customFormat="1" ht="31.5" customHeight="1">
      <c r="B145" s="135"/>
      <c r="C145" s="174" t="s">
        <v>242</v>
      </c>
      <c r="D145" s="174" t="s">
        <v>162</v>
      </c>
      <c r="E145" s="175" t="s">
        <v>718</v>
      </c>
      <c r="F145" s="262" t="s">
        <v>719</v>
      </c>
      <c r="G145" s="262"/>
      <c r="H145" s="262"/>
      <c r="I145" s="262"/>
      <c r="J145" s="176" t="s">
        <v>180</v>
      </c>
      <c r="K145" s="159">
        <v>1.5</v>
      </c>
      <c r="L145" s="249">
        <v>0</v>
      </c>
      <c r="M145" s="249"/>
      <c r="N145" s="263">
        <f t="shared" si="5"/>
        <v>0</v>
      </c>
      <c r="O145" s="263"/>
      <c r="P145" s="263"/>
      <c r="Q145" s="263"/>
      <c r="R145" s="138"/>
      <c r="T145" s="160" t="s">
        <v>5</v>
      </c>
      <c r="U145" s="44" t="s">
        <v>39</v>
      </c>
      <c r="V145" s="36"/>
      <c r="W145" s="177">
        <f t="shared" si="6"/>
        <v>0</v>
      </c>
      <c r="X145" s="177">
        <v>1.5299999999999999E-3</v>
      </c>
      <c r="Y145" s="177">
        <f t="shared" si="7"/>
        <v>2.2949999999999997E-3</v>
      </c>
      <c r="Z145" s="177">
        <v>0</v>
      </c>
      <c r="AA145" s="178">
        <f t="shared" si="8"/>
        <v>0</v>
      </c>
      <c r="AR145" s="18" t="s">
        <v>199</v>
      </c>
      <c r="AT145" s="18" t="s">
        <v>162</v>
      </c>
      <c r="AU145" s="18" t="s">
        <v>88</v>
      </c>
      <c r="AY145" s="18" t="s">
        <v>170</v>
      </c>
      <c r="BE145" s="113">
        <f t="shared" si="9"/>
        <v>0</v>
      </c>
      <c r="BF145" s="113">
        <f t="shared" si="10"/>
        <v>0</v>
      </c>
      <c r="BG145" s="113">
        <f t="shared" si="11"/>
        <v>0</v>
      </c>
      <c r="BH145" s="113">
        <f t="shared" si="12"/>
        <v>0</v>
      </c>
      <c r="BI145" s="113">
        <f t="shared" si="13"/>
        <v>0</v>
      </c>
      <c r="BJ145" s="18" t="s">
        <v>88</v>
      </c>
      <c r="BK145" s="155">
        <f t="shared" si="14"/>
        <v>0</v>
      </c>
      <c r="BL145" s="18" t="s">
        <v>199</v>
      </c>
      <c r="BM145" s="18" t="s">
        <v>242</v>
      </c>
    </row>
    <row r="146" spans="2:65" s="1" customFormat="1" ht="31.5" customHeight="1">
      <c r="B146" s="135"/>
      <c r="C146" s="174" t="s">
        <v>171</v>
      </c>
      <c r="D146" s="174" t="s">
        <v>162</v>
      </c>
      <c r="E146" s="175" t="s">
        <v>720</v>
      </c>
      <c r="F146" s="262" t="s">
        <v>721</v>
      </c>
      <c r="G146" s="262"/>
      <c r="H146" s="262"/>
      <c r="I146" s="262"/>
      <c r="J146" s="176" t="s">
        <v>180</v>
      </c>
      <c r="K146" s="159">
        <v>4.5</v>
      </c>
      <c r="L146" s="249">
        <v>0</v>
      </c>
      <c r="M146" s="249"/>
      <c r="N146" s="263">
        <f t="shared" si="5"/>
        <v>0</v>
      </c>
      <c r="O146" s="263"/>
      <c r="P146" s="263"/>
      <c r="Q146" s="263"/>
      <c r="R146" s="138"/>
      <c r="T146" s="160" t="s">
        <v>5</v>
      </c>
      <c r="U146" s="44" t="s">
        <v>39</v>
      </c>
      <c r="V146" s="36"/>
      <c r="W146" s="177">
        <f t="shared" si="6"/>
        <v>0</v>
      </c>
      <c r="X146" s="177">
        <v>1.5299999999999999E-3</v>
      </c>
      <c r="Y146" s="177">
        <f t="shared" si="7"/>
        <v>6.8849999999999996E-3</v>
      </c>
      <c r="Z146" s="177">
        <v>0</v>
      </c>
      <c r="AA146" s="178">
        <f t="shared" si="8"/>
        <v>0</v>
      </c>
      <c r="AR146" s="18" t="s">
        <v>199</v>
      </c>
      <c r="AT146" s="18" t="s">
        <v>162</v>
      </c>
      <c r="AU146" s="18" t="s">
        <v>88</v>
      </c>
      <c r="AY146" s="18" t="s">
        <v>170</v>
      </c>
      <c r="BE146" s="113">
        <f t="shared" si="9"/>
        <v>0</v>
      </c>
      <c r="BF146" s="113">
        <f t="shared" si="10"/>
        <v>0</v>
      </c>
      <c r="BG146" s="113">
        <f t="shared" si="11"/>
        <v>0</v>
      </c>
      <c r="BH146" s="113">
        <f t="shared" si="12"/>
        <v>0</v>
      </c>
      <c r="BI146" s="113">
        <f t="shared" si="13"/>
        <v>0</v>
      </c>
      <c r="BJ146" s="18" t="s">
        <v>88</v>
      </c>
      <c r="BK146" s="155">
        <f t="shared" si="14"/>
        <v>0</v>
      </c>
      <c r="BL146" s="18" t="s">
        <v>199</v>
      </c>
      <c r="BM146" s="18" t="s">
        <v>171</v>
      </c>
    </row>
    <row r="147" spans="2:65" s="1" customFormat="1" ht="22.5" customHeight="1">
      <c r="B147" s="135"/>
      <c r="C147" s="174" t="s">
        <v>186</v>
      </c>
      <c r="D147" s="174" t="s">
        <v>162</v>
      </c>
      <c r="E147" s="175" t="s">
        <v>722</v>
      </c>
      <c r="F147" s="262" t="s">
        <v>723</v>
      </c>
      <c r="G147" s="262"/>
      <c r="H147" s="262"/>
      <c r="I147" s="262"/>
      <c r="J147" s="176" t="s">
        <v>180</v>
      </c>
      <c r="K147" s="159">
        <v>3.5</v>
      </c>
      <c r="L147" s="249">
        <v>0</v>
      </c>
      <c r="M147" s="249"/>
      <c r="N147" s="263">
        <f t="shared" si="5"/>
        <v>0</v>
      </c>
      <c r="O147" s="263"/>
      <c r="P147" s="263"/>
      <c r="Q147" s="263"/>
      <c r="R147" s="138"/>
      <c r="T147" s="160" t="s">
        <v>5</v>
      </c>
      <c r="U147" s="44" t="s">
        <v>39</v>
      </c>
      <c r="V147" s="36"/>
      <c r="W147" s="177">
        <f t="shared" si="6"/>
        <v>0</v>
      </c>
      <c r="X147" s="177">
        <v>1.09E-3</v>
      </c>
      <c r="Y147" s="177">
        <f t="shared" si="7"/>
        <v>3.8150000000000002E-3</v>
      </c>
      <c r="Z147" s="177">
        <v>0</v>
      </c>
      <c r="AA147" s="178">
        <f t="shared" si="8"/>
        <v>0</v>
      </c>
      <c r="AR147" s="18" t="s">
        <v>199</v>
      </c>
      <c r="AT147" s="18" t="s">
        <v>162</v>
      </c>
      <c r="AU147" s="18" t="s">
        <v>88</v>
      </c>
      <c r="AY147" s="18" t="s">
        <v>170</v>
      </c>
      <c r="BE147" s="113">
        <f t="shared" si="9"/>
        <v>0</v>
      </c>
      <c r="BF147" s="113">
        <f t="shared" si="10"/>
        <v>0</v>
      </c>
      <c r="BG147" s="113">
        <f t="shared" si="11"/>
        <v>0</v>
      </c>
      <c r="BH147" s="113">
        <f t="shared" si="12"/>
        <v>0</v>
      </c>
      <c r="BI147" s="113">
        <f t="shared" si="13"/>
        <v>0</v>
      </c>
      <c r="BJ147" s="18" t="s">
        <v>88</v>
      </c>
      <c r="BK147" s="155">
        <f t="shared" si="14"/>
        <v>0</v>
      </c>
      <c r="BL147" s="18" t="s">
        <v>199</v>
      </c>
      <c r="BM147" s="18" t="s">
        <v>186</v>
      </c>
    </row>
    <row r="148" spans="2:65" s="1" customFormat="1" ht="22.5" customHeight="1">
      <c r="B148" s="135"/>
      <c r="C148" s="174" t="s">
        <v>191</v>
      </c>
      <c r="D148" s="174" t="s">
        <v>162</v>
      </c>
      <c r="E148" s="175" t="s">
        <v>724</v>
      </c>
      <c r="F148" s="262" t="s">
        <v>725</v>
      </c>
      <c r="G148" s="262"/>
      <c r="H148" s="262"/>
      <c r="I148" s="262"/>
      <c r="J148" s="176" t="s">
        <v>180</v>
      </c>
      <c r="K148" s="159">
        <v>3</v>
      </c>
      <c r="L148" s="249">
        <v>0</v>
      </c>
      <c r="M148" s="249"/>
      <c r="N148" s="263">
        <f t="shared" si="5"/>
        <v>0</v>
      </c>
      <c r="O148" s="263"/>
      <c r="P148" s="263"/>
      <c r="Q148" s="263"/>
      <c r="R148" s="138"/>
      <c r="T148" s="160" t="s">
        <v>5</v>
      </c>
      <c r="U148" s="44" t="s">
        <v>39</v>
      </c>
      <c r="V148" s="36"/>
      <c r="W148" s="177">
        <f t="shared" si="6"/>
        <v>0</v>
      </c>
      <c r="X148" s="177">
        <v>1.3799999999999999E-3</v>
      </c>
      <c r="Y148" s="177">
        <f t="shared" si="7"/>
        <v>4.1399999999999996E-3</v>
      </c>
      <c r="Z148" s="177">
        <v>0</v>
      </c>
      <c r="AA148" s="178">
        <f t="shared" si="8"/>
        <v>0</v>
      </c>
      <c r="AR148" s="18" t="s">
        <v>199</v>
      </c>
      <c r="AT148" s="18" t="s">
        <v>162</v>
      </c>
      <c r="AU148" s="18" t="s">
        <v>88</v>
      </c>
      <c r="AY148" s="18" t="s">
        <v>170</v>
      </c>
      <c r="BE148" s="113">
        <f t="shared" si="9"/>
        <v>0</v>
      </c>
      <c r="BF148" s="113">
        <f t="shared" si="10"/>
        <v>0</v>
      </c>
      <c r="BG148" s="113">
        <f t="shared" si="11"/>
        <v>0</v>
      </c>
      <c r="BH148" s="113">
        <f t="shared" si="12"/>
        <v>0</v>
      </c>
      <c r="BI148" s="113">
        <f t="shared" si="13"/>
        <v>0</v>
      </c>
      <c r="BJ148" s="18" t="s">
        <v>88</v>
      </c>
      <c r="BK148" s="155">
        <f t="shared" si="14"/>
        <v>0</v>
      </c>
      <c r="BL148" s="18" t="s">
        <v>199</v>
      </c>
      <c r="BM148" s="18" t="s">
        <v>191</v>
      </c>
    </row>
    <row r="149" spans="2:65" s="1" customFormat="1" ht="22.5" customHeight="1">
      <c r="B149" s="135"/>
      <c r="C149" s="174" t="s">
        <v>195</v>
      </c>
      <c r="D149" s="174" t="s">
        <v>162</v>
      </c>
      <c r="E149" s="175" t="s">
        <v>726</v>
      </c>
      <c r="F149" s="262" t="s">
        <v>727</v>
      </c>
      <c r="G149" s="262"/>
      <c r="H149" s="262"/>
      <c r="I149" s="262"/>
      <c r="J149" s="176" t="s">
        <v>174</v>
      </c>
      <c r="K149" s="159">
        <v>2</v>
      </c>
      <c r="L149" s="249">
        <v>0</v>
      </c>
      <c r="M149" s="249"/>
      <c r="N149" s="263">
        <f t="shared" si="5"/>
        <v>0</v>
      </c>
      <c r="O149" s="263"/>
      <c r="P149" s="263"/>
      <c r="Q149" s="263"/>
      <c r="R149" s="138"/>
      <c r="T149" s="160" t="s">
        <v>5</v>
      </c>
      <c r="U149" s="44" t="s">
        <v>39</v>
      </c>
      <c r="V149" s="36"/>
      <c r="W149" s="177">
        <f t="shared" si="6"/>
        <v>0</v>
      </c>
      <c r="X149" s="177">
        <v>2.1219999999999999E-2</v>
      </c>
      <c r="Y149" s="177">
        <f t="shared" si="7"/>
        <v>4.2439999999999999E-2</v>
      </c>
      <c r="Z149" s="177">
        <v>0</v>
      </c>
      <c r="AA149" s="178">
        <f t="shared" si="8"/>
        <v>0</v>
      </c>
      <c r="AR149" s="18" t="s">
        <v>199</v>
      </c>
      <c r="AT149" s="18" t="s">
        <v>162</v>
      </c>
      <c r="AU149" s="18" t="s">
        <v>88</v>
      </c>
      <c r="AY149" s="18" t="s">
        <v>170</v>
      </c>
      <c r="BE149" s="113">
        <f t="shared" si="9"/>
        <v>0</v>
      </c>
      <c r="BF149" s="113">
        <f t="shared" si="10"/>
        <v>0</v>
      </c>
      <c r="BG149" s="113">
        <f t="shared" si="11"/>
        <v>0</v>
      </c>
      <c r="BH149" s="113">
        <f t="shared" si="12"/>
        <v>0</v>
      </c>
      <c r="BI149" s="113">
        <f t="shared" si="13"/>
        <v>0</v>
      </c>
      <c r="BJ149" s="18" t="s">
        <v>88</v>
      </c>
      <c r="BK149" s="155">
        <f t="shared" si="14"/>
        <v>0</v>
      </c>
      <c r="BL149" s="18" t="s">
        <v>199</v>
      </c>
      <c r="BM149" s="18" t="s">
        <v>195</v>
      </c>
    </row>
    <row r="150" spans="2:65" s="1" customFormat="1" ht="31.5" customHeight="1">
      <c r="B150" s="135"/>
      <c r="C150" s="174" t="s">
        <v>199</v>
      </c>
      <c r="D150" s="174" t="s">
        <v>162</v>
      </c>
      <c r="E150" s="175" t="s">
        <v>728</v>
      </c>
      <c r="F150" s="262" t="s">
        <v>729</v>
      </c>
      <c r="G150" s="262"/>
      <c r="H150" s="262"/>
      <c r="I150" s="262"/>
      <c r="J150" s="176" t="s">
        <v>174</v>
      </c>
      <c r="K150" s="159">
        <v>4</v>
      </c>
      <c r="L150" s="249">
        <v>0</v>
      </c>
      <c r="M150" s="249"/>
      <c r="N150" s="263">
        <f t="shared" si="5"/>
        <v>0</v>
      </c>
      <c r="O150" s="263"/>
      <c r="P150" s="263"/>
      <c r="Q150" s="263"/>
      <c r="R150" s="138"/>
      <c r="T150" s="160" t="s">
        <v>5</v>
      </c>
      <c r="U150" s="44" t="s">
        <v>39</v>
      </c>
      <c r="V150" s="36"/>
      <c r="W150" s="177">
        <f t="shared" si="6"/>
        <v>0</v>
      </c>
      <c r="X150" s="177">
        <v>0</v>
      </c>
      <c r="Y150" s="177">
        <f t="shared" si="7"/>
        <v>0</v>
      </c>
      <c r="Z150" s="177">
        <v>0</v>
      </c>
      <c r="AA150" s="178">
        <f t="shared" si="8"/>
        <v>0</v>
      </c>
      <c r="AR150" s="18" t="s">
        <v>199</v>
      </c>
      <c r="AT150" s="18" t="s">
        <v>162</v>
      </c>
      <c r="AU150" s="18" t="s">
        <v>88</v>
      </c>
      <c r="AY150" s="18" t="s">
        <v>170</v>
      </c>
      <c r="BE150" s="113">
        <f t="shared" si="9"/>
        <v>0</v>
      </c>
      <c r="BF150" s="113">
        <f t="shared" si="10"/>
        <v>0</v>
      </c>
      <c r="BG150" s="113">
        <f t="shared" si="11"/>
        <v>0</v>
      </c>
      <c r="BH150" s="113">
        <f t="shared" si="12"/>
        <v>0</v>
      </c>
      <c r="BI150" s="113">
        <f t="shared" si="13"/>
        <v>0</v>
      </c>
      <c r="BJ150" s="18" t="s">
        <v>88</v>
      </c>
      <c r="BK150" s="155">
        <f t="shared" si="14"/>
        <v>0</v>
      </c>
      <c r="BL150" s="18" t="s">
        <v>199</v>
      </c>
      <c r="BM150" s="18" t="s">
        <v>199</v>
      </c>
    </row>
    <row r="151" spans="2:65" s="1" customFormat="1" ht="31.5" customHeight="1">
      <c r="B151" s="135"/>
      <c r="C151" s="174" t="s">
        <v>203</v>
      </c>
      <c r="D151" s="174" t="s">
        <v>162</v>
      </c>
      <c r="E151" s="175" t="s">
        <v>730</v>
      </c>
      <c r="F151" s="262" t="s">
        <v>731</v>
      </c>
      <c r="G151" s="262"/>
      <c r="H151" s="262"/>
      <c r="I151" s="262"/>
      <c r="J151" s="176" t="s">
        <v>174</v>
      </c>
      <c r="K151" s="159">
        <v>4</v>
      </c>
      <c r="L151" s="249">
        <v>0</v>
      </c>
      <c r="M151" s="249"/>
      <c r="N151" s="263">
        <f t="shared" si="5"/>
        <v>0</v>
      </c>
      <c r="O151" s="263"/>
      <c r="P151" s="263"/>
      <c r="Q151" s="263"/>
      <c r="R151" s="138"/>
      <c r="T151" s="160" t="s">
        <v>5</v>
      </c>
      <c r="U151" s="44" t="s">
        <v>39</v>
      </c>
      <c r="V151" s="36"/>
      <c r="W151" s="177">
        <f t="shared" si="6"/>
        <v>0</v>
      </c>
      <c r="X151" s="177">
        <v>0</v>
      </c>
      <c r="Y151" s="177">
        <f t="shared" si="7"/>
        <v>0</v>
      </c>
      <c r="Z151" s="177">
        <v>0</v>
      </c>
      <c r="AA151" s="178">
        <f t="shared" si="8"/>
        <v>0</v>
      </c>
      <c r="AR151" s="18" t="s">
        <v>199</v>
      </c>
      <c r="AT151" s="18" t="s">
        <v>162</v>
      </c>
      <c r="AU151" s="18" t="s">
        <v>88</v>
      </c>
      <c r="AY151" s="18" t="s">
        <v>170</v>
      </c>
      <c r="BE151" s="113">
        <f t="shared" si="9"/>
        <v>0</v>
      </c>
      <c r="BF151" s="113">
        <f t="shared" si="10"/>
        <v>0</v>
      </c>
      <c r="BG151" s="113">
        <f t="shared" si="11"/>
        <v>0</v>
      </c>
      <c r="BH151" s="113">
        <f t="shared" si="12"/>
        <v>0</v>
      </c>
      <c r="BI151" s="113">
        <f t="shared" si="13"/>
        <v>0</v>
      </c>
      <c r="BJ151" s="18" t="s">
        <v>88</v>
      </c>
      <c r="BK151" s="155">
        <f t="shared" si="14"/>
        <v>0</v>
      </c>
      <c r="BL151" s="18" t="s">
        <v>199</v>
      </c>
      <c r="BM151" s="18" t="s">
        <v>203</v>
      </c>
    </row>
    <row r="152" spans="2:65" s="1" customFormat="1" ht="31.5" customHeight="1">
      <c r="B152" s="135"/>
      <c r="C152" s="174" t="s">
        <v>208</v>
      </c>
      <c r="D152" s="174" t="s">
        <v>162</v>
      </c>
      <c r="E152" s="175" t="s">
        <v>732</v>
      </c>
      <c r="F152" s="262" t="s">
        <v>733</v>
      </c>
      <c r="G152" s="262"/>
      <c r="H152" s="262"/>
      <c r="I152" s="262"/>
      <c r="J152" s="176" t="s">
        <v>174</v>
      </c>
      <c r="K152" s="159">
        <v>4</v>
      </c>
      <c r="L152" s="249">
        <v>0</v>
      </c>
      <c r="M152" s="249"/>
      <c r="N152" s="263">
        <f t="shared" si="5"/>
        <v>0</v>
      </c>
      <c r="O152" s="263"/>
      <c r="P152" s="263"/>
      <c r="Q152" s="263"/>
      <c r="R152" s="138"/>
      <c r="T152" s="160" t="s">
        <v>5</v>
      </c>
      <c r="U152" s="44" t="s">
        <v>39</v>
      </c>
      <c r="V152" s="36"/>
      <c r="W152" s="177">
        <f t="shared" si="6"/>
        <v>0</v>
      </c>
      <c r="X152" s="177">
        <v>1.0000000000000001E-5</v>
      </c>
      <c r="Y152" s="177">
        <f t="shared" si="7"/>
        <v>4.0000000000000003E-5</v>
      </c>
      <c r="Z152" s="177">
        <v>0</v>
      </c>
      <c r="AA152" s="178">
        <f t="shared" si="8"/>
        <v>0</v>
      </c>
      <c r="AR152" s="18" t="s">
        <v>199</v>
      </c>
      <c r="AT152" s="18" t="s">
        <v>162</v>
      </c>
      <c r="AU152" s="18" t="s">
        <v>88</v>
      </c>
      <c r="AY152" s="18" t="s">
        <v>170</v>
      </c>
      <c r="BE152" s="113">
        <f t="shared" si="9"/>
        <v>0</v>
      </c>
      <c r="BF152" s="113">
        <f t="shared" si="10"/>
        <v>0</v>
      </c>
      <c r="BG152" s="113">
        <f t="shared" si="11"/>
        <v>0</v>
      </c>
      <c r="BH152" s="113">
        <f t="shared" si="12"/>
        <v>0</v>
      </c>
      <c r="BI152" s="113">
        <f t="shared" si="13"/>
        <v>0</v>
      </c>
      <c r="BJ152" s="18" t="s">
        <v>88</v>
      </c>
      <c r="BK152" s="155">
        <f t="shared" si="14"/>
        <v>0</v>
      </c>
      <c r="BL152" s="18" t="s">
        <v>199</v>
      </c>
      <c r="BM152" s="18" t="s">
        <v>208</v>
      </c>
    </row>
    <row r="153" spans="2:65" s="1" customFormat="1" ht="31.5" customHeight="1">
      <c r="B153" s="135"/>
      <c r="C153" s="179" t="s">
        <v>475</v>
      </c>
      <c r="D153" s="179" t="s">
        <v>280</v>
      </c>
      <c r="E153" s="180" t="s">
        <v>734</v>
      </c>
      <c r="F153" s="273" t="s">
        <v>735</v>
      </c>
      <c r="G153" s="273"/>
      <c r="H153" s="273"/>
      <c r="I153" s="273"/>
      <c r="J153" s="181" t="s">
        <v>174</v>
      </c>
      <c r="K153" s="182">
        <v>4</v>
      </c>
      <c r="L153" s="274">
        <v>0</v>
      </c>
      <c r="M153" s="274"/>
      <c r="N153" s="275">
        <f t="shared" si="5"/>
        <v>0</v>
      </c>
      <c r="O153" s="263"/>
      <c r="P153" s="263"/>
      <c r="Q153" s="263"/>
      <c r="R153" s="138"/>
      <c r="T153" s="160" t="s">
        <v>5</v>
      </c>
      <c r="U153" s="44" t="s">
        <v>39</v>
      </c>
      <c r="V153" s="36"/>
      <c r="W153" s="177">
        <f t="shared" si="6"/>
        <v>0</v>
      </c>
      <c r="X153" s="177">
        <v>2.0000000000000001E-4</v>
      </c>
      <c r="Y153" s="177">
        <f t="shared" si="7"/>
        <v>8.0000000000000004E-4</v>
      </c>
      <c r="Z153" s="177">
        <v>0</v>
      </c>
      <c r="AA153" s="178">
        <f t="shared" si="8"/>
        <v>0</v>
      </c>
      <c r="AR153" s="18" t="s">
        <v>562</v>
      </c>
      <c r="AT153" s="18" t="s">
        <v>280</v>
      </c>
      <c r="AU153" s="18" t="s">
        <v>88</v>
      </c>
      <c r="AY153" s="18" t="s">
        <v>170</v>
      </c>
      <c r="BE153" s="113">
        <f t="shared" si="9"/>
        <v>0</v>
      </c>
      <c r="BF153" s="113">
        <f t="shared" si="10"/>
        <v>0</v>
      </c>
      <c r="BG153" s="113">
        <f t="shared" si="11"/>
        <v>0</v>
      </c>
      <c r="BH153" s="113">
        <f t="shared" si="12"/>
        <v>0</v>
      </c>
      <c r="BI153" s="113">
        <f t="shared" si="13"/>
        <v>0</v>
      </c>
      <c r="BJ153" s="18" t="s">
        <v>88</v>
      </c>
      <c r="BK153" s="155">
        <f t="shared" si="14"/>
        <v>0</v>
      </c>
      <c r="BL153" s="18" t="s">
        <v>199</v>
      </c>
      <c r="BM153" s="18" t="s">
        <v>475</v>
      </c>
    </row>
    <row r="154" spans="2:65" s="1" customFormat="1" ht="22.5" customHeight="1">
      <c r="B154" s="135"/>
      <c r="C154" s="174" t="s">
        <v>10</v>
      </c>
      <c r="D154" s="174" t="s">
        <v>162</v>
      </c>
      <c r="E154" s="175" t="s">
        <v>736</v>
      </c>
      <c r="F154" s="262" t="s">
        <v>737</v>
      </c>
      <c r="G154" s="262"/>
      <c r="H154" s="262"/>
      <c r="I154" s="262"/>
      <c r="J154" s="176" t="s">
        <v>174</v>
      </c>
      <c r="K154" s="159">
        <v>1</v>
      </c>
      <c r="L154" s="249">
        <v>0</v>
      </c>
      <c r="M154" s="249"/>
      <c r="N154" s="263">
        <f t="shared" si="5"/>
        <v>0</v>
      </c>
      <c r="O154" s="263"/>
      <c r="P154" s="263"/>
      <c r="Q154" s="263"/>
      <c r="R154" s="138"/>
      <c r="T154" s="160" t="s">
        <v>5</v>
      </c>
      <c r="U154" s="44" t="s">
        <v>39</v>
      </c>
      <c r="V154" s="36"/>
      <c r="W154" s="177">
        <f t="shared" si="6"/>
        <v>0</v>
      </c>
      <c r="X154" s="177">
        <v>4.0200000000000001E-3</v>
      </c>
      <c r="Y154" s="177">
        <f t="shared" si="7"/>
        <v>4.0200000000000001E-3</v>
      </c>
      <c r="Z154" s="177">
        <v>0</v>
      </c>
      <c r="AA154" s="178">
        <f t="shared" si="8"/>
        <v>0</v>
      </c>
      <c r="AR154" s="18" t="s">
        <v>199</v>
      </c>
      <c r="AT154" s="18" t="s">
        <v>162</v>
      </c>
      <c r="AU154" s="18" t="s">
        <v>88</v>
      </c>
      <c r="AY154" s="18" t="s">
        <v>170</v>
      </c>
      <c r="BE154" s="113">
        <f t="shared" si="9"/>
        <v>0</v>
      </c>
      <c r="BF154" s="113">
        <f t="shared" si="10"/>
        <v>0</v>
      </c>
      <c r="BG154" s="113">
        <f t="shared" si="11"/>
        <v>0</v>
      </c>
      <c r="BH154" s="113">
        <f t="shared" si="12"/>
        <v>0</v>
      </c>
      <c r="BI154" s="113">
        <f t="shared" si="13"/>
        <v>0</v>
      </c>
      <c r="BJ154" s="18" t="s">
        <v>88</v>
      </c>
      <c r="BK154" s="155">
        <f t="shared" si="14"/>
        <v>0</v>
      </c>
      <c r="BL154" s="18" t="s">
        <v>199</v>
      </c>
      <c r="BM154" s="18" t="s">
        <v>10</v>
      </c>
    </row>
    <row r="155" spans="2:65" s="1" customFormat="1" ht="22.5" customHeight="1">
      <c r="B155" s="135"/>
      <c r="C155" s="174" t="s">
        <v>275</v>
      </c>
      <c r="D155" s="174" t="s">
        <v>162</v>
      </c>
      <c r="E155" s="175" t="s">
        <v>738</v>
      </c>
      <c r="F155" s="262" t="s">
        <v>739</v>
      </c>
      <c r="G155" s="262"/>
      <c r="H155" s="262"/>
      <c r="I155" s="262"/>
      <c r="J155" s="176" t="s">
        <v>174</v>
      </c>
      <c r="K155" s="159">
        <v>1</v>
      </c>
      <c r="L155" s="249">
        <v>0</v>
      </c>
      <c r="M155" s="249"/>
      <c r="N155" s="263">
        <f t="shared" si="5"/>
        <v>0</v>
      </c>
      <c r="O155" s="263"/>
      <c r="P155" s="263"/>
      <c r="Q155" s="263"/>
      <c r="R155" s="138"/>
      <c r="T155" s="160" t="s">
        <v>5</v>
      </c>
      <c r="U155" s="44" t="s">
        <v>39</v>
      </c>
      <c r="V155" s="36"/>
      <c r="W155" s="177">
        <f t="shared" si="6"/>
        <v>0</v>
      </c>
      <c r="X155" s="177">
        <v>4.7099999999999998E-3</v>
      </c>
      <c r="Y155" s="177">
        <f t="shared" si="7"/>
        <v>4.7099999999999998E-3</v>
      </c>
      <c r="Z155" s="177">
        <v>0</v>
      </c>
      <c r="AA155" s="178">
        <f t="shared" si="8"/>
        <v>0</v>
      </c>
      <c r="AR155" s="18" t="s">
        <v>199</v>
      </c>
      <c r="AT155" s="18" t="s">
        <v>162</v>
      </c>
      <c r="AU155" s="18" t="s">
        <v>88</v>
      </c>
      <c r="AY155" s="18" t="s">
        <v>170</v>
      </c>
      <c r="BE155" s="113">
        <f t="shared" si="9"/>
        <v>0</v>
      </c>
      <c r="BF155" s="113">
        <f t="shared" si="10"/>
        <v>0</v>
      </c>
      <c r="BG155" s="113">
        <f t="shared" si="11"/>
        <v>0</v>
      </c>
      <c r="BH155" s="113">
        <f t="shared" si="12"/>
        <v>0</v>
      </c>
      <c r="BI155" s="113">
        <f t="shared" si="13"/>
        <v>0</v>
      </c>
      <c r="BJ155" s="18" t="s">
        <v>88</v>
      </c>
      <c r="BK155" s="155">
        <f t="shared" si="14"/>
        <v>0</v>
      </c>
      <c r="BL155" s="18" t="s">
        <v>199</v>
      </c>
      <c r="BM155" s="18" t="s">
        <v>275</v>
      </c>
    </row>
    <row r="156" spans="2:65" s="1" customFormat="1" ht="22.5" customHeight="1">
      <c r="B156" s="135"/>
      <c r="C156" s="174" t="s">
        <v>279</v>
      </c>
      <c r="D156" s="174" t="s">
        <v>162</v>
      </c>
      <c r="E156" s="175" t="s">
        <v>740</v>
      </c>
      <c r="F156" s="262" t="s">
        <v>741</v>
      </c>
      <c r="G156" s="262"/>
      <c r="H156" s="262"/>
      <c r="I156" s="262"/>
      <c r="J156" s="176" t="s">
        <v>174</v>
      </c>
      <c r="K156" s="159">
        <v>1</v>
      </c>
      <c r="L156" s="249">
        <v>0</v>
      </c>
      <c r="M156" s="249"/>
      <c r="N156" s="263">
        <f t="shared" si="5"/>
        <v>0</v>
      </c>
      <c r="O156" s="263"/>
      <c r="P156" s="263"/>
      <c r="Q156" s="263"/>
      <c r="R156" s="138"/>
      <c r="T156" s="160" t="s">
        <v>5</v>
      </c>
      <c r="U156" s="44" t="s">
        <v>39</v>
      </c>
      <c r="V156" s="36"/>
      <c r="W156" s="177">
        <f t="shared" si="6"/>
        <v>0</v>
      </c>
      <c r="X156" s="177">
        <v>4.7099999999999998E-3</v>
      </c>
      <c r="Y156" s="177">
        <f t="shared" si="7"/>
        <v>4.7099999999999998E-3</v>
      </c>
      <c r="Z156" s="177">
        <v>0</v>
      </c>
      <c r="AA156" s="178">
        <f t="shared" si="8"/>
        <v>0</v>
      </c>
      <c r="AR156" s="18" t="s">
        <v>199</v>
      </c>
      <c r="AT156" s="18" t="s">
        <v>162</v>
      </c>
      <c r="AU156" s="18" t="s">
        <v>88</v>
      </c>
      <c r="AY156" s="18" t="s">
        <v>170</v>
      </c>
      <c r="BE156" s="113">
        <f t="shared" si="9"/>
        <v>0</v>
      </c>
      <c r="BF156" s="113">
        <f t="shared" si="10"/>
        <v>0</v>
      </c>
      <c r="BG156" s="113">
        <f t="shared" si="11"/>
        <v>0</v>
      </c>
      <c r="BH156" s="113">
        <f t="shared" si="12"/>
        <v>0</v>
      </c>
      <c r="BI156" s="113">
        <f t="shared" si="13"/>
        <v>0</v>
      </c>
      <c r="BJ156" s="18" t="s">
        <v>88</v>
      </c>
      <c r="BK156" s="155">
        <f t="shared" si="14"/>
        <v>0</v>
      </c>
      <c r="BL156" s="18" t="s">
        <v>199</v>
      </c>
      <c r="BM156" s="18" t="s">
        <v>279</v>
      </c>
    </row>
    <row r="157" spans="2:65" s="1" customFormat="1" ht="31.5" customHeight="1">
      <c r="B157" s="135"/>
      <c r="C157" s="174" t="s">
        <v>488</v>
      </c>
      <c r="D157" s="174" t="s">
        <v>162</v>
      </c>
      <c r="E157" s="175" t="s">
        <v>742</v>
      </c>
      <c r="F157" s="262" t="s">
        <v>743</v>
      </c>
      <c r="G157" s="262"/>
      <c r="H157" s="262"/>
      <c r="I157" s="262"/>
      <c r="J157" s="176" t="s">
        <v>180</v>
      </c>
      <c r="K157" s="159">
        <v>23.5</v>
      </c>
      <c r="L157" s="249">
        <v>0</v>
      </c>
      <c r="M157" s="249"/>
      <c r="N157" s="263">
        <f t="shared" si="5"/>
        <v>0</v>
      </c>
      <c r="O157" s="263"/>
      <c r="P157" s="263"/>
      <c r="Q157" s="263"/>
      <c r="R157" s="138"/>
      <c r="T157" s="160" t="s">
        <v>5</v>
      </c>
      <c r="U157" s="44" t="s">
        <v>39</v>
      </c>
      <c r="V157" s="36"/>
      <c r="W157" s="177">
        <f t="shared" si="6"/>
        <v>0</v>
      </c>
      <c r="X157" s="177">
        <v>0</v>
      </c>
      <c r="Y157" s="177">
        <f t="shared" si="7"/>
        <v>0</v>
      </c>
      <c r="Z157" s="177">
        <v>0</v>
      </c>
      <c r="AA157" s="178">
        <f t="shared" si="8"/>
        <v>0</v>
      </c>
      <c r="AR157" s="18" t="s">
        <v>199</v>
      </c>
      <c r="AT157" s="18" t="s">
        <v>162</v>
      </c>
      <c r="AU157" s="18" t="s">
        <v>88</v>
      </c>
      <c r="AY157" s="18" t="s">
        <v>170</v>
      </c>
      <c r="BE157" s="113">
        <f t="shared" si="9"/>
        <v>0</v>
      </c>
      <c r="BF157" s="113">
        <f t="shared" si="10"/>
        <v>0</v>
      </c>
      <c r="BG157" s="113">
        <f t="shared" si="11"/>
        <v>0</v>
      </c>
      <c r="BH157" s="113">
        <f t="shared" si="12"/>
        <v>0</v>
      </c>
      <c r="BI157" s="113">
        <f t="shared" si="13"/>
        <v>0</v>
      </c>
      <c r="BJ157" s="18" t="s">
        <v>88</v>
      </c>
      <c r="BK157" s="155">
        <f t="shared" si="14"/>
        <v>0</v>
      </c>
      <c r="BL157" s="18" t="s">
        <v>199</v>
      </c>
      <c r="BM157" s="18" t="s">
        <v>488</v>
      </c>
    </row>
    <row r="158" spans="2:65" s="1" customFormat="1" ht="31.5" customHeight="1">
      <c r="B158" s="135"/>
      <c r="C158" s="174" t="s">
        <v>492</v>
      </c>
      <c r="D158" s="174" t="s">
        <v>162</v>
      </c>
      <c r="E158" s="175" t="s">
        <v>744</v>
      </c>
      <c r="F158" s="262" t="s">
        <v>745</v>
      </c>
      <c r="G158" s="262"/>
      <c r="H158" s="262"/>
      <c r="I158" s="262"/>
      <c r="J158" s="176" t="s">
        <v>180</v>
      </c>
      <c r="K158" s="159">
        <v>2.5</v>
      </c>
      <c r="L158" s="249">
        <v>0</v>
      </c>
      <c r="M158" s="249"/>
      <c r="N158" s="263">
        <f t="shared" si="5"/>
        <v>0</v>
      </c>
      <c r="O158" s="263"/>
      <c r="P158" s="263"/>
      <c r="Q158" s="263"/>
      <c r="R158" s="138"/>
      <c r="T158" s="160" t="s">
        <v>5</v>
      </c>
      <c r="U158" s="44" t="s">
        <v>39</v>
      </c>
      <c r="V158" s="36"/>
      <c r="W158" s="177">
        <f t="shared" si="6"/>
        <v>0</v>
      </c>
      <c r="X158" s="177">
        <v>0</v>
      </c>
      <c r="Y158" s="177">
        <f t="shared" si="7"/>
        <v>0</v>
      </c>
      <c r="Z158" s="177">
        <v>0</v>
      </c>
      <c r="AA158" s="178">
        <f t="shared" si="8"/>
        <v>0</v>
      </c>
      <c r="AR158" s="18" t="s">
        <v>199</v>
      </c>
      <c r="AT158" s="18" t="s">
        <v>162</v>
      </c>
      <c r="AU158" s="18" t="s">
        <v>88</v>
      </c>
      <c r="AY158" s="18" t="s">
        <v>170</v>
      </c>
      <c r="BE158" s="113">
        <f t="shared" si="9"/>
        <v>0</v>
      </c>
      <c r="BF158" s="113">
        <f t="shared" si="10"/>
        <v>0</v>
      </c>
      <c r="BG158" s="113">
        <f t="shared" si="11"/>
        <v>0</v>
      </c>
      <c r="BH158" s="113">
        <f t="shared" si="12"/>
        <v>0</v>
      </c>
      <c r="BI158" s="113">
        <f t="shared" si="13"/>
        <v>0</v>
      </c>
      <c r="BJ158" s="18" t="s">
        <v>88</v>
      </c>
      <c r="BK158" s="155">
        <f t="shared" si="14"/>
        <v>0</v>
      </c>
      <c r="BL158" s="18" t="s">
        <v>199</v>
      </c>
      <c r="BM158" s="18" t="s">
        <v>492</v>
      </c>
    </row>
    <row r="159" spans="2:65" s="1" customFormat="1" ht="31.5" customHeight="1">
      <c r="B159" s="135"/>
      <c r="C159" s="174" t="s">
        <v>611</v>
      </c>
      <c r="D159" s="174" t="s">
        <v>162</v>
      </c>
      <c r="E159" s="175" t="s">
        <v>746</v>
      </c>
      <c r="F159" s="262" t="s">
        <v>747</v>
      </c>
      <c r="G159" s="262"/>
      <c r="H159" s="262"/>
      <c r="I159" s="262"/>
      <c r="J159" s="176" t="s">
        <v>206</v>
      </c>
      <c r="K159" s="159">
        <v>0.109</v>
      </c>
      <c r="L159" s="249">
        <v>0</v>
      </c>
      <c r="M159" s="249"/>
      <c r="N159" s="263">
        <f t="shared" si="5"/>
        <v>0</v>
      </c>
      <c r="O159" s="263"/>
      <c r="P159" s="263"/>
      <c r="Q159" s="263"/>
      <c r="R159" s="138"/>
      <c r="T159" s="160" t="s">
        <v>5</v>
      </c>
      <c r="U159" s="44" t="s">
        <v>39</v>
      </c>
      <c r="V159" s="36"/>
      <c r="W159" s="177">
        <f t="shared" si="6"/>
        <v>0</v>
      </c>
      <c r="X159" s="177">
        <v>0</v>
      </c>
      <c r="Y159" s="177">
        <f t="shared" si="7"/>
        <v>0</v>
      </c>
      <c r="Z159" s="177">
        <v>0</v>
      </c>
      <c r="AA159" s="178">
        <f t="shared" si="8"/>
        <v>0</v>
      </c>
      <c r="AR159" s="18" t="s">
        <v>199</v>
      </c>
      <c r="AT159" s="18" t="s">
        <v>162</v>
      </c>
      <c r="AU159" s="18" t="s">
        <v>88</v>
      </c>
      <c r="AY159" s="18" t="s">
        <v>170</v>
      </c>
      <c r="BE159" s="113">
        <f t="shared" si="9"/>
        <v>0</v>
      </c>
      <c r="BF159" s="113">
        <f t="shared" si="10"/>
        <v>0</v>
      </c>
      <c r="BG159" s="113">
        <f t="shared" si="11"/>
        <v>0</v>
      </c>
      <c r="BH159" s="113">
        <f t="shared" si="12"/>
        <v>0</v>
      </c>
      <c r="BI159" s="113">
        <f t="shared" si="13"/>
        <v>0</v>
      </c>
      <c r="BJ159" s="18" t="s">
        <v>88</v>
      </c>
      <c r="BK159" s="155">
        <f t="shared" si="14"/>
        <v>0</v>
      </c>
      <c r="BL159" s="18" t="s">
        <v>199</v>
      </c>
      <c r="BM159" s="18" t="s">
        <v>611</v>
      </c>
    </row>
    <row r="160" spans="2:65" s="10" customFormat="1" ht="29.85" customHeight="1">
      <c r="B160" s="164"/>
      <c r="C160" s="165"/>
      <c r="D160" s="173" t="s">
        <v>692</v>
      </c>
      <c r="E160" s="173"/>
      <c r="F160" s="173"/>
      <c r="G160" s="173"/>
      <c r="H160" s="173"/>
      <c r="I160" s="173"/>
      <c r="J160" s="173"/>
      <c r="K160" s="173"/>
      <c r="L160" s="173"/>
      <c r="M160" s="173"/>
      <c r="N160" s="267">
        <f>BK160</f>
        <v>0</v>
      </c>
      <c r="O160" s="268"/>
      <c r="P160" s="268"/>
      <c r="Q160" s="268"/>
      <c r="R160" s="166"/>
      <c r="T160" s="167"/>
      <c r="U160" s="165"/>
      <c r="V160" s="165"/>
      <c r="W160" s="168">
        <f>SUM(W161:W174)</f>
        <v>0</v>
      </c>
      <c r="X160" s="165"/>
      <c r="Y160" s="168">
        <f>SUM(Y161:Y174)</f>
        <v>3.0539999999999998E-2</v>
      </c>
      <c r="Z160" s="165"/>
      <c r="AA160" s="169">
        <f>SUM(AA161:AA174)</f>
        <v>0</v>
      </c>
      <c r="AR160" s="170" t="s">
        <v>88</v>
      </c>
      <c r="AT160" s="171" t="s">
        <v>71</v>
      </c>
      <c r="AU160" s="171" t="s">
        <v>77</v>
      </c>
      <c r="AY160" s="170" t="s">
        <v>170</v>
      </c>
      <c r="BK160" s="172">
        <f>SUM(BK161:BK174)</f>
        <v>0</v>
      </c>
    </row>
    <row r="161" spans="2:65" s="1" customFormat="1" ht="31.5" customHeight="1">
      <c r="B161" s="135"/>
      <c r="C161" s="174" t="s">
        <v>615</v>
      </c>
      <c r="D161" s="174" t="s">
        <v>162</v>
      </c>
      <c r="E161" s="175" t="s">
        <v>748</v>
      </c>
      <c r="F161" s="262" t="s">
        <v>749</v>
      </c>
      <c r="G161" s="262"/>
      <c r="H161" s="262"/>
      <c r="I161" s="262"/>
      <c r="J161" s="176" t="s">
        <v>180</v>
      </c>
      <c r="K161" s="159">
        <v>11</v>
      </c>
      <c r="L161" s="249">
        <v>0</v>
      </c>
      <c r="M161" s="249"/>
      <c r="N161" s="263">
        <f t="shared" ref="N161:N174" si="15">ROUND(L161*K161,3)</f>
        <v>0</v>
      </c>
      <c r="O161" s="263"/>
      <c r="P161" s="263"/>
      <c r="Q161" s="263"/>
      <c r="R161" s="138"/>
      <c r="T161" s="160" t="s">
        <v>5</v>
      </c>
      <c r="U161" s="44" t="s">
        <v>39</v>
      </c>
      <c r="V161" s="36"/>
      <c r="W161" s="177">
        <f t="shared" ref="W161:W174" si="16">V161*K161</f>
        <v>0</v>
      </c>
      <c r="X161" s="177">
        <v>8.8999999999999995E-4</v>
      </c>
      <c r="Y161" s="177">
        <f t="shared" ref="Y161:Y174" si="17">X161*K161</f>
        <v>9.7900000000000001E-3</v>
      </c>
      <c r="Z161" s="177">
        <v>0</v>
      </c>
      <c r="AA161" s="178">
        <f t="shared" ref="AA161:AA174" si="18">Z161*K161</f>
        <v>0</v>
      </c>
      <c r="AR161" s="18" t="s">
        <v>199</v>
      </c>
      <c r="AT161" s="18" t="s">
        <v>162</v>
      </c>
      <c r="AU161" s="18" t="s">
        <v>88</v>
      </c>
      <c r="AY161" s="18" t="s">
        <v>170</v>
      </c>
      <c r="BE161" s="113">
        <f t="shared" ref="BE161:BE174" si="19">IF(U161="základná",N161,0)</f>
        <v>0</v>
      </c>
      <c r="BF161" s="113">
        <f t="shared" ref="BF161:BF174" si="20">IF(U161="znížená",N161,0)</f>
        <v>0</v>
      </c>
      <c r="BG161" s="113">
        <f t="shared" ref="BG161:BG174" si="21">IF(U161="zákl. prenesená",N161,0)</f>
        <v>0</v>
      </c>
      <c r="BH161" s="113">
        <f t="shared" ref="BH161:BH174" si="22">IF(U161="zníž. prenesená",N161,0)</f>
        <v>0</v>
      </c>
      <c r="BI161" s="113">
        <f t="shared" ref="BI161:BI174" si="23">IF(U161="nulová",N161,0)</f>
        <v>0</v>
      </c>
      <c r="BJ161" s="18" t="s">
        <v>88</v>
      </c>
      <c r="BK161" s="155">
        <f t="shared" ref="BK161:BK174" si="24">ROUND(L161*K161,3)</f>
        <v>0</v>
      </c>
      <c r="BL161" s="18" t="s">
        <v>199</v>
      </c>
      <c r="BM161" s="18" t="s">
        <v>615</v>
      </c>
    </row>
    <row r="162" spans="2:65" s="1" customFormat="1" ht="31.5" customHeight="1">
      <c r="B162" s="135"/>
      <c r="C162" s="174" t="s">
        <v>539</v>
      </c>
      <c r="D162" s="174" t="s">
        <v>162</v>
      </c>
      <c r="E162" s="175" t="s">
        <v>750</v>
      </c>
      <c r="F162" s="262" t="s">
        <v>751</v>
      </c>
      <c r="G162" s="262"/>
      <c r="H162" s="262"/>
      <c r="I162" s="262"/>
      <c r="J162" s="176" t="s">
        <v>180</v>
      </c>
      <c r="K162" s="159">
        <v>5</v>
      </c>
      <c r="L162" s="249">
        <v>0</v>
      </c>
      <c r="M162" s="249"/>
      <c r="N162" s="263">
        <f t="shared" si="15"/>
        <v>0</v>
      </c>
      <c r="O162" s="263"/>
      <c r="P162" s="263"/>
      <c r="Q162" s="263"/>
      <c r="R162" s="138"/>
      <c r="T162" s="160" t="s">
        <v>5</v>
      </c>
      <c r="U162" s="44" t="s">
        <v>39</v>
      </c>
      <c r="V162" s="36"/>
      <c r="W162" s="177">
        <f t="shared" si="16"/>
        <v>0</v>
      </c>
      <c r="X162" s="177">
        <v>1.1900000000000001E-3</v>
      </c>
      <c r="Y162" s="177">
        <f t="shared" si="17"/>
        <v>5.9500000000000004E-3</v>
      </c>
      <c r="Z162" s="177">
        <v>0</v>
      </c>
      <c r="AA162" s="178">
        <f t="shared" si="18"/>
        <v>0</v>
      </c>
      <c r="AR162" s="18" t="s">
        <v>199</v>
      </c>
      <c r="AT162" s="18" t="s">
        <v>162</v>
      </c>
      <c r="AU162" s="18" t="s">
        <v>88</v>
      </c>
      <c r="AY162" s="18" t="s">
        <v>170</v>
      </c>
      <c r="BE162" s="113">
        <f t="shared" si="19"/>
        <v>0</v>
      </c>
      <c r="BF162" s="113">
        <f t="shared" si="20"/>
        <v>0</v>
      </c>
      <c r="BG162" s="113">
        <f t="shared" si="21"/>
        <v>0</v>
      </c>
      <c r="BH162" s="113">
        <f t="shared" si="22"/>
        <v>0</v>
      </c>
      <c r="BI162" s="113">
        <f t="shared" si="23"/>
        <v>0</v>
      </c>
      <c r="BJ162" s="18" t="s">
        <v>88</v>
      </c>
      <c r="BK162" s="155">
        <f t="shared" si="24"/>
        <v>0</v>
      </c>
      <c r="BL162" s="18" t="s">
        <v>199</v>
      </c>
      <c r="BM162" s="18" t="s">
        <v>539</v>
      </c>
    </row>
    <row r="163" spans="2:65" s="1" customFormat="1" ht="22.5" customHeight="1">
      <c r="B163" s="135"/>
      <c r="C163" s="174" t="s">
        <v>523</v>
      </c>
      <c r="D163" s="174" t="s">
        <v>162</v>
      </c>
      <c r="E163" s="175" t="s">
        <v>752</v>
      </c>
      <c r="F163" s="262" t="s">
        <v>753</v>
      </c>
      <c r="G163" s="262"/>
      <c r="H163" s="262"/>
      <c r="I163" s="262"/>
      <c r="J163" s="176" t="s">
        <v>174</v>
      </c>
      <c r="K163" s="159">
        <v>12</v>
      </c>
      <c r="L163" s="249">
        <v>0</v>
      </c>
      <c r="M163" s="249"/>
      <c r="N163" s="263">
        <f t="shared" si="15"/>
        <v>0</v>
      </c>
      <c r="O163" s="263"/>
      <c r="P163" s="263"/>
      <c r="Q163" s="263"/>
      <c r="R163" s="138"/>
      <c r="T163" s="160" t="s">
        <v>5</v>
      </c>
      <c r="U163" s="44" t="s">
        <v>39</v>
      </c>
      <c r="V163" s="36"/>
      <c r="W163" s="177">
        <f t="shared" si="16"/>
        <v>0</v>
      </c>
      <c r="X163" s="177">
        <v>0</v>
      </c>
      <c r="Y163" s="177">
        <f t="shared" si="17"/>
        <v>0</v>
      </c>
      <c r="Z163" s="177">
        <v>0</v>
      </c>
      <c r="AA163" s="178">
        <f t="shared" si="18"/>
        <v>0</v>
      </c>
      <c r="AR163" s="18" t="s">
        <v>199</v>
      </c>
      <c r="AT163" s="18" t="s">
        <v>162</v>
      </c>
      <c r="AU163" s="18" t="s">
        <v>88</v>
      </c>
      <c r="AY163" s="18" t="s">
        <v>170</v>
      </c>
      <c r="BE163" s="113">
        <f t="shared" si="19"/>
        <v>0</v>
      </c>
      <c r="BF163" s="113">
        <f t="shared" si="20"/>
        <v>0</v>
      </c>
      <c r="BG163" s="113">
        <f t="shared" si="21"/>
        <v>0</v>
      </c>
      <c r="BH163" s="113">
        <f t="shared" si="22"/>
        <v>0</v>
      </c>
      <c r="BI163" s="113">
        <f t="shared" si="23"/>
        <v>0</v>
      </c>
      <c r="BJ163" s="18" t="s">
        <v>88</v>
      </c>
      <c r="BK163" s="155">
        <f t="shared" si="24"/>
        <v>0</v>
      </c>
      <c r="BL163" s="18" t="s">
        <v>199</v>
      </c>
      <c r="BM163" s="18" t="s">
        <v>523</v>
      </c>
    </row>
    <row r="164" spans="2:65" s="1" customFormat="1" ht="31.5" customHeight="1">
      <c r="B164" s="135"/>
      <c r="C164" s="174" t="s">
        <v>519</v>
      </c>
      <c r="D164" s="174" t="s">
        <v>162</v>
      </c>
      <c r="E164" s="175" t="s">
        <v>754</v>
      </c>
      <c r="F164" s="262" t="s">
        <v>755</v>
      </c>
      <c r="G164" s="262"/>
      <c r="H164" s="262"/>
      <c r="I164" s="262"/>
      <c r="J164" s="176" t="s">
        <v>174</v>
      </c>
      <c r="K164" s="159">
        <v>12</v>
      </c>
      <c r="L164" s="249">
        <v>0</v>
      </c>
      <c r="M164" s="249"/>
      <c r="N164" s="263">
        <f t="shared" si="15"/>
        <v>0</v>
      </c>
      <c r="O164" s="263"/>
      <c r="P164" s="263"/>
      <c r="Q164" s="263"/>
      <c r="R164" s="138"/>
      <c r="T164" s="160" t="s">
        <v>5</v>
      </c>
      <c r="U164" s="44" t="s">
        <v>39</v>
      </c>
      <c r="V164" s="36"/>
      <c r="W164" s="177">
        <f t="shared" si="16"/>
        <v>0</v>
      </c>
      <c r="X164" s="177">
        <v>2.3000000000000001E-4</v>
      </c>
      <c r="Y164" s="177">
        <f t="shared" si="17"/>
        <v>2.7600000000000003E-3</v>
      </c>
      <c r="Z164" s="177">
        <v>0</v>
      </c>
      <c r="AA164" s="178">
        <f t="shared" si="18"/>
        <v>0</v>
      </c>
      <c r="AR164" s="18" t="s">
        <v>199</v>
      </c>
      <c r="AT164" s="18" t="s">
        <v>162</v>
      </c>
      <c r="AU164" s="18" t="s">
        <v>88</v>
      </c>
      <c r="AY164" s="18" t="s">
        <v>170</v>
      </c>
      <c r="BE164" s="113">
        <f t="shared" si="19"/>
        <v>0</v>
      </c>
      <c r="BF164" s="113">
        <f t="shared" si="20"/>
        <v>0</v>
      </c>
      <c r="BG164" s="113">
        <f t="shared" si="21"/>
        <v>0</v>
      </c>
      <c r="BH164" s="113">
        <f t="shared" si="22"/>
        <v>0</v>
      </c>
      <c r="BI164" s="113">
        <f t="shared" si="23"/>
        <v>0</v>
      </c>
      <c r="BJ164" s="18" t="s">
        <v>88</v>
      </c>
      <c r="BK164" s="155">
        <f t="shared" si="24"/>
        <v>0</v>
      </c>
      <c r="BL164" s="18" t="s">
        <v>199</v>
      </c>
      <c r="BM164" s="18" t="s">
        <v>519</v>
      </c>
    </row>
    <row r="165" spans="2:65" s="1" customFormat="1" ht="22.5" customHeight="1">
      <c r="B165" s="135"/>
      <c r="C165" s="179" t="s">
        <v>533</v>
      </c>
      <c r="D165" s="179" t="s">
        <v>280</v>
      </c>
      <c r="E165" s="180" t="s">
        <v>756</v>
      </c>
      <c r="F165" s="273" t="s">
        <v>757</v>
      </c>
      <c r="G165" s="273"/>
      <c r="H165" s="273"/>
      <c r="I165" s="273"/>
      <c r="J165" s="181" t="s">
        <v>174</v>
      </c>
      <c r="K165" s="182">
        <v>12</v>
      </c>
      <c r="L165" s="274">
        <v>0</v>
      </c>
      <c r="M165" s="274"/>
      <c r="N165" s="275">
        <f t="shared" si="15"/>
        <v>0</v>
      </c>
      <c r="O165" s="263"/>
      <c r="P165" s="263"/>
      <c r="Q165" s="263"/>
      <c r="R165" s="138"/>
      <c r="T165" s="160" t="s">
        <v>5</v>
      </c>
      <c r="U165" s="44" t="s">
        <v>39</v>
      </c>
      <c r="V165" s="36"/>
      <c r="W165" s="177">
        <f t="shared" si="16"/>
        <v>0</v>
      </c>
      <c r="X165" s="177">
        <v>3.5E-4</v>
      </c>
      <c r="Y165" s="177">
        <f t="shared" si="17"/>
        <v>4.1999999999999997E-3</v>
      </c>
      <c r="Z165" s="177">
        <v>0</v>
      </c>
      <c r="AA165" s="178">
        <f t="shared" si="18"/>
        <v>0</v>
      </c>
      <c r="AR165" s="18" t="s">
        <v>562</v>
      </c>
      <c r="AT165" s="18" t="s">
        <v>280</v>
      </c>
      <c r="AU165" s="18" t="s">
        <v>88</v>
      </c>
      <c r="AY165" s="18" t="s">
        <v>170</v>
      </c>
      <c r="BE165" s="113">
        <f t="shared" si="19"/>
        <v>0</v>
      </c>
      <c r="BF165" s="113">
        <f t="shared" si="20"/>
        <v>0</v>
      </c>
      <c r="BG165" s="113">
        <f t="shared" si="21"/>
        <v>0</v>
      </c>
      <c r="BH165" s="113">
        <f t="shared" si="22"/>
        <v>0</v>
      </c>
      <c r="BI165" s="113">
        <f t="shared" si="23"/>
        <v>0</v>
      </c>
      <c r="BJ165" s="18" t="s">
        <v>88</v>
      </c>
      <c r="BK165" s="155">
        <f t="shared" si="24"/>
        <v>0</v>
      </c>
      <c r="BL165" s="18" t="s">
        <v>199</v>
      </c>
      <c r="BM165" s="18" t="s">
        <v>533</v>
      </c>
    </row>
    <row r="166" spans="2:65" s="1" customFormat="1" ht="44.25" customHeight="1">
      <c r="B166" s="135"/>
      <c r="C166" s="174" t="s">
        <v>537</v>
      </c>
      <c r="D166" s="174" t="s">
        <v>162</v>
      </c>
      <c r="E166" s="175" t="s">
        <v>758</v>
      </c>
      <c r="F166" s="262" t="s">
        <v>759</v>
      </c>
      <c r="G166" s="262"/>
      <c r="H166" s="262"/>
      <c r="I166" s="262"/>
      <c r="J166" s="176" t="s">
        <v>174</v>
      </c>
      <c r="K166" s="159">
        <v>8</v>
      </c>
      <c r="L166" s="249">
        <v>0</v>
      </c>
      <c r="M166" s="249"/>
      <c r="N166" s="263">
        <f t="shared" si="15"/>
        <v>0</v>
      </c>
      <c r="O166" s="263"/>
      <c r="P166" s="263"/>
      <c r="Q166" s="263"/>
      <c r="R166" s="138"/>
      <c r="T166" s="160" t="s">
        <v>5</v>
      </c>
      <c r="U166" s="44" t="s">
        <v>39</v>
      </c>
      <c r="V166" s="36"/>
      <c r="W166" s="177">
        <f t="shared" si="16"/>
        <v>0</v>
      </c>
      <c r="X166" s="177">
        <v>2.5999999999999998E-4</v>
      </c>
      <c r="Y166" s="177">
        <f t="shared" si="17"/>
        <v>2.0799999999999998E-3</v>
      </c>
      <c r="Z166" s="177">
        <v>0</v>
      </c>
      <c r="AA166" s="178">
        <f t="shared" si="18"/>
        <v>0</v>
      </c>
      <c r="AR166" s="18" t="s">
        <v>199</v>
      </c>
      <c r="AT166" s="18" t="s">
        <v>162</v>
      </c>
      <c r="AU166" s="18" t="s">
        <v>88</v>
      </c>
      <c r="AY166" s="18" t="s">
        <v>170</v>
      </c>
      <c r="BE166" s="113">
        <f t="shared" si="19"/>
        <v>0</v>
      </c>
      <c r="BF166" s="113">
        <f t="shared" si="20"/>
        <v>0</v>
      </c>
      <c r="BG166" s="113">
        <f t="shared" si="21"/>
        <v>0</v>
      </c>
      <c r="BH166" s="113">
        <f t="shared" si="22"/>
        <v>0</v>
      </c>
      <c r="BI166" s="113">
        <f t="shared" si="23"/>
        <v>0</v>
      </c>
      <c r="BJ166" s="18" t="s">
        <v>88</v>
      </c>
      <c r="BK166" s="155">
        <f t="shared" si="24"/>
        <v>0</v>
      </c>
      <c r="BL166" s="18" t="s">
        <v>199</v>
      </c>
      <c r="BM166" s="18" t="s">
        <v>537</v>
      </c>
    </row>
    <row r="167" spans="2:65" s="1" customFormat="1" ht="22.5" customHeight="1">
      <c r="B167" s="135"/>
      <c r="C167" s="179" t="s">
        <v>562</v>
      </c>
      <c r="D167" s="179" t="s">
        <v>280</v>
      </c>
      <c r="E167" s="180" t="s">
        <v>760</v>
      </c>
      <c r="F167" s="273" t="s">
        <v>761</v>
      </c>
      <c r="G167" s="273"/>
      <c r="H167" s="273"/>
      <c r="I167" s="273"/>
      <c r="J167" s="181" t="s">
        <v>174</v>
      </c>
      <c r="K167" s="182">
        <v>4</v>
      </c>
      <c r="L167" s="274">
        <v>0</v>
      </c>
      <c r="M167" s="274"/>
      <c r="N167" s="275">
        <f t="shared" si="15"/>
        <v>0</v>
      </c>
      <c r="O167" s="263"/>
      <c r="P167" s="263"/>
      <c r="Q167" s="263"/>
      <c r="R167" s="138"/>
      <c r="T167" s="160" t="s">
        <v>5</v>
      </c>
      <c r="U167" s="44" t="s">
        <v>39</v>
      </c>
      <c r="V167" s="36"/>
      <c r="W167" s="177">
        <f t="shared" si="16"/>
        <v>0</v>
      </c>
      <c r="X167" s="177">
        <v>2.0000000000000001E-4</v>
      </c>
      <c r="Y167" s="177">
        <f t="shared" si="17"/>
        <v>8.0000000000000004E-4</v>
      </c>
      <c r="Z167" s="177">
        <v>0</v>
      </c>
      <c r="AA167" s="178">
        <f t="shared" si="18"/>
        <v>0</v>
      </c>
      <c r="AR167" s="18" t="s">
        <v>562</v>
      </c>
      <c r="AT167" s="18" t="s">
        <v>280</v>
      </c>
      <c r="AU167" s="18" t="s">
        <v>88</v>
      </c>
      <c r="AY167" s="18" t="s">
        <v>170</v>
      </c>
      <c r="BE167" s="113">
        <f t="shared" si="19"/>
        <v>0</v>
      </c>
      <c r="BF167" s="113">
        <f t="shared" si="20"/>
        <v>0</v>
      </c>
      <c r="BG167" s="113">
        <f t="shared" si="21"/>
        <v>0</v>
      </c>
      <c r="BH167" s="113">
        <f t="shared" si="22"/>
        <v>0</v>
      </c>
      <c r="BI167" s="113">
        <f t="shared" si="23"/>
        <v>0</v>
      </c>
      <c r="BJ167" s="18" t="s">
        <v>88</v>
      </c>
      <c r="BK167" s="155">
        <f t="shared" si="24"/>
        <v>0</v>
      </c>
      <c r="BL167" s="18" t="s">
        <v>199</v>
      </c>
      <c r="BM167" s="18" t="s">
        <v>562</v>
      </c>
    </row>
    <row r="168" spans="2:65" s="1" customFormat="1" ht="22.5" customHeight="1">
      <c r="B168" s="135"/>
      <c r="C168" s="179" t="s">
        <v>592</v>
      </c>
      <c r="D168" s="179" t="s">
        <v>280</v>
      </c>
      <c r="E168" s="180" t="s">
        <v>762</v>
      </c>
      <c r="F168" s="273" t="s">
        <v>763</v>
      </c>
      <c r="G168" s="273"/>
      <c r="H168" s="273"/>
      <c r="I168" s="273"/>
      <c r="J168" s="181" t="s">
        <v>174</v>
      </c>
      <c r="K168" s="182">
        <v>4</v>
      </c>
      <c r="L168" s="274">
        <v>0</v>
      </c>
      <c r="M168" s="274"/>
      <c r="N168" s="275">
        <f t="shared" si="15"/>
        <v>0</v>
      </c>
      <c r="O168" s="263"/>
      <c r="P168" s="263"/>
      <c r="Q168" s="263"/>
      <c r="R168" s="138"/>
      <c r="T168" s="160" t="s">
        <v>5</v>
      </c>
      <c r="U168" s="44" t="s">
        <v>39</v>
      </c>
      <c r="V168" s="36"/>
      <c r="W168" s="177">
        <f t="shared" si="16"/>
        <v>0</v>
      </c>
      <c r="X168" s="177">
        <v>1E-4</v>
      </c>
      <c r="Y168" s="177">
        <f t="shared" si="17"/>
        <v>4.0000000000000002E-4</v>
      </c>
      <c r="Z168" s="177">
        <v>0</v>
      </c>
      <c r="AA168" s="178">
        <f t="shared" si="18"/>
        <v>0</v>
      </c>
      <c r="AR168" s="18" t="s">
        <v>562</v>
      </c>
      <c r="AT168" s="18" t="s">
        <v>280</v>
      </c>
      <c r="AU168" s="18" t="s">
        <v>88</v>
      </c>
      <c r="AY168" s="18" t="s">
        <v>170</v>
      </c>
      <c r="BE168" s="113">
        <f t="shared" si="19"/>
        <v>0</v>
      </c>
      <c r="BF168" s="113">
        <f t="shared" si="20"/>
        <v>0</v>
      </c>
      <c r="BG168" s="113">
        <f t="shared" si="21"/>
        <v>0</v>
      </c>
      <c r="BH168" s="113">
        <f t="shared" si="22"/>
        <v>0</v>
      </c>
      <c r="BI168" s="113">
        <f t="shared" si="23"/>
        <v>0</v>
      </c>
      <c r="BJ168" s="18" t="s">
        <v>88</v>
      </c>
      <c r="BK168" s="155">
        <f t="shared" si="24"/>
        <v>0</v>
      </c>
      <c r="BL168" s="18" t="s">
        <v>199</v>
      </c>
      <c r="BM168" s="18" t="s">
        <v>592</v>
      </c>
    </row>
    <row r="169" spans="2:65" s="1" customFormat="1" ht="44.25" customHeight="1">
      <c r="B169" s="135"/>
      <c r="C169" s="174" t="s">
        <v>284</v>
      </c>
      <c r="D169" s="174" t="s">
        <v>162</v>
      </c>
      <c r="E169" s="175" t="s">
        <v>764</v>
      </c>
      <c r="F169" s="262" t="s">
        <v>765</v>
      </c>
      <c r="G169" s="262"/>
      <c r="H169" s="262"/>
      <c r="I169" s="262"/>
      <c r="J169" s="176" t="s">
        <v>174</v>
      </c>
      <c r="K169" s="159">
        <v>1</v>
      </c>
      <c r="L169" s="249">
        <v>0</v>
      </c>
      <c r="M169" s="249"/>
      <c r="N169" s="263">
        <f t="shared" si="15"/>
        <v>0</v>
      </c>
      <c r="O169" s="263"/>
      <c r="P169" s="263"/>
      <c r="Q169" s="263"/>
      <c r="R169" s="138"/>
      <c r="T169" s="160" t="s">
        <v>5</v>
      </c>
      <c r="U169" s="44" t="s">
        <v>39</v>
      </c>
      <c r="V169" s="36"/>
      <c r="W169" s="177">
        <f t="shared" si="16"/>
        <v>0</v>
      </c>
      <c r="X169" s="177">
        <v>2.0000000000000002E-5</v>
      </c>
      <c r="Y169" s="177">
        <f t="shared" si="17"/>
        <v>2.0000000000000002E-5</v>
      </c>
      <c r="Z169" s="177">
        <v>0</v>
      </c>
      <c r="AA169" s="178">
        <f t="shared" si="18"/>
        <v>0</v>
      </c>
      <c r="AR169" s="18" t="s">
        <v>199</v>
      </c>
      <c r="AT169" s="18" t="s">
        <v>162</v>
      </c>
      <c r="AU169" s="18" t="s">
        <v>88</v>
      </c>
      <c r="AY169" s="18" t="s">
        <v>170</v>
      </c>
      <c r="BE169" s="113">
        <f t="shared" si="19"/>
        <v>0</v>
      </c>
      <c r="BF169" s="113">
        <f t="shared" si="20"/>
        <v>0</v>
      </c>
      <c r="BG169" s="113">
        <f t="shared" si="21"/>
        <v>0</v>
      </c>
      <c r="BH169" s="113">
        <f t="shared" si="22"/>
        <v>0</v>
      </c>
      <c r="BI169" s="113">
        <f t="shared" si="23"/>
        <v>0</v>
      </c>
      <c r="BJ169" s="18" t="s">
        <v>88</v>
      </c>
      <c r="BK169" s="155">
        <f t="shared" si="24"/>
        <v>0</v>
      </c>
      <c r="BL169" s="18" t="s">
        <v>199</v>
      </c>
      <c r="BM169" s="18" t="s">
        <v>284</v>
      </c>
    </row>
    <row r="170" spans="2:65" s="1" customFormat="1" ht="22.5" customHeight="1">
      <c r="B170" s="135"/>
      <c r="C170" s="179" t="s">
        <v>581</v>
      </c>
      <c r="D170" s="179" t="s">
        <v>280</v>
      </c>
      <c r="E170" s="180" t="s">
        <v>766</v>
      </c>
      <c r="F170" s="273" t="s">
        <v>767</v>
      </c>
      <c r="G170" s="273"/>
      <c r="H170" s="273"/>
      <c r="I170" s="273"/>
      <c r="J170" s="181" t="s">
        <v>174</v>
      </c>
      <c r="K170" s="182">
        <v>1</v>
      </c>
      <c r="L170" s="274">
        <v>0</v>
      </c>
      <c r="M170" s="274"/>
      <c r="N170" s="275">
        <f t="shared" si="15"/>
        <v>0</v>
      </c>
      <c r="O170" s="263"/>
      <c r="P170" s="263"/>
      <c r="Q170" s="263"/>
      <c r="R170" s="138"/>
      <c r="T170" s="160" t="s">
        <v>5</v>
      </c>
      <c r="U170" s="44" t="s">
        <v>39</v>
      </c>
      <c r="V170" s="36"/>
      <c r="W170" s="177">
        <f t="shared" si="16"/>
        <v>0</v>
      </c>
      <c r="X170" s="177">
        <v>1E-4</v>
      </c>
      <c r="Y170" s="177">
        <f t="shared" si="17"/>
        <v>1E-4</v>
      </c>
      <c r="Z170" s="177">
        <v>0</v>
      </c>
      <c r="AA170" s="178">
        <f t="shared" si="18"/>
        <v>0</v>
      </c>
      <c r="AR170" s="18" t="s">
        <v>562</v>
      </c>
      <c r="AT170" s="18" t="s">
        <v>280</v>
      </c>
      <c r="AU170" s="18" t="s">
        <v>88</v>
      </c>
      <c r="AY170" s="18" t="s">
        <v>170</v>
      </c>
      <c r="BE170" s="113">
        <f t="shared" si="19"/>
        <v>0</v>
      </c>
      <c r="BF170" s="113">
        <f t="shared" si="20"/>
        <v>0</v>
      </c>
      <c r="BG170" s="113">
        <f t="shared" si="21"/>
        <v>0</v>
      </c>
      <c r="BH170" s="113">
        <f t="shared" si="22"/>
        <v>0</v>
      </c>
      <c r="BI170" s="113">
        <f t="shared" si="23"/>
        <v>0</v>
      </c>
      <c r="BJ170" s="18" t="s">
        <v>88</v>
      </c>
      <c r="BK170" s="155">
        <f t="shared" si="24"/>
        <v>0</v>
      </c>
      <c r="BL170" s="18" t="s">
        <v>199</v>
      </c>
      <c r="BM170" s="18" t="s">
        <v>581</v>
      </c>
    </row>
    <row r="171" spans="2:65" s="1" customFormat="1" ht="31.5" customHeight="1">
      <c r="B171" s="135"/>
      <c r="C171" s="174" t="s">
        <v>585</v>
      </c>
      <c r="D171" s="174" t="s">
        <v>162</v>
      </c>
      <c r="E171" s="175" t="s">
        <v>768</v>
      </c>
      <c r="F171" s="262" t="s">
        <v>769</v>
      </c>
      <c r="G171" s="262"/>
      <c r="H171" s="262"/>
      <c r="I171" s="262"/>
      <c r="J171" s="176" t="s">
        <v>180</v>
      </c>
      <c r="K171" s="159">
        <v>16</v>
      </c>
      <c r="L171" s="249">
        <v>0</v>
      </c>
      <c r="M171" s="249"/>
      <c r="N171" s="263">
        <f t="shared" si="15"/>
        <v>0</v>
      </c>
      <c r="O171" s="263"/>
      <c r="P171" s="263"/>
      <c r="Q171" s="263"/>
      <c r="R171" s="138"/>
      <c r="T171" s="160" t="s">
        <v>5</v>
      </c>
      <c r="U171" s="44" t="s">
        <v>39</v>
      </c>
      <c r="V171" s="36"/>
      <c r="W171" s="177">
        <f t="shared" si="16"/>
        <v>0</v>
      </c>
      <c r="X171" s="177">
        <v>1.8000000000000001E-4</v>
      </c>
      <c r="Y171" s="177">
        <f t="shared" si="17"/>
        <v>2.8800000000000002E-3</v>
      </c>
      <c r="Z171" s="177">
        <v>0</v>
      </c>
      <c r="AA171" s="178">
        <f t="shared" si="18"/>
        <v>0</v>
      </c>
      <c r="AR171" s="18" t="s">
        <v>199</v>
      </c>
      <c r="AT171" s="18" t="s">
        <v>162</v>
      </c>
      <c r="AU171" s="18" t="s">
        <v>88</v>
      </c>
      <c r="AY171" s="18" t="s">
        <v>170</v>
      </c>
      <c r="BE171" s="113">
        <f t="shared" si="19"/>
        <v>0</v>
      </c>
      <c r="BF171" s="113">
        <f t="shared" si="20"/>
        <v>0</v>
      </c>
      <c r="BG171" s="113">
        <f t="shared" si="21"/>
        <v>0</v>
      </c>
      <c r="BH171" s="113">
        <f t="shared" si="22"/>
        <v>0</v>
      </c>
      <c r="BI171" s="113">
        <f t="shared" si="23"/>
        <v>0</v>
      </c>
      <c r="BJ171" s="18" t="s">
        <v>88</v>
      </c>
      <c r="BK171" s="155">
        <f t="shared" si="24"/>
        <v>0</v>
      </c>
      <c r="BL171" s="18" t="s">
        <v>199</v>
      </c>
      <c r="BM171" s="18" t="s">
        <v>585</v>
      </c>
    </row>
    <row r="172" spans="2:65" s="1" customFormat="1" ht="31.5" customHeight="1">
      <c r="B172" s="135"/>
      <c r="C172" s="174" t="s">
        <v>596</v>
      </c>
      <c r="D172" s="174" t="s">
        <v>162</v>
      </c>
      <c r="E172" s="175" t="s">
        <v>770</v>
      </c>
      <c r="F172" s="262" t="s">
        <v>771</v>
      </c>
      <c r="G172" s="262"/>
      <c r="H172" s="262"/>
      <c r="I172" s="262"/>
      <c r="J172" s="176" t="s">
        <v>180</v>
      </c>
      <c r="K172" s="159">
        <v>16</v>
      </c>
      <c r="L172" s="249">
        <v>0</v>
      </c>
      <c r="M172" s="249"/>
      <c r="N172" s="263">
        <f t="shared" si="15"/>
        <v>0</v>
      </c>
      <c r="O172" s="263"/>
      <c r="P172" s="263"/>
      <c r="Q172" s="263"/>
      <c r="R172" s="138"/>
      <c r="T172" s="160" t="s">
        <v>5</v>
      </c>
      <c r="U172" s="44" t="s">
        <v>39</v>
      </c>
      <c r="V172" s="36"/>
      <c r="W172" s="177">
        <f t="shared" si="16"/>
        <v>0</v>
      </c>
      <c r="X172" s="177">
        <v>1.0000000000000001E-5</v>
      </c>
      <c r="Y172" s="177">
        <f t="shared" si="17"/>
        <v>1.6000000000000001E-4</v>
      </c>
      <c r="Z172" s="177">
        <v>0</v>
      </c>
      <c r="AA172" s="178">
        <f t="shared" si="18"/>
        <v>0</v>
      </c>
      <c r="AR172" s="18" t="s">
        <v>199</v>
      </c>
      <c r="AT172" s="18" t="s">
        <v>162</v>
      </c>
      <c r="AU172" s="18" t="s">
        <v>88</v>
      </c>
      <c r="AY172" s="18" t="s">
        <v>170</v>
      </c>
      <c r="BE172" s="113">
        <f t="shared" si="19"/>
        <v>0</v>
      </c>
      <c r="BF172" s="113">
        <f t="shared" si="20"/>
        <v>0</v>
      </c>
      <c r="BG172" s="113">
        <f t="shared" si="21"/>
        <v>0</v>
      </c>
      <c r="BH172" s="113">
        <f t="shared" si="22"/>
        <v>0</v>
      </c>
      <c r="BI172" s="113">
        <f t="shared" si="23"/>
        <v>0</v>
      </c>
      <c r="BJ172" s="18" t="s">
        <v>88</v>
      </c>
      <c r="BK172" s="155">
        <f t="shared" si="24"/>
        <v>0</v>
      </c>
      <c r="BL172" s="18" t="s">
        <v>199</v>
      </c>
      <c r="BM172" s="18" t="s">
        <v>596</v>
      </c>
    </row>
    <row r="173" spans="2:65" s="1" customFormat="1" ht="22.5" customHeight="1">
      <c r="B173" s="135"/>
      <c r="C173" s="174" t="s">
        <v>600</v>
      </c>
      <c r="D173" s="174" t="s">
        <v>162</v>
      </c>
      <c r="E173" s="175" t="s">
        <v>772</v>
      </c>
      <c r="F173" s="262" t="s">
        <v>773</v>
      </c>
      <c r="G173" s="262"/>
      <c r="H173" s="262"/>
      <c r="I173" s="262"/>
      <c r="J173" s="176" t="s">
        <v>174</v>
      </c>
      <c r="K173" s="159">
        <v>2</v>
      </c>
      <c r="L173" s="249">
        <v>0</v>
      </c>
      <c r="M173" s="249"/>
      <c r="N173" s="263">
        <f t="shared" si="15"/>
        <v>0</v>
      </c>
      <c r="O173" s="263"/>
      <c r="P173" s="263"/>
      <c r="Q173" s="263"/>
      <c r="R173" s="138"/>
      <c r="T173" s="160" t="s">
        <v>5</v>
      </c>
      <c r="U173" s="44" t="s">
        <v>39</v>
      </c>
      <c r="V173" s="36"/>
      <c r="W173" s="177">
        <f t="shared" si="16"/>
        <v>0</v>
      </c>
      <c r="X173" s="177">
        <v>6.9999999999999999E-4</v>
      </c>
      <c r="Y173" s="177">
        <f t="shared" si="17"/>
        <v>1.4E-3</v>
      </c>
      <c r="Z173" s="177">
        <v>0</v>
      </c>
      <c r="AA173" s="178">
        <f t="shared" si="18"/>
        <v>0</v>
      </c>
      <c r="AR173" s="18" t="s">
        <v>175</v>
      </c>
      <c r="AT173" s="18" t="s">
        <v>162</v>
      </c>
      <c r="AU173" s="18" t="s">
        <v>88</v>
      </c>
      <c r="AY173" s="18" t="s">
        <v>170</v>
      </c>
      <c r="BE173" s="113">
        <f t="shared" si="19"/>
        <v>0</v>
      </c>
      <c r="BF173" s="113">
        <f t="shared" si="20"/>
        <v>0</v>
      </c>
      <c r="BG173" s="113">
        <f t="shared" si="21"/>
        <v>0</v>
      </c>
      <c r="BH173" s="113">
        <f t="shared" si="22"/>
        <v>0</v>
      </c>
      <c r="BI173" s="113">
        <f t="shared" si="23"/>
        <v>0</v>
      </c>
      <c r="BJ173" s="18" t="s">
        <v>88</v>
      </c>
      <c r="BK173" s="155">
        <f t="shared" si="24"/>
        <v>0</v>
      </c>
      <c r="BL173" s="18" t="s">
        <v>175</v>
      </c>
      <c r="BM173" s="18" t="s">
        <v>600</v>
      </c>
    </row>
    <row r="174" spans="2:65" s="1" customFormat="1" ht="31.5" customHeight="1">
      <c r="B174" s="135"/>
      <c r="C174" s="174" t="s">
        <v>604</v>
      </c>
      <c r="D174" s="174" t="s">
        <v>162</v>
      </c>
      <c r="E174" s="175" t="s">
        <v>774</v>
      </c>
      <c r="F174" s="262" t="s">
        <v>775</v>
      </c>
      <c r="G174" s="262"/>
      <c r="H174" s="262"/>
      <c r="I174" s="262"/>
      <c r="J174" s="176" t="s">
        <v>206</v>
      </c>
      <c r="K174" s="159">
        <v>2.9000000000000001E-2</v>
      </c>
      <c r="L174" s="249">
        <v>0</v>
      </c>
      <c r="M174" s="249"/>
      <c r="N174" s="263">
        <f t="shared" si="15"/>
        <v>0</v>
      </c>
      <c r="O174" s="263"/>
      <c r="P174" s="263"/>
      <c r="Q174" s="263"/>
      <c r="R174" s="138"/>
      <c r="T174" s="160" t="s">
        <v>5</v>
      </c>
      <c r="U174" s="44" t="s">
        <v>39</v>
      </c>
      <c r="V174" s="36"/>
      <c r="W174" s="177">
        <f t="shared" si="16"/>
        <v>0</v>
      </c>
      <c r="X174" s="177">
        <v>0</v>
      </c>
      <c r="Y174" s="177">
        <f t="shared" si="17"/>
        <v>0</v>
      </c>
      <c r="Z174" s="177">
        <v>0</v>
      </c>
      <c r="AA174" s="178">
        <f t="shared" si="18"/>
        <v>0</v>
      </c>
      <c r="AR174" s="18" t="s">
        <v>199</v>
      </c>
      <c r="AT174" s="18" t="s">
        <v>162</v>
      </c>
      <c r="AU174" s="18" t="s">
        <v>88</v>
      </c>
      <c r="AY174" s="18" t="s">
        <v>170</v>
      </c>
      <c r="BE174" s="113">
        <f t="shared" si="19"/>
        <v>0</v>
      </c>
      <c r="BF174" s="113">
        <f t="shared" si="20"/>
        <v>0</v>
      </c>
      <c r="BG174" s="113">
        <f t="shared" si="21"/>
        <v>0</v>
      </c>
      <c r="BH174" s="113">
        <f t="shared" si="22"/>
        <v>0</v>
      </c>
      <c r="BI174" s="113">
        <f t="shared" si="23"/>
        <v>0</v>
      </c>
      <c r="BJ174" s="18" t="s">
        <v>88</v>
      </c>
      <c r="BK174" s="155">
        <f t="shared" si="24"/>
        <v>0</v>
      </c>
      <c r="BL174" s="18" t="s">
        <v>199</v>
      </c>
      <c r="BM174" s="18" t="s">
        <v>604</v>
      </c>
    </row>
    <row r="175" spans="2:65" s="10" customFormat="1" ht="29.85" customHeight="1">
      <c r="B175" s="164"/>
      <c r="C175" s="165"/>
      <c r="D175" s="173" t="s">
        <v>693</v>
      </c>
      <c r="E175" s="173"/>
      <c r="F175" s="173"/>
      <c r="G175" s="173"/>
      <c r="H175" s="173"/>
      <c r="I175" s="173"/>
      <c r="J175" s="173"/>
      <c r="K175" s="173"/>
      <c r="L175" s="173"/>
      <c r="M175" s="173"/>
      <c r="N175" s="267">
        <f>BK175</f>
        <v>0</v>
      </c>
      <c r="O175" s="268"/>
      <c r="P175" s="268"/>
      <c r="Q175" s="268"/>
      <c r="R175" s="166"/>
      <c r="T175" s="167"/>
      <c r="U175" s="165"/>
      <c r="V175" s="165"/>
      <c r="W175" s="168">
        <f>SUM(W176:W197)</f>
        <v>0</v>
      </c>
      <c r="X175" s="165"/>
      <c r="Y175" s="168">
        <f>SUM(Y176:Y197)</f>
        <v>0.27638000000000007</v>
      </c>
      <c r="Z175" s="165"/>
      <c r="AA175" s="169">
        <f>SUM(AA176:AA197)</f>
        <v>0</v>
      </c>
      <c r="AR175" s="170" t="s">
        <v>88</v>
      </c>
      <c r="AT175" s="171" t="s">
        <v>71</v>
      </c>
      <c r="AU175" s="171" t="s">
        <v>77</v>
      </c>
      <c r="AY175" s="170" t="s">
        <v>170</v>
      </c>
      <c r="BK175" s="172">
        <f>SUM(BK176:BK197)</f>
        <v>0</v>
      </c>
    </row>
    <row r="176" spans="2:65" s="1" customFormat="1" ht="22.5" customHeight="1">
      <c r="B176" s="135"/>
      <c r="C176" s="174" t="s">
        <v>631</v>
      </c>
      <c r="D176" s="174" t="s">
        <v>162</v>
      </c>
      <c r="E176" s="175" t="s">
        <v>776</v>
      </c>
      <c r="F176" s="262" t="s">
        <v>777</v>
      </c>
      <c r="G176" s="262"/>
      <c r="H176" s="262"/>
      <c r="I176" s="262"/>
      <c r="J176" s="176" t="s">
        <v>174</v>
      </c>
      <c r="K176" s="159">
        <v>4</v>
      </c>
      <c r="L176" s="249">
        <v>0</v>
      </c>
      <c r="M176" s="249"/>
      <c r="N176" s="263">
        <f t="shared" ref="N176:N197" si="25">ROUND(L176*K176,3)</f>
        <v>0</v>
      </c>
      <c r="O176" s="263"/>
      <c r="P176" s="263"/>
      <c r="Q176" s="263"/>
      <c r="R176" s="138"/>
      <c r="T176" s="160" t="s">
        <v>5</v>
      </c>
      <c r="U176" s="44" t="s">
        <v>39</v>
      </c>
      <c r="V176" s="36"/>
      <c r="W176" s="177">
        <f t="shared" ref="W176:W197" si="26">V176*K176</f>
        <v>0</v>
      </c>
      <c r="X176" s="177">
        <v>1.64E-3</v>
      </c>
      <c r="Y176" s="177">
        <f t="shared" ref="Y176:Y197" si="27">X176*K176</f>
        <v>6.5599999999999999E-3</v>
      </c>
      <c r="Z176" s="177">
        <v>0</v>
      </c>
      <c r="AA176" s="178">
        <f t="shared" ref="AA176:AA197" si="28">Z176*K176</f>
        <v>0</v>
      </c>
      <c r="AR176" s="18" t="s">
        <v>199</v>
      </c>
      <c r="AT176" s="18" t="s">
        <v>162</v>
      </c>
      <c r="AU176" s="18" t="s">
        <v>88</v>
      </c>
      <c r="AY176" s="18" t="s">
        <v>170</v>
      </c>
      <c r="BE176" s="113">
        <f t="shared" ref="BE176:BE197" si="29">IF(U176="základná",N176,0)</f>
        <v>0</v>
      </c>
      <c r="BF176" s="113">
        <f t="shared" ref="BF176:BF197" si="30">IF(U176="znížená",N176,0)</f>
        <v>0</v>
      </c>
      <c r="BG176" s="113">
        <f t="shared" ref="BG176:BG197" si="31">IF(U176="zákl. prenesená",N176,0)</f>
        <v>0</v>
      </c>
      <c r="BH176" s="113">
        <f t="shared" ref="BH176:BH197" si="32">IF(U176="zníž. prenesená",N176,0)</f>
        <v>0</v>
      </c>
      <c r="BI176" s="113">
        <f t="shared" ref="BI176:BI197" si="33">IF(U176="nulová",N176,0)</f>
        <v>0</v>
      </c>
      <c r="BJ176" s="18" t="s">
        <v>88</v>
      </c>
      <c r="BK176" s="155">
        <f t="shared" ref="BK176:BK197" si="34">ROUND(L176*K176,3)</f>
        <v>0</v>
      </c>
      <c r="BL176" s="18" t="s">
        <v>199</v>
      </c>
      <c r="BM176" s="18" t="s">
        <v>631</v>
      </c>
    </row>
    <row r="177" spans="2:65" s="1" customFormat="1" ht="22.5" customHeight="1">
      <c r="B177" s="135"/>
      <c r="C177" s="179" t="s">
        <v>635</v>
      </c>
      <c r="D177" s="179" t="s">
        <v>280</v>
      </c>
      <c r="E177" s="180" t="s">
        <v>778</v>
      </c>
      <c r="F177" s="273" t="s">
        <v>779</v>
      </c>
      <c r="G177" s="273"/>
      <c r="H177" s="273"/>
      <c r="I177" s="273"/>
      <c r="J177" s="181" t="s">
        <v>174</v>
      </c>
      <c r="K177" s="182">
        <v>4</v>
      </c>
      <c r="L177" s="274">
        <v>0</v>
      </c>
      <c r="M177" s="274"/>
      <c r="N177" s="275">
        <f t="shared" si="25"/>
        <v>0</v>
      </c>
      <c r="O177" s="263"/>
      <c r="P177" s="263"/>
      <c r="Q177" s="263"/>
      <c r="R177" s="138"/>
      <c r="T177" s="160" t="s">
        <v>5</v>
      </c>
      <c r="U177" s="44" t="s">
        <v>39</v>
      </c>
      <c r="V177" s="36"/>
      <c r="W177" s="177">
        <f t="shared" si="26"/>
        <v>0</v>
      </c>
      <c r="X177" s="177">
        <v>9.7999999999999997E-4</v>
      </c>
      <c r="Y177" s="177">
        <f t="shared" si="27"/>
        <v>3.9199999999999999E-3</v>
      </c>
      <c r="Z177" s="177">
        <v>0</v>
      </c>
      <c r="AA177" s="178">
        <f t="shared" si="28"/>
        <v>0</v>
      </c>
      <c r="AR177" s="18" t="s">
        <v>562</v>
      </c>
      <c r="AT177" s="18" t="s">
        <v>280</v>
      </c>
      <c r="AU177" s="18" t="s">
        <v>88</v>
      </c>
      <c r="AY177" s="18" t="s">
        <v>170</v>
      </c>
      <c r="BE177" s="113">
        <f t="shared" si="29"/>
        <v>0</v>
      </c>
      <c r="BF177" s="113">
        <f t="shared" si="30"/>
        <v>0</v>
      </c>
      <c r="BG177" s="113">
        <f t="shared" si="31"/>
        <v>0</v>
      </c>
      <c r="BH177" s="113">
        <f t="shared" si="32"/>
        <v>0</v>
      </c>
      <c r="BI177" s="113">
        <f t="shared" si="33"/>
        <v>0</v>
      </c>
      <c r="BJ177" s="18" t="s">
        <v>88</v>
      </c>
      <c r="BK177" s="155">
        <f t="shared" si="34"/>
        <v>0</v>
      </c>
      <c r="BL177" s="18" t="s">
        <v>199</v>
      </c>
      <c r="BM177" s="18" t="s">
        <v>635</v>
      </c>
    </row>
    <row r="178" spans="2:65" s="1" customFormat="1" ht="31.5" customHeight="1">
      <c r="B178" s="135"/>
      <c r="C178" s="174" t="s">
        <v>296</v>
      </c>
      <c r="D178" s="174" t="s">
        <v>162</v>
      </c>
      <c r="E178" s="175" t="s">
        <v>780</v>
      </c>
      <c r="F178" s="262" t="s">
        <v>781</v>
      </c>
      <c r="G178" s="262"/>
      <c r="H178" s="262"/>
      <c r="I178" s="262"/>
      <c r="J178" s="176" t="s">
        <v>174</v>
      </c>
      <c r="K178" s="159">
        <v>4</v>
      </c>
      <c r="L178" s="249">
        <v>0</v>
      </c>
      <c r="M178" s="249"/>
      <c r="N178" s="263">
        <f t="shared" si="25"/>
        <v>0</v>
      </c>
      <c r="O178" s="263"/>
      <c r="P178" s="263"/>
      <c r="Q178" s="263"/>
      <c r="R178" s="138"/>
      <c r="T178" s="160" t="s">
        <v>5</v>
      </c>
      <c r="U178" s="44" t="s">
        <v>39</v>
      </c>
      <c r="V178" s="36"/>
      <c r="W178" s="177">
        <f t="shared" si="26"/>
        <v>0</v>
      </c>
      <c r="X178" s="177">
        <v>7.2000000000000005E-4</v>
      </c>
      <c r="Y178" s="177">
        <f t="shared" si="27"/>
        <v>2.8800000000000002E-3</v>
      </c>
      <c r="Z178" s="177">
        <v>0</v>
      </c>
      <c r="AA178" s="178">
        <f t="shared" si="28"/>
        <v>0</v>
      </c>
      <c r="AR178" s="18" t="s">
        <v>199</v>
      </c>
      <c r="AT178" s="18" t="s">
        <v>162</v>
      </c>
      <c r="AU178" s="18" t="s">
        <v>88</v>
      </c>
      <c r="AY178" s="18" t="s">
        <v>170</v>
      </c>
      <c r="BE178" s="113">
        <f t="shared" si="29"/>
        <v>0</v>
      </c>
      <c r="BF178" s="113">
        <f t="shared" si="30"/>
        <v>0</v>
      </c>
      <c r="BG178" s="113">
        <f t="shared" si="31"/>
        <v>0</v>
      </c>
      <c r="BH178" s="113">
        <f t="shared" si="32"/>
        <v>0</v>
      </c>
      <c r="BI178" s="113">
        <f t="shared" si="33"/>
        <v>0</v>
      </c>
      <c r="BJ178" s="18" t="s">
        <v>88</v>
      </c>
      <c r="BK178" s="155">
        <f t="shared" si="34"/>
        <v>0</v>
      </c>
      <c r="BL178" s="18" t="s">
        <v>199</v>
      </c>
      <c r="BM178" s="18" t="s">
        <v>296</v>
      </c>
    </row>
    <row r="179" spans="2:65" s="1" customFormat="1" ht="22.5" customHeight="1">
      <c r="B179" s="135"/>
      <c r="C179" s="179" t="s">
        <v>300</v>
      </c>
      <c r="D179" s="179" t="s">
        <v>280</v>
      </c>
      <c r="E179" s="180" t="s">
        <v>782</v>
      </c>
      <c r="F179" s="273" t="s">
        <v>783</v>
      </c>
      <c r="G179" s="273"/>
      <c r="H179" s="273"/>
      <c r="I179" s="273"/>
      <c r="J179" s="181" t="s">
        <v>174</v>
      </c>
      <c r="K179" s="182">
        <v>4</v>
      </c>
      <c r="L179" s="274">
        <v>0</v>
      </c>
      <c r="M179" s="274"/>
      <c r="N179" s="275">
        <f t="shared" si="25"/>
        <v>0</v>
      </c>
      <c r="O179" s="263"/>
      <c r="P179" s="263"/>
      <c r="Q179" s="263"/>
      <c r="R179" s="138"/>
      <c r="T179" s="160" t="s">
        <v>5</v>
      </c>
      <c r="U179" s="44" t="s">
        <v>39</v>
      </c>
      <c r="V179" s="36"/>
      <c r="W179" s="177">
        <f t="shared" si="26"/>
        <v>0</v>
      </c>
      <c r="X179" s="177">
        <v>1.2E-2</v>
      </c>
      <c r="Y179" s="177">
        <f t="shared" si="27"/>
        <v>4.8000000000000001E-2</v>
      </c>
      <c r="Z179" s="177">
        <v>0</v>
      </c>
      <c r="AA179" s="178">
        <f t="shared" si="28"/>
        <v>0</v>
      </c>
      <c r="AR179" s="18" t="s">
        <v>562</v>
      </c>
      <c r="AT179" s="18" t="s">
        <v>280</v>
      </c>
      <c r="AU179" s="18" t="s">
        <v>88</v>
      </c>
      <c r="AY179" s="18" t="s">
        <v>170</v>
      </c>
      <c r="BE179" s="113">
        <f t="shared" si="29"/>
        <v>0</v>
      </c>
      <c r="BF179" s="113">
        <f t="shared" si="30"/>
        <v>0</v>
      </c>
      <c r="BG179" s="113">
        <f t="shared" si="31"/>
        <v>0</v>
      </c>
      <c r="BH179" s="113">
        <f t="shared" si="32"/>
        <v>0</v>
      </c>
      <c r="BI179" s="113">
        <f t="shared" si="33"/>
        <v>0</v>
      </c>
      <c r="BJ179" s="18" t="s">
        <v>88</v>
      </c>
      <c r="BK179" s="155">
        <f t="shared" si="34"/>
        <v>0</v>
      </c>
      <c r="BL179" s="18" t="s">
        <v>199</v>
      </c>
      <c r="BM179" s="18" t="s">
        <v>300</v>
      </c>
    </row>
    <row r="180" spans="2:65" s="1" customFormat="1" ht="44.25" customHeight="1">
      <c r="B180" s="135"/>
      <c r="C180" s="174" t="s">
        <v>675</v>
      </c>
      <c r="D180" s="174" t="s">
        <v>162</v>
      </c>
      <c r="E180" s="175" t="s">
        <v>784</v>
      </c>
      <c r="F180" s="262" t="s">
        <v>785</v>
      </c>
      <c r="G180" s="262"/>
      <c r="H180" s="262"/>
      <c r="I180" s="262"/>
      <c r="J180" s="176" t="s">
        <v>786</v>
      </c>
      <c r="K180" s="159">
        <v>4</v>
      </c>
      <c r="L180" s="249">
        <v>0</v>
      </c>
      <c r="M180" s="249"/>
      <c r="N180" s="263">
        <f t="shared" si="25"/>
        <v>0</v>
      </c>
      <c r="O180" s="263"/>
      <c r="P180" s="263"/>
      <c r="Q180" s="263"/>
      <c r="R180" s="138"/>
      <c r="T180" s="160" t="s">
        <v>5</v>
      </c>
      <c r="U180" s="44" t="s">
        <v>39</v>
      </c>
      <c r="V180" s="36"/>
      <c r="W180" s="177">
        <f t="shared" si="26"/>
        <v>0</v>
      </c>
      <c r="X180" s="177">
        <v>0</v>
      </c>
      <c r="Y180" s="177">
        <f t="shared" si="27"/>
        <v>0</v>
      </c>
      <c r="Z180" s="177">
        <v>0</v>
      </c>
      <c r="AA180" s="178">
        <f t="shared" si="28"/>
        <v>0</v>
      </c>
      <c r="AR180" s="18" t="s">
        <v>199</v>
      </c>
      <c r="AT180" s="18" t="s">
        <v>162</v>
      </c>
      <c r="AU180" s="18" t="s">
        <v>88</v>
      </c>
      <c r="AY180" s="18" t="s">
        <v>170</v>
      </c>
      <c r="BE180" s="113">
        <f t="shared" si="29"/>
        <v>0</v>
      </c>
      <c r="BF180" s="113">
        <f t="shared" si="30"/>
        <v>0</v>
      </c>
      <c r="BG180" s="113">
        <f t="shared" si="31"/>
        <v>0</v>
      </c>
      <c r="BH180" s="113">
        <f t="shared" si="32"/>
        <v>0</v>
      </c>
      <c r="BI180" s="113">
        <f t="shared" si="33"/>
        <v>0</v>
      </c>
      <c r="BJ180" s="18" t="s">
        <v>88</v>
      </c>
      <c r="BK180" s="155">
        <f t="shared" si="34"/>
        <v>0</v>
      </c>
      <c r="BL180" s="18" t="s">
        <v>199</v>
      </c>
      <c r="BM180" s="18" t="s">
        <v>675</v>
      </c>
    </row>
    <row r="181" spans="2:65" s="1" customFormat="1" ht="31.5" customHeight="1">
      <c r="B181" s="135"/>
      <c r="C181" s="179" t="s">
        <v>308</v>
      </c>
      <c r="D181" s="179" t="s">
        <v>280</v>
      </c>
      <c r="E181" s="180" t="s">
        <v>787</v>
      </c>
      <c r="F181" s="273" t="s">
        <v>788</v>
      </c>
      <c r="G181" s="273"/>
      <c r="H181" s="273"/>
      <c r="I181" s="273"/>
      <c r="J181" s="181" t="s">
        <v>174</v>
      </c>
      <c r="K181" s="182">
        <v>4</v>
      </c>
      <c r="L181" s="274">
        <v>0</v>
      </c>
      <c r="M181" s="274"/>
      <c r="N181" s="275">
        <f t="shared" si="25"/>
        <v>0</v>
      </c>
      <c r="O181" s="263"/>
      <c r="P181" s="263"/>
      <c r="Q181" s="263"/>
      <c r="R181" s="138"/>
      <c r="T181" s="160" t="s">
        <v>5</v>
      </c>
      <c r="U181" s="44" t="s">
        <v>39</v>
      </c>
      <c r="V181" s="36"/>
      <c r="W181" s="177">
        <f t="shared" si="26"/>
        <v>0</v>
      </c>
      <c r="X181" s="177">
        <v>1.788E-2</v>
      </c>
      <c r="Y181" s="177">
        <f t="shared" si="27"/>
        <v>7.152E-2</v>
      </c>
      <c r="Z181" s="177">
        <v>0</v>
      </c>
      <c r="AA181" s="178">
        <f t="shared" si="28"/>
        <v>0</v>
      </c>
      <c r="AR181" s="18" t="s">
        <v>562</v>
      </c>
      <c r="AT181" s="18" t="s">
        <v>280</v>
      </c>
      <c r="AU181" s="18" t="s">
        <v>88</v>
      </c>
      <c r="AY181" s="18" t="s">
        <v>170</v>
      </c>
      <c r="BE181" s="113">
        <f t="shared" si="29"/>
        <v>0</v>
      </c>
      <c r="BF181" s="113">
        <f t="shared" si="30"/>
        <v>0</v>
      </c>
      <c r="BG181" s="113">
        <f t="shared" si="31"/>
        <v>0</v>
      </c>
      <c r="BH181" s="113">
        <f t="shared" si="32"/>
        <v>0</v>
      </c>
      <c r="BI181" s="113">
        <f t="shared" si="33"/>
        <v>0</v>
      </c>
      <c r="BJ181" s="18" t="s">
        <v>88</v>
      </c>
      <c r="BK181" s="155">
        <f t="shared" si="34"/>
        <v>0</v>
      </c>
      <c r="BL181" s="18" t="s">
        <v>199</v>
      </c>
      <c r="BM181" s="18" t="s">
        <v>308</v>
      </c>
    </row>
    <row r="182" spans="2:65" s="1" customFormat="1" ht="31.5" customHeight="1">
      <c r="B182" s="135"/>
      <c r="C182" s="174" t="s">
        <v>312</v>
      </c>
      <c r="D182" s="174" t="s">
        <v>162</v>
      </c>
      <c r="E182" s="175" t="s">
        <v>789</v>
      </c>
      <c r="F182" s="262" t="s">
        <v>790</v>
      </c>
      <c r="G182" s="262"/>
      <c r="H182" s="262"/>
      <c r="I182" s="262"/>
      <c r="J182" s="176" t="s">
        <v>786</v>
      </c>
      <c r="K182" s="159">
        <v>4</v>
      </c>
      <c r="L182" s="249">
        <v>0</v>
      </c>
      <c r="M182" s="249"/>
      <c r="N182" s="263">
        <f t="shared" si="25"/>
        <v>0</v>
      </c>
      <c r="O182" s="263"/>
      <c r="P182" s="263"/>
      <c r="Q182" s="263"/>
      <c r="R182" s="138"/>
      <c r="T182" s="160" t="s">
        <v>5</v>
      </c>
      <c r="U182" s="44" t="s">
        <v>39</v>
      </c>
      <c r="V182" s="36"/>
      <c r="W182" s="177">
        <f t="shared" si="26"/>
        <v>0</v>
      </c>
      <c r="X182" s="177">
        <v>5.6999999999999998E-4</v>
      </c>
      <c r="Y182" s="177">
        <f t="shared" si="27"/>
        <v>2.2799999999999999E-3</v>
      </c>
      <c r="Z182" s="177">
        <v>0</v>
      </c>
      <c r="AA182" s="178">
        <f t="shared" si="28"/>
        <v>0</v>
      </c>
      <c r="AR182" s="18" t="s">
        <v>199</v>
      </c>
      <c r="AT182" s="18" t="s">
        <v>162</v>
      </c>
      <c r="AU182" s="18" t="s">
        <v>88</v>
      </c>
      <c r="AY182" s="18" t="s">
        <v>170</v>
      </c>
      <c r="BE182" s="113">
        <f t="shared" si="29"/>
        <v>0</v>
      </c>
      <c r="BF182" s="113">
        <f t="shared" si="30"/>
        <v>0</v>
      </c>
      <c r="BG182" s="113">
        <f t="shared" si="31"/>
        <v>0</v>
      </c>
      <c r="BH182" s="113">
        <f t="shared" si="32"/>
        <v>0</v>
      </c>
      <c r="BI182" s="113">
        <f t="shared" si="33"/>
        <v>0</v>
      </c>
      <c r="BJ182" s="18" t="s">
        <v>88</v>
      </c>
      <c r="BK182" s="155">
        <f t="shared" si="34"/>
        <v>0</v>
      </c>
      <c r="BL182" s="18" t="s">
        <v>199</v>
      </c>
      <c r="BM182" s="18" t="s">
        <v>312</v>
      </c>
    </row>
    <row r="183" spans="2:65" s="1" customFormat="1" ht="22.5" customHeight="1">
      <c r="B183" s="135"/>
      <c r="C183" s="179" t="s">
        <v>316</v>
      </c>
      <c r="D183" s="179" t="s">
        <v>280</v>
      </c>
      <c r="E183" s="180" t="s">
        <v>791</v>
      </c>
      <c r="F183" s="273" t="s">
        <v>792</v>
      </c>
      <c r="G183" s="273"/>
      <c r="H183" s="273"/>
      <c r="I183" s="273"/>
      <c r="J183" s="181" t="s">
        <v>174</v>
      </c>
      <c r="K183" s="182">
        <v>4</v>
      </c>
      <c r="L183" s="274">
        <v>0</v>
      </c>
      <c r="M183" s="274"/>
      <c r="N183" s="275">
        <f t="shared" si="25"/>
        <v>0</v>
      </c>
      <c r="O183" s="263"/>
      <c r="P183" s="263"/>
      <c r="Q183" s="263"/>
      <c r="R183" s="138"/>
      <c r="T183" s="160" t="s">
        <v>5</v>
      </c>
      <c r="U183" s="44" t="s">
        <v>39</v>
      </c>
      <c r="V183" s="36"/>
      <c r="W183" s="177">
        <f t="shared" si="26"/>
        <v>0</v>
      </c>
      <c r="X183" s="177">
        <v>1.4999999999999999E-2</v>
      </c>
      <c r="Y183" s="177">
        <f t="shared" si="27"/>
        <v>0.06</v>
      </c>
      <c r="Z183" s="177">
        <v>0</v>
      </c>
      <c r="AA183" s="178">
        <f t="shared" si="28"/>
        <v>0</v>
      </c>
      <c r="AR183" s="18" t="s">
        <v>562</v>
      </c>
      <c r="AT183" s="18" t="s">
        <v>280</v>
      </c>
      <c r="AU183" s="18" t="s">
        <v>88</v>
      </c>
      <c r="AY183" s="18" t="s">
        <v>170</v>
      </c>
      <c r="BE183" s="113">
        <f t="shared" si="29"/>
        <v>0</v>
      </c>
      <c r="BF183" s="113">
        <f t="shared" si="30"/>
        <v>0</v>
      </c>
      <c r="BG183" s="113">
        <f t="shared" si="31"/>
        <v>0</v>
      </c>
      <c r="BH183" s="113">
        <f t="shared" si="32"/>
        <v>0</v>
      </c>
      <c r="BI183" s="113">
        <f t="shared" si="33"/>
        <v>0</v>
      </c>
      <c r="BJ183" s="18" t="s">
        <v>88</v>
      </c>
      <c r="BK183" s="155">
        <f t="shared" si="34"/>
        <v>0</v>
      </c>
      <c r="BL183" s="18" t="s">
        <v>199</v>
      </c>
      <c r="BM183" s="18" t="s">
        <v>316</v>
      </c>
    </row>
    <row r="184" spans="2:65" s="1" customFormat="1" ht="22.5" customHeight="1">
      <c r="B184" s="135"/>
      <c r="C184" s="174" t="s">
        <v>682</v>
      </c>
      <c r="D184" s="174" t="s">
        <v>162</v>
      </c>
      <c r="E184" s="175" t="s">
        <v>793</v>
      </c>
      <c r="F184" s="262" t="s">
        <v>794</v>
      </c>
      <c r="G184" s="262"/>
      <c r="H184" s="262"/>
      <c r="I184" s="262"/>
      <c r="J184" s="176" t="s">
        <v>786</v>
      </c>
      <c r="K184" s="159">
        <v>4</v>
      </c>
      <c r="L184" s="249">
        <v>0</v>
      </c>
      <c r="M184" s="249"/>
      <c r="N184" s="263">
        <f t="shared" si="25"/>
        <v>0</v>
      </c>
      <c r="O184" s="263"/>
      <c r="P184" s="263"/>
      <c r="Q184" s="263"/>
      <c r="R184" s="138"/>
      <c r="T184" s="160" t="s">
        <v>5</v>
      </c>
      <c r="U184" s="44" t="s">
        <v>39</v>
      </c>
      <c r="V184" s="36"/>
      <c r="W184" s="177">
        <f t="shared" si="26"/>
        <v>0</v>
      </c>
      <c r="X184" s="177">
        <v>3.0000000000000001E-3</v>
      </c>
      <c r="Y184" s="177">
        <f t="shared" si="27"/>
        <v>1.2E-2</v>
      </c>
      <c r="Z184" s="177">
        <v>0</v>
      </c>
      <c r="AA184" s="178">
        <f t="shared" si="28"/>
        <v>0</v>
      </c>
      <c r="AR184" s="18" t="s">
        <v>199</v>
      </c>
      <c r="AT184" s="18" t="s">
        <v>162</v>
      </c>
      <c r="AU184" s="18" t="s">
        <v>88</v>
      </c>
      <c r="AY184" s="18" t="s">
        <v>170</v>
      </c>
      <c r="BE184" s="113">
        <f t="shared" si="29"/>
        <v>0</v>
      </c>
      <c r="BF184" s="113">
        <f t="shared" si="30"/>
        <v>0</v>
      </c>
      <c r="BG184" s="113">
        <f t="shared" si="31"/>
        <v>0</v>
      </c>
      <c r="BH184" s="113">
        <f t="shared" si="32"/>
        <v>0</v>
      </c>
      <c r="BI184" s="113">
        <f t="shared" si="33"/>
        <v>0</v>
      </c>
      <c r="BJ184" s="18" t="s">
        <v>88</v>
      </c>
      <c r="BK184" s="155">
        <f t="shared" si="34"/>
        <v>0</v>
      </c>
      <c r="BL184" s="18" t="s">
        <v>199</v>
      </c>
      <c r="BM184" s="18" t="s">
        <v>682</v>
      </c>
    </row>
    <row r="185" spans="2:65" s="1" customFormat="1" ht="22.5" customHeight="1">
      <c r="B185" s="135"/>
      <c r="C185" s="179" t="s">
        <v>504</v>
      </c>
      <c r="D185" s="179" t="s">
        <v>280</v>
      </c>
      <c r="E185" s="180" t="s">
        <v>795</v>
      </c>
      <c r="F185" s="273" t="s">
        <v>796</v>
      </c>
      <c r="G185" s="273"/>
      <c r="H185" s="273"/>
      <c r="I185" s="273"/>
      <c r="J185" s="181" t="s">
        <v>174</v>
      </c>
      <c r="K185" s="182">
        <v>4</v>
      </c>
      <c r="L185" s="274">
        <v>0</v>
      </c>
      <c r="M185" s="274"/>
      <c r="N185" s="275">
        <f t="shared" si="25"/>
        <v>0</v>
      </c>
      <c r="O185" s="263"/>
      <c r="P185" s="263"/>
      <c r="Q185" s="263"/>
      <c r="R185" s="138"/>
      <c r="T185" s="160" t="s">
        <v>5</v>
      </c>
      <c r="U185" s="44" t="s">
        <v>39</v>
      </c>
      <c r="V185" s="36"/>
      <c r="W185" s="177">
        <f t="shared" si="26"/>
        <v>0</v>
      </c>
      <c r="X185" s="177">
        <v>9.1999999999999998E-3</v>
      </c>
      <c r="Y185" s="177">
        <f t="shared" si="27"/>
        <v>3.6799999999999999E-2</v>
      </c>
      <c r="Z185" s="177">
        <v>0</v>
      </c>
      <c r="AA185" s="178">
        <f t="shared" si="28"/>
        <v>0</v>
      </c>
      <c r="AR185" s="18" t="s">
        <v>562</v>
      </c>
      <c r="AT185" s="18" t="s">
        <v>280</v>
      </c>
      <c r="AU185" s="18" t="s">
        <v>88</v>
      </c>
      <c r="AY185" s="18" t="s">
        <v>170</v>
      </c>
      <c r="BE185" s="113">
        <f t="shared" si="29"/>
        <v>0</v>
      </c>
      <c r="BF185" s="113">
        <f t="shared" si="30"/>
        <v>0</v>
      </c>
      <c r="BG185" s="113">
        <f t="shared" si="31"/>
        <v>0</v>
      </c>
      <c r="BH185" s="113">
        <f t="shared" si="32"/>
        <v>0</v>
      </c>
      <c r="BI185" s="113">
        <f t="shared" si="33"/>
        <v>0</v>
      </c>
      <c r="BJ185" s="18" t="s">
        <v>88</v>
      </c>
      <c r="BK185" s="155">
        <f t="shared" si="34"/>
        <v>0</v>
      </c>
      <c r="BL185" s="18" t="s">
        <v>199</v>
      </c>
      <c r="BM185" s="18" t="s">
        <v>504</v>
      </c>
    </row>
    <row r="186" spans="2:65" s="1" customFormat="1" ht="31.5" customHeight="1">
      <c r="B186" s="135"/>
      <c r="C186" s="174" t="s">
        <v>496</v>
      </c>
      <c r="D186" s="174" t="s">
        <v>162</v>
      </c>
      <c r="E186" s="175" t="s">
        <v>797</v>
      </c>
      <c r="F186" s="262" t="s">
        <v>798</v>
      </c>
      <c r="G186" s="262"/>
      <c r="H186" s="262"/>
      <c r="I186" s="262"/>
      <c r="J186" s="176" t="s">
        <v>786</v>
      </c>
      <c r="K186" s="159">
        <v>4</v>
      </c>
      <c r="L186" s="249">
        <v>0</v>
      </c>
      <c r="M186" s="249"/>
      <c r="N186" s="263">
        <f t="shared" si="25"/>
        <v>0</v>
      </c>
      <c r="O186" s="263"/>
      <c r="P186" s="263"/>
      <c r="Q186" s="263"/>
      <c r="R186" s="138"/>
      <c r="T186" s="160" t="s">
        <v>5</v>
      </c>
      <c r="U186" s="44" t="s">
        <v>39</v>
      </c>
      <c r="V186" s="36"/>
      <c r="W186" s="177">
        <f t="shared" si="26"/>
        <v>0</v>
      </c>
      <c r="X186" s="177">
        <v>3.0000000000000001E-5</v>
      </c>
      <c r="Y186" s="177">
        <f t="shared" si="27"/>
        <v>1.2E-4</v>
      </c>
      <c r="Z186" s="177">
        <v>0</v>
      </c>
      <c r="AA186" s="178">
        <f t="shared" si="28"/>
        <v>0</v>
      </c>
      <c r="AR186" s="18" t="s">
        <v>199</v>
      </c>
      <c r="AT186" s="18" t="s">
        <v>162</v>
      </c>
      <c r="AU186" s="18" t="s">
        <v>88</v>
      </c>
      <c r="AY186" s="18" t="s">
        <v>170</v>
      </c>
      <c r="BE186" s="113">
        <f t="shared" si="29"/>
        <v>0</v>
      </c>
      <c r="BF186" s="113">
        <f t="shared" si="30"/>
        <v>0</v>
      </c>
      <c r="BG186" s="113">
        <f t="shared" si="31"/>
        <v>0</v>
      </c>
      <c r="BH186" s="113">
        <f t="shared" si="32"/>
        <v>0</v>
      </c>
      <c r="BI186" s="113">
        <f t="shared" si="33"/>
        <v>0</v>
      </c>
      <c r="BJ186" s="18" t="s">
        <v>88</v>
      </c>
      <c r="BK186" s="155">
        <f t="shared" si="34"/>
        <v>0</v>
      </c>
      <c r="BL186" s="18" t="s">
        <v>199</v>
      </c>
      <c r="BM186" s="18" t="s">
        <v>496</v>
      </c>
    </row>
    <row r="187" spans="2:65" s="1" customFormat="1" ht="22.5" customHeight="1">
      <c r="B187" s="135"/>
      <c r="C187" s="179" t="s">
        <v>385</v>
      </c>
      <c r="D187" s="179" t="s">
        <v>280</v>
      </c>
      <c r="E187" s="180" t="s">
        <v>799</v>
      </c>
      <c r="F187" s="273" t="s">
        <v>800</v>
      </c>
      <c r="G187" s="273"/>
      <c r="H187" s="273"/>
      <c r="I187" s="273"/>
      <c r="J187" s="181" t="s">
        <v>174</v>
      </c>
      <c r="K187" s="182">
        <v>4</v>
      </c>
      <c r="L187" s="274">
        <v>0</v>
      </c>
      <c r="M187" s="274"/>
      <c r="N187" s="275">
        <f t="shared" si="25"/>
        <v>0</v>
      </c>
      <c r="O187" s="263"/>
      <c r="P187" s="263"/>
      <c r="Q187" s="263"/>
      <c r="R187" s="138"/>
      <c r="T187" s="160" t="s">
        <v>5</v>
      </c>
      <c r="U187" s="44" t="s">
        <v>39</v>
      </c>
      <c r="V187" s="36"/>
      <c r="W187" s="177">
        <f t="shared" si="26"/>
        <v>0</v>
      </c>
      <c r="X187" s="177">
        <v>2.3999999999999998E-3</v>
      </c>
      <c r="Y187" s="177">
        <f t="shared" si="27"/>
        <v>9.5999999999999992E-3</v>
      </c>
      <c r="Z187" s="177">
        <v>0</v>
      </c>
      <c r="AA187" s="178">
        <f t="shared" si="28"/>
        <v>0</v>
      </c>
      <c r="AR187" s="18" t="s">
        <v>562</v>
      </c>
      <c r="AT187" s="18" t="s">
        <v>280</v>
      </c>
      <c r="AU187" s="18" t="s">
        <v>88</v>
      </c>
      <c r="AY187" s="18" t="s">
        <v>170</v>
      </c>
      <c r="BE187" s="113">
        <f t="shared" si="29"/>
        <v>0</v>
      </c>
      <c r="BF187" s="113">
        <f t="shared" si="30"/>
        <v>0</v>
      </c>
      <c r="BG187" s="113">
        <f t="shared" si="31"/>
        <v>0</v>
      </c>
      <c r="BH187" s="113">
        <f t="shared" si="32"/>
        <v>0</v>
      </c>
      <c r="BI187" s="113">
        <f t="shared" si="33"/>
        <v>0</v>
      </c>
      <c r="BJ187" s="18" t="s">
        <v>88</v>
      </c>
      <c r="BK187" s="155">
        <f t="shared" si="34"/>
        <v>0</v>
      </c>
      <c r="BL187" s="18" t="s">
        <v>199</v>
      </c>
      <c r="BM187" s="18" t="s">
        <v>385</v>
      </c>
    </row>
    <row r="188" spans="2:65" s="1" customFormat="1" ht="31.5" customHeight="1">
      <c r="B188" s="135"/>
      <c r="C188" s="174" t="s">
        <v>292</v>
      </c>
      <c r="D188" s="174" t="s">
        <v>162</v>
      </c>
      <c r="E188" s="175" t="s">
        <v>801</v>
      </c>
      <c r="F188" s="262" t="s">
        <v>802</v>
      </c>
      <c r="G188" s="262"/>
      <c r="H188" s="262"/>
      <c r="I188" s="262"/>
      <c r="J188" s="176" t="s">
        <v>803</v>
      </c>
      <c r="K188" s="159">
        <v>1</v>
      </c>
      <c r="L188" s="249">
        <v>0</v>
      </c>
      <c r="M188" s="249"/>
      <c r="N188" s="263">
        <f t="shared" si="25"/>
        <v>0</v>
      </c>
      <c r="O188" s="263"/>
      <c r="P188" s="263"/>
      <c r="Q188" s="263"/>
      <c r="R188" s="138"/>
      <c r="T188" s="160" t="s">
        <v>5</v>
      </c>
      <c r="U188" s="44" t="s">
        <v>39</v>
      </c>
      <c r="V188" s="36"/>
      <c r="W188" s="177">
        <f t="shared" si="26"/>
        <v>0</v>
      </c>
      <c r="X188" s="177">
        <v>0</v>
      </c>
      <c r="Y188" s="177">
        <f t="shared" si="27"/>
        <v>0</v>
      </c>
      <c r="Z188" s="177">
        <v>0</v>
      </c>
      <c r="AA188" s="178">
        <f t="shared" si="28"/>
        <v>0</v>
      </c>
      <c r="AR188" s="18" t="s">
        <v>199</v>
      </c>
      <c r="AT188" s="18" t="s">
        <v>162</v>
      </c>
      <c r="AU188" s="18" t="s">
        <v>88</v>
      </c>
      <c r="AY188" s="18" t="s">
        <v>170</v>
      </c>
      <c r="BE188" s="113">
        <f t="shared" si="29"/>
        <v>0</v>
      </c>
      <c r="BF188" s="113">
        <f t="shared" si="30"/>
        <v>0</v>
      </c>
      <c r="BG188" s="113">
        <f t="shared" si="31"/>
        <v>0</v>
      </c>
      <c r="BH188" s="113">
        <f t="shared" si="32"/>
        <v>0</v>
      </c>
      <c r="BI188" s="113">
        <f t="shared" si="33"/>
        <v>0</v>
      </c>
      <c r="BJ188" s="18" t="s">
        <v>88</v>
      </c>
      <c r="BK188" s="155">
        <f t="shared" si="34"/>
        <v>0</v>
      </c>
      <c r="BL188" s="18" t="s">
        <v>199</v>
      </c>
      <c r="BM188" s="18" t="s">
        <v>804</v>
      </c>
    </row>
    <row r="189" spans="2:65" s="1" customFormat="1" ht="31.5" customHeight="1">
      <c r="B189" s="135"/>
      <c r="C189" s="174" t="s">
        <v>389</v>
      </c>
      <c r="D189" s="174" t="s">
        <v>162</v>
      </c>
      <c r="E189" s="175" t="s">
        <v>805</v>
      </c>
      <c r="F189" s="262" t="s">
        <v>806</v>
      </c>
      <c r="G189" s="262"/>
      <c r="H189" s="262"/>
      <c r="I189" s="262"/>
      <c r="J189" s="176" t="s">
        <v>786</v>
      </c>
      <c r="K189" s="159">
        <v>4</v>
      </c>
      <c r="L189" s="249">
        <v>0</v>
      </c>
      <c r="M189" s="249"/>
      <c r="N189" s="263">
        <f t="shared" si="25"/>
        <v>0</v>
      </c>
      <c r="O189" s="263"/>
      <c r="P189" s="263"/>
      <c r="Q189" s="263"/>
      <c r="R189" s="138"/>
      <c r="T189" s="160" t="s">
        <v>5</v>
      </c>
      <c r="U189" s="44" t="s">
        <v>39</v>
      </c>
      <c r="V189" s="36"/>
      <c r="W189" s="177">
        <f t="shared" si="26"/>
        <v>0</v>
      </c>
      <c r="X189" s="177">
        <v>2.7999999999999998E-4</v>
      </c>
      <c r="Y189" s="177">
        <f t="shared" si="27"/>
        <v>1.1199999999999999E-3</v>
      </c>
      <c r="Z189" s="177">
        <v>0</v>
      </c>
      <c r="AA189" s="178">
        <f t="shared" si="28"/>
        <v>0</v>
      </c>
      <c r="AR189" s="18" t="s">
        <v>175</v>
      </c>
      <c r="AT189" s="18" t="s">
        <v>162</v>
      </c>
      <c r="AU189" s="18" t="s">
        <v>88</v>
      </c>
      <c r="AY189" s="18" t="s">
        <v>170</v>
      </c>
      <c r="BE189" s="113">
        <f t="shared" si="29"/>
        <v>0</v>
      </c>
      <c r="BF189" s="113">
        <f t="shared" si="30"/>
        <v>0</v>
      </c>
      <c r="BG189" s="113">
        <f t="shared" si="31"/>
        <v>0</v>
      </c>
      <c r="BH189" s="113">
        <f t="shared" si="32"/>
        <v>0</v>
      </c>
      <c r="BI189" s="113">
        <f t="shared" si="33"/>
        <v>0</v>
      </c>
      <c r="BJ189" s="18" t="s">
        <v>88</v>
      </c>
      <c r="BK189" s="155">
        <f t="shared" si="34"/>
        <v>0</v>
      </c>
      <c r="BL189" s="18" t="s">
        <v>175</v>
      </c>
      <c r="BM189" s="18" t="s">
        <v>389</v>
      </c>
    </row>
    <row r="190" spans="2:65" s="1" customFormat="1" ht="31.5" customHeight="1">
      <c r="B190" s="135"/>
      <c r="C190" s="179" t="s">
        <v>465</v>
      </c>
      <c r="D190" s="179" t="s">
        <v>280</v>
      </c>
      <c r="E190" s="180" t="s">
        <v>807</v>
      </c>
      <c r="F190" s="273" t="s">
        <v>808</v>
      </c>
      <c r="G190" s="273"/>
      <c r="H190" s="273"/>
      <c r="I190" s="273"/>
      <c r="J190" s="181" t="s">
        <v>174</v>
      </c>
      <c r="K190" s="182">
        <v>4</v>
      </c>
      <c r="L190" s="274">
        <v>0</v>
      </c>
      <c r="M190" s="274"/>
      <c r="N190" s="275">
        <f t="shared" si="25"/>
        <v>0</v>
      </c>
      <c r="O190" s="263"/>
      <c r="P190" s="263"/>
      <c r="Q190" s="263"/>
      <c r="R190" s="138"/>
      <c r="T190" s="160" t="s">
        <v>5</v>
      </c>
      <c r="U190" s="44" t="s">
        <v>39</v>
      </c>
      <c r="V190" s="36"/>
      <c r="W190" s="177">
        <f t="shared" si="26"/>
        <v>0</v>
      </c>
      <c r="X190" s="177">
        <v>3.0000000000000001E-3</v>
      </c>
      <c r="Y190" s="177">
        <f t="shared" si="27"/>
        <v>1.2E-2</v>
      </c>
      <c r="Z190" s="177">
        <v>0</v>
      </c>
      <c r="AA190" s="178">
        <f t="shared" si="28"/>
        <v>0</v>
      </c>
      <c r="AR190" s="18" t="s">
        <v>230</v>
      </c>
      <c r="AT190" s="18" t="s">
        <v>280</v>
      </c>
      <c r="AU190" s="18" t="s">
        <v>88</v>
      </c>
      <c r="AY190" s="18" t="s">
        <v>170</v>
      </c>
      <c r="BE190" s="113">
        <f t="shared" si="29"/>
        <v>0</v>
      </c>
      <c r="BF190" s="113">
        <f t="shared" si="30"/>
        <v>0</v>
      </c>
      <c r="BG190" s="113">
        <f t="shared" si="31"/>
        <v>0</v>
      </c>
      <c r="BH190" s="113">
        <f t="shared" si="32"/>
        <v>0</v>
      </c>
      <c r="BI190" s="113">
        <f t="shared" si="33"/>
        <v>0</v>
      </c>
      <c r="BJ190" s="18" t="s">
        <v>88</v>
      </c>
      <c r="BK190" s="155">
        <f t="shared" si="34"/>
        <v>0</v>
      </c>
      <c r="BL190" s="18" t="s">
        <v>175</v>
      </c>
      <c r="BM190" s="18" t="s">
        <v>465</v>
      </c>
    </row>
    <row r="191" spans="2:65" s="1" customFormat="1" ht="31.5" customHeight="1">
      <c r="B191" s="135"/>
      <c r="C191" s="174" t="s">
        <v>458</v>
      </c>
      <c r="D191" s="174" t="s">
        <v>162</v>
      </c>
      <c r="E191" s="175" t="s">
        <v>809</v>
      </c>
      <c r="F191" s="262" t="s">
        <v>810</v>
      </c>
      <c r="G191" s="262"/>
      <c r="H191" s="262"/>
      <c r="I191" s="262"/>
      <c r="J191" s="176" t="s">
        <v>786</v>
      </c>
      <c r="K191" s="159">
        <v>8</v>
      </c>
      <c r="L191" s="249">
        <v>0</v>
      </c>
      <c r="M191" s="249"/>
      <c r="N191" s="263">
        <f t="shared" si="25"/>
        <v>0</v>
      </c>
      <c r="O191" s="263"/>
      <c r="P191" s="263"/>
      <c r="Q191" s="263"/>
      <c r="R191" s="138"/>
      <c r="T191" s="160" t="s">
        <v>5</v>
      </c>
      <c r="U191" s="44" t="s">
        <v>39</v>
      </c>
      <c r="V191" s="36"/>
      <c r="W191" s="177">
        <f t="shared" si="26"/>
        <v>0</v>
      </c>
      <c r="X191" s="177">
        <v>2.7999999999999998E-4</v>
      </c>
      <c r="Y191" s="177">
        <f t="shared" si="27"/>
        <v>2.2399999999999998E-3</v>
      </c>
      <c r="Z191" s="177">
        <v>0</v>
      </c>
      <c r="AA191" s="178">
        <f t="shared" si="28"/>
        <v>0</v>
      </c>
      <c r="AR191" s="18" t="s">
        <v>199</v>
      </c>
      <c r="AT191" s="18" t="s">
        <v>162</v>
      </c>
      <c r="AU191" s="18" t="s">
        <v>88</v>
      </c>
      <c r="AY191" s="18" t="s">
        <v>170</v>
      </c>
      <c r="BE191" s="113">
        <f t="shared" si="29"/>
        <v>0</v>
      </c>
      <c r="BF191" s="113">
        <f t="shared" si="30"/>
        <v>0</v>
      </c>
      <c r="BG191" s="113">
        <f t="shared" si="31"/>
        <v>0</v>
      </c>
      <c r="BH191" s="113">
        <f t="shared" si="32"/>
        <v>0</v>
      </c>
      <c r="BI191" s="113">
        <f t="shared" si="33"/>
        <v>0</v>
      </c>
      <c r="BJ191" s="18" t="s">
        <v>88</v>
      </c>
      <c r="BK191" s="155">
        <f t="shared" si="34"/>
        <v>0</v>
      </c>
      <c r="BL191" s="18" t="s">
        <v>199</v>
      </c>
      <c r="BM191" s="18" t="s">
        <v>458</v>
      </c>
    </row>
    <row r="192" spans="2:65" s="1" customFormat="1" ht="31.5" customHeight="1">
      <c r="B192" s="135"/>
      <c r="C192" s="179" t="s">
        <v>454</v>
      </c>
      <c r="D192" s="179" t="s">
        <v>280</v>
      </c>
      <c r="E192" s="180" t="s">
        <v>811</v>
      </c>
      <c r="F192" s="273" t="s">
        <v>812</v>
      </c>
      <c r="G192" s="273"/>
      <c r="H192" s="273"/>
      <c r="I192" s="273"/>
      <c r="J192" s="181" t="s">
        <v>174</v>
      </c>
      <c r="K192" s="182">
        <v>8</v>
      </c>
      <c r="L192" s="274">
        <v>0</v>
      </c>
      <c r="M192" s="274"/>
      <c r="N192" s="275">
        <f t="shared" si="25"/>
        <v>0</v>
      </c>
      <c r="O192" s="263"/>
      <c r="P192" s="263"/>
      <c r="Q192" s="263"/>
      <c r="R192" s="138"/>
      <c r="T192" s="160" t="s">
        <v>5</v>
      </c>
      <c r="U192" s="44" t="s">
        <v>39</v>
      </c>
      <c r="V192" s="36"/>
      <c r="W192" s="177">
        <f t="shared" si="26"/>
        <v>0</v>
      </c>
      <c r="X192" s="177">
        <v>2.4000000000000001E-4</v>
      </c>
      <c r="Y192" s="177">
        <f t="shared" si="27"/>
        <v>1.92E-3</v>
      </c>
      <c r="Z192" s="177">
        <v>0</v>
      </c>
      <c r="AA192" s="178">
        <f t="shared" si="28"/>
        <v>0</v>
      </c>
      <c r="AR192" s="18" t="s">
        <v>562</v>
      </c>
      <c r="AT192" s="18" t="s">
        <v>280</v>
      </c>
      <c r="AU192" s="18" t="s">
        <v>88</v>
      </c>
      <c r="AY192" s="18" t="s">
        <v>170</v>
      </c>
      <c r="BE192" s="113">
        <f t="shared" si="29"/>
        <v>0</v>
      </c>
      <c r="BF192" s="113">
        <f t="shared" si="30"/>
        <v>0</v>
      </c>
      <c r="BG192" s="113">
        <f t="shared" si="31"/>
        <v>0</v>
      </c>
      <c r="BH192" s="113">
        <f t="shared" si="32"/>
        <v>0</v>
      </c>
      <c r="BI192" s="113">
        <f t="shared" si="33"/>
        <v>0</v>
      </c>
      <c r="BJ192" s="18" t="s">
        <v>88</v>
      </c>
      <c r="BK192" s="155">
        <f t="shared" si="34"/>
        <v>0</v>
      </c>
      <c r="BL192" s="18" t="s">
        <v>199</v>
      </c>
      <c r="BM192" s="18" t="s">
        <v>454</v>
      </c>
    </row>
    <row r="193" spans="2:65" s="1" customFormat="1" ht="31.5" customHeight="1">
      <c r="B193" s="135"/>
      <c r="C193" s="174" t="s">
        <v>515</v>
      </c>
      <c r="D193" s="174" t="s">
        <v>162</v>
      </c>
      <c r="E193" s="175" t="s">
        <v>813</v>
      </c>
      <c r="F193" s="262" t="s">
        <v>814</v>
      </c>
      <c r="G193" s="262"/>
      <c r="H193" s="262"/>
      <c r="I193" s="262"/>
      <c r="J193" s="176" t="s">
        <v>174</v>
      </c>
      <c r="K193" s="159">
        <v>4</v>
      </c>
      <c r="L193" s="249">
        <v>0</v>
      </c>
      <c r="M193" s="249"/>
      <c r="N193" s="263">
        <f t="shared" si="25"/>
        <v>0</v>
      </c>
      <c r="O193" s="263"/>
      <c r="P193" s="263"/>
      <c r="Q193" s="263"/>
      <c r="R193" s="138"/>
      <c r="T193" s="160" t="s">
        <v>5</v>
      </c>
      <c r="U193" s="44" t="s">
        <v>39</v>
      </c>
      <c r="V193" s="36"/>
      <c r="W193" s="177">
        <f t="shared" si="26"/>
        <v>0</v>
      </c>
      <c r="X193" s="177">
        <v>1E-4</v>
      </c>
      <c r="Y193" s="177">
        <f t="shared" si="27"/>
        <v>4.0000000000000002E-4</v>
      </c>
      <c r="Z193" s="177">
        <v>0</v>
      </c>
      <c r="AA193" s="178">
        <f t="shared" si="28"/>
        <v>0</v>
      </c>
      <c r="AR193" s="18" t="s">
        <v>199</v>
      </c>
      <c r="AT193" s="18" t="s">
        <v>162</v>
      </c>
      <c r="AU193" s="18" t="s">
        <v>88</v>
      </c>
      <c r="AY193" s="18" t="s">
        <v>170</v>
      </c>
      <c r="BE193" s="113">
        <f t="shared" si="29"/>
        <v>0</v>
      </c>
      <c r="BF193" s="113">
        <f t="shared" si="30"/>
        <v>0</v>
      </c>
      <c r="BG193" s="113">
        <f t="shared" si="31"/>
        <v>0</v>
      </c>
      <c r="BH193" s="113">
        <f t="shared" si="32"/>
        <v>0</v>
      </c>
      <c r="BI193" s="113">
        <f t="shared" si="33"/>
        <v>0</v>
      </c>
      <c r="BJ193" s="18" t="s">
        <v>88</v>
      </c>
      <c r="BK193" s="155">
        <f t="shared" si="34"/>
        <v>0</v>
      </c>
      <c r="BL193" s="18" t="s">
        <v>199</v>
      </c>
      <c r="BM193" s="18" t="s">
        <v>515</v>
      </c>
    </row>
    <row r="194" spans="2:65" s="1" customFormat="1" ht="22.5" customHeight="1">
      <c r="B194" s="135"/>
      <c r="C194" s="179" t="s">
        <v>500</v>
      </c>
      <c r="D194" s="179" t="s">
        <v>280</v>
      </c>
      <c r="E194" s="180" t="s">
        <v>815</v>
      </c>
      <c r="F194" s="273" t="s">
        <v>816</v>
      </c>
      <c r="G194" s="273"/>
      <c r="H194" s="273"/>
      <c r="I194" s="273"/>
      <c r="J194" s="181" t="s">
        <v>174</v>
      </c>
      <c r="K194" s="182">
        <v>4</v>
      </c>
      <c r="L194" s="274">
        <v>0</v>
      </c>
      <c r="M194" s="274"/>
      <c r="N194" s="275">
        <f t="shared" si="25"/>
        <v>0</v>
      </c>
      <c r="O194" s="263"/>
      <c r="P194" s="263"/>
      <c r="Q194" s="263"/>
      <c r="R194" s="138"/>
      <c r="T194" s="160" t="s">
        <v>5</v>
      </c>
      <c r="U194" s="44" t="s">
        <v>39</v>
      </c>
      <c r="V194" s="36"/>
      <c r="W194" s="177">
        <f t="shared" si="26"/>
        <v>0</v>
      </c>
      <c r="X194" s="177">
        <v>1E-3</v>
      </c>
      <c r="Y194" s="177">
        <f t="shared" si="27"/>
        <v>4.0000000000000001E-3</v>
      </c>
      <c r="Z194" s="177">
        <v>0</v>
      </c>
      <c r="AA194" s="178">
        <f t="shared" si="28"/>
        <v>0</v>
      </c>
      <c r="AR194" s="18" t="s">
        <v>562</v>
      </c>
      <c r="AT194" s="18" t="s">
        <v>280</v>
      </c>
      <c r="AU194" s="18" t="s">
        <v>88</v>
      </c>
      <c r="AY194" s="18" t="s">
        <v>170</v>
      </c>
      <c r="BE194" s="113">
        <f t="shared" si="29"/>
        <v>0</v>
      </c>
      <c r="BF194" s="113">
        <f t="shared" si="30"/>
        <v>0</v>
      </c>
      <c r="BG194" s="113">
        <f t="shared" si="31"/>
        <v>0</v>
      </c>
      <c r="BH194" s="113">
        <f t="shared" si="32"/>
        <v>0</v>
      </c>
      <c r="BI194" s="113">
        <f t="shared" si="33"/>
        <v>0</v>
      </c>
      <c r="BJ194" s="18" t="s">
        <v>88</v>
      </c>
      <c r="BK194" s="155">
        <f t="shared" si="34"/>
        <v>0</v>
      </c>
      <c r="BL194" s="18" t="s">
        <v>199</v>
      </c>
      <c r="BM194" s="18" t="s">
        <v>500</v>
      </c>
    </row>
    <row r="195" spans="2:65" s="1" customFormat="1" ht="22.5" customHeight="1">
      <c r="B195" s="135"/>
      <c r="C195" s="174" t="s">
        <v>508</v>
      </c>
      <c r="D195" s="174" t="s">
        <v>162</v>
      </c>
      <c r="E195" s="175" t="s">
        <v>817</v>
      </c>
      <c r="F195" s="262" t="s">
        <v>818</v>
      </c>
      <c r="G195" s="262"/>
      <c r="H195" s="262"/>
      <c r="I195" s="262"/>
      <c r="J195" s="176" t="s">
        <v>174</v>
      </c>
      <c r="K195" s="159">
        <v>1</v>
      </c>
      <c r="L195" s="249">
        <v>0</v>
      </c>
      <c r="M195" s="249"/>
      <c r="N195" s="263">
        <f t="shared" si="25"/>
        <v>0</v>
      </c>
      <c r="O195" s="263"/>
      <c r="P195" s="263"/>
      <c r="Q195" s="263"/>
      <c r="R195" s="138"/>
      <c r="T195" s="160" t="s">
        <v>5</v>
      </c>
      <c r="U195" s="44" t="s">
        <v>39</v>
      </c>
      <c r="V195" s="36"/>
      <c r="W195" s="177">
        <f t="shared" si="26"/>
        <v>0</v>
      </c>
      <c r="X195" s="177">
        <v>0</v>
      </c>
      <c r="Y195" s="177">
        <f t="shared" si="27"/>
        <v>0</v>
      </c>
      <c r="Z195" s="177">
        <v>0</v>
      </c>
      <c r="AA195" s="178">
        <f t="shared" si="28"/>
        <v>0</v>
      </c>
      <c r="AR195" s="18" t="s">
        <v>199</v>
      </c>
      <c r="AT195" s="18" t="s">
        <v>162</v>
      </c>
      <c r="AU195" s="18" t="s">
        <v>88</v>
      </c>
      <c r="AY195" s="18" t="s">
        <v>170</v>
      </c>
      <c r="BE195" s="113">
        <f t="shared" si="29"/>
        <v>0</v>
      </c>
      <c r="BF195" s="113">
        <f t="shared" si="30"/>
        <v>0</v>
      </c>
      <c r="BG195" s="113">
        <f t="shared" si="31"/>
        <v>0</v>
      </c>
      <c r="BH195" s="113">
        <f t="shared" si="32"/>
        <v>0</v>
      </c>
      <c r="BI195" s="113">
        <f t="shared" si="33"/>
        <v>0</v>
      </c>
      <c r="BJ195" s="18" t="s">
        <v>88</v>
      </c>
      <c r="BK195" s="155">
        <f t="shared" si="34"/>
        <v>0</v>
      </c>
      <c r="BL195" s="18" t="s">
        <v>199</v>
      </c>
      <c r="BM195" s="18" t="s">
        <v>508</v>
      </c>
    </row>
    <row r="196" spans="2:65" s="1" customFormat="1" ht="22.5" customHeight="1">
      <c r="B196" s="135"/>
      <c r="C196" s="179" t="s">
        <v>543</v>
      </c>
      <c r="D196" s="179" t="s">
        <v>280</v>
      </c>
      <c r="E196" s="180" t="s">
        <v>819</v>
      </c>
      <c r="F196" s="273" t="s">
        <v>820</v>
      </c>
      <c r="G196" s="273"/>
      <c r="H196" s="273"/>
      <c r="I196" s="273"/>
      <c r="J196" s="181" t="s">
        <v>174</v>
      </c>
      <c r="K196" s="182">
        <v>1</v>
      </c>
      <c r="L196" s="274">
        <v>0</v>
      </c>
      <c r="M196" s="274"/>
      <c r="N196" s="275">
        <f t="shared" si="25"/>
        <v>0</v>
      </c>
      <c r="O196" s="263"/>
      <c r="P196" s="263"/>
      <c r="Q196" s="263"/>
      <c r="R196" s="138"/>
      <c r="T196" s="160" t="s">
        <v>5</v>
      </c>
      <c r="U196" s="44" t="s">
        <v>39</v>
      </c>
      <c r="V196" s="36"/>
      <c r="W196" s="177">
        <f t="shared" si="26"/>
        <v>0</v>
      </c>
      <c r="X196" s="177">
        <v>1.0200000000000001E-3</v>
      </c>
      <c r="Y196" s="177">
        <f t="shared" si="27"/>
        <v>1.0200000000000001E-3</v>
      </c>
      <c r="Z196" s="177">
        <v>0</v>
      </c>
      <c r="AA196" s="178">
        <f t="shared" si="28"/>
        <v>0</v>
      </c>
      <c r="AR196" s="18" t="s">
        <v>562</v>
      </c>
      <c r="AT196" s="18" t="s">
        <v>280</v>
      </c>
      <c r="AU196" s="18" t="s">
        <v>88</v>
      </c>
      <c r="AY196" s="18" t="s">
        <v>170</v>
      </c>
      <c r="BE196" s="113">
        <f t="shared" si="29"/>
        <v>0</v>
      </c>
      <c r="BF196" s="113">
        <f t="shared" si="30"/>
        <v>0</v>
      </c>
      <c r="BG196" s="113">
        <f t="shared" si="31"/>
        <v>0</v>
      </c>
      <c r="BH196" s="113">
        <f t="shared" si="32"/>
        <v>0</v>
      </c>
      <c r="BI196" s="113">
        <f t="shared" si="33"/>
        <v>0</v>
      </c>
      <c r="BJ196" s="18" t="s">
        <v>88</v>
      </c>
      <c r="BK196" s="155">
        <f t="shared" si="34"/>
        <v>0</v>
      </c>
      <c r="BL196" s="18" t="s">
        <v>199</v>
      </c>
      <c r="BM196" s="18" t="s">
        <v>543</v>
      </c>
    </row>
    <row r="197" spans="2:65" s="1" customFormat="1" ht="31.5" customHeight="1">
      <c r="B197" s="135"/>
      <c r="C197" s="174" t="s">
        <v>547</v>
      </c>
      <c r="D197" s="174" t="s">
        <v>162</v>
      </c>
      <c r="E197" s="175" t="s">
        <v>821</v>
      </c>
      <c r="F197" s="262" t="s">
        <v>822</v>
      </c>
      <c r="G197" s="262"/>
      <c r="H197" s="262"/>
      <c r="I197" s="262"/>
      <c r="J197" s="176" t="s">
        <v>206</v>
      </c>
      <c r="K197" s="159">
        <v>0.26300000000000001</v>
      </c>
      <c r="L197" s="249">
        <v>0</v>
      </c>
      <c r="M197" s="249"/>
      <c r="N197" s="263">
        <f t="shared" si="25"/>
        <v>0</v>
      </c>
      <c r="O197" s="263"/>
      <c r="P197" s="263"/>
      <c r="Q197" s="263"/>
      <c r="R197" s="138"/>
      <c r="T197" s="160" t="s">
        <v>5</v>
      </c>
      <c r="U197" s="44" t="s">
        <v>39</v>
      </c>
      <c r="V197" s="36"/>
      <c r="W197" s="177">
        <f t="shared" si="26"/>
        <v>0</v>
      </c>
      <c r="X197" s="177">
        <v>0</v>
      </c>
      <c r="Y197" s="177">
        <f t="shared" si="27"/>
        <v>0</v>
      </c>
      <c r="Z197" s="177">
        <v>0</v>
      </c>
      <c r="AA197" s="178">
        <f t="shared" si="28"/>
        <v>0</v>
      </c>
      <c r="AR197" s="18" t="s">
        <v>199</v>
      </c>
      <c r="AT197" s="18" t="s">
        <v>162</v>
      </c>
      <c r="AU197" s="18" t="s">
        <v>88</v>
      </c>
      <c r="AY197" s="18" t="s">
        <v>170</v>
      </c>
      <c r="BE197" s="113">
        <f t="shared" si="29"/>
        <v>0</v>
      </c>
      <c r="BF197" s="113">
        <f t="shared" si="30"/>
        <v>0</v>
      </c>
      <c r="BG197" s="113">
        <f t="shared" si="31"/>
        <v>0</v>
      </c>
      <c r="BH197" s="113">
        <f t="shared" si="32"/>
        <v>0</v>
      </c>
      <c r="BI197" s="113">
        <f t="shared" si="33"/>
        <v>0</v>
      </c>
      <c r="BJ197" s="18" t="s">
        <v>88</v>
      </c>
      <c r="BK197" s="155">
        <f t="shared" si="34"/>
        <v>0</v>
      </c>
      <c r="BL197" s="18" t="s">
        <v>199</v>
      </c>
      <c r="BM197" s="18" t="s">
        <v>547</v>
      </c>
    </row>
    <row r="198" spans="2:65" s="10" customFormat="1" ht="37.35" customHeight="1">
      <c r="B198" s="164"/>
      <c r="C198" s="165"/>
      <c r="D198" s="153" t="s">
        <v>694</v>
      </c>
      <c r="E198" s="153"/>
      <c r="F198" s="153"/>
      <c r="G198" s="153"/>
      <c r="H198" s="153"/>
      <c r="I198" s="153"/>
      <c r="J198" s="153"/>
      <c r="K198" s="153"/>
      <c r="L198" s="153"/>
      <c r="M198" s="153"/>
      <c r="N198" s="269">
        <f>BK198</f>
        <v>0</v>
      </c>
      <c r="O198" s="270"/>
      <c r="P198" s="270"/>
      <c r="Q198" s="270"/>
      <c r="R198" s="166"/>
      <c r="T198" s="167"/>
      <c r="U198" s="165"/>
      <c r="V198" s="165"/>
      <c r="W198" s="168">
        <f>W199</f>
        <v>0</v>
      </c>
      <c r="X198" s="165"/>
      <c r="Y198" s="168">
        <f>Y199</f>
        <v>0</v>
      </c>
      <c r="Z198" s="165"/>
      <c r="AA198" s="169">
        <f>AA199</f>
        <v>0</v>
      </c>
      <c r="AR198" s="170" t="s">
        <v>175</v>
      </c>
      <c r="AT198" s="171" t="s">
        <v>71</v>
      </c>
      <c r="AU198" s="171" t="s">
        <v>72</v>
      </c>
      <c r="AY198" s="170" t="s">
        <v>170</v>
      </c>
      <c r="BK198" s="172">
        <f>BK199</f>
        <v>0</v>
      </c>
    </row>
    <row r="199" spans="2:65" s="10" customFormat="1" ht="19.899999999999999" customHeight="1">
      <c r="B199" s="164"/>
      <c r="C199" s="165"/>
      <c r="D199" s="173" t="s">
        <v>695</v>
      </c>
      <c r="E199" s="173"/>
      <c r="F199" s="173"/>
      <c r="G199" s="173"/>
      <c r="H199" s="173"/>
      <c r="I199" s="173"/>
      <c r="J199" s="173"/>
      <c r="K199" s="173"/>
      <c r="L199" s="173"/>
      <c r="M199" s="173"/>
      <c r="N199" s="265">
        <f>BK199</f>
        <v>0</v>
      </c>
      <c r="O199" s="266"/>
      <c r="P199" s="266"/>
      <c r="Q199" s="266"/>
      <c r="R199" s="166"/>
      <c r="T199" s="167"/>
      <c r="U199" s="165"/>
      <c r="V199" s="165"/>
      <c r="W199" s="168">
        <f>W200</f>
        <v>0</v>
      </c>
      <c r="X199" s="165"/>
      <c r="Y199" s="168">
        <f>Y200</f>
        <v>0</v>
      </c>
      <c r="Z199" s="165"/>
      <c r="AA199" s="169">
        <f>AA200</f>
        <v>0</v>
      </c>
      <c r="AR199" s="170" t="s">
        <v>175</v>
      </c>
      <c r="AT199" s="171" t="s">
        <v>71</v>
      </c>
      <c r="AU199" s="171" t="s">
        <v>77</v>
      </c>
      <c r="AY199" s="170" t="s">
        <v>170</v>
      </c>
      <c r="BK199" s="172">
        <f>BK200</f>
        <v>0</v>
      </c>
    </row>
    <row r="200" spans="2:65" s="1" customFormat="1" ht="22.5" customHeight="1">
      <c r="B200" s="135"/>
      <c r="C200" s="174" t="s">
        <v>393</v>
      </c>
      <c r="D200" s="174" t="s">
        <v>162</v>
      </c>
      <c r="E200" s="175" t="s">
        <v>823</v>
      </c>
      <c r="F200" s="262" t="s">
        <v>824</v>
      </c>
      <c r="G200" s="262"/>
      <c r="H200" s="262"/>
      <c r="I200" s="262"/>
      <c r="J200" s="176" t="s">
        <v>825</v>
      </c>
      <c r="K200" s="159">
        <v>1</v>
      </c>
      <c r="L200" s="249">
        <v>0</v>
      </c>
      <c r="M200" s="249"/>
      <c r="N200" s="263">
        <f>ROUND(L200*K200,3)</f>
        <v>0</v>
      </c>
      <c r="O200" s="263"/>
      <c r="P200" s="263"/>
      <c r="Q200" s="263"/>
      <c r="R200" s="138"/>
      <c r="T200" s="160" t="s">
        <v>5</v>
      </c>
      <c r="U200" s="44" t="s">
        <v>39</v>
      </c>
      <c r="V200" s="36"/>
      <c r="W200" s="177">
        <f>V200*K200</f>
        <v>0</v>
      </c>
      <c r="X200" s="177">
        <v>0</v>
      </c>
      <c r="Y200" s="177">
        <f>X200*K200</f>
        <v>0</v>
      </c>
      <c r="Z200" s="177">
        <v>0</v>
      </c>
      <c r="AA200" s="178">
        <f>Z200*K200</f>
        <v>0</v>
      </c>
      <c r="AR200" s="18" t="s">
        <v>373</v>
      </c>
      <c r="AT200" s="18" t="s">
        <v>162</v>
      </c>
      <c r="AU200" s="18" t="s">
        <v>88</v>
      </c>
      <c r="AY200" s="18" t="s">
        <v>170</v>
      </c>
      <c r="BE200" s="113">
        <f>IF(U200="základná",N200,0)</f>
        <v>0</v>
      </c>
      <c r="BF200" s="113">
        <f>IF(U200="znížená",N200,0)</f>
        <v>0</v>
      </c>
      <c r="BG200" s="113">
        <f>IF(U200="zákl. prenesená",N200,0)</f>
        <v>0</v>
      </c>
      <c r="BH200" s="113">
        <f>IF(U200="zníž. prenesená",N200,0)</f>
        <v>0</v>
      </c>
      <c r="BI200" s="113">
        <f>IF(U200="nulová",N200,0)</f>
        <v>0</v>
      </c>
      <c r="BJ200" s="18" t="s">
        <v>88</v>
      </c>
      <c r="BK200" s="155">
        <f>ROUND(L200*K200,3)</f>
        <v>0</v>
      </c>
      <c r="BL200" s="18" t="s">
        <v>373</v>
      </c>
      <c r="BM200" s="18" t="s">
        <v>393</v>
      </c>
    </row>
    <row r="201" spans="2:65" s="1" customFormat="1" ht="49.9" customHeight="1">
      <c r="B201" s="35"/>
      <c r="C201" s="36"/>
      <c r="D201" s="153" t="s">
        <v>160</v>
      </c>
      <c r="E201" s="36"/>
      <c r="F201" s="36"/>
      <c r="G201" s="36"/>
      <c r="H201" s="36"/>
      <c r="I201" s="36"/>
      <c r="J201" s="36"/>
      <c r="K201" s="36"/>
      <c r="L201" s="36"/>
      <c r="M201" s="36"/>
      <c r="N201" s="271">
        <f t="shared" ref="N201:N206" si="35">BK201</f>
        <v>0</v>
      </c>
      <c r="O201" s="272"/>
      <c r="P201" s="272"/>
      <c r="Q201" s="272"/>
      <c r="R201" s="37"/>
      <c r="T201" s="154"/>
      <c r="U201" s="36"/>
      <c r="V201" s="36"/>
      <c r="W201" s="36"/>
      <c r="X201" s="36"/>
      <c r="Y201" s="36"/>
      <c r="Z201" s="36"/>
      <c r="AA201" s="74"/>
      <c r="AT201" s="18" t="s">
        <v>71</v>
      </c>
      <c r="AU201" s="18" t="s">
        <v>72</v>
      </c>
      <c r="AY201" s="18" t="s">
        <v>161</v>
      </c>
      <c r="BK201" s="155">
        <f>SUM(BK202:BK206)</f>
        <v>0</v>
      </c>
    </row>
    <row r="202" spans="2:65" s="1" customFormat="1" ht="22.35" customHeight="1">
      <c r="B202" s="35"/>
      <c r="C202" s="156" t="s">
        <v>5</v>
      </c>
      <c r="D202" s="156" t="s">
        <v>162</v>
      </c>
      <c r="E202" s="157" t="s">
        <v>5</v>
      </c>
      <c r="F202" s="248" t="s">
        <v>5</v>
      </c>
      <c r="G202" s="248"/>
      <c r="H202" s="248"/>
      <c r="I202" s="248"/>
      <c r="J202" s="158" t="s">
        <v>5</v>
      </c>
      <c r="K202" s="159"/>
      <c r="L202" s="249"/>
      <c r="M202" s="250"/>
      <c r="N202" s="250">
        <f t="shared" si="35"/>
        <v>0</v>
      </c>
      <c r="O202" s="250"/>
      <c r="P202" s="250"/>
      <c r="Q202" s="250"/>
      <c r="R202" s="37"/>
      <c r="T202" s="160" t="s">
        <v>5</v>
      </c>
      <c r="U202" s="161" t="s">
        <v>39</v>
      </c>
      <c r="V202" s="36"/>
      <c r="W202" s="36"/>
      <c r="X202" s="36"/>
      <c r="Y202" s="36"/>
      <c r="Z202" s="36"/>
      <c r="AA202" s="74"/>
      <c r="AT202" s="18" t="s">
        <v>161</v>
      </c>
      <c r="AU202" s="18" t="s">
        <v>77</v>
      </c>
      <c r="AY202" s="18" t="s">
        <v>161</v>
      </c>
      <c r="BE202" s="113">
        <f>IF(U202="základná",N202,0)</f>
        <v>0</v>
      </c>
      <c r="BF202" s="113">
        <f>IF(U202="znížená",N202,0)</f>
        <v>0</v>
      </c>
      <c r="BG202" s="113">
        <f>IF(U202="zákl. prenesená",N202,0)</f>
        <v>0</v>
      </c>
      <c r="BH202" s="113">
        <f>IF(U202="zníž. prenesená",N202,0)</f>
        <v>0</v>
      </c>
      <c r="BI202" s="113">
        <f>IF(U202="nulová",N202,0)</f>
        <v>0</v>
      </c>
      <c r="BJ202" s="18" t="s">
        <v>88</v>
      </c>
      <c r="BK202" s="155">
        <f>L202*K202</f>
        <v>0</v>
      </c>
    </row>
    <row r="203" spans="2:65" s="1" customFormat="1" ht="22.35" customHeight="1">
      <c r="B203" s="35"/>
      <c r="C203" s="156" t="s">
        <v>5</v>
      </c>
      <c r="D203" s="156" t="s">
        <v>162</v>
      </c>
      <c r="E203" s="157" t="s">
        <v>5</v>
      </c>
      <c r="F203" s="248" t="s">
        <v>5</v>
      </c>
      <c r="G203" s="248"/>
      <c r="H203" s="248"/>
      <c r="I203" s="248"/>
      <c r="J203" s="158" t="s">
        <v>5</v>
      </c>
      <c r="K203" s="159"/>
      <c r="L203" s="249"/>
      <c r="M203" s="250"/>
      <c r="N203" s="250">
        <f t="shared" si="35"/>
        <v>0</v>
      </c>
      <c r="O203" s="250"/>
      <c r="P203" s="250"/>
      <c r="Q203" s="250"/>
      <c r="R203" s="37"/>
      <c r="T203" s="160" t="s">
        <v>5</v>
      </c>
      <c r="U203" s="161" t="s">
        <v>39</v>
      </c>
      <c r="V203" s="36"/>
      <c r="W203" s="36"/>
      <c r="X203" s="36"/>
      <c r="Y203" s="36"/>
      <c r="Z203" s="36"/>
      <c r="AA203" s="74"/>
      <c r="AT203" s="18" t="s">
        <v>161</v>
      </c>
      <c r="AU203" s="18" t="s">
        <v>77</v>
      </c>
      <c r="AY203" s="18" t="s">
        <v>161</v>
      </c>
      <c r="BE203" s="113">
        <f>IF(U203="základná",N203,0)</f>
        <v>0</v>
      </c>
      <c r="BF203" s="113">
        <f>IF(U203="znížená",N203,0)</f>
        <v>0</v>
      </c>
      <c r="BG203" s="113">
        <f>IF(U203="zákl. prenesená",N203,0)</f>
        <v>0</v>
      </c>
      <c r="BH203" s="113">
        <f>IF(U203="zníž. prenesená",N203,0)</f>
        <v>0</v>
      </c>
      <c r="BI203" s="113">
        <f>IF(U203="nulová",N203,0)</f>
        <v>0</v>
      </c>
      <c r="BJ203" s="18" t="s">
        <v>88</v>
      </c>
      <c r="BK203" s="155">
        <f>L203*K203</f>
        <v>0</v>
      </c>
    </row>
    <row r="204" spans="2:65" s="1" customFormat="1" ht="22.35" customHeight="1">
      <c r="B204" s="35"/>
      <c r="C204" s="156" t="s">
        <v>5</v>
      </c>
      <c r="D204" s="156" t="s">
        <v>162</v>
      </c>
      <c r="E204" s="157" t="s">
        <v>5</v>
      </c>
      <c r="F204" s="248" t="s">
        <v>5</v>
      </c>
      <c r="G204" s="248"/>
      <c r="H204" s="248"/>
      <c r="I204" s="248"/>
      <c r="J204" s="158" t="s">
        <v>5</v>
      </c>
      <c r="K204" s="159"/>
      <c r="L204" s="249"/>
      <c r="M204" s="250"/>
      <c r="N204" s="250">
        <f t="shared" si="35"/>
        <v>0</v>
      </c>
      <c r="O204" s="250"/>
      <c r="P204" s="250"/>
      <c r="Q204" s="250"/>
      <c r="R204" s="37"/>
      <c r="T204" s="160" t="s">
        <v>5</v>
      </c>
      <c r="U204" s="161" t="s">
        <v>39</v>
      </c>
      <c r="V204" s="36"/>
      <c r="W204" s="36"/>
      <c r="X204" s="36"/>
      <c r="Y204" s="36"/>
      <c r="Z204" s="36"/>
      <c r="AA204" s="74"/>
      <c r="AT204" s="18" t="s">
        <v>161</v>
      </c>
      <c r="AU204" s="18" t="s">
        <v>77</v>
      </c>
      <c r="AY204" s="18" t="s">
        <v>161</v>
      </c>
      <c r="BE204" s="113">
        <f>IF(U204="základná",N204,0)</f>
        <v>0</v>
      </c>
      <c r="BF204" s="113">
        <f>IF(U204="znížená",N204,0)</f>
        <v>0</v>
      </c>
      <c r="BG204" s="113">
        <f>IF(U204="zákl. prenesená",N204,0)</f>
        <v>0</v>
      </c>
      <c r="BH204" s="113">
        <f>IF(U204="zníž. prenesená",N204,0)</f>
        <v>0</v>
      </c>
      <c r="BI204" s="113">
        <f>IF(U204="nulová",N204,0)</f>
        <v>0</v>
      </c>
      <c r="BJ204" s="18" t="s">
        <v>88</v>
      </c>
      <c r="BK204" s="155">
        <f>L204*K204</f>
        <v>0</v>
      </c>
    </row>
    <row r="205" spans="2:65" s="1" customFormat="1" ht="22.35" customHeight="1">
      <c r="B205" s="35"/>
      <c r="C205" s="156" t="s">
        <v>5</v>
      </c>
      <c r="D205" s="156" t="s">
        <v>162</v>
      </c>
      <c r="E205" s="157" t="s">
        <v>5</v>
      </c>
      <c r="F205" s="248" t="s">
        <v>5</v>
      </c>
      <c r="G205" s="248"/>
      <c r="H205" s="248"/>
      <c r="I205" s="248"/>
      <c r="J205" s="158" t="s">
        <v>5</v>
      </c>
      <c r="K205" s="159"/>
      <c r="L205" s="249"/>
      <c r="M205" s="250"/>
      <c r="N205" s="250">
        <f t="shared" si="35"/>
        <v>0</v>
      </c>
      <c r="O205" s="250"/>
      <c r="P205" s="250"/>
      <c r="Q205" s="250"/>
      <c r="R205" s="37"/>
      <c r="T205" s="160" t="s">
        <v>5</v>
      </c>
      <c r="U205" s="161" t="s">
        <v>39</v>
      </c>
      <c r="V205" s="36"/>
      <c r="W205" s="36"/>
      <c r="X205" s="36"/>
      <c r="Y205" s="36"/>
      <c r="Z205" s="36"/>
      <c r="AA205" s="74"/>
      <c r="AT205" s="18" t="s">
        <v>161</v>
      </c>
      <c r="AU205" s="18" t="s">
        <v>77</v>
      </c>
      <c r="AY205" s="18" t="s">
        <v>161</v>
      </c>
      <c r="BE205" s="113">
        <f>IF(U205="základná",N205,0)</f>
        <v>0</v>
      </c>
      <c r="BF205" s="113">
        <f>IF(U205="znížená",N205,0)</f>
        <v>0</v>
      </c>
      <c r="BG205" s="113">
        <f>IF(U205="zákl. prenesená",N205,0)</f>
        <v>0</v>
      </c>
      <c r="BH205" s="113">
        <f>IF(U205="zníž. prenesená",N205,0)</f>
        <v>0</v>
      </c>
      <c r="BI205" s="113">
        <f>IF(U205="nulová",N205,0)</f>
        <v>0</v>
      </c>
      <c r="BJ205" s="18" t="s">
        <v>88</v>
      </c>
      <c r="BK205" s="155">
        <f>L205*K205</f>
        <v>0</v>
      </c>
    </row>
    <row r="206" spans="2:65" s="1" customFormat="1" ht="22.35" customHeight="1">
      <c r="B206" s="35"/>
      <c r="C206" s="156" t="s">
        <v>5</v>
      </c>
      <c r="D206" s="156" t="s">
        <v>162</v>
      </c>
      <c r="E206" s="157" t="s">
        <v>5</v>
      </c>
      <c r="F206" s="248" t="s">
        <v>5</v>
      </c>
      <c r="G206" s="248"/>
      <c r="H206" s="248"/>
      <c r="I206" s="248"/>
      <c r="J206" s="158" t="s">
        <v>5</v>
      </c>
      <c r="K206" s="159"/>
      <c r="L206" s="249"/>
      <c r="M206" s="250"/>
      <c r="N206" s="250">
        <f t="shared" si="35"/>
        <v>0</v>
      </c>
      <c r="O206" s="250"/>
      <c r="P206" s="250"/>
      <c r="Q206" s="250"/>
      <c r="R206" s="37"/>
      <c r="T206" s="160" t="s">
        <v>5</v>
      </c>
      <c r="U206" s="161" t="s">
        <v>39</v>
      </c>
      <c r="V206" s="56"/>
      <c r="W206" s="56"/>
      <c r="X206" s="56"/>
      <c r="Y206" s="56"/>
      <c r="Z206" s="56"/>
      <c r="AA206" s="58"/>
      <c r="AT206" s="18" t="s">
        <v>161</v>
      </c>
      <c r="AU206" s="18" t="s">
        <v>77</v>
      </c>
      <c r="AY206" s="18" t="s">
        <v>161</v>
      </c>
      <c r="BE206" s="113">
        <f>IF(U206="základná",N206,0)</f>
        <v>0</v>
      </c>
      <c r="BF206" s="113">
        <f>IF(U206="znížená",N206,0)</f>
        <v>0</v>
      </c>
      <c r="BG206" s="113">
        <f>IF(U206="zákl. prenesená",N206,0)</f>
        <v>0</v>
      </c>
      <c r="BH206" s="113">
        <f>IF(U206="zníž. prenesená",N206,0)</f>
        <v>0</v>
      </c>
      <c r="BI206" s="113">
        <f>IF(U206="nulová",N206,0)</f>
        <v>0</v>
      </c>
      <c r="BJ206" s="18" t="s">
        <v>88</v>
      </c>
      <c r="BK206" s="155">
        <f>L206*K206</f>
        <v>0</v>
      </c>
    </row>
    <row r="207" spans="2:65" s="1" customFormat="1" ht="6.95" customHeight="1">
      <c r="B207" s="59"/>
      <c r="C207" s="60"/>
      <c r="D207" s="60"/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1"/>
    </row>
  </sheetData>
  <mergeCells count="289">
    <mergeCell ref="H1:K1"/>
    <mergeCell ref="S2:AC2"/>
    <mergeCell ref="F206:I206"/>
    <mergeCell ref="L206:M206"/>
    <mergeCell ref="N206:Q206"/>
    <mergeCell ref="N128:Q128"/>
    <mergeCell ref="N129:Q129"/>
    <mergeCell ref="N130:Q130"/>
    <mergeCell ref="N133:Q133"/>
    <mergeCell ref="N135:Q135"/>
    <mergeCell ref="N136:Q136"/>
    <mergeCell ref="N141:Q141"/>
    <mergeCell ref="N160:Q160"/>
    <mergeCell ref="N175:Q175"/>
    <mergeCell ref="N198:Q198"/>
    <mergeCell ref="N199:Q199"/>
    <mergeCell ref="N201:Q201"/>
    <mergeCell ref="F203:I203"/>
    <mergeCell ref="L203:M203"/>
    <mergeCell ref="N203:Q203"/>
    <mergeCell ref="F204:I204"/>
    <mergeCell ref="L204:M204"/>
    <mergeCell ref="N204:Q204"/>
    <mergeCell ref="F205:I205"/>
    <mergeCell ref="L205:M205"/>
    <mergeCell ref="N205:Q205"/>
    <mergeCell ref="F197:I197"/>
    <mergeCell ref="L197:M197"/>
    <mergeCell ref="N197:Q197"/>
    <mergeCell ref="F200:I200"/>
    <mergeCell ref="L200:M200"/>
    <mergeCell ref="N200:Q200"/>
    <mergeCell ref="F202:I202"/>
    <mergeCell ref="L202:M202"/>
    <mergeCell ref="N202:Q202"/>
    <mergeCell ref="F194:I194"/>
    <mergeCell ref="L194:M194"/>
    <mergeCell ref="N194:Q194"/>
    <mergeCell ref="F195:I195"/>
    <mergeCell ref="L195:M195"/>
    <mergeCell ref="N195:Q195"/>
    <mergeCell ref="F196:I196"/>
    <mergeCell ref="L196:M196"/>
    <mergeCell ref="N196:Q196"/>
    <mergeCell ref="F191:I191"/>
    <mergeCell ref="L191:M191"/>
    <mergeCell ref="N191:Q191"/>
    <mergeCell ref="F192:I192"/>
    <mergeCell ref="L192:M192"/>
    <mergeCell ref="N192:Q192"/>
    <mergeCell ref="F193:I193"/>
    <mergeCell ref="L193:M193"/>
    <mergeCell ref="N193:Q193"/>
    <mergeCell ref="F188:I188"/>
    <mergeCell ref="L188:M188"/>
    <mergeCell ref="N188:Q188"/>
    <mergeCell ref="F189:I189"/>
    <mergeCell ref="L189:M189"/>
    <mergeCell ref="N189:Q189"/>
    <mergeCell ref="F190:I190"/>
    <mergeCell ref="L190:M190"/>
    <mergeCell ref="N190:Q190"/>
    <mergeCell ref="F185:I185"/>
    <mergeCell ref="L185:M185"/>
    <mergeCell ref="N185:Q185"/>
    <mergeCell ref="F186:I186"/>
    <mergeCell ref="L186:M186"/>
    <mergeCell ref="N186:Q186"/>
    <mergeCell ref="F187:I187"/>
    <mergeCell ref="L187:M187"/>
    <mergeCell ref="N187:Q187"/>
    <mergeCell ref="F182:I182"/>
    <mergeCell ref="L182:M182"/>
    <mergeCell ref="N182:Q182"/>
    <mergeCell ref="F183:I183"/>
    <mergeCell ref="L183:M183"/>
    <mergeCell ref="N183:Q183"/>
    <mergeCell ref="F184:I184"/>
    <mergeCell ref="L184:M184"/>
    <mergeCell ref="N184:Q184"/>
    <mergeCell ref="F179:I179"/>
    <mergeCell ref="L179:M179"/>
    <mergeCell ref="N179:Q179"/>
    <mergeCell ref="F180:I180"/>
    <mergeCell ref="L180:M180"/>
    <mergeCell ref="N180:Q180"/>
    <mergeCell ref="F181:I181"/>
    <mergeCell ref="L181:M181"/>
    <mergeCell ref="N181:Q181"/>
    <mergeCell ref="F176:I176"/>
    <mergeCell ref="L176:M176"/>
    <mergeCell ref="N176:Q176"/>
    <mergeCell ref="F177:I177"/>
    <mergeCell ref="L177:M177"/>
    <mergeCell ref="N177:Q177"/>
    <mergeCell ref="F178:I178"/>
    <mergeCell ref="L178:M178"/>
    <mergeCell ref="N178:Q178"/>
    <mergeCell ref="F172:I172"/>
    <mergeCell ref="L172:M172"/>
    <mergeCell ref="N172:Q172"/>
    <mergeCell ref="F173:I173"/>
    <mergeCell ref="L173:M173"/>
    <mergeCell ref="N173:Q173"/>
    <mergeCell ref="F174:I174"/>
    <mergeCell ref="L174:M174"/>
    <mergeCell ref="N174:Q174"/>
    <mergeCell ref="F169:I169"/>
    <mergeCell ref="L169:M169"/>
    <mergeCell ref="N169:Q169"/>
    <mergeCell ref="F170:I170"/>
    <mergeCell ref="L170:M170"/>
    <mergeCell ref="N170:Q170"/>
    <mergeCell ref="F171:I171"/>
    <mergeCell ref="L171:M171"/>
    <mergeCell ref="N171:Q171"/>
    <mergeCell ref="F166:I166"/>
    <mergeCell ref="L166:M166"/>
    <mergeCell ref="N166:Q166"/>
    <mergeCell ref="F167:I167"/>
    <mergeCell ref="L167:M167"/>
    <mergeCell ref="N167:Q167"/>
    <mergeCell ref="F168:I168"/>
    <mergeCell ref="L168:M168"/>
    <mergeCell ref="N168:Q168"/>
    <mergeCell ref="F163:I163"/>
    <mergeCell ref="L163:M163"/>
    <mergeCell ref="N163:Q163"/>
    <mergeCell ref="F164:I164"/>
    <mergeCell ref="L164:M164"/>
    <mergeCell ref="N164:Q164"/>
    <mergeCell ref="F165:I165"/>
    <mergeCell ref="L165:M165"/>
    <mergeCell ref="N165:Q165"/>
    <mergeCell ref="F159:I159"/>
    <mergeCell ref="L159:M159"/>
    <mergeCell ref="N159:Q159"/>
    <mergeCell ref="F161:I161"/>
    <mergeCell ref="L161:M161"/>
    <mergeCell ref="N161:Q161"/>
    <mergeCell ref="F162:I162"/>
    <mergeCell ref="L162:M162"/>
    <mergeCell ref="N162:Q162"/>
    <mergeCell ref="F156:I156"/>
    <mergeCell ref="L156:M156"/>
    <mergeCell ref="N156:Q156"/>
    <mergeCell ref="F157:I157"/>
    <mergeCell ref="L157:M157"/>
    <mergeCell ref="N157:Q157"/>
    <mergeCell ref="F158:I158"/>
    <mergeCell ref="L158:M158"/>
    <mergeCell ref="N158:Q158"/>
    <mergeCell ref="F153:I153"/>
    <mergeCell ref="L153:M153"/>
    <mergeCell ref="N153:Q153"/>
    <mergeCell ref="F154:I154"/>
    <mergeCell ref="L154:M154"/>
    <mergeCell ref="N154:Q154"/>
    <mergeCell ref="F155:I155"/>
    <mergeCell ref="L155:M155"/>
    <mergeCell ref="N155:Q155"/>
    <mergeCell ref="F150:I150"/>
    <mergeCell ref="L150:M150"/>
    <mergeCell ref="N150:Q150"/>
    <mergeCell ref="F151:I151"/>
    <mergeCell ref="L151:M151"/>
    <mergeCell ref="N151:Q151"/>
    <mergeCell ref="F152:I152"/>
    <mergeCell ref="L152:M152"/>
    <mergeCell ref="N152:Q152"/>
    <mergeCell ref="F147:I147"/>
    <mergeCell ref="L147:M147"/>
    <mergeCell ref="N147:Q147"/>
    <mergeCell ref="F148:I148"/>
    <mergeCell ref="L148:M148"/>
    <mergeCell ref="N148:Q148"/>
    <mergeCell ref="F149:I149"/>
    <mergeCell ref="L149:M149"/>
    <mergeCell ref="N149:Q149"/>
    <mergeCell ref="F144:I144"/>
    <mergeCell ref="L144:M144"/>
    <mergeCell ref="N144:Q144"/>
    <mergeCell ref="F145:I145"/>
    <mergeCell ref="L145:M145"/>
    <mergeCell ref="N145:Q145"/>
    <mergeCell ref="F146:I146"/>
    <mergeCell ref="L146:M146"/>
    <mergeCell ref="N146:Q146"/>
    <mergeCell ref="F140:I140"/>
    <mergeCell ref="L140:M140"/>
    <mergeCell ref="N140:Q140"/>
    <mergeCell ref="F142:I142"/>
    <mergeCell ref="L142:M142"/>
    <mergeCell ref="N142:Q142"/>
    <mergeCell ref="F143:I143"/>
    <mergeCell ref="L143:M143"/>
    <mergeCell ref="N143:Q143"/>
    <mergeCell ref="F137:I137"/>
    <mergeCell ref="L137:M137"/>
    <mergeCell ref="N137:Q137"/>
    <mergeCell ref="F138:I138"/>
    <mergeCell ref="L138:M138"/>
    <mergeCell ref="N138:Q138"/>
    <mergeCell ref="F139:I139"/>
    <mergeCell ref="L139:M139"/>
    <mergeCell ref="N139:Q139"/>
    <mergeCell ref="F131:I131"/>
    <mergeCell ref="L131:M131"/>
    <mergeCell ref="N131:Q131"/>
    <mergeCell ref="F132:I132"/>
    <mergeCell ref="L132:M132"/>
    <mergeCell ref="N132:Q132"/>
    <mergeCell ref="F134:I134"/>
    <mergeCell ref="L134:M134"/>
    <mergeCell ref="N134:Q134"/>
    <mergeCell ref="L110:Q110"/>
    <mergeCell ref="C116:Q116"/>
    <mergeCell ref="F118:P118"/>
    <mergeCell ref="F119:P119"/>
    <mergeCell ref="F120:P120"/>
    <mergeCell ref="M122:P122"/>
    <mergeCell ref="M124:Q124"/>
    <mergeCell ref="M125:Q125"/>
    <mergeCell ref="F127:I127"/>
    <mergeCell ref="L127:M127"/>
    <mergeCell ref="N127:Q127"/>
    <mergeCell ref="D104:H104"/>
    <mergeCell ref="N104:Q104"/>
    <mergeCell ref="D105:H105"/>
    <mergeCell ref="N105:Q105"/>
    <mergeCell ref="D106:H106"/>
    <mergeCell ref="N106:Q106"/>
    <mergeCell ref="D107:H107"/>
    <mergeCell ref="N107:Q107"/>
    <mergeCell ref="N108:Q108"/>
    <mergeCell ref="N95:Q95"/>
    <mergeCell ref="N96:Q96"/>
    <mergeCell ref="N97:Q97"/>
    <mergeCell ref="N98:Q98"/>
    <mergeCell ref="N99:Q99"/>
    <mergeCell ref="N100:Q100"/>
    <mergeCell ref="N102:Q102"/>
    <mergeCell ref="D103:H103"/>
    <mergeCell ref="N103:Q103"/>
    <mergeCell ref="M85:Q85"/>
    <mergeCell ref="C87:G87"/>
    <mergeCell ref="N87:Q87"/>
    <mergeCell ref="N89:Q89"/>
    <mergeCell ref="N90:Q90"/>
    <mergeCell ref="N91:Q91"/>
    <mergeCell ref="N92:Q92"/>
    <mergeCell ref="N93:Q93"/>
    <mergeCell ref="N94:Q94"/>
    <mergeCell ref="H37:J37"/>
    <mergeCell ref="M37:P37"/>
    <mergeCell ref="L39:P39"/>
    <mergeCell ref="C76:Q76"/>
    <mergeCell ref="F78:P78"/>
    <mergeCell ref="F79:P79"/>
    <mergeCell ref="F80:P80"/>
    <mergeCell ref="M82:P82"/>
    <mergeCell ref="M84:Q84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E16:L16"/>
    <mergeCell ref="O16:P16"/>
    <mergeCell ref="O18:P18"/>
    <mergeCell ref="O19:P19"/>
    <mergeCell ref="O21:P21"/>
    <mergeCell ref="O22:P22"/>
    <mergeCell ref="E25:L25"/>
    <mergeCell ref="M28:P28"/>
    <mergeCell ref="M29:P29"/>
    <mergeCell ref="C2:Q2"/>
    <mergeCell ref="C4:Q4"/>
    <mergeCell ref="F6:P6"/>
    <mergeCell ref="F7:P7"/>
    <mergeCell ref="F8:P8"/>
    <mergeCell ref="O10:P10"/>
    <mergeCell ref="O12:P12"/>
    <mergeCell ref="O13:P13"/>
    <mergeCell ref="O15:P15"/>
  </mergeCells>
  <dataValidations count="2">
    <dataValidation type="list" allowBlank="1" showInputMessage="1" showErrorMessage="1" error="Povolené sú hodnoty K, M." sqref="D202:D207">
      <formula1>"K, M"</formula1>
    </dataValidation>
    <dataValidation type="list" allowBlank="1" showInputMessage="1" showErrorMessage="1" error="Povolené sú hodnoty základná, znížená, nulová." sqref="U202:U207">
      <formula1>"základná, znížená, nulová"</formula1>
    </dataValidation>
  </dataValidations>
  <hyperlinks>
    <hyperlink ref="F1:G1" location="C2" display="1) Krycí list rozpočtu"/>
    <hyperlink ref="H1:K1" location="C87" display="2) Rekapitulácia rozpočtu"/>
    <hyperlink ref="L1" location="C127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200"/>
  <sheetViews>
    <sheetView showGridLines="0" workbookViewId="0">
      <pane ySplit="1" topLeftCell="A182" activePane="bottomLeft" state="frozen"/>
      <selection pane="bottomLeft" activeCell="O10" sqref="O10:P10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21"/>
      <c r="B1" s="12"/>
      <c r="C1" s="12"/>
      <c r="D1" s="13" t="s">
        <v>1</v>
      </c>
      <c r="E1" s="12"/>
      <c r="F1" s="14" t="s">
        <v>124</v>
      </c>
      <c r="G1" s="14"/>
      <c r="H1" s="254" t="s">
        <v>125</v>
      </c>
      <c r="I1" s="254"/>
      <c r="J1" s="254"/>
      <c r="K1" s="254"/>
      <c r="L1" s="14" t="s">
        <v>126</v>
      </c>
      <c r="M1" s="12"/>
      <c r="N1" s="12"/>
      <c r="O1" s="13" t="s">
        <v>127</v>
      </c>
      <c r="P1" s="12"/>
      <c r="Q1" s="12"/>
      <c r="R1" s="12"/>
      <c r="S1" s="14" t="s">
        <v>128</v>
      </c>
      <c r="T1" s="14"/>
      <c r="U1" s="121"/>
      <c r="V1" s="121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50000000000003" customHeight="1">
      <c r="C2" s="183" t="s">
        <v>7</v>
      </c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S2" s="226" t="s">
        <v>8</v>
      </c>
      <c r="T2" s="227"/>
      <c r="U2" s="227"/>
      <c r="V2" s="227"/>
      <c r="W2" s="227"/>
      <c r="X2" s="227"/>
      <c r="Y2" s="227"/>
      <c r="Z2" s="227"/>
      <c r="AA2" s="227"/>
      <c r="AB2" s="227"/>
      <c r="AC2" s="227"/>
      <c r="AT2" s="18" t="s">
        <v>96</v>
      </c>
    </row>
    <row r="3" spans="1:6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72</v>
      </c>
    </row>
    <row r="4" spans="1:66" ht="36.950000000000003" customHeight="1">
      <c r="B4" s="22"/>
      <c r="C4" s="185" t="s">
        <v>129</v>
      </c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23"/>
      <c r="T4" s="24" t="s">
        <v>12</v>
      </c>
      <c r="AT4" s="18" t="s">
        <v>6</v>
      </c>
    </row>
    <row r="5" spans="1:66" ht="6.95" customHeight="1">
      <c r="B5" s="22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3"/>
    </row>
    <row r="6" spans="1:66" ht="25.35" customHeight="1">
      <c r="B6" s="22"/>
      <c r="C6" s="26"/>
      <c r="D6" s="30" t="s">
        <v>17</v>
      </c>
      <c r="E6" s="26"/>
      <c r="F6" s="259" t="str">
        <f>'Rekapitulácia stavby'!K6</f>
        <v>Základná škola Gorkého - Ulica Maxima Gorkého</v>
      </c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"/>
      <c r="R6" s="23"/>
    </row>
    <row r="7" spans="1:66" ht="25.35" customHeight="1">
      <c r="B7" s="22"/>
      <c r="C7" s="26"/>
      <c r="D7" s="30" t="s">
        <v>163</v>
      </c>
      <c r="E7" s="26"/>
      <c r="F7" s="259" t="s">
        <v>405</v>
      </c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26"/>
      <c r="R7" s="23"/>
    </row>
    <row r="8" spans="1:66" s="1" customFormat="1" ht="32.85" customHeight="1">
      <c r="B8" s="35"/>
      <c r="C8" s="36"/>
      <c r="D8" s="29" t="s">
        <v>406</v>
      </c>
      <c r="E8" s="36"/>
      <c r="F8" s="191" t="s">
        <v>826</v>
      </c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36"/>
      <c r="R8" s="37"/>
    </row>
    <row r="9" spans="1:66" s="1" customFormat="1" ht="14.45" customHeight="1">
      <c r="B9" s="35"/>
      <c r="C9" s="36"/>
      <c r="D9" s="30" t="s">
        <v>19</v>
      </c>
      <c r="E9" s="36"/>
      <c r="F9" s="28" t="s">
        <v>5</v>
      </c>
      <c r="G9" s="36"/>
      <c r="H9" s="36"/>
      <c r="I9" s="36"/>
      <c r="J9" s="36"/>
      <c r="K9" s="36"/>
      <c r="L9" s="36"/>
      <c r="M9" s="30" t="s">
        <v>20</v>
      </c>
      <c r="N9" s="36"/>
      <c r="O9" s="28" t="s">
        <v>5</v>
      </c>
      <c r="P9" s="36"/>
      <c r="Q9" s="36"/>
      <c r="R9" s="37"/>
    </row>
    <row r="10" spans="1:66" s="1" customFormat="1" ht="14.45" customHeight="1">
      <c r="B10" s="35"/>
      <c r="C10" s="36"/>
      <c r="D10" s="30" t="s">
        <v>21</v>
      </c>
      <c r="E10" s="36"/>
      <c r="F10" s="28" t="s">
        <v>22</v>
      </c>
      <c r="G10" s="36"/>
      <c r="H10" s="36"/>
      <c r="I10" s="36"/>
      <c r="J10" s="36"/>
      <c r="K10" s="36"/>
      <c r="L10" s="36"/>
      <c r="M10" s="30" t="s">
        <v>23</v>
      </c>
      <c r="N10" s="36"/>
      <c r="O10" s="232"/>
      <c r="P10" s="233"/>
      <c r="Q10" s="36"/>
      <c r="R10" s="37"/>
    </row>
    <row r="11" spans="1:66" s="1" customFormat="1" ht="10.9" customHeight="1">
      <c r="B11" s="35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7"/>
    </row>
    <row r="12" spans="1:66" s="1" customFormat="1" ht="14.45" customHeight="1">
      <c r="B12" s="35"/>
      <c r="C12" s="36"/>
      <c r="D12" s="30" t="s">
        <v>24</v>
      </c>
      <c r="E12" s="36"/>
      <c r="F12" s="36"/>
      <c r="G12" s="36"/>
      <c r="H12" s="36"/>
      <c r="I12" s="36"/>
      <c r="J12" s="36"/>
      <c r="K12" s="36"/>
      <c r="L12" s="36"/>
      <c r="M12" s="30" t="s">
        <v>25</v>
      </c>
      <c r="N12" s="36"/>
      <c r="O12" s="189" t="str">
        <f>IF('Rekapitulácia stavby'!AN10="","",'Rekapitulácia stavby'!AN10)</f>
        <v/>
      </c>
      <c r="P12" s="189"/>
      <c r="Q12" s="36"/>
      <c r="R12" s="37"/>
    </row>
    <row r="13" spans="1:66" s="1" customFormat="1" ht="18" customHeight="1">
      <c r="B13" s="35"/>
      <c r="C13" s="36"/>
      <c r="D13" s="36"/>
      <c r="E13" s="28" t="str">
        <f>IF('Rekapitulácia stavby'!E11="","",'Rekapitulácia stavby'!E11)</f>
        <v xml:space="preserve"> </v>
      </c>
      <c r="F13" s="36"/>
      <c r="G13" s="36"/>
      <c r="H13" s="36"/>
      <c r="I13" s="36"/>
      <c r="J13" s="36"/>
      <c r="K13" s="36"/>
      <c r="L13" s="36"/>
      <c r="M13" s="30" t="s">
        <v>26</v>
      </c>
      <c r="N13" s="36"/>
      <c r="O13" s="189" t="str">
        <f>IF('Rekapitulácia stavby'!AN11="","",'Rekapitulácia stavby'!AN11)</f>
        <v/>
      </c>
      <c r="P13" s="189"/>
      <c r="Q13" s="36"/>
      <c r="R13" s="37"/>
    </row>
    <row r="14" spans="1:66" s="1" customFormat="1" ht="6.95" customHeight="1">
      <c r="B14" s="35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7"/>
    </row>
    <row r="15" spans="1:66" s="1" customFormat="1" ht="14.45" customHeight="1">
      <c r="B15" s="35"/>
      <c r="C15" s="36"/>
      <c r="D15" s="30" t="s">
        <v>27</v>
      </c>
      <c r="E15" s="36"/>
      <c r="F15" s="36"/>
      <c r="G15" s="36"/>
      <c r="H15" s="36"/>
      <c r="I15" s="36"/>
      <c r="J15" s="36"/>
      <c r="K15" s="36"/>
      <c r="L15" s="36"/>
      <c r="M15" s="30" t="s">
        <v>25</v>
      </c>
      <c r="N15" s="36"/>
      <c r="O15" s="234" t="str">
        <f>IF('Rekapitulácia stavby'!AN13="","",'Rekapitulácia stavby'!AN13)</f>
        <v/>
      </c>
      <c r="P15" s="189"/>
      <c r="Q15" s="36"/>
      <c r="R15" s="37"/>
    </row>
    <row r="16" spans="1:66" s="1" customFormat="1" ht="18" customHeight="1">
      <c r="B16" s="35"/>
      <c r="C16" s="36"/>
      <c r="D16" s="36"/>
      <c r="E16" s="234" t="str">
        <f>IF('Rekapitulácia stavby'!E14="","",'Rekapitulácia stavby'!E14)</f>
        <v/>
      </c>
      <c r="F16" s="235"/>
      <c r="G16" s="235"/>
      <c r="H16" s="235"/>
      <c r="I16" s="235"/>
      <c r="J16" s="235"/>
      <c r="K16" s="235"/>
      <c r="L16" s="235"/>
      <c r="M16" s="30" t="s">
        <v>26</v>
      </c>
      <c r="N16" s="36"/>
      <c r="O16" s="234" t="str">
        <f>IF('Rekapitulácia stavby'!AN14="","",'Rekapitulácia stavby'!AN14)</f>
        <v/>
      </c>
      <c r="P16" s="189"/>
      <c r="Q16" s="36"/>
      <c r="R16" s="37"/>
    </row>
    <row r="17" spans="2:18" s="1" customFormat="1" ht="6.95" customHeight="1">
      <c r="B17" s="35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7"/>
    </row>
    <row r="18" spans="2:18" s="1" customFormat="1" ht="14.45" customHeight="1">
      <c r="B18" s="35"/>
      <c r="C18" s="36"/>
      <c r="D18" s="30" t="s">
        <v>28</v>
      </c>
      <c r="E18" s="36"/>
      <c r="F18" s="36"/>
      <c r="G18" s="36"/>
      <c r="H18" s="36"/>
      <c r="I18" s="36"/>
      <c r="J18" s="36"/>
      <c r="K18" s="36"/>
      <c r="L18" s="36"/>
      <c r="M18" s="30" t="s">
        <v>25</v>
      </c>
      <c r="N18" s="36"/>
      <c r="O18" s="189" t="str">
        <f>IF('Rekapitulácia stavby'!AN16="","",'Rekapitulácia stavby'!AN16)</f>
        <v/>
      </c>
      <c r="P18" s="189"/>
      <c r="Q18" s="36"/>
      <c r="R18" s="37"/>
    </row>
    <row r="19" spans="2:18" s="1" customFormat="1" ht="18" customHeight="1">
      <c r="B19" s="35"/>
      <c r="C19" s="36"/>
      <c r="D19" s="36"/>
      <c r="E19" s="28" t="str">
        <f>IF('Rekapitulácia stavby'!E17="","",'Rekapitulácia stavby'!E17)</f>
        <v xml:space="preserve"> </v>
      </c>
      <c r="F19" s="36"/>
      <c r="G19" s="36"/>
      <c r="H19" s="36"/>
      <c r="I19" s="36"/>
      <c r="J19" s="36"/>
      <c r="K19" s="36"/>
      <c r="L19" s="36"/>
      <c r="M19" s="30" t="s">
        <v>26</v>
      </c>
      <c r="N19" s="36"/>
      <c r="O19" s="189" t="str">
        <f>IF('Rekapitulácia stavby'!AN17="","",'Rekapitulácia stavby'!AN17)</f>
        <v/>
      </c>
      <c r="P19" s="189"/>
      <c r="Q19" s="36"/>
      <c r="R19" s="37"/>
    </row>
    <row r="20" spans="2:18" s="1" customFormat="1" ht="6.95" customHeight="1">
      <c r="B20" s="35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7"/>
    </row>
    <row r="21" spans="2:18" s="1" customFormat="1" ht="14.45" customHeight="1">
      <c r="B21" s="35"/>
      <c r="C21" s="36"/>
      <c r="D21" s="30" t="s">
        <v>31</v>
      </c>
      <c r="E21" s="36"/>
      <c r="F21" s="36"/>
      <c r="G21" s="36"/>
      <c r="H21" s="36"/>
      <c r="I21" s="36"/>
      <c r="J21" s="36"/>
      <c r="K21" s="36"/>
      <c r="L21" s="36"/>
      <c r="M21" s="30" t="s">
        <v>25</v>
      </c>
      <c r="N21" s="36"/>
      <c r="O21" s="189" t="str">
        <f>IF('Rekapitulácia stavby'!AN19="","",'Rekapitulácia stavby'!AN19)</f>
        <v/>
      </c>
      <c r="P21" s="189"/>
      <c r="Q21" s="36"/>
      <c r="R21" s="37"/>
    </row>
    <row r="22" spans="2:18" s="1" customFormat="1" ht="18" customHeight="1">
      <c r="B22" s="35"/>
      <c r="C22" s="36"/>
      <c r="D22" s="36"/>
      <c r="E22" s="28" t="str">
        <f>IF('Rekapitulácia stavby'!E20="","",'Rekapitulácia stavby'!E20)</f>
        <v xml:space="preserve"> </v>
      </c>
      <c r="F22" s="36"/>
      <c r="G22" s="36"/>
      <c r="H22" s="36"/>
      <c r="I22" s="36"/>
      <c r="J22" s="36"/>
      <c r="K22" s="36"/>
      <c r="L22" s="36"/>
      <c r="M22" s="30" t="s">
        <v>26</v>
      </c>
      <c r="N22" s="36"/>
      <c r="O22" s="189" t="str">
        <f>IF('Rekapitulácia stavby'!AN20="","",'Rekapitulácia stavby'!AN20)</f>
        <v/>
      </c>
      <c r="P22" s="189"/>
      <c r="Q22" s="36"/>
      <c r="R22" s="37"/>
    </row>
    <row r="23" spans="2:18" s="1" customFormat="1" ht="6.95" customHeight="1">
      <c r="B23" s="35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7"/>
    </row>
    <row r="24" spans="2:18" s="1" customFormat="1" ht="14.45" customHeight="1">
      <c r="B24" s="35"/>
      <c r="C24" s="36"/>
      <c r="D24" s="30" t="s">
        <v>32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7"/>
    </row>
    <row r="25" spans="2:18" s="1" customFormat="1" ht="22.5" customHeight="1">
      <c r="B25" s="35"/>
      <c r="C25" s="36"/>
      <c r="D25" s="36"/>
      <c r="E25" s="194" t="s">
        <v>5</v>
      </c>
      <c r="F25" s="194"/>
      <c r="G25" s="194"/>
      <c r="H25" s="194"/>
      <c r="I25" s="194"/>
      <c r="J25" s="194"/>
      <c r="K25" s="194"/>
      <c r="L25" s="194"/>
      <c r="M25" s="36"/>
      <c r="N25" s="36"/>
      <c r="O25" s="36"/>
      <c r="P25" s="36"/>
      <c r="Q25" s="36"/>
      <c r="R25" s="37"/>
    </row>
    <row r="26" spans="2:18" s="1" customFormat="1" ht="6.95" customHeight="1">
      <c r="B26" s="35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7"/>
    </row>
    <row r="27" spans="2:18" s="1" customFormat="1" ht="6.95" customHeight="1">
      <c r="B27" s="35"/>
      <c r="C27" s="36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36"/>
      <c r="R27" s="37"/>
    </row>
    <row r="28" spans="2:18" s="1" customFormat="1" ht="14.45" customHeight="1">
      <c r="B28" s="35"/>
      <c r="C28" s="36"/>
      <c r="D28" s="122" t="s">
        <v>130</v>
      </c>
      <c r="E28" s="36"/>
      <c r="F28" s="36"/>
      <c r="G28" s="36"/>
      <c r="H28" s="36"/>
      <c r="I28" s="36"/>
      <c r="J28" s="36"/>
      <c r="K28" s="36"/>
      <c r="L28" s="36"/>
      <c r="M28" s="195">
        <f>N89</f>
        <v>0</v>
      </c>
      <c r="N28" s="195"/>
      <c r="O28" s="195"/>
      <c r="P28" s="195"/>
      <c r="Q28" s="36"/>
      <c r="R28" s="37"/>
    </row>
    <row r="29" spans="2:18" s="1" customFormat="1" ht="14.45" customHeight="1">
      <c r="B29" s="35"/>
      <c r="C29" s="36"/>
      <c r="D29" s="34" t="s">
        <v>118</v>
      </c>
      <c r="E29" s="36"/>
      <c r="F29" s="36"/>
      <c r="G29" s="36"/>
      <c r="H29" s="36"/>
      <c r="I29" s="36"/>
      <c r="J29" s="36"/>
      <c r="K29" s="36"/>
      <c r="L29" s="36"/>
      <c r="M29" s="195">
        <f>N97</f>
        <v>0</v>
      </c>
      <c r="N29" s="195"/>
      <c r="O29" s="195"/>
      <c r="P29" s="195"/>
      <c r="Q29" s="36"/>
      <c r="R29" s="37"/>
    </row>
    <row r="30" spans="2:18" s="1" customFormat="1" ht="6.95" customHeight="1">
      <c r="B30" s="35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7"/>
    </row>
    <row r="31" spans="2:18" s="1" customFormat="1" ht="25.35" customHeight="1">
      <c r="B31" s="35"/>
      <c r="C31" s="36"/>
      <c r="D31" s="123" t="s">
        <v>35</v>
      </c>
      <c r="E31" s="36"/>
      <c r="F31" s="36"/>
      <c r="G31" s="36"/>
      <c r="H31" s="36"/>
      <c r="I31" s="36"/>
      <c r="J31" s="36"/>
      <c r="K31" s="36"/>
      <c r="L31" s="36"/>
      <c r="M31" s="236">
        <f>ROUND(M28+M29,2)</f>
        <v>0</v>
      </c>
      <c r="N31" s="231"/>
      <c r="O31" s="231"/>
      <c r="P31" s="231"/>
      <c r="Q31" s="36"/>
      <c r="R31" s="37"/>
    </row>
    <row r="32" spans="2:18" s="1" customFormat="1" ht="6.95" customHeight="1">
      <c r="B32" s="35"/>
      <c r="C32" s="36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36"/>
      <c r="R32" s="37"/>
    </row>
    <row r="33" spans="2:18" s="1" customFormat="1" ht="14.45" customHeight="1">
      <c r="B33" s="35"/>
      <c r="C33" s="36"/>
      <c r="D33" s="42" t="s">
        <v>36</v>
      </c>
      <c r="E33" s="42" t="s">
        <v>37</v>
      </c>
      <c r="F33" s="43">
        <v>0.2</v>
      </c>
      <c r="G33" s="124" t="s">
        <v>38</v>
      </c>
      <c r="H33" s="237">
        <f>ROUND((((SUM(BE97:BE104)+SUM(BE123:BE193))+SUM(BE195:BE199))),2)</f>
        <v>0</v>
      </c>
      <c r="I33" s="231"/>
      <c r="J33" s="231"/>
      <c r="K33" s="36"/>
      <c r="L33" s="36"/>
      <c r="M33" s="237">
        <f>ROUND(((ROUND((SUM(BE97:BE104)+SUM(BE123:BE193)), 2)*F33)+SUM(BE195:BE199)*F33),2)</f>
        <v>0</v>
      </c>
      <c r="N33" s="231"/>
      <c r="O33" s="231"/>
      <c r="P33" s="231"/>
      <c r="Q33" s="36"/>
      <c r="R33" s="37"/>
    </row>
    <row r="34" spans="2:18" s="1" customFormat="1" ht="14.45" customHeight="1">
      <c r="B34" s="35"/>
      <c r="C34" s="36"/>
      <c r="D34" s="36"/>
      <c r="E34" s="42" t="s">
        <v>39</v>
      </c>
      <c r="F34" s="43">
        <v>0.2</v>
      </c>
      <c r="G34" s="124" t="s">
        <v>38</v>
      </c>
      <c r="H34" s="237">
        <f>ROUND((((SUM(BF97:BF104)+SUM(BF123:BF193))+SUM(BF195:BF199))),2)</f>
        <v>0</v>
      </c>
      <c r="I34" s="231"/>
      <c r="J34" s="231"/>
      <c r="K34" s="36"/>
      <c r="L34" s="36"/>
      <c r="M34" s="237">
        <f>ROUND(((ROUND((SUM(BF97:BF104)+SUM(BF123:BF193)), 2)*F34)+SUM(BF195:BF199)*F34),2)</f>
        <v>0</v>
      </c>
      <c r="N34" s="231"/>
      <c r="O34" s="231"/>
      <c r="P34" s="231"/>
      <c r="Q34" s="36"/>
      <c r="R34" s="37"/>
    </row>
    <row r="35" spans="2:18" s="1" customFormat="1" ht="14.45" hidden="1" customHeight="1">
      <c r="B35" s="35"/>
      <c r="C35" s="36"/>
      <c r="D35" s="36"/>
      <c r="E35" s="42" t="s">
        <v>40</v>
      </c>
      <c r="F35" s="43">
        <v>0.2</v>
      </c>
      <c r="G35" s="124" t="s">
        <v>38</v>
      </c>
      <c r="H35" s="237">
        <f>ROUND((((SUM(BG97:BG104)+SUM(BG123:BG193))+SUM(BG195:BG199))),2)</f>
        <v>0</v>
      </c>
      <c r="I35" s="231"/>
      <c r="J35" s="231"/>
      <c r="K35" s="36"/>
      <c r="L35" s="36"/>
      <c r="M35" s="237">
        <v>0</v>
      </c>
      <c r="N35" s="231"/>
      <c r="O35" s="231"/>
      <c r="P35" s="231"/>
      <c r="Q35" s="36"/>
      <c r="R35" s="37"/>
    </row>
    <row r="36" spans="2:18" s="1" customFormat="1" ht="14.45" hidden="1" customHeight="1">
      <c r="B36" s="35"/>
      <c r="C36" s="36"/>
      <c r="D36" s="36"/>
      <c r="E36" s="42" t="s">
        <v>41</v>
      </c>
      <c r="F36" s="43">
        <v>0.2</v>
      </c>
      <c r="G36" s="124" t="s">
        <v>38</v>
      </c>
      <c r="H36" s="237">
        <f>ROUND((((SUM(BH97:BH104)+SUM(BH123:BH193))+SUM(BH195:BH199))),2)</f>
        <v>0</v>
      </c>
      <c r="I36" s="231"/>
      <c r="J36" s="231"/>
      <c r="K36" s="36"/>
      <c r="L36" s="36"/>
      <c r="M36" s="237">
        <v>0</v>
      </c>
      <c r="N36" s="231"/>
      <c r="O36" s="231"/>
      <c r="P36" s="231"/>
      <c r="Q36" s="36"/>
      <c r="R36" s="37"/>
    </row>
    <row r="37" spans="2:18" s="1" customFormat="1" ht="14.45" hidden="1" customHeight="1">
      <c r="B37" s="35"/>
      <c r="C37" s="36"/>
      <c r="D37" s="36"/>
      <c r="E37" s="42" t="s">
        <v>42</v>
      </c>
      <c r="F37" s="43">
        <v>0</v>
      </c>
      <c r="G37" s="124" t="s">
        <v>38</v>
      </c>
      <c r="H37" s="237">
        <f>ROUND((((SUM(BI97:BI104)+SUM(BI123:BI193))+SUM(BI195:BI199))),2)</f>
        <v>0</v>
      </c>
      <c r="I37" s="231"/>
      <c r="J37" s="231"/>
      <c r="K37" s="36"/>
      <c r="L37" s="36"/>
      <c r="M37" s="237">
        <v>0</v>
      </c>
      <c r="N37" s="231"/>
      <c r="O37" s="231"/>
      <c r="P37" s="231"/>
      <c r="Q37" s="36"/>
      <c r="R37" s="37"/>
    </row>
    <row r="38" spans="2:18" s="1" customFormat="1" ht="6.95" customHeight="1"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7"/>
    </row>
    <row r="39" spans="2:18" s="1" customFormat="1" ht="25.35" customHeight="1">
      <c r="B39" s="35"/>
      <c r="C39" s="120"/>
      <c r="D39" s="125" t="s">
        <v>43</v>
      </c>
      <c r="E39" s="75"/>
      <c r="F39" s="75"/>
      <c r="G39" s="126" t="s">
        <v>44</v>
      </c>
      <c r="H39" s="127" t="s">
        <v>45</v>
      </c>
      <c r="I39" s="75"/>
      <c r="J39" s="75"/>
      <c r="K39" s="75"/>
      <c r="L39" s="238">
        <f>SUM(M31:M37)</f>
        <v>0</v>
      </c>
      <c r="M39" s="238"/>
      <c r="N39" s="238"/>
      <c r="O39" s="238"/>
      <c r="P39" s="239"/>
      <c r="Q39" s="120"/>
      <c r="R39" s="37"/>
    </row>
    <row r="40" spans="2:18" s="1" customFormat="1" ht="14.45" customHeight="1">
      <c r="B40" s="35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7"/>
    </row>
    <row r="41" spans="2:18" s="1" customFormat="1" ht="14.45" customHeight="1">
      <c r="B41" s="35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7"/>
    </row>
    <row r="42" spans="2:18">
      <c r="B42" s="22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3"/>
    </row>
    <row r="43" spans="2:18">
      <c r="B43" s="22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3"/>
    </row>
    <row r="44" spans="2:18">
      <c r="B44" s="22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3"/>
    </row>
    <row r="45" spans="2:18">
      <c r="B45" s="22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3"/>
    </row>
    <row r="46" spans="2:18">
      <c r="B46" s="22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3"/>
    </row>
    <row r="47" spans="2:18">
      <c r="B47" s="22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3"/>
    </row>
    <row r="48" spans="2:18">
      <c r="B48" s="22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3"/>
    </row>
    <row r="49" spans="2:18">
      <c r="B49" s="22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3"/>
    </row>
    <row r="50" spans="2:18" s="1" customFormat="1" ht="15">
      <c r="B50" s="35"/>
      <c r="C50" s="36"/>
      <c r="D50" s="50" t="s">
        <v>46</v>
      </c>
      <c r="E50" s="51"/>
      <c r="F50" s="51"/>
      <c r="G50" s="51"/>
      <c r="H50" s="52"/>
      <c r="I50" s="36"/>
      <c r="J50" s="50" t="s">
        <v>47</v>
      </c>
      <c r="K50" s="51"/>
      <c r="L50" s="51"/>
      <c r="M50" s="51"/>
      <c r="N50" s="51"/>
      <c r="O50" s="51"/>
      <c r="P50" s="52"/>
      <c r="Q50" s="36"/>
      <c r="R50" s="37"/>
    </row>
    <row r="51" spans="2:18">
      <c r="B51" s="22"/>
      <c r="C51" s="26"/>
      <c r="D51" s="53"/>
      <c r="E51" s="26"/>
      <c r="F51" s="26"/>
      <c r="G51" s="26"/>
      <c r="H51" s="54"/>
      <c r="I51" s="26"/>
      <c r="J51" s="53"/>
      <c r="K51" s="26"/>
      <c r="L51" s="26"/>
      <c r="M51" s="26"/>
      <c r="N51" s="26"/>
      <c r="O51" s="26"/>
      <c r="P51" s="54"/>
      <c r="Q51" s="26"/>
      <c r="R51" s="23"/>
    </row>
    <row r="52" spans="2:18">
      <c r="B52" s="22"/>
      <c r="C52" s="26"/>
      <c r="D52" s="53"/>
      <c r="E52" s="26"/>
      <c r="F52" s="26"/>
      <c r="G52" s="26"/>
      <c r="H52" s="54"/>
      <c r="I52" s="26"/>
      <c r="J52" s="53"/>
      <c r="K52" s="26"/>
      <c r="L52" s="26"/>
      <c r="M52" s="26"/>
      <c r="N52" s="26"/>
      <c r="O52" s="26"/>
      <c r="P52" s="54"/>
      <c r="Q52" s="26"/>
      <c r="R52" s="23"/>
    </row>
    <row r="53" spans="2:18">
      <c r="B53" s="22"/>
      <c r="C53" s="26"/>
      <c r="D53" s="53"/>
      <c r="E53" s="26"/>
      <c r="F53" s="26"/>
      <c r="G53" s="26"/>
      <c r="H53" s="54"/>
      <c r="I53" s="26"/>
      <c r="J53" s="53"/>
      <c r="K53" s="26"/>
      <c r="L53" s="26"/>
      <c r="M53" s="26"/>
      <c r="N53" s="26"/>
      <c r="O53" s="26"/>
      <c r="P53" s="54"/>
      <c r="Q53" s="26"/>
      <c r="R53" s="23"/>
    </row>
    <row r="54" spans="2:18">
      <c r="B54" s="22"/>
      <c r="C54" s="26"/>
      <c r="D54" s="53"/>
      <c r="E54" s="26"/>
      <c r="F54" s="26"/>
      <c r="G54" s="26"/>
      <c r="H54" s="54"/>
      <c r="I54" s="26"/>
      <c r="J54" s="53"/>
      <c r="K54" s="26"/>
      <c r="L54" s="26"/>
      <c r="M54" s="26"/>
      <c r="N54" s="26"/>
      <c r="O54" s="26"/>
      <c r="P54" s="54"/>
      <c r="Q54" s="26"/>
      <c r="R54" s="23"/>
    </row>
    <row r="55" spans="2:18">
      <c r="B55" s="22"/>
      <c r="C55" s="26"/>
      <c r="D55" s="53"/>
      <c r="E55" s="26"/>
      <c r="F55" s="26"/>
      <c r="G55" s="26"/>
      <c r="H55" s="54"/>
      <c r="I55" s="26"/>
      <c r="J55" s="53"/>
      <c r="K55" s="26"/>
      <c r="L55" s="26"/>
      <c r="M55" s="26"/>
      <c r="N55" s="26"/>
      <c r="O55" s="26"/>
      <c r="P55" s="54"/>
      <c r="Q55" s="26"/>
      <c r="R55" s="23"/>
    </row>
    <row r="56" spans="2:18">
      <c r="B56" s="22"/>
      <c r="C56" s="26"/>
      <c r="D56" s="53"/>
      <c r="E56" s="26"/>
      <c r="F56" s="26"/>
      <c r="G56" s="26"/>
      <c r="H56" s="54"/>
      <c r="I56" s="26"/>
      <c r="J56" s="53"/>
      <c r="K56" s="26"/>
      <c r="L56" s="26"/>
      <c r="M56" s="26"/>
      <c r="N56" s="26"/>
      <c r="O56" s="26"/>
      <c r="P56" s="54"/>
      <c r="Q56" s="26"/>
      <c r="R56" s="23"/>
    </row>
    <row r="57" spans="2:18">
      <c r="B57" s="22"/>
      <c r="C57" s="26"/>
      <c r="D57" s="53"/>
      <c r="E57" s="26"/>
      <c r="F57" s="26"/>
      <c r="G57" s="26"/>
      <c r="H57" s="54"/>
      <c r="I57" s="26"/>
      <c r="J57" s="53"/>
      <c r="K57" s="26"/>
      <c r="L57" s="26"/>
      <c r="M57" s="26"/>
      <c r="N57" s="26"/>
      <c r="O57" s="26"/>
      <c r="P57" s="54"/>
      <c r="Q57" s="26"/>
      <c r="R57" s="23"/>
    </row>
    <row r="58" spans="2:18">
      <c r="B58" s="22"/>
      <c r="C58" s="26"/>
      <c r="D58" s="53"/>
      <c r="E58" s="26"/>
      <c r="F58" s="26"/>
      <c r="G58" s="26"/>
      <c r="H58" s="54"/>
      <c r="I58" s="26"/>
      <c r="J58" s="53"/>
      <c r="K58" s="26"/>
      <c r="L58" s="26"/>
      <c r="M58" s="26"/>
      <c r="N58" s="26"/>
      <c r="O58" s="26"/>
      <c r="P58" s="54"/>
      <c r="Q58" s="26"/>
      <c r="R58" s="23"/>
    </row>
    <row r="59" spans="2:18" s="1" customFormat="1" ht="15">
      <c r="B59" s="35"/>
      <c r="C59" s="36"/>
      <c r="D59" s="55" t="s">
        <v>48</v>
      </c>
      <c r="E59" s="56"/>
      <c r="F59" s="56"/>
      <c r="G59" s="57" t="s">
        <v>49</v>
      </c>
      <c r="H59" s="58"/>
      <c r="I59" s="36"/>
      <c r="J59" s="55" t="s">
        <v>48</v>
      </c>
      <c r="K59" s="56"/>
      <c r="L59" s="56"/>
      <c r="M59" s="56"/>
      <c r="N59" s="57" t="s">
        <v>49</v>
      </c>
      <c r="O59" s="56"/>
      <c r="P59" s="58"/>
      <c r="Q59" s="36"/>
      <c r="R59" s="37"/>
    </row>
    <row r="60" spans="2:18">
      <c r="B60" s="22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3"/>
    </row>
    <row r="61" spans="2:18" s="1" customFormat="1" ht="15">
      <c r="B61" s="35"/>
      <c r="C61" s="36"/>
      <c r="D61" s="50" t="s">
        <v>50</v>
      </c>
      <c r="E61" s="51"/>
      <c r="F61" s="51"/>
      <c r="G61" s="51"/>
      <c r="H61" s="52"/>
      <c r="I61" s="36"/>
      <c r="J61" s="50" t="s">
        <v>51</v>
      </c>
      <c r="K61" s="51"/>
      <c r="L61" s="51"/>
      <c r="M61" s="51"/>
      <c r="N61" s="51"/>
      <c r="O61" s="51"/>
      <c r="P61" s="52"/>
      <c r="Q61" s="36"/>
      <c r="R61" s="37"/>
    </row>
    <row r="62" spans="2:18">
      <c r="B62" s="22"/>
      <c r="C62" s="26"/>
      <c r="D62" s="53"/>
      <c r="E62" s="26"/>
      <c r="F62" s="26"/>
      <c r="G62" s="26"/>
      <c r="H62" s="54"/>
      <c r="I62" s="26"/>
      <c r="J62" s="53"/>
      <c r="K62" s="26"/>
      <c r="L62" s="26"/>
      <c r="M62" s="26"/>
      <c r="N62" s="26"/>
      <c r="O62" s="26"/>
      <c r="P62" s="54"/>
      <c r="Q62" s="26"/>
      <c r="R62" s="23"/>
    </row>
    <row r="63" spans="2:18">
      <c r="B63" s="22"/>
      <c r="C63" s="26"/>
      <c r="D63" s="53"/>
      <c r="E63" s="26"/>
      <c r="F63" s="26"/>
      <c r="G63" s="26"/>
      <c r="H63" s="54"/>
      <c r="I63" s="26"/>
      <c r="J63" s="53"/>
      <c r="K63" s="26"/>
      <c r="L63" s="26"/>
      <c r="M63" s="26"/>
      <c r="N63" s="26"/>
      <c r="O63" s="26"/>
      <c r="P63" s="54"/>
      <c r="Q63" s="26"/>
      <c r="R63" s="23"/>
    </row>
    <row r="64" spans="2:18">
      <c r="B64" s="22"/>
      <c r="C64" s="26"/>
      <c r="D64" s="53"/>
      <c r="E64" s="26"/>
      <c r="F64" s="26"/>
      <c r="G64" s="26"/>
      <c r="H64" s="54"/>
      <c r="I64" s="26"/>
      <c r="J64" s="53"/>
      <c r="K64" s="26"/>
      <c r="L64" s="26"/>
      <c r="M64" s="26"/>
      <c r="N64" s="26"/>
      <c r="O64" s="26"/>
      <c r="P64" s="54"/>
      <c r="Q64" s="26"/>
      <c r="R64" s="23"/>
    </row>
    <row r="65" spans="2:18">
      <c r="B65" s="22"/>
      <c r="C65" s="26"/>
      <c r="D65" s="53"/>
      <c r="E65" s="26"/>
      <c r="F65" s="26"/>
      <c r="G65" s="26"/>
      <c r="H65" s="54"/>
      <c r="I65" s="26"/>
      <c r="J65" s="53"/>
      <c r="K65" s="26"/>
      <c r="L65" s="26"/>
      <c r="M65" s="26"/>
      <c r="N65" s="26"/>
      <c r="O65" s="26"/>
      <c r="P65" s="54"/>
      <c r="Q65" s="26"/>
      <c r="R65" s="23"/>
    </row>
    <row r="66" spans="2:18">
      <c r="B66" s="22"/>
      <c r="C66" s="26"/>
      <c r="D66" s="53"/>
      <c r="E66" s="26"/>
      <c r="F66" s="26"/>
      <c r="G66" s="26"/>
      <c r="H66" s="54"/>
      <c r="I66" s="26"/>
      <c r="J66" s="53"/>
      <c r="K66" s="26"/>
      <c r="L66" s="26"/>
      <c r="M66" s="26"/>
      <c r="N66" s="26"/>
      <c r="O66" s="26"/>
      <c r="P66" s="54"/>
      <c r="Q66" s="26"/>
      <c r="R66" s="23"/>
    </row>
    <row r="67" spans="2:18">
      <c r="B67" s="22"/>
      <c r="C67" s="26"/>
      <c r="D67" s="53"/>
      <c r="E67" s="26"/>
      <c r="F67" s="26"/>
      <c r="G67" s="26"/>
      <c r="H67" s="54"/>
      <c r="I67" s="26"/>
      <c r="J67" s="53"/>
      <c r="K67" s="26"/>
      <c r="L67" s="26"/>
      <c r="M67" s="26"/>
      <c r="N67" s="26"/>
      <c r="O67" s="26"/>
      <c r="P67" s="54"/>
      <c r="Q67" s="26"/>
      <c r="R67" s="23"/>
    </row>
    <row r="68" spans="2:18">
      <c r="B68" s="22"/>
      <c r="C68" s="26"/>
      <c r="D68" s="53"/>
      <c r="E68" s="26"/>
      <c r="F68" s="26"/>
      <c r="G68" s="26"/>
      <c r="H68" s="54"/>
      <c r="I68" s="26"/>
      <c r="J68" s="53"/>
      <c r="K68" s="26"/>
      <c r="L68" s="26"/>
      <c r="M68" s="26"/>
      <c r="N68" s="26"/>
      <c r="O68" s="26"/>
      <c r="P68" s="54"/>
      <c r="Q68" s="26"/>
      <c r="R68" s="23"/>
    </row>
    <row r="69" spans="2:18">
      <c r="B69" s="22"/>
      <c r="C69" s="26"/>
      <c r="D69" s="53"/>
      <c r="E69" s="26"/>
      <c r="F69" s="26"/>
      <c r="G69" s="26"/>
      <c r="H69" s="54"/>
      <c r="I69" s="26"/>
      <c r="J69" s="53"/>
      <c r="K69" s="26"/>
      <c r="L69" s="26"/>
      <c r="M69" s="26"/>
      <c r="N69" s="26"/>
      <c r="O69" s="26"/>
      <c r="P69" s="54"/>
      <c r="Q69" s="26"/>
      <c r="R69" s="23"/>
    </row>
    <row r="70" spans="2:18" s="1" customFormat="1" ht="15">
      <c r="B70" s="35"/>
      <c r="C70" s="36"/>
      <c r="D70" s="55" t="s">
        <v>48</v>
      </c>
      <c r="E70" s="56"/>
      <c r="F70" s="56"/>
      <c r="G70" s="57" t="s">
        <v>49</v>
      </c>
      <c r="H70" s="58"/>
      <c r="I70" s="36"/>
      <c r="J70" s="55" t="s">
        <v>48</v>
      </c>
      <c r="K70" s="56"/>
      <c r="L70" s="56"/>
      <c r="M70" s="56"/>
      <c r="N70" s="57" t="s">
        <v>49</v>
      </c>
      <c r="O70" s="56"/>
      <c r="P70" s="58"/>
      <c r="Q70" s="36"/>
      <c r="R70" s="37"/>
    </row>
    <row r="71" spans="2:18" s="1" customFormat="1" ht="14.45" customHeight="1"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1"/>
    </row>
    <row r="75" spans="2:18" s="1" customFormat="1" ht="6.95" customHeight="1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4"/>
    </row>
    <row r="76" spans="2:18" s="1" customFormat="1" ht="36.950000000000003" customHeight="1">
      <c r="B76" s="35"/>
      <c r="C76" s="185" t="s">
        <v>131</v>
      </c>
      <c r="D76" s="186"/>
      <c r="E76" s="186"/>
      <c r="F76" s="186"/>
      <c r="G76" s="186"/>
      <c r="H76" s="186"/>
      <c r="I76" s="186"/>
      <c r="J76" s="186"/>
      <c r="K76" s="186"/>
      <c r="L76" s="186"/>
      <c r="M76" s="186"/>
      <c r="N76" s="186"/>
      <c r="O76" s="186"/>
      <c r="P76" s="186"/>
      <c r="Q76" s="186"/>
      <c r="R76" s="37"/>
    </row>
    <row r="77" spans="2:18" s="1" customFormat="1" ht="6.95" customHeight="1"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7"/>
    </row>
    <row r="78" spans="2:18" s="1" customFormat="1" ht="30" customHeight="1">
      <c r="B78" s="35"/>
      <c r="C78" s="30" t="s">
        <v>17</v>
      </c>
      <c r="D78" s="36"/>
      <c r="E78" s="36"/>
      <c r="F78" s="259" t="str">
        <f>F6</f>
        <v>Základná škola Gorkého - Ulica Maxima Gorkého</v>
      </c>
      <c r="G78" s="260"/>
      <c r="H78" s="260"/>
      <c r="I78" s="260"/>
      <c r="J78" s="260"/>
      <c r="K78" s="260"/>
      <c r="L78" s="260"/>
      <c r="M78" s="260"/>
      <c r="N78" s="260"/>
      <c r="O78" s="260"/>
      <c r="P78" s="260"/>
      <c r="Q78" s="36"/>
      <c r="R78" s="37"/>
    </row>
    <row r="79" spans="2:18" ht="30" customHeight="1">
      <c r="B79" s="22"/>
      <c r="C79" s="30" t="s">
        <v>163</v>
      </c>
      <c r="D79" s="26"/>
      <c r="E79" s="26"/>
      <c r="F79" s="259" t="s">
        <v>405</v>
      </c>
      <c r="G79" s="190"/>
      <c r="H79" s="190"/>
      <c r="I79" s="190"/>
      <c r="J79" s="190"/>
      <c r="K79" s="190"/>
      <c r="L79" s="190"/>
      <c r="M79" s="190"/>
      <c r="N79" s="190"/>
      <c r="O79" s="190"/>
      <c r="P79" s="190"/>
      <c r="Q79" s="26"/>
      <c r="R79" s="23"/>
    </row>
    <row r="80" spans="2:18" s="1" customFormat="1" ht="36.950000000000003" customHeight="1">
      <c r="B80" s="35"/>
      <c r="C80" s="69" t="s">
        <v>406</v>
      </c>
      <c r="D80" s="36"/>
      <c r="E80" s="36"/>
      <c r="F80" s="205" t="str">
        <f>F8</f>
        <v>SO 03 - 02 - Elektroinštalácia</v>
      </c>
      <c r="G80" s="231"/>
      <c r="H80" s="231"/>
      <c r="I80" s="231"/>
      <c r="J80" s="231"/>
      <c r="K80" s="231"/>
      <c r="L80" s="231"/>
      <c r="M80" s="231"/>
      <c r="N80" s="231"/>
      <c r="O80" s="231"/>
      <c r="P80" s="231"/>
      <c r="Q80" s="36"/>
      <c r="R80" s="37"/>
    </row>
    <row r="81" spans="2:47" s="1" customFormat="1" ht="6.95" customHeight="1"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7"/>
    </row>
    <row r="82" spans="2:47" s="1" customFormat="1" ht="18" customHeight="1">
      <c r="B82" s="35"/>
      <c r="C82" s="30" t="s">
        <v>21</v>
      </c>
      <c r="D82" s="36"/>
      <c r="E82" s="36"/>
      <c r="F82" s="28" t="str">
        <f>F10</f>
        <v xml:space="preserve"> </v>
      </c>
      <c r="G82" s="36"/>
      <c r="H82" s="36"/>
      <c r="I82" s="36"/>
      <c r="J82" s="36"/>
      <c r="K82" s="30" t="s">
        <v>23</v>
      </c>
      <c r="L82" s="36"/>
      <c r="M82" s="233" t="str">
        <f>IF(O10="","",O10)</f>
        <v/>
      </c>
      <c r="N82" s="233"/>
      <c r="O82" s="233"/>
      <c r="P82" s="233"/>
      <c r="Q82" s="36"/>
      <c r="R82" s="37"/>
    </row>
    <row r="83" spans="2:47" s="1" customFormat="1" ht="6.95" customHeight="1"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7"/>
    </row>
    <row r="84" spans="2:47" s="1" customFormat="1" ht="15">
      <c r="B84" s="35"/>
      <c r="C84" s="30" t="s">
        <v>24</v>
      </c>
      <c r="D84" s="36"/>
      <c r="E84" s="36"/>
      <c r="F84" s="28" t="str">
        <f>E13</f>
        <v xml:space="preserve"> </v>
      </c>
      <c r="G84" s="36"/>
      <c r="H84" s="36"/>
      <c r="I84" s="36"/>
      <c r="J84" s="36"/>
      <c r="K84" s="30" t="s">
        <v>28</v>
      </c>
      <c r="L84" s="36"/>
      <c r="M84" s="189" t="str">
        <f>E19</f>
        <v xml:space="preserve"> </v>
      </c>
      <c r="N84" s="189"/>
      <c r="O84" s="189"/>
      <c r="P84" s="189"/>
      <c r="Q84" s="189"/>
      <c r="R84" s="37"/>
    </row>
    <row r="85" spans="2:47" s="1" customFormat="1" ht="14.45" customHeight="1">
      <c r="B85" s="35"/>
      <c r="C85" s="30" t="s">
        <v>27</v>
      </c>
      <c r="D85" s="36"/>
      <c r="E85" s="36"/>
      <c r="F85" s="28" t="str">
        <f>IF(E16="","",E16)</f>
        <v/>
      </c>
      <c r="G85" s="36"/>
      <c r="H85" s="36"/>
      <c r="I85" s="36"/>
      <c r="J85" s="36"/>
      <c r="K85" s="30" t="s">
        <v>31</v>
      </c>
      <c r="L85" s="36"/>
      <c r="M85" s="189" t="str">
        <f>E22</f>
        <v xml:space="preserve"> </v>
      </c>
      <c r="N85" s="189"/>
      <c r="O85" s="189"/>
      <c r="P85" s="189"/>
      <c r="Q85" s="189"/>
      <c r="R85" s="37"/>
    </row>
    <row r="86" spans="2:47" s="1" customFormat="1" ht="10.35" customHeight="1"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7"/>
    </row>
    <row r="87" spans="2:47" s="1" customFormat="1" ht="29.25" customHeight="1">
      <c r="B87" s="35"/>
      <c r="C87" s="240" t="s">
        <v>132</v>
      </c>
      <c r="D87" s="241"/>
      <c r="E87" s="241"/>
      <c r="F87" s="241"/>
      <c r="G87" s="241"/>
      <c r="H87" s="120"/>
      <c r="I87" s="120"/>
      <c r="J87" s="120"/>
      <c r="K87" s="120"/>
      <c r="L87" s="120"/>
      <c r="M87" s="120"/>
      <c r="N87" s="240" t="s">
        <v>133</v>
      </c>
      <c r="O87" s="241"/>
      <c r="P87" s="241"/>
      <c r="Q87" s="241"/>
      <c r="R87" s="37"/>
    </row>
    <row r="88" spans="2:47" s="1" customFormat="1" ht="10.35" customHeight="1"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7"/>
    </row>
    <row r="89" spans="2:47" s="1" customFormat="1" ht="29.25" customHeight="1">
      <c r="B89" s="35"/>
      <c r="C89" s="128" t="s">
        <v>134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220">
        <f>N123</f>
        <v>0</v>
      </c>
      <c r="O89" s="242"/>
      <c r="P89" s="242"/>
      <c r="Q89" s="242"/>
      <c r="R89" s="37"/>
      <c r="AU89" s="18" t="s">
        <v>135</v>
      </c>
    </row>
    <row r="90" spans="2:47" s="7" customFormat="1" ht="24.95" customHeight="1">
      <c r="B90" s="129"/>
      <c r="C90" s="130"/>
      <c r="D90" s="131" t="s">
        <v>694</v>
      </c>
      <c r="E90" s="130"/>
      <c r="F90" s="130"/>
      <c r="G90" s="130"/>
      <c r="H90" s="130"/>
      <c r="I90" s="130"/>
      <c r="J90" s="130"/>
      <c r="K90" s="130"/>
      <c r="L90" s="130"/>
      <c r="M90" s="130"/>
      <c r="N90" s="261">
        <f>N124</f>
        <v>0</v>
      </c>
      <c r="O90" s="244"/>
      <c r="P90" s="244"/>
      <c r="Q90" s="244"/>
      <c r="R90" s="132"/>
    </row>
    <row r="91" spans="2:47" s="9" customFormat="1" ht="19.899999999999999" customHeight="1">
      <c r="B91" s="162"/>
      <c r="C91" s="98"/>
      <c r="D91" s="109" t="s">
        <v>827</v>
      </c>
      <c r="E91" s="98"/>
      <c r="F91" s="98"/>
      <c r="G91" s="98"/>
      <c r="H91" s="98"/>
      <c r="I91" s="98"/>
      <c r="J91" s="98"/>
      <c r="K91" s="98"/>
      <c r="L91" s="98"/>
      <c r="M91" s="98"/>
      <c r="N91" s="222">
        <f>N125</f>
        <v>0</v>
      </c>
      <c r="O91" s="223"/>
      <c r="P91" s="223"/>
      <c r="Q91" s="223"/>
      <c r="R91" s="163"/>
    </row>
    <row r="92" spans="2:47" s="9" customFormat="1" ht="19.899999999999999" customHeight="1">
      <c r="B92" s="162"/>
      <c r="C92" s="98"/>
      <c r="D92" s="109" t="s">
        <v>828</v>
      </c>
      <c r="E92" s="98"/>
      <c r="F92" s="98"/>
      <c r="G92" s="98"/>
      <c r="H92" s="98"/>
      <c r="I92" s="98"/>
      <c r="J92" s="98"/>
      <c r="K92" s="98"/>
      <c r="L92" s="98"/>
      <c r="M92" s="98"/>
      <c r="N92" s="222">
        <f>N148</f>
        <v>0</v>
      </c>
      <c r="O92" s="223"/>
      <c r="P92" s="223"/>
      <c r="Q92" s="223"/>
      <c r="R92" s="163"/>
    </row>
    <row r="93" spans="2:47" s="9" customFormat="1" ht="19.899999999999999" customHeight="1">
      <c r="B93" s="162"/>
      <c r="C93" s="98"/>
      <c r="D93" s="109" t="s">
        <v>829</v>
      </c>
      <c r="E93" s="98"/>
      <c r="F93" s="98"/>
      <c r="G93" s="98"/>
      <c r="H93" s="98"/>
      <c r="I93" s="98"/>
      <c r="J93" s="98"/>
      <c r="K93" s="98"/>
      <c r="L93" s="98"/>
      <c r="M93" s="98"/>
      <c r="N93" s="222">
        <f>N168</f>
        <v>0</v>
      </c>
      <c r="O93" s="223"/>
      <c r="P93" s="223"/>
      <c r="Q93" s="223"/>
      <c r="R93" s="163"/>
    </row>
    <row r="94" spans="2:47" s="9" customFormat="1" ht="19.899999999999999" customHeight="1">
      <c r="B94" s="162"/>
      <c r="C94" s="98"/>
      <c r="D94" s="109" t="s">
        <v>830</v>
      </c>
      <c r="E94" s="98"/>
      <c r="F94" s="98"/>
      <c r="G94" s="98"/>
      <c r="H94" s="98"/>
      <c r="I94" s="98"/>
      <c r="J94" s="98"/>
      <c r="K94" s="98"/>
      <c r="L94" s="98"/>
      <c r="M94" s="98"/>
      <c r="N94" s="222">
        <f>N180</f>
        <v>0</v>
      </c>
      <c r="O94" s="223"/>
      <c r="P94" s="223"/>
      <c r="Q94" s="223"/>
      <c r="R94" s="163"/>
    </row>
    <row r="95" spans="2:47" s="7" customFormat="1" ht="21.75" customHeight="1">
      <c r="B95" s="129"/>
      <c r="C95" s="130"/>
      <c r="D95" s="131" t="s">
        <v>136</v>
      </c>
      <c r="E95" s="130"/>
      <c r="F95" s="130"/>
      <c r="G95" s="130"/>
      <c r="H95" s="130"/>
      <c r="I95" s="130"/>
      <c r="J95" s="130"/>
      <c r="K95" s="130"/>
      <c r="L95" s="130"/>
      <c r="M95" s="130"/>
      <c r="N95" s="243">
        <f>N194</f>
        <v>0</v>
      </c>
      <c r="O95" s="244"/>
      <c r="P95" s="244"/>
      <c r="Q95" s="244"/>
      <c r="R95" s="132"/>
    </row>
    <row r="96" spans="2:47" s="1" customFormat="1" ht="21.75" customHeight="1">
      <c r="B96" s="35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7"/>
    </row>
    <row r="97" spans="2:65" s="1" customFormat="1" ht="29.25" customHeight="1">
      <c r="B97" s="35"/>
      <c r="C97" s="128" t="s">
        <v>137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242">
        <f>ROUND(N98+N99+N100+N101+N102+N103,2)</f>
        <v>0</v>
      </c>
      <c r="O97" s="245"/>
      <c r="P97" s="245"/>
      <c r="Q97" s="245"/>
      <c r="R97" s="37"/>
      <c r="T97" s="133"/>
      <c r="U97" s="134" t="s">
        <v>36</v>
      </c>
    </row>
    <row r="98" spans="2:65" s="1" customFormat="1" ht="18" customHeight="1">
      <c r="B98" s="135"/>
      <c r="C98" s="136"/>
      <c r="D98" s="229" t="s">
        <v>138</v>
      </c>
      <c r="E98" s="246"/>
      <c r="F98" s="246"/>
      <c r="G98" s="246"/>
      <c r="H98" s="246"/>
      <c r="I98" s="136"/>
      <c r="J98" s="136"/>
      <c r="K98" s="136"/>
      <c r="L98" s="136"/>
      <c r="M98" s="136"/>
      <c r="N98" s="228">
        <f>ROUND(N89*T98,2)</f>
        <v>0</v>
      </c>
      <c r="O98" s="247"/>
      <c r="P98" s="247"/>
      <c r="Q98" s="247"/>
      <c r="R98" s="138"/>
      <c r="S98" s="136"/>
      <c r="T98" s="139"/>
      <c r="U98" s="140" t="s">
        <v>39</v>
      </c>
      <c r="V98" s="141"/>
      <c r="W98" s="141"/>
      <c r="X98" s="141"/>
      <c r="Y98" s="141"/>
      <c r="Z98" s="141"/>
      <c r="AA98" s="141"/>
      <c r="AB98" s="141"/>
      <c r="AC98" s="141"/>
      <c r="AD98" s="141"/>
      <c r="AE98" s="141"/>
      <c r="AF98" s="141"/>
      <c r="AG98" s="141"/>
      <c r="AH98" s="141"/>
      <c r="AI98" s="141"/>
      <c r="AJ98" s="141"/>
      <c r="AK98" s="141"/>
      <c r="AL98" s="141"/>
      <c r="AM98" s="141"/>
      <c r="AN98" s="141"/>
      <c r="AO98" s="141"/>
      <c r="AP98" s="141"/>
      <c r="AQ98" s="141"/>
      <c r="AR98" s="141"/>
      <c r="AS98" s="141"/>
      <c r="AT98" s="141"/>
      <c r="AU98" s="141"/>
      <c r="AV98" s="141"/>
      <c r="AW98" s="141"/>
      <c r="AX98" s="141"/>
      <c r="AY98" s="142" t="s">
        <v>139</v>
      </c>
      <c r="AZ98" s="141"/>
      <c r="BA98" s="141"/>
      <c r="BB98" s="141"/>
      <c r="BC98" s="141"/>
      <c r="BD98" s="141"/>
      <c r="BE98" s="143">
        <f t="shared" ref="BE98:BE103" si="0">IF(U98="základná",N98,0)</f>
        <v>0</v>
      </c>
      <c r="BF98" s="143">
        <f t="shared" ref="BF98:BF103" si="1">IF(U98="znížená",N98,0)</f>
        <v>0</v>
      </c>
      <c r="BG98" s="143">
        <f t="shared" ref="BG98:BG103" si="2">IF(U98="zákl. prenesená",N98,0)</f>
        <v>0</v>
      </c>
      <c r="BH98" s="143">
        <f t="shared" ref="BH98:BH103" si="3">IF(U98="zníž. prenesená",N98,0)</f>
        <v>0</v>
      </c>
      <c r="BI98" s="143">
        <f t="shared" ref="BI98:BI103" si="4">IF(U98="nulová",N98,0)</f>
        <v>0</v>
      </c>
      <c r="BJ98" s="142" t="s">
        <v>88</v>
      </c>
      <c r="BK98" s="141"/>
      <c r="BL98" s="141"/>
      <c r="BM98" s="141"/>
    </row>
    <row r="99" spans="2:65" s="1" customFormat="1" ht="18" customHeight="1">
      <c r="B99" s="135"/>
      <c r="C99" s="136"/>
      <c r="D99" s="229" t="s">
        <v>140</v>
      </c>
      <c r="E99" s="246"/>
      <c r="F99" s="246"/>
      <c r="G99" s="246"/>
      <c r="H99" s="246"/>
      <c r="I99" s="136"/>
      <c r="J99" s="136"/>
      <c r="K99" s="136"/>
      <c r="L99" s="136"/>
      <c r="M99" s="136"/>
      <c r="N99" s="228">
        <f>ROUND(N89*T99,2)</f>
        <v>0</v>
      </c>
      <c r="O99" s="247"/>
      <c r="P99" s="247"/>
      <c r="Q99" s="247"/>
      <c r="R99" s="138"/>
      <c r="S99" s="136"/>
      <c r="T99" s="139"/>
      <c r="U99" s="140" t="s">
        <v>39</v>
      </c>
      <c r="V99" s="141"/>
      <c r="W99" s="141"/>
      <c r="X99" s="141"/>
      <c r="Y99" s="141"/>
      <c r="Z99" s="141"/>
      <c r="AA99" s="141"/>
      <c r="AB99" s="141"/>
      <c r="AC99" s="141"/>
      <c r="AD99" s="141"/>
      <c r="AE99" s="141"/>
      <c r="AF99" s="141"/>
      <c r="AG99" s="141"/>
      <c r="AH99" s="141"/>
      <c r="AI99" s="141"/>
      <c r="AJ99" s="141"/>
      <c r="AK99" s="141"/>
      <c r="AL99" s="141"/>
      <c r="AM99" s="141"/>
      <c r="AN99" s="141"/>
      <c r="AO99" s="141"/>
      <c r="AP99" s="141"/>
      <c r="AQ99" s="141"/>
      <c r="AR99" s="141"/>
      <c r="AS99" s="141"/>
      <c r="AT99" s="141"/>
      <c r="AU99" s="141"/>
      <c r="AV99" s="141"/>
      <c r="AW99" s="141"/>
      <c r="AX99" s="141"/>
      <c r="AY99" s="142" t="s">
        <v>139</v>
      </c>
      <c r="AZ99" s="141"/>
      <c r="BA99" s="141"/>
      <c r="BB99" s="141"/>
      <c r="BC99" s="141"/>
      <c r="BD99" s="141"/>
      <c r="BE99" s="143">
        <f t="shared" si="0"/>
        <v>0</v>
      </c>
      <c r="BF99" s="143">
        <f t="shared" si="1"/>
        <v>0</v>
      </c>
      <c r="BG99" s="143">
        <f t="shared" si="2"/>
        <v>0</v>
      </c>
      <c r="BH99" s="143">
        <f t="shared" si="3"/>
        <v>0</v>
      </c>
      <c r="BI99" s="143">
        <f t="shared" si="4"/>
        <v>0</v>
      </c>
      <c r="BJ99" s="142" t="s">
        <v>88</v>
      </c>
      <c r="BK99" s="141"/>
      <c r="BL99" s="141"/>
      <c r="BM99" s="141"/>
    </row>
    <row r="100" spans="2:65" s="1" customFormat="1" ht="18" customHeight="1">
      <c r="B100" s="135"/>
      <c r="C100" s="136"/>
      <c r="D100" s="229" t="s">
        <v>141</v>
      </c>
      <c r="E100" s="246"/>
      <c r="F100" s="246"/>
      <c r="G100" s="246"/>
      <c r="H100" s="246"/>
      <c r="I100" s="136"/>
      <c r="J100" s="136"/>
      <c r="K100" s="136"/>
      <c r="L100" s="136"/>
      <c r="M100" s="136"/>
      <c r="N100" s="228">
        <f>ROUND(N89*T100,2)</f>
        <v>0</v>
      </c>
      <c r="O100" s="247"/>
      <c r="P100" s="247"/>
      <c r="Q100" s="247"/>
      <c r="R100" s="138"/>
      <c r="S100" s="136"/>
      <c r="T100" s="139"/>
      <c r="U100" s="140" t="s">
        <v>39</v>
      </c>
      <c r="V100" s="141"/>
      <c r="W100" s="141"/>
      <c r="X100" s="141"/>
      <c r="Y100" s="141"/>
      <c r="Z100" s="141"/>
      <c r="AA100" s="141"/>
      <c r="AB100" s="141"/>
      <c r="AC100" s="141"/>
      <c r="AD100" s="141"/>
      <c r="AE100" s="141"/>
      <c r="AF100" s="141"/>
      <c r="AG100" s="141"/>
      <c r="AH100" s="141"/>
      <c r="AI100" s="141"/>
      <c r="AJ100" s="141"/>
      <c r="AK100" s="141"/>
      <c r="AL100" s="141"/>
      <c r="AM100" s="141"/>
      <c r="AN100" s="141"/>
      <c r="AO100" s="141"/>
      <c r="AP100" s="141"/>
      <c r="AQ100" s="141"/>
      <c r="AR100" s="141"/>
      <c r="AS100" s="141"/>
      <c r="AT100" s="141"/>
      <c r="AU100" s="141"/>
      <c r="AV100" s="141"/>
      <c r="AW100" s="141"/>
      <c r="AX100" s="141"/>
      <c r="AY100" s="142" t="s">
        <v>139</v>
      </c>
      <c r="AZ100" s="141"/>
      <c r="BA100" s="141"/>
      <c r="BB100" s="141"/>
      <c r="BC100" s="141"/>
      <c r="BD100" s="141"/>
      <c r="BE100" s="143">
        <f t="shared" si="0"/>
        <v>0</v>
      </c>
      <c r="BF100" s="143">
        <f t="shared" si="1"/>
        <v>0</v>
      </c>
      <c r="BG100" s="143">
        <f t="shared" si="2"/>
        <v>0</v>
      </c>
      <c r="BH100" s="143">
        <f t="shared" si="3"/>
        <v>0</v>
      </c>
      <c r="BI100" s="143">
        <f t="shared" si="4"/>
        <v>0</v>
      </c>
      <c r="BJ100" s="142" t="s">
        <v>88</v>
      </c>
      <c r="BK100" s="141"/>
      <c r="BL100" s="141"/>
      <c r="BM100" s="141"/>
    </row>
    <row r="101" spans="2:65" s="1" customFormat="1" ht="18" customHeight="1">
      <c r="B101" s="135"/>
      <c r="C101" s="136"/>
      <c r="D101" s="229" t="s">
        <v>142</v>
      </c>
      <c r="E101" s="246"/>
      <c r="F101" s="246"/>
      <c r="G101" s="246"/>
      <c r="H101" s="246"/>
      <c r="I101" s="136"/>
      <c r="J101" s="136"/>
      <c r="K101" s="136"/>
      <c r="L101" s="136"/>
      <c r="M101" s="136"/>
      <c r="N101" s="228">
        <f>ROUND(N89*T101,2)</f>
        <v>0</v>
      </c>
      <c r="O101" s="247"/>
      <c r="P101" s="247"/>
      <c r="Q101" s="247"/>
      <c r="R101" s="138"/>
      <c r="S101" s="136"/>
      <c r="T101" s="139"/>
      <c r="U101" s="140" t="s">
        <v>39</v>
      </c>
      <c r="V101" s="141"/>
      <c r="W101" s="141"/>
      <c r="X101" s="141"/>
      <c r="Y101" s="141"/>
      <c r="Z101" s="141"/>
      <c r="AA101" s="141"/>
      <c r="AB101" s="141"/>
      <c r="AC101" s="141"/>
      <c r="AD101" s="141"/>
      <c r="AE101" s="141"/>
      <c r="AF101" s="141"/>
      <c r="AG101" s="141"/>
      <c r="AH101" s="141"/>
      <c r="AI101" s="141"/>
      <c r="AJ101" s="141"/>
      <c r="AK101" s="141"/>
      <c r="AL101" s="141"/>
      <c r="AM101" s="141"/>
      <c r="AN101" s="141"/>
      <c r="AO101" s="141"/>
      <c r="AP101" s="141"/>
      <c r="AQ101" s="141"/>
      <c r="AR101" s="141"/>
      <c r="AS101" s="141"/>
      <c r="AT101" s="141"/>
      <c r="AU101" s="141"/>
      <c r="AV101" s="141"/>
      <c r="AW101" s="141"/>
      <c r="AX101" s="141"/>
      <c r="AY101" s="142" t="s">
        <v>139</v>
      </c>
      <c r="AZ101" s="141"/>
      <c r="BA101" s="141"/>
      <c r="BB101" s="141"/>
      <c r="BC101" s="141"/>
      <c r="BD101" s="141"/>
      <c r="BE101" s="143">
        <f t="shared" si="0"/>
        <v>0</v>
      </c>
      <c r="BF101" s="143">
        <f t="shared" si="1"/>
        <v>0</v>
      </c>
      <c r="BG101" s="143">
        <f t="shared" si="2"/>
        <v>0</v>
      </c>
      <c r="BH101" s="143">
        <f t="shared" si="3"/>
        <v>0</v>
      </c>
      <c r="BI101" s="143">
        <f t="shared" si="4"/>
        <v>0</v>
      </c>
      <c r="BJ101" s="142" t="s">
        <v>88</v>
      </c>
      <c r="BK101" s="141"/>
      <c r="BL101" s="141"/>
      <c r="BM101" s="141"/>
    </row>
    <row r="102" spans="2:65" s="1" customFormat="1" ht="18" customHeight="1">
      <c r="B102" s="135"/>
      <c r="C102" s="136"/>
      <c r="D102" s="229" t="s">
        <v>143</v>
      </c>
      <c r="E102" s="246"/>
      <c r="F102" s="246"/>
      <c r="G102" s="246"/>
      <c r="H102" s="246"/>
      <c r="I102" s="136"/>
      <c r="J102" s="136"/>
      <c r="K102" s="136"/>
      <c r="L102" s="136"/>
      <c r="M102" s="136"/>
      <c r="N102" s="228">
        <f>ROUND(N89*T102,2)</f>
        <v>0</v>
      </c>
      <c r="O102" s="247"/>
      <c r="P102" s="247"/>
      <c r="Q102" s="247"/>
      <c r="R102" s="138"/>
      <c r="S102" s="136"/>
      <c r="T102" s="139"/>
      <c r="U102" s="140" t="s">
        <v>39</v>
      </c>
      <c r="V102" s="141"/>
      <c r="W102" s="141"/>
      <c r="X102" s="141"/>
      <c r="Y102" s="141"/>
      <c r="Z102" s="141"/>
      <c r="AA102" s="141"/>
      <c r="AB102" s="141"/>
      <c r="AC102" s="141"/>
      <c r="AD102" s="141"/>
      <c r="AE102" s="141"/>
      <c r="AF102" s="141"/>
      <c r="AG102" s="141"/>
      <c r="AH102" s="141"/>
      <c r="AI102" s="141"/>
      <c r="AJ102" s="141"/>
      <c r="AK102" s="141"/>
      <c r="AL102" s="141"/>
      <c r="AM102" s="141"/>
      <c r="AN102" s="141"/>
      <c r="AO102" s="141"/>
      <c r="AP102" s="141"/>
      <c r="AQ102" s="141"/>
      <c r="AR102" s="141"/>
      <c r="AS102" s="141"/>
      <c r="AT102" s="141"/>
      <c r="AU102" s="141"/>
      <c r="AV102" s="141"/>
      <c r="AW102" s="141"/>
      <c r="AX102" s="141"/>
      <c r="AY102" s="142" t="s">
        <v>139</v>
      </c>
      <c r="AZ102" s="141"/>
      <c r="BA102" s="141"/>
      <c r="BB102" s="141"/>
      <c r="BC102" s="141"/>
      <c r="BD102" s="141"/>
      <c r="BE102" s="143">
        <f t="shared" si="0"/>
        <v>0</v>
      </c>
      <c r="BF102" s="143">
        <f t="shared" si="1"/>
        <v>0</v>
      </c>
      <c r="BG102" s="143">
        <f t="shared" si="2"/>
        <v>0</v>
      </c>
      <c r="BH102" s="143">
        <f t="shared" si="3"/>
        <v>0</v>
      </c>
      <c r="BI102" s="143">
        <f t="shared" si="4"/>
        <v>0</v>
      </c>
      <c r="BJ102" s="142" t="s">
        <v>88</v>
      </c>
      <c r="BK102" s="141"/>
      <c r="BL102" s="141"/>
      <c r="BM102" s="141"/>
    </row>
    <row r="103" spans="2:65" s="1" customFormat="1" ht="18" customHeight="1">
      <c r="B103" s="135"/>
      <c r="C103" s="136"/>
      <c r="D103" s="137" t="s">
        <v>144</v>
      </c>
      <c r="E103" s="136"/>
      <c r="F103" s="136"/>
      <c r="G103" s="136"/>
      <c r="H103" s="136"/>
      <c r="I103" s="136"/>
      <c r="J103" s="136"/>
      <c r="K103" s="136"/>
      <c r="L103" s="136"/>
      <c r="M103" s="136"/>
      <c r="N103" s="228">
        <f>ROUND(N89*T103,2)</f>
        <v>0</v>
      </c>
      <c r="O103" s="247"/>
      <c r="P103" s="247"/>
      <c r="Q103" s="247"/>
      <c r="R103" s="138"/>
      <c r="S103" s="136"/>
      <c r="T103" s="144"/>
      <c r="U103" s="145" t="s">
        <v>39</v>
      </c>
      <c r="V103" s="141"/>
      <c r="W103" s="141"/>
      <c r="X103" s="141"/>
      <c r="Y103" s="141"/>
      <c r="Z103" s="141"/>
      <c r="AA103" s="141"/>
      <c r="AB103" s="141"/>
      <c r="AC103" s="141"/>
      <c r="AD103" s="141"/>
      <c r="AE103" s="141"/>
      <c r="AF103" s="141"/>
      <c r="AG103" s="141"/>
      <c r="AH103" s="141"/>
      <c r="AI103" s="141"/>
      <c r="AJ103" s="141"/>
      <c r="AK103" s="141"/>
      <c r="AL103" s="141"/>
      <c r="AM103" s="141"/>
      <c r="AN103" s="141"/>
      <c r="AO103" s="141"/>
      <c r="AP103" s="141"/>
      <c r="AQ103" s="141"/>
      <c r="AR103" s="141"/>
      <c r="AS103" s="141"/>
      <c r="AT103" s="141"/>
      <c r="AU103" s="141"/>
      <c r="AV103" s="141"/>
      <c r="AW103" s="141"/>
      <c r="AX103" s="141"/>
      <c r="AY103" s="142" t="s">
        <v>145</v>
      </c>
      <c r="AZ103" s="141"/>
      <c r="BA103" s="141"/>
      <c r="BB103" s="141"/>
      <c r="BC103" s="141"/>
      <c r="BD103" s="141"/>
      <c r="BE103" s="143">
        <f t="shared" si="0"/>
        <v>0</v>
      </c>
      <c r="BF103" s="143">
        <f t="shared" si="1"/>
        <v>0</v>
      </c>
      <c r="BG103" s="143">
        <f t="shared" si="2"/>
        <v>0</v>
      </c>
      <c r="BH103" s="143">
        <f t="shared" si="3"/>
        <v>0</v>
      </c>
      <c r="BI103" s="143">
        <f t="shared" si="4"/>
        <v>0</v>
      </c>
      <c r="BJ103" s="142" t="s">
        <v>88</v>
      </c>
      <c r="BK103" s="141"/>
      <c r="BL103" s="141"/>
      <c r="BM103" s="141"/>
    </row>
    <row r="104" spans="2:65" s="1" customFormat="1">
      <c r="B104" s="35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7"/>
    </row>
    <row r="105" spans="2:65" s="1" customFormat="1" ht="29.25" customHeight="1">
      <c r="B105" s="35"/>
      <c r="C105" s="119" t="s">
        <v>123</v>
      </c>
      <c r="D105" s="120"/>
      <c r="E105" s="120"/>
      <c r="F105" s="120"/>
      <c r="G105" s="120"/>
      <c r="H105" s="120"/>
      <c r="I105" s="120"/>
      <c r="J105" s="120"/>
      <c r="K105" s="120"/>
      <c r="L105" s="225">
        <f>ROUND(SUM(N89+N97),2)</f>
        <v>0</v>
      </c>
      <c r="M105" s="225"/>
      <c r="N105" s="225"/>
      <c r="O105" s="225"/>
      <c r="P105" s="225"/>
      <c r="Q105" s="225"/>
      <c r="R105" s="37"/>
    </row>
    <row r="106" spans="2:65" s="1" customFormat="1" ht="6.95" customHeight="1">
      <c r="B106" s="59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1"/>
    </row>
    <row r="110" spans="2:65" s="1" customFormat="1" ht="6.95" customHeight="1">
      <c r="B110" s="62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4"/>
    </row>
    <row r="111" spans="2:65" s="1" customFormat="1" ht="36.950000000000003" customHeight="1">
      <c r="B111" s="35"/>
      <c r="C111" s="185" t="s">
        <v>146</v>
      </c>
      <c r="D111" s="231"/>
      <c r="E111" s="231"/>
      <c r="F111" s="231"/>
      <c r="G111" s="231"/>
      <c r="H111" s="231"/>
      <c r="I111" s="231"/>
      <c r="J111" s="231"/>
      <c r="K111" s="231"/>
      <c r="L111" s="231"/>
      <c r="M111" s="231"/>
      <c r="N111" s="231"/>
      <c r="O111" s="231"/>
      <c r="P111" s="231"/>
      <c r="Q111" s="231"/>
      <c r="R111" s="37"/>
    </row>
    <row r="112" spans="2:65" s="1" customFormat="1" ht="6.95" customHeight="1">
      <c r="B112" s="35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7"/>
    </row>
    <row r="113" spans="2:65" s="1" customFormat="1" ht="30" customHeight="1">
      <c r="B113" s="35"/>
      <c r="C113" s="30" t="s">
        <v>17</v>
      </c>
      <c r="D113" s="36"/>
      <c r="E113" s="36"/>
      <c r="F113" s="259" t="str">
        <f>F6</f>
        <v>Základná škola Gorkého - Ulica Maxima Gorkého</v>
      </c>
      <c r="G113" s="260"/>
      <c r="H113" s="260"/>
      <c r="I113" s="260"/>
      <c r="J113" s="260"/>
      <c r="K113" s="260"/>
      <c r="L113" s="260"/>
      <c r="M113" s="260"/>
      <c r="N113" s="260"/>
      <c r="O113" s="260"/>
      <c r="P113" s="260"/>
      <c r="Q113" s="36"/>
      <c r="R113" s="37"/>
    </row>
    <row r="114" spans="2:65" ht="30" customHeight="1">
      <c r="B114" s="22"/>
      <c r="C114" s="30" t="s">
        <v>163</v>
      </c>
      <c r="D114" s="26"/>
      <c r="E114" s="26"/>
      <c r="F114" s="259" t="s">
        <v>405</v>
      </c>
      <c r="G114" s="190"/>
      <c r="H114" s="190"/>
      <c r="I114" s="190"/>
      <c r="J114" s="190"/>
      <c r="K114" s="190"/>
      <c r="L114" s="190"/>
      <c r="M114" s="190"/>
      <c r="N114" s="190"/>
      <c r="O114" s="190"/>
      <c r="P114" s="190"/>
      <c r="Q114" s="26"/>
      <c r="R114" s="23"/>
    </row>
    <row r="115" spans="2:65" s="1" customFormat="1" ht="36.950000000000003" customHeight="1">
      <c r="B115" s="35"/>
      <c r="C115" s="69" t="s">
        <v>406</v>
      </c>
      <c r="D115" s="36"/>
      <c r="E115" s="36"/>
      <c r="F115" s="205" t="str">
        <f>F8</f>
        <v>SO 03 - 02 - Elektroinštalácia</v>
      </c>
      <c r="G115" s="231"/>
      <c r="H115" s="231"/>
      <c r="I115" s="231"/>
      <c r="J115" s="231"/>
      <c r="K115" s="231"/>
      <c r="L115" s="231"/>
      <c r="M115" s="231"/>
      <c r="N115" s="231"/>
      <c r="O115" s="231"/>
      <c r="P115" s="231"/>
      <c r="Q115" s="36"/>
      <c r="R115" s="37"/>
    </row>
    <row r="116" spans="2:65" s="1" customFormat="1" ht="6.95" customHeight="1"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7"/>
    </row>
    <row r="117" spans="2:65" s="1" customFormat="1" ht="18" customHeight="1">
      <c r="B117" s="35"/>
      <c r="C117" s="30" t="s">
        <v>21</v>
      </c>
      <c r="D117" s="36"/>
      <c r="E117" s="36"/>
      <c r="F117" s="28" t="str">
        <f>F10</f>
        <v xml:space="preserve"> </v>
      </c>
      <c r="G117" s="36"/>
      <c r="H117" s="36"/>
      <c r="I117" s="36"/>
      <c r="J117" s="36"/>
      <c r="K117" s="30" t="s">
        <v>23</v>
      </c>
      <c r="L117" s="36"/>
      <c r="M117" s="233" t="str">
        <f>IF(O10="","",O10)</f>
        <v/>
      </c>
      <c r="N117" s="233"/>
      <c r="O117" s="233"/>
      <c r="P117" s="233"/>
      <c r="Q117" s="36"/>
      <c r="R117" s="37"/>
    </row>
    <row r="118" spans="2:65" s="1" customFormat="1" ht="6.95" customHeight="1">
      <c r="B118" s="35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7"/>
    </row>
    <row r="119" spans="2:65" s="1" customFormat="1" ht="15">
      <c r="B119" s="35"/>
      <c r="C119" s="30" t="s">
        <v>24</v>
      </c>
      <c r="D119" s="36"/>
      <c r="E119" s="36"/>
      <c r="F119" s="28" t="str">
        <f>E13</f>
        <v xml:space="preserve"> </v>
      </c>
      <c r="G119" s="36"/>
      <c r="H119" s="36"/>
      <c r="I119" s="36"/>
      <c r="J119" s="36"/>
      <c r="K119" s="30" t="s">
        <v>28</v>
      </c>
      <c r="L119" s="36"/>
      <c r="M119" s="189" t="str">
        <f>E19</f>
        <v xml:space="preserve"> </v>
      </c>
      <c r="N119" s="189"/>
      <c r="O119" s="189"/>
      <c r="P119" s="189"/>
      <c r="Q119" s="189"/>
      <c r="R119" s="37"/>
    </row>
    <row r="120" spans="2:65" s="1" customFormat="1" ht="14.45" customHeight="1">
      <c r="B120" s="35"/>
      <c r="C120" s="30" t="s">
        <v>27</v>
      </c>
      <c r="D120" s="36"/>
      <c r="E120" s="36"/>
      <c r="F120" s="28" t="str">
        <f>IF(E16="","",E16)</f>
        <v/>
      </c>
      <c r="G120" s="36"/>
      <c r="H120" s="36"/>
      <c r="I120" s="36"/>
      <c r="J120" s="36"/>
      <c r="K120" s="30" t="s">
        <v>31</v>
      </c>
      <c r="L120" s="36"/>
      <c r="M120" s="189" t="str">
        <f>E22</f>
        <v xml:space="preserve"> </v>
      </c>
      <c r="N120" s="189"/>
      <c r="O120" s="189"/>
      <c r="P120" s="189"/>
      <c r="Q120" s="189"/>
      <c r="R120" s="37"/>
    </row>
    <row r="121" spans="2:65" s="1" customFormat="1" ht="10.35" customHeight="1">
      <c r="B121" s="35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7"/>
    </row>
    <row r="122" spans="2:65" s="8" customFormat="1" ht="29.25" customHeight="1">
      <c r="B122" s="146"/>
      <c r="C122" s="147" t="s">
        <v>147</v>
      </c>
      <c r="D122" s="148" t="s">
        <v>148</v>
      </c>
      <c r="E122" s="148" t="s">
        <v>54</v>
      </c>
      <c r="F122" s="251" t="s">
        <v>149</v>
      </c>
      <c r="G122" s="251"/>
      <c r="H122" s="251"/>
      <c r="I122" s="251"/>
      <c r="J122" s="148" t="s">
        <v>150</v>
      </c>
      <c r="K122" s="148" t="s">
        <v>151</v>
      </c>
      <c r="L122" s="252" t="s">
        <v>152</v>
      </c>
      <c r="M122" s="252"/>
      <c r="N122" s="251" t="s">
        <v>133</v>
      </c>
      <c r="O122" s="251"/>
      <c r="P122" s="251"/>
      <c r="Q122" s="253"/>
      <c r="R122" s="149"/>
      <c r="T122" s="76" t="s">
        <v>153</v>
      </c>
      <c r="U122" s="77" t="s">
        <v>36</v>
      </c>
      <c r="V122" s="77" t="s">
        <v>154</v>
      </c>
      <c r="W122" s="77" t="s">
        <v>155</v>
      </c>
      <c r="X122" s="77" t="s">
        <v>156</v>
      </c>
      <c r="Y122" s="77" t="s">
        <v>157</v>
      </c>
      <c r="Z122" s="77" t="s">
        <v>158</v>
      </c>
      <c r="AA122" s="78" t="s">
        <v>159</v>
      </c>
    </row>
    <row r="123" spans="2:65" s="1" customFormat="1" ht="29.25" customHeight="1">
      <c r="B123" s="35"/>
      <c r="C123" s="80" t="s">
        <v>130</v>
      </c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255">
        <f>BK123</f>
        <v>0</v>
      </c>
      <c r="O123" s="256"/>
      <c r="P123" s="256"/>
      <c r="Q123" s="256"/>
      <c r="R123" s="37"/>
      <c r="T123" s="79"/>
      <c r="U123" s="51"/>
      <c r="V123" s="51"/>
      <c r="W123" s="150">
        <f>W124+W194</f>
        <v>0</v>
      </c>
      <c r="X123" s="51"/>
      <c r="Y123" s="150">
        <f>Y124+Y194</f>
        <v>0</v>
      </c>
      <c r="Z123" s="51"/>
      <c r="AA123" s="151">
        <f>AA124+AA194</f>
        <v>0</v>
      </c>
      <c r="AT123" s="18" t="s">
        <v>71</v>
      </c>
      <c r="AU123" s="18" t="s">
        <v>135</v>
      </c>
      <c r="BK123" s="152">
        <f>BK124+BK194</f>
        <v>0</v>
      </c>
    </row>
    <row r="124" spans="2:65" s="10" customFormat="1" ht="37.35" customHeight="1">
      <c r="B124" s="164"/>
      <c r="C124" s="165"/>
      <c r="D124" s="153" t="s">
        <v>694</v>
      </c>
      <c r="E124" s="153"/>
      <c r="F124" s="153"/>
      <c r="G124" s="153"/>
      <c r="H124" s="153"/>
      <c r="I124" s="153"/>
      <c r="J124" s="153"/>
      <c r="K124" s="153"/>
      <c r="L124" s="153"/>
      <c r="M124" s="153"/>
      <c r="N124" s="243">
        <f>BK124</f>
        <v>0</v>
      </c>
      <c r="O124" s="264"/>
      <c r="P124" s="264"/>
      <c r="Q124" s="264"/>
      <c r="R124" s="166"/>
      <c r="T124" s="167"/>
      <c r="U124" s="165"/>
      <c r="V124" s="165"/>
      <c r="W124" s="168">
        <f>W125+W148+W168+W180</f>
        <v>0</v>
      </c>
      <c r="X124" s="165"/>
      <c r="Y124" s="168">
        <f>Y125+Y148+Y168+Y180</f>
        <v>0</v>
      </c>
      <c r="Z124" s="165"/>
      <c r="AA124" s="169">
        <f>AA125+AA148+AA168+AA180</f>
        <v>0</v>
      </c>
      <c r="AR124" s="170" t="s">
        <v>77</v>
      </c>
      <c r="AT124" s="171" t="s">
        <v>71</v>
      </c>
      <c r="AU124" s="171" t="s">
        <v>72</v>
      </c>
      <c r="AY124" s="170" t="s">
        <v>170</v>
      </c>
      <c r="BK124" s="172">
        <f>BK125+BK148+BK168+BK180</f>
        <v>0</v>
      </c>
    </row>
    <row r="125" spans="2:65" s="10" customFormat="1" ht="19.899999999999999" customHeight="1">
      <c r="B125" s="164"/>
      <c r="C125" s="165"/>
      <c r="D125" s="173" t="s">
        <v>827</v>
      </c>
      <c r="E125" s="173"/>
      <c r="F125" s="173"/>
      <c r="G125" s="173"/>
      <c r="H125" s="173"/>
      <c r="I125" s="173"/>
      <c r="J125" s="173"/>
      <c r="K125" s="173"/>
      <c r="L125" s="173"/>
      <c r="M125" s="173"/>
      <c r="N125" s="265">
        <f>BK125</f>
        <v>0</v>
      </c>
      <c r="O125" s="266"/>
      <c r="P125" s="266"/>
      <c r="Q125" s="266"/>
      <c r="R125" s="166"/>
      <c r="T125" s="167"/>
      <c r="U125" s="165"/>
      <c r="V125" s="165"/>
      <c r="W125" s="168">
        <f>SUM(W126:W147)</f>
        <v>0</v>
      </c>
      <c r="X125" s="165"/>
      <c r="Y125" s="168">
        <f>SUM(Y126:Y147)</f>
        <v>0</v>
      </c>
      <c r="Z125" s="165"/>
      <c r="AA125" s="169">
        <f>SUM(AA126:AA147)</f>
        <v>0</v>
      </c>
      <c r="AR125" s="170" t="s">
        <v>77</v>
      </c>
      <c r="AT125" s="171" t="s">
        <v>71</v>
      </c>
      <c r="AU125" s="171" t="s">
        <v>77</v>
      </c>
      <c r="AY125" s="170" t="s">
        <v>170</v>
      </c>
      <c r="BK125" s="172">
        <f>SUM(BK126:BK147)</f>
        <v>0</v>
      </c>
    </row>
    <row r="126" spans="2:65" s="1" customFormat="1" ht="31.5" customHeight="1">
      <c r="B126" s="135"/>
      <c r="C126" s="174" t="s">
        <v>77</v>
      </c>
      <c r="D126" s="174" t="s">
        <v>162</v>
      </c>
      <c r="E126" s="175" t="s">
        <v>831</v>
      </c>
      <c r="F126" s="262" t="s">
        <v>832</v>
      </c>
      <c r="G126" s="262"/>
      <c r="H126" s="262"/>
      <c r="I126" s="262"/>
      <c r="J126" s="176" t="s">
        <v>174</v>
      </c>
      <c r="K126" s="159">
        <v>7</v>
      </c>
      <c r="L126" s="249">
        <v>0</v>
      </c>
      <c r="M126" s="249"/>
      <c r="N126" s="263">
        <f t="shared" ref="N126:N147" si="5">ROUND(L126*K126,3)</f>
        <v>0</v>
      </c>
      <c r="O126" s="263"/>
      <c r="P126" s="263"/>
      <c r="Q126" s="263"/>
      <c r="R126" s="138"/>
      <c r="T126" s="160" t="s">
        <v>5</v>
      </c>
      <c r="U126" s="44" t="s">
        <v>39</v>
      </c>
      <c r="V126" s="36"/>
      <c r="W126" s="177">
        <f t="shared" ref="W126:W147" si="6">V126*K126</f>
        <v>0</v>
      </c>
      <c r="X126" s="177">
        <v>0</v>
      </c>
      <c r="Y126" s="177">
        <f t="shared" ref="Y126:Y147" si="7">X126*K126</f>
        <v>0</v>
      </c>
      <c r="Z126" s="177">
        <v>0</v>
      </c>
      <c r="AA126" s="178">
        <f t="shared" ref="AA126:AA147" si="8">Z126*K126</f>
        <v>0</v>
      </c>
      <c r="AR126" s="18" t="s">
        <v>175</v>
      </c>
      <c r="AT126" s="18" t="s">
        <v>162</v>
      </c>
      <c r="AU126" s="18" t="s">
        <v>88</v>
      </c>
      <c r="AY126" s="18" t="s">
        <v>170</v>
      </c>
      <c r="BE126" s="113">
        <f t="shared" ref="BE126:BE147" si="9">IF(U126="základná",N126,0)</f>
        <v>0</v>
      </c>
      <c r="BF126" s="113">
        <f t="shared" ref="BF126:BF147" si="10">IF(U126="znížená",N126,0)</f>
        <v>0</v>
      </c>
      <c r="BG126" s="113">
        <f t="shared" ref="BG126:BG147" si="11">IF(U126="zákl. prenesená",N126,0)</f>
        <v>0</v>
      </c>
      <c r="BH126" s="113">
        <f t="shared" ref="BH126:BH147" si="12">IF(U126="zníž. prenesená",N126,0)</f>
        <v>0</v>
      </c>
      <c r="BI126" s="113">
        <f t="shared" ref="BI126:BI147" si="13">IF(U126="nulová",N126,0)</f>
        <v>0</v>
      </c>
      <c r="BJ126" s="18" t="s">
        <v>88</v>
      </c>
      <c r="BK126" s="155">
        <f t="shared" ref="BK126:BK147" si="14">ROUND(L126*K126,3)</f>
        <v>0</v>
      </c>
      <c r="BL126" s="18" t="s">
        <v>175</v>
      </c>
      <c r="BM126" s="18" t="s">
        <v>88</v>
      </c>
    </row>
    <row r="127" spans="2:65" s="1" customFormat="1" ht="31.5" customHeight="1">
      <c r="B127" s="135"/>
      <c r="C127" s="174" t="s">
        <v>88</v>
      </c>
      <c r="D127" s="174" t="s">
        <v>162</v>
      </c>
      <c r="E127" s="175" t="s">
        <v>833</v>
      </c>
      <c r="F127" s="262" t="s">
        <v>834</v>
      </c>
      <c r="G127" s="262"/>
      <c r="H127" s="262"/>
      <c r="I127" s="262"/>
      <c r="J127" s="176" t="s">
        <v>174</v>
      </c>
      <c r="K127" s="159">
        <v>6</v>
      </c>
      <c r="L127" s="249">
        <v>0</v>
      </c>
      <c r="M127" s="249"/>
      <c r="N127" s="263">
        <f t="shared" si="5"/>
        <v>0</v>
      </c>
      <c r="O127" s="263"/>
      <c r="P127" s="263"/>
      <c r="Q127" s="263"/>
      <c r="R127" s="138"/>
      <c r="T127" s="160" t="s">
        <v>5</v>
      </c>
      <c r="U127" s="44" t="s">
        <v>39</v>
      </c>
      <c r="V127" s="36"/>
      <c r="W127" s="177">
        <f t="shared" si="6"/>
        <v>0</v>
      </c>
      <c r="X127" s="177">
        <v>0</v>
      </c>
      <c r="Y127" s="177">
        <f t="shared" si="7"/>
        <v>0</v>
      </c>
      <c r="Z127" s="177">
        <v>0</v>
      </c>
      <c r="AA127" s="178">
        <f t="shared" si="8"/>
        <v>0</v>
      </c>
      <c r="AR127" s="18" t="s">
        <v>175</v>
      </c>
      <c r="AT127" s="18" t="s">
        <v>162</v>
      </c>
      <c r="AU127" s="18" t="s">
        <v>88</v>
      </c>
      <c r="AY127" s="18" t="s">
        <v>170</v>
      </c>
      <c r="BE127" s="113">
        <f t="shared" si="9"/>
        <v>0</v>
      </c>
      <c r="BF127" s="113">
        <f t="shared" si="10"/>
        <v>0</v>
      </c>
      <c r="BG127" s="113">
        <f t="shared" si="11"/>
        <v>0</v>
      </c>
      <c r="BH127" s="113">
        <f t="shared" si="12"/>
        <v>0</v>
      </c>
      <c r="BI127" s="113">
        <f t="shared" si="13"/>
        <v>0</v>
      </c>
      <c r="BJ127" s="18" t="s">
        <v>88</v>
      </c>
      <c r="BK127" s="155">
        <f t="shared" si="14"/>
        <v>0</v>
      </c>
      <c r="BL127" s="18" t="s">
        <v>175</v>
      </c>
      <c r="BM127" s="18" t="s">
        <v>175</v>
      </c>
    </row>
    <row r="128" spans="2:65" s="1" customFormat="1" ht="31.5" customHeight="1">
      <c r="B128" s="135"/>
      <c r="C128" s="174" t="s">
        <v>215</v>
      </c>
      <c r="D128" s="174" t="s">
        <v>162</v>
      </c>
      <c r="E128" s="175" t="s">
        <v>835</v>
      </c>
      <c r="F128" s="262" t="s">
        <v>836</v>
      </c>
      <c r="G128" s="262"/>
      <c r="H128" s="262"/>
      <c r="I128" s="262"/>
      <c r="J128" s="176" t="s">
        <v>174</v>
      </c>
      <c r="K128" s="159">
        <v>1</v>
      </c>
      <c r="L128" s="249">
        <v>0</v>
      </c>
      <c r="M128" s="249"/>
      <c r="N128" s="263">
        <f t="shared" si="5"/>
        <v>0</v>
      </c>
      <c r="O128" s="263"/>
      <c r="P128" s="263"/>
      <c r="Q128" s="263"/>
      <c r="R128" s="138"/>
      <c r="T128" s="160" t="s">
        <v>5</v>
      </c>
      <c r="U128" s="44" t="s">
        <v>39</v>
      </c>
      <c r="V128" s="36"/>
      <c r="W128" s="177">
        <f t="shared" si="6"/>
        <v>0</v>
      </c>
      <c r="X128" s="177">
        <v>0</v>
      </c>
      <c r="Y128" s="177">
        <f t="shared" si="7"/>
        <v>0</v>
      </c>
      <c r="Z128" s="177">
        <v>0</v>
      </c>
      <c r="AA128" s="178">
        <f t="shared" si="8"/>
        <v>0</v>
      </c>
      <c r="AR128" s="18" t="s">
        <v>175</v>
      </c>
      <c r="AT128" s="18" t="s">
        <v>162</v>
      </c>
      <c r="AU128" s="18" t="s">
        <v>88</v>
      </c>
      <c r="AY128" s="18" t="s">
        <v>170</v>
      </c>
      <c r="BE128" s="113">
        <f t="shared" si="9"/>
        <v>0</v>
      </c>
      <c r="BF128" s="113">
        <f t="shared" si="10"/>
        <v>0</v>
      </c>
      <c r="BG128" s="113">
        <f t="shared" si="11"/>
        <v>0</v>
      </c>
      <c r="BH128" s="113">
        <f t="shared" si="12"/>
        <v>0</v>
      </c>
      <c r="BI128" s="113">
        <f t="shared" si="13"/>
        <v>0</v>
      </c>
      <c r="BJ128" s="18" t="s">
        <v>88</v>
      </c>
      <c r="BK128" s="155">
        <f t="shared" si="14"/>
        <v>0</v>
      </c>
      <c r="BL128" s="18" t="s">
        <v>175</v>
      </c>
      <c r="BM128" s="18" t="s">
        <v>222</v>
      </c>
    </row>
    <row r="129" spans="2:65" s="1" customFormat="1" ht="31.5" customHeight="1">
      <c r="B129" s="135"/>
      <c r="C129" s="174" t="s">
        <v>175</v>
      </c>
      <c r="D129" s="174" t="s">
        <v>162</v>
      </c>
      <c r="E129" s="175" t="s">
        <v>837</v>
      </c>
      <c r="F129" s="262" t="s">
        <v>838</v>
      </c>
      <c r="G129" s="262"/>
      <c r="H129" s="262"/>
      <c r="I129" s="262"/>
      <c r="J129" s="176" t="s">
        <v>174</v>
      </c>
      <c r="K129" s="159">
        <v>1</v>
      </c>
      <c r="L129" s="249">
        <v>0</v>
      </c>
      <c r="M129" s="249"/>
      <c r="N129" s="263">
        <f t="shared" si="5"/>
        <v>0</v>
      </c>
      <c r="O129" s="263"/>
      <c r="P129" s="263"/>
      <c r="Q129" s="263"/>
      <c r="R129" s="138"/>
      <c r="T129" s="160" t="s">
        <v>5</v>
      </c>
      <c r="U129" s="44" t="s">
        <v>39</v>
      </c>
      <c r="V129" s="36"/>
      <c r="W129" s="177">
        <f t="shared" si="6"/>
        <v>0</v>
      </c>
      <c r="X129" s="177">
        <v>0</v>
      </c>
      <c r="Y129" s="177">
        <f t="shared" si="7"/>
        <v>0</v>
      </c>
      <c r="Z129" s="177">
        <v>0</v>
      </c>
      <c r="AA129" s="178">
        <f t="shared" si="8"/>
        <v>0</v>
      </c>
      <c r="AR129" s="18" t="s">
        <v>175</v>
      </c>
      <c r="AT129" s="18" t="s">
        <v>162</v>
      </c>
      <c r="AU129" s="18" t="s">
        <v>88</v>
      </c>
      <c r="AY129" s="18" t="s">
        <v>170</v>
      </c>
      <c r="BE129" s="113">
        <f t="shared" si="9"/>
        <v>0</v>
      </c>
      <c r="BF129" s="113">
        <f t="shared" si="10"/>
        <v>0</v>
      </c>
      <c r="BG129" s="113">
        <f t="shared" si="11"/>
        <v>0</v>
      </c>
      <c r="BH129" s="113">
        <f t="shared" si="12"/>
        <v>0</v>
      </c>
      <c r="BI129" s="113">
        <f t="shared" si="13"/>
        <v>0</v>
      </c>
      <c r="BJ129" s="18" t="s">
        <v>88</v>
      </c>
      <c r="BK129" s="155">
        <f t="shared" si="14"/>
        <v>0</v>
      </c>
      <c r="BL129" s="18" t="s">
        <v>175</v>
      </c>
      <c r="BM129" s="18" t="s">
        <v>230</v>
      </c>
    </row>
    <row r="130" spans="2:65" s="1" customFormat="1" ht="31.5" customHeight="1">
      <c r="B130" s="135"/>
      <c r="C130" s="174" t="s">
        <v>177</v>
      </c>
      <c r="D130" s="174" t="s">
        <v>162</v>
      </c>
      <c r="E130" s="175" t="s">
        <v>839</v>
      </c>
      <c r="F130" s="262" t="s">
        <v>840</v>
      </c>
      <c r="G130" s="262"/>
      <c r="H130" s="262"/>
      <c r="I130" s="262"/>
      <c r="J130" s="176" t="s">
        <v>174</v>
      </c>
      <c r="K130" s="159">
        <v>5</v>
      </c>
      <c r="L130" s="249">
        <v>0</v>
      </c>
      <c r="M130" s="249"/>
      <c r="N130" s="263">
        <f t="shared" si="5"/>
        <v>0</v>
      </c>
      <c r="O130" s="263"/>
      <c r="P130" s="263"/>
      <c r="Q130" s="263"/>
      <c r="R130" s="138"/>
      <c r="T130" s="160" t="s">
        <v>5</v>
      </c>
      <c r="U130" s="44" t="s">
        <v>39</v>
      </c>
      <c r="V130" s="36"/>
      <c r="W130" s="177">
        <f t="shared" si="6"/>
        <v>0</v>
      </c>
      <c r="X130" s="177">
        <v>0</v>
      </c>
      <c r="Y130" s="177">
        <f t="shared" si="7"/>
        <v>0</v>
      </c>
      <c r="Z130" s="177">
        <v>0</v>
      </c>
      <c r="AA130" s="178">
        <f t="shared" si="8"/>
        <v>0</v>
      </c>
      <c r="AR130" s="18" t="s">
        <v>175</v>
      </c>
      <c r="AT130" s="18" t="s">
        <v>162</v>
      </c>
      <c r="AU130" s="18" t="s">
        <v>88</v>
      </c>
      <c r="AY130" s="18" t="s">
        <v>170</v>
      </c>
      <c r="BE130" s="113">
        <f t="shared" si="9"/>
        <v>0</v>
      </c>
      <c r="BF130" s="113">
        <f t="shared" si="10"/>
        <v>0</v>
      </c>
      <c r="BG130" s="113">
        <f t="shared" si="11"/>
        <v>0</v>
      </c>
      <c r="BH130" s="113">
        <f t="shared" si="12"/>
        <v>0</v>
      </c>
      <c r="BI130" s="113">
        <f t="shared" si="13"/>
        <v>0</v>
      </c>
      <c r="BJ130" s="18" t="s">
        <v>88</v>
      </c>
      <c r="BK130" s="155">
        <f t="shared" si="14"/>
        <v>0</v>
      </c>
      <c r="BL130" s="18" t="s">
        <v>175</v>
      </c>
      <c r="BM130" s="18" t="s">
        <v>238</v>
      </c>
    </row>
    <row r="131" spans="2:65" s="1" customFormat="1" ht="31.5" customHeight="1">
      <c r="B131" s="135"/>
      <c r="C131" s="174" t="s">
        <v>222</v>
      </c>
      <c r="D131" s="174" t="s">
        <v>162</v>
      </c>
      <c r="E131" s="175" t="s">
        <v>841</v>
      </c>
      <c r="F131" s="262" t="s">
        <v>842</v>
      </c>
      <c r="G131" s="262"/>
      <c r="H131" s="262"/>
      <c r="I131" s="262"/>
      <c r="J131" s="176" t="s">
        <v>174</v>
      </c>
      <c r="K131" s="159">
        <v>2</v>
      </c>
      <c r="L131" s="249">
        <v>0</v>
      </c>
      <c r="M131" s="249"/>
      <c r="N131" s="263">
        <f t="shared" si="5"/>
        <v>0</v>
      </c>
      <c r="O131" s="263"/>
      <c r="P131" s="263"/>
      <c r="Q131" s="263"/>
      <c r="R131" s="138"/>
      <c r="T131" s="160" t="s">
        <v>5</v>
      </c>
      <c r="U131" s="44" t="s">
        <v>39</v>
      </c>
      <c r="V131" s="36"/>
      <c r="W131" s="177">
        <f t="shared" si="6"/>
        <v>0</v>
      </c>
      <c r="X131" s="177">
        <v>0</v>
      </c>
      <c r="Y131" s="177">
        <f t="shared" si="7"/>
        <v>0</v>
      </c>
      <c r="Z131" s="177">
        <v>0</v>
      </c>
      <c r="AA131" s="178">
        <f t="shared" si="8"/>
        <v>0</v>
      </c>
      <c r="AR131" s="18" t="s">
        <v>175</v>
      </c>
      <c r="AT131" s="18" t="s">
        <v>162</v>
      </c>
      <c r="AU131" s="18" t="s">
        <v>88</v>
      </c>
      <c r="AY131" s="18" t="s">
        <v>170</v>
      </c>
      <c r="BE131" s="113">
        <f t="shared" si="9"/>
        <v>0</v>
      </c>
      <c r="BF131" s="113">
        <f t="shared" si="10"/>
        <v>0</v>
      </c>
      <c r="BG131" s="113">
        <f t="shared" si="11"/>
        <v>0</v>
      </c>
      <c r="BH131" s="113">
        <f t="shared" si="12"/>
        <v>0</v>
      </c>
      <c r="BI131" s="113">
        <f t="shared" si="13"/>
        <v>0</v>
      </c>
      <c r="BJ131" s="18" t="s">
        <v>88</v>
      </c>
      <c r="BK131" s="155">
        <f t="shared" si="14"/>
        <v>0</v>
      </c>
      <c r="BL131" s="18" t="s">
        <v>175</v>
      </c>
      <c r="BM131" s="18" t="s">
        <v>171</v>
      </c>
    </row>
    <row r="132" spans="2:65" s="1" customFormat="1" ht="22.5" customHeight="1">
      <c r="B132" s="135"/>
      <c r="C132" s="174" t="s">
        <v>226</v>
      </c>
      <c r="D132" s="174" t="s">
        <v>162</v>
      </c>
      <c r="E132" s="175" t="s">
        <v>843</v>
      </c>
      <c r="F132" s="262" t="s">
        <v>844</v>
      </c>
      <c r="G132" s="262"/>
      <c r="H132" s="262"/>
      <c r="I132" s="262"/>
      <c r="J132" s="176" t="s">
        <v>174</v>
      </c>
      <c r="K132" s="159">
        <v>5</v>
      </c>
      <c r="L132" s="249">
        <v>0</v>
      </c>
      <c r="M132" s="249"/>
      <c r="N132" s="263">
        <f t="shared" si="5"/>
        <v>0</v>
      </c>
      <c r="O132" s="263"/>
      <c r="P132" s="263"/>
      <c r="Q132" s="263"/>
      <c r="R132" s="138"/>
      <c r="T132" s="160" t="s">
        <v>5</v>
      </c>
      <c r="U132" s="44" t="s">
        <v>39</v>
      </c>
      <c r="V132" s="36"/>
      <c r="W132" s="177">
        <f t="shared" si="6"/>
        <v>0</v>
      </c>
      <c r="X132" s="177">
        <v>0</v>
      </c>
      <c r="Y132" s="177">
        <f t="shared" si="7"/>
        <v>0</v>
      </c>
      <c r="Z132" s="177">
        <v>0</v>
      </c>
      <c r="AA132" s="178">
        <f t="shared" si="8"/>
        <v>0</v>
      </c>
      <c r="AR132" s="18" t="s">
        <v>175</v>
      </c>
      <c r="AT132" s="18" t="s">
        <v>162</v>
      </c>
      <c r="AU132" s="18" t="s">
        <v>88</v>
      </c>
      <c r="AY132" s="18" t="s">
        <v>170</v>
      </c>
      <c r="BE132" s="113">
        <f t="shared" si="9"/>
        <v>0</v>
      </c>
      <c r="BF132" s="113">
        <f t="shared" si="10"/>
        <v>0</v>
      </c>
      <c r="BG132" s="113">
        <f t="shared" si="11"/>
        <v>0</v>
      </c>
      <c r="BH132" s="113">
        <f t="shared" si="12"/>
        <v>0</v>
      </c>
      <c r="BI132" s="113">
        <f t="shared" si="13"/>
        <v>0</v>
      </c>
      <c r="BJ132" s="18" t="s">
        <v>88</v>
      </c>
      <c r="BK132" s="155">
        <f t="shared" si="14"/>
        <v>0</v>
      </c>
      <c r="BL132" s="18" t="s">
        <v>175</v>
      </c>
      <c r="BM132" s="18" t="s">
        <v>191</v>
      </c>
    </row>
    <row r="133" spans="2:65" s="1" customFormat="1" ht="31.5" customHeight="1">
      <c r="B133" s="135"/>
      <c r="C133" s="174" t="s">
        <v>230</v>
      </c>
      <c r="D133" s="174" t="s">
        <v>162</v>
      </c>
      <c r="E133" s="175" t="s">
        <v>845</v>
      </c>
      <c r="F133" s="262" t="s">
        <v>846</v>
      </c>
      <c r="G133" s="262"/>
      <c r="H133" s="262"/>
      <c r="I133" s="262"/>
      <c r="J133" s="176" t="s">
        <v>174</v>
      </c>
      <c r="K133" s="159">
        <v>3</v>
      </c>
      <c r="L133" s="249">
        <v>0</v>
      </c>
      <c r="M133" s="249"/>
      <c r="N133" s="263">
        <f t="shared" si="5"/>
        <v>0</v>
      </c>
      <c r="O133" s="263"/>
      <c r="P133" s="263"/>
      <c r="Q133" s="263"/>
      <c r="R133" s="138"/>
      <c r="T133" s="160" t="s">
        <v>5</v>
      </c>
      <c r="U133" s="44" t="s">
        <v>39</v>
      </c>
      <c r="V133" s="36"/>
      <c r="W133" s="177">
        <f t="shared" si="6"/>
        <v>0</v>
      </c>
      <c r="X133" s="177">
        <v>0</v>
      </c>
      <c r="Y133" s="177">
        <f t="shared" si="7"/>
        <v>0</v>
      </c>
      <c r="Z133" s="177">
        <v>0</v>
      </c>
      <c r="AA133" s="178">
        <f t="shared" si="8"/>
        <v>0</v>
      </c>
      <c r="AR133" s="18" t="s">
        <v>175</v>
      </c>
      <c r="AT133" s="18" t="s">
        <v>162</v>
      </c>
      <c r="AU133" s="18" t="s">
        <v>88</v>
      </c>
      <c r="AY133" s="18" t="s">
        <v>170</v>
      </c>
      <c r="BE133" s="113">
        <f t="shared" si="9"/>
        <v>0</v>
      </c>
      <c r="BF133" s="113">
        <f t="shared" si="10"/>
        <v>0</v>
      </c>
      <c r="BG133" s="113">
        <f t="shared" si="11"/>
        <v>0</v>
      </c>
      <c r="BH133" s="113">
        <f t="shared" si="12"/>
        <v>0</v>
      </c>
      <c r="BI133" s="113">
        <f t="shared" si="13"/>
        <v>0</v>
      </c>
      <c r="BJ133" s="18" t="s">
        <v>88</v>
      </c>
      <c r="BK133" s="155">
        <f t="shared" si="14"/>
        <v>0</v>
      </c>
      <c r="BL133" s="18" t="s">
        <v>175</v>
      </c>
      <c r="BM133" s="18" t="s">
        <v>199</v>
      </c>
    </row>
    <row r="134" spans="2:65" s="1" customFormat="1" ht="31.5" customHeight="1">
      <c r="B134" s="135"/>
      <c r="C134" s="174" t="s">
        <v>234</v>
      </c>
      <c r="D134" s="174" t="s">
        <v>162</v>
      </c>
      <c r="E134" s="175" t="s">
        <v>847</v>
      </c>
      <c r="F134" s="262" t="s">
        <v>848</v>
      </c>
      <c r="G134" s="262"/>
      <c r="H134" s="262"/>
      <c r="I134" s="262"/>
      <c r="J134" s="176" t="s">
        <v>174</v>
      </c>
      <c r="K134" s="159">
        <v>8</v>
      </c>
      <c r="L134" s="249">
        <v>0</v>
      </c>
      <c r="M134" s="249"/>
      <c r="N134" s="263">
        <f t="shared" si="5"/>
        <v>0</v>
      </c>
      <c r="O134" s="263"/>
      <c r="P134" s="263"/>
      <c r="Q134" s="263"/>
      <c r="R134" s="138"/>
      <c r="T134" s="160" t="s">
        <v>5</v>
      </c>
      <c r="U134" s="44" t="s">
        <v>39</v>
      </c>
      <c r="V134" s="36"/>
      <c r="W134" s="177">
        <f t="shared" si="6"/>
        <v>0</v>
      </c>
      <c r="X134" s="177">
        <v>0</v>
      </c>
      <c r="Y134" s="177">
        <f t="shared" si="7"/>
        <v>0</v>
      </c>
      <c r="Z134" s="177">
        <v>0</v>
      </c>
      <c r="AA134" s="178">
        <f t="shared" si="8"/>
        <v>0</v>
      </c>
      <c r="AR134" s="18" t="s">
        <v>175</v>
      </c>
      <c r="AT134" s="18" t="s">
        <v>162</v>
      </c>
      <c r="AU134" s="18" t="s">
        <v>88</v>
      </c>
      <c r="AY134" s="18" t="s">
        <v>170</v>
      </c>
      <c r="BE134" s="113">
        <f t="shared" si="9"/>
        <v>0</v>
      </c>
      <c r="BF134" s="113">
        <f t="shared" si="10"/>
        <v>0</v>
      </c>
      <c r="BG134" s="113">
        <f t="shared" si="11"/>
        <v>0</v>
      </c>
      <c r="BH134" s="113">
        <f t="shared" si="12"/>
        <v>0</v>
      </c>
      <c r="BI134" s="113">
        <f t="shared" si="13"/>
        <v>0</v>
      </c>
      <c r="BJ134" s="18" t="s">
        <v>88</v>
      </c>
      <c r="BK134" s="155">
        <f t="shared" si="14"/>
        <v>0</v>
      </c>
      <c r="BL134" s="18" t="s">
        <v>175</v>
      </c>
      <c r="BM134" s="18" t="s">
        <v>208</v>
      </c>
    </row>
    <row r="135" spans="2:65" s="1" customFormat="1" ht="31.5" customHeight="1">
      <c r="B135" s="135"/>
      <c r="C135" s="174" t="s">
        <v>238</v>
      </c>
      <c r="D135" s="174" t="s">
        <v>162</v>
      </c>
      <c r="E135" s="175" t="s">
        <v>849</v>
      </c>
      <c r="F135" s="262" t="s">
        <v>850</v>
      </c>
      <c r="G135" s="262"/>
      <c r="H135" s="262"/>
      <c r="I135" s="262"/>
      <c r="J135" s="176" t="s">
        <v>174</v>
      </c>
      <c r="K135" s="159">
        <v>1</v>
      </c>
      <c r="L135" s="249">
        <v>0</v>
      </c>
      <c r="M135" s="249"/>
      <c r="N135" s="263">
        <f t="shared" si="5"/>
        <v>0</v>
      </c>
      <c r="O135" s="263"/>
      <c r="P135" s="263"/>
      <c r="Q135" s="263"/>
      <c r="R135" s="138"/>
      <c r="T135" s="160" t="s">
        <v>5</v>
      </c>
      <c r="U135" s="44" t="s">
        <v>39</v>
      </c>
      <c r="V135" s="36"/>
      <c r="W135" s="177">
        <f t="shared" si="6"/>
        <v>0</v>
      </c>
      <c r="X135" s="177">
        <v>0</v>
      </c>
      <c r="Y135" s="177">
        <f t="shared" si="7"/>
        <v>0</v>
      </c>
      <c r="Z135" s="177">
        <v>0</v>
      </c>
      <c r="AA135" s="178">
        <f t="shared" si="8"/>
        <v>0</v>
      </c>
      <c r="AR135" s="18" t="s">
        <v>175</v>
      </c>
      <c r="AT135" s="18" t="s">
        <v>162</v>
      </c>
      <c r="AU135" s="18" t="s">
        <v>88</v>
      </c>
      <c r="AY135" s="18" t="s">
        <v>170</v>
      </c>
      <c r="BE135" s="113">
        <f t="shared" si="9"/>
        <v>0</v>
      </c>
      <c r="BF135" s="113">
        <f t="shared" si="10"/>
        <v>0</v>
      </c>
      <c r="BG135" s="113">
        <f t="shared" si="11"/>
        <v>0</v>
      </c>
      <c r="BH135" s="113">
        <f t="shared" si="12"/>
        <v>0</v>
      </c>
      <c r="BI135" s="113">
        <f t="shared" si="13"/>
        <v>0</v>
      </c>
      <c r="BJ135" s="18" t="s">
        <v>88</v>
      </c>
      <c r="BK135" s="155">
        <f t="shared" si="14"/>
        <v>0</v>
      </c>
      <c r="BL135" s="18" t="s">
        <v>175</v>
      </c>
      <c r="BM135" s="18" t="s">
        <v>10</v>
      </c>
    </row>
    <row r="136" spans="2:65" s="1" customFormat="1" ht="22.5" customHeight="1">
      <c r="B136" s="135"/>
      <c r="C136" s="174" t="s">
        <v>242</v>
      </c>
      <c r="D136" s="174" t="s">
        <v>162</v>
      </c>
      <c r="E136" s="175" t="s">
        <v>851</v>
      </c>
      <c r="F136" s="262" t="s">
        <v>852</v>
      </c>
      <c r="G136" s="262"/>
      <c r="H136" s="262"/>
      <c r="I136" s="262"/>
      <c r="J136" s="176" t="s">
        <v>174</v>
      </c>
      <c r="K136" s="159">
        <v>1</v>
      </c>
      <c r="L136" s="249">
        <v>0</v>
      </c>
      <c r="M136" s="249"/>
      <c r="N136" s="263">
        <f t="shared" si="5"/>
        <v>0</v>
      </c>
      <c r="O136" s="263"/>
      <c r="P136" s="263"/>
      <c r="Q136" s="263"/>
      <c r="R136" s="138"/>
      <c r="T136" s="160" t="s">
        <v>5</v>
      </c>
      <c r="U136" s="44" t="s">
        <v>39</v>
      </c>
      <c r="V136" s="36"/>
      <c r="W136" s="177">
        <f t="shared" si="6"/>
        <v>0</v>
      </c>
      <c r="X136" s="177">
        <v>0</v>
      </c>
      <c r="Y136" s="177">
        <f t="shared" si="7"/>
        <v>0</v>
      </c>
      <c r="Z136" s="177">
        <v>0</v>
      </c>
      <c r="AA136" s="178">
        <f t="shared" si="8"/>
        <v>0</v>
      </c>
      <c r="AR136" s="18" t="s">
        <v>175</v>
      </c>
      <c r="AT136" s="18" t="s">
        <v>162</v>
      </c>
      <c r="AU136" s="18" t="s">
        <v>88</v>
      </c>
      <c r="AY136" s="18" t="s">
        <v>170</v>
      </c>
      <c r="BE136" s="113">
        <f t="shared" si="9"/>
        <v>0</v>
      </c>
      <c r="BF136" s="113">
        <f t="shared" si="10"/>
        <v>0</v>
      </c>
      <c r="BG136" s="113">
        <f t="shared" si="11"/>
        <v>0</v>
      </c>
      <c r="BH136" s="113">
        <f t="shared" si="12"/>
        <v>0</v>
      </c>
      <c r="BI136" s="113">
        <f t="shared" si="13"/>
        <v>0</v>
      </c>
      <c r="BJ136" s="18" t="s">
        <v>88</v>
      </c>
      <c r="BK136" s="155">
        <f t="shared" si="14"/>
        <v>0</v>
      </c>
      <c r="BL136" s="18" t="s">
        <v>175</v>
      </c>
      <c r="BM136" s="18" t="s">
        <v>279</v>
      </c>
    </row>
    <row r="137" spans="2:65" s="1" customFormat="1" ht="31.5" customHeight="1">
      <c r="B137" s="135"/>
      <c r="C137" s="174" t="s">
        <v>171</v>
      </c>
      <c r="D137" s="174" t="s">
        <v>162</v>
      </c>
      <c r="E137" s="175" t="s">
        <v>853</v>
      </c>
      <c r="F137" s="262" t="s">
        <v>854</v>
      </c>
      <c r="G137" s="262"/>
      <c r="H137" s="262"/>
      <c r="I137" s="262"/>
      <c r="J137" s="176" t="s">
        <v>174</v>
      </c>
      <c r="K137" s="159">
        <v>17</v>
      </c>
      <c r="L137" s="249">
        <v>0</v>
      </c>
      <c r="M137" s="249"/>
      <c r="N137" s="263">
        <f t="shared" si="5"/>
        <v>0</v>
      </c>
      <c r="O137" s="263"/>
      <c r="P137" s="263"/>
      <c r="Q137" s="263"/>
      <c r="R137" s="138"/>
      <c r="T137" s="160" t="s">
        <v>5</v>
      </c>
      <c r="U137" s="44" t="s">
        <v>39</v>
      </c>
      <c r="V137" s="36"/>
      <c r="W137" s="177">
        <f t="shared" si="6"/>
        <v>0</v>
      </c>
      <c r="X137" s="177">
        <v>0</v>
      </c>
      <c r="Y137" s="177">
        <f t="shared" si="7"/>
        <v>0</v>
      </c>
      <c r="Z137" s="177">
        <v>0</v>
      </c>
      <c r="AA137" s="178">
        <f t="shared" si="8"/>
        <v>0</v>
      </c>
      <c r="AR137" s="18" t="s">
        <v>175</v>
      </c>
      <c r="AT137" s="18" t="s">
        <v>162</v>
      </c>
      <c r="AU137" s="18" t="s">
        <v>88</v>
      </c>
      <c r="AY137" s="18" t="s">
        <v>170</v>
      </c>
      <c r="BE137" s="113">
        <f t="shared" si="9"/>
        <v>0</v>
      </c>
      <c r="BF137" s="113">
        <f t="shared" si="10"/>
        <v>0</v>
      </c>
      <c r="BG137" s="113">
        <f t="shared" si="11"/>
        <v>0</v>
      </c>
      <c r="BH137" s="113">
        <f t="shared" si="12"/>
        <v>0</v>
      </c>
      <c r="BI137" s="113">
        <f t="shared" si="13"/>
        <v>0</v>
      </c>
      <c r="BJ137" s="18" t="s">
        <v>88</v>
      </c>
      <c r="BK137" s="155">
        <f t="shared" si="14"/>
        <v>0</v>
      </c>
      <c r="BL137" s="18" t="s">
        <v>175</v>
      </c>
      <c r="BM137" s="18" t="s">
        <v>492</v>
      </c>
    </row>
    <row r="138" spans="2:65" s="1" customFormat="1" ht="31.5" customHeight="1">
      <c r="B138" s="135"/>
      <c r="C138" s="174" t="s">
        <v>186</v>
      </c>
      <c r="D138" s="174" t="s">
        <v>162</v>
      </c>
      <c r="E138" s="175" t="s">
        <v>855</v>
      </c>
      <c r="F138" s="262" t="s">
        <v>856</v>
      </c>
      <c r="G138" s="262"/>
      <c r="H138" s="262"/>
      <c r="I138" s="262"/>
      <c r="J138" s="176" t="s">
        <v>180</v>
      </c>
      <c r="K138" s="159">
        <v>152</v>
      </c>
      <c r="L138" s="249">
        <v>0</v>
      </c>
      <c r="M138" s="249"/>
      <c r="N138" s="263">
        <f t="shared" si="5"/>
        <v>0</v>
      </c>
      <c r="O138" s="263"/>
      <c r="P138" s="263"/>
      <c r="Q138" s="263"/>
      <c r="R138" s="138"/>
      <c r="T138" s="160" t="s">
        <v>5</v>
      </c>
      <c r="U138" s="44" t="s">
        <v>39</v>
      </c>
      <c r="V138" s="36"/>
      <c r="W138" s="177">
        <f t="shared" si="6"/>
        <v>0</v>
      </c>
      <c r="X138" s="177">
        <v>0</v>
      </c>
      <c r="Y138" s="177">
        <f t="shared" si="7"/>
        <v>0</v>
      </c>
      <c r="Z138" s="177">
        <v>0</v>
      </c>
      <c r="AA138" s="178">
        <f t="shared" si="8"/>
        <v>0</v>
      </c>
      <c r="AR138" s="18" t="s">
        <v>175</v>
      </c>
      <c r="AT138" s="18" t="s">
        <v>162</v>
      </c>
      <c r="AU138" s="18" t="s">
        <v>88</v>
      </c>
      <c r="AY138" s="18" t="s">
        <v>170</v>
      </c>
      <c r="BE138" s="113">
        <f t="shared" si="9"/>
        <v>0</v>
      </c>
      <c r="BF138" s="113">
        <f t="shared" si="10"/>
        <v>0</v>
      </c>
      <c r="BG138" s="113">
        <f t="shared" si="11"/>
        <v>0</v>
      </c>
      <c r="BH138" s="113">
        <f t="shared" si="12"/>
        <v>0</v>
      </c>
      <c r="BI138" s="113">
        <f t="shared" si="13"/>
        <v>0</v>
      </c>
      <c r="BJ138" s="18" t="s">
        <v>88</v>
      </c>
      <c r="BK138" s="155">
        <f t="shared" si="14"/>
        <v>0</v>
      </c>
      <c r="BL138" s="18" t="s">
        <v>175</v>
      </c>
      <c r="BM138" s="18" t="s">
        <v>615</v>
      </c>
    </row>
    <row r="139" spans="2:65" s="1" customFormat="1" ht="31.5" customHeight="1">
      <c r="B139" s="135"/>
      <c r="C139" s="174" t="s">
        <v>191</v>
      </c>
      <c r="D139" s="174" t="s">
        <v>162</v>
      </c>
      <c r="E139" s="175" t="s">
        <v>857</v>
      </c>
      <c r="F139" s="262" t="s">
        <v>858</v>
      </c>
      <c r="G139" s="262"/>
      <c r="H139" s="262"/>
      <c r="I139" s="262"/>
      <c r="J139" s="176" t="s">
        <v>180</v>
      </c>
      <c r="K139" s="159">
        <v>79</v>
      </c>
      <c r="L139" s="249">
        <v>0</v>
      </c>
      <c r="M139" s="249"/>
      <c r="N139" s="263">
        <f t="shared" si="5"/>
        <v>0</v>
      </c>
      <c r="O139" s="263"/>
      <c r="P139" s="263"/>
      <c r="Q139" s="263"/>
      <c r="R139" s="138"/>
      <c r="T139" s="160" t="s">
        <v>5</v>
      </c>
      <c r="U139" s="44" t="s">
        <v>39</v>
      </c>
      <c r="V139" s="36"/>
      <c r="W139" s="177">
        <f t="shared" si="6"/>
        <v>0</v>
      </c>
      <c r="X139" s="177">
        <v>0</v>
      </c>
      <c r="Y139" s="177">
        <f t="shared" si="7"/>
        <v>0</v>
      </c>
      <c r="Z139" s="177">
        <v>0</v>
      </c>
      <c r="AA139" s="178">
        <f t="shared" si="8"/>
        <v>0</v>
      </c>
      <c r="AR139" s="18" t="s">
        <v>175</v>
      </c>
      <c r="AT139" s="18" t="s">
        <v>162</v>
      </c>
      <c r="AU139" s="18" t="s">
        <v>88</v>
      </c>
      <c r="AY139" s="18" t="s">
        <v>170</v>
      </c>
      <c r="BE139" s="113">
        <f t="shared" si="9"/>
        <v>0</v>
      </c>
      <c r="BF139" s="113">
        <f t="shared" si="10"/>
        <v>0</v>
      </c>
      <c r="BG139" s="113">
        <f t="shared" si="11"/>
        <v>0</v>
      </c>
      <c r="BH139" s="113">
        <f t="shared" si="12"/>
        <v>0</v>
      </c>
      <c r="BI139" s="113">
        <f t="shared" si="13"/>
        <v>0</v>
      </c>
      <c r="BJ139" s="18" t="s">
        <v>88</v>
      </c>
      <c r="BK139" s="155">
        <f t="shared" si="14"/>
        <v>0</v>
      </c>
      <c r="BL139" s="18" t="s">
        <v>175</v>
      </c>
      <c r="BM139" s="18" t="s">
        <v>523</v>
      </c>
    </row>
    <row r="140" spans="2:65" s="1" customFormat="1" ht="31.5" customHeight="1">
      <c r="B140" s="135"/>
      <c r="C140" s="174" t="s">
        <v>195</v>
      </c>
      <c r="D140" s="174" t="s">
        <v>162</v>
      </c>
      <c r="E140" s="175" t="s">
        <v>859</v>
      </c>
      <c r="F140" s="262" t="s">
        <v>860</v>
      </c>
      <c r="G140" s="262"/>
      <c r="H140" s="262"/>
      <c r="I140" s="262"/>
      <c r="J140" s="176" t="s">
        <v>180</v>
      </c>
      <c r="K140" s="159">
        <v>42</v>
      </c>
      <c r="L140" s="249">
        <v>0</v>
      </c>
      <c r="M140" s="249"/>
      <c r="N140" s="263">
        <f t="shared" si="5"/>
        <v>0</v>
      </c>
      <c r="O140" s="263"/>
      <c r="P140" s="263"/>
      <c r="Q140" s="263"/>
      <c r="R140" s="138"/>
      <c r="T140" s="160" t="s">
        <v>5</v>
      </c>
      <c r="U140" s="44" t="s">
        <v>39</v>
      </c>
      <c r="V140" s="36"/>
      <c r="W140" s="177">
        <f t="shared" si="6"/>
        <v>0</v>
      </c>
      <c r="X140" s="177">
        <v>0</v>
      </c>
      <c r="Y140" s="177">
        <f t="shared" si="7"/>
        <v>0</v>
      </c>
      <c r="Z140" s="177">
        <v>0</v>
      </c>
      <c r="AA140" s="178">
        <f t="shared" si="8"/>
        <v>0</v>
      </c>
      <c r="AR140" s="18" t="s">
        <v>175</v>
      </c>
      <c r="AT140" s="18" t="s">
        <v>162</v>
      </c>
      <c r="AU140" s="18" t="s">
        <v>88</v>
      </c>
      <c r="AY140" s="18" t="s">
        <v>170</v>
      </c>
      <c r="BE140" s="113">
        <f t="shared" si="9"/>
        <v>0</v>
      </c>
      <c r="BF140" s="113">
        <f t="shared" si="10"/>
        <v>0</v>
      </c>
      <c r="BG140" s="113">
        <f t="shared" si="11"/>
        <v>0</v>
      </c>
      <c r="BH140" s="113">
        <f t="shared" si="12"/>
        <v>0</v>
      </c>
      <c r="BI140" s="113">
        <f t="shared" si="13"/>
        <v>0</v>
      </c>
      <c r="BJ140" s="18" t="s">
        <v>88</v>
      </c>
      <c r="BK140" s="155">
        <f t="shared" si="14"/>
        <v>0</v>
      </c>
      <c r="BL140" s="18" t="s">
        <v>175</v>
      </c>
      <c r="BM140" s="18" t="s">
        <v>533</v>
      </c>
    </row>
    <row r="141" spans="2:65" s="1" customFormat="1" ht="22.5" customHeight="1">
      <c r="B141" s="135"/>
      <c r="C141" s="174" t="s">
        <v>199</v>
      </c>
      <c r="D141" s="174" t="s">
        <v>162</v>
      </c>
      <c r="E141" s="175" t="s">
        <v>861</v>
      </c>
      <c r="F141" s="262" t="s">
        <v>862</v>
      </c>
      <c r="G141" s="262"/>
      <c r="H141" s="262"/>
      <c r="I141" s="262"/>
      <c r="J141" s="176" t="s">
        <v>180</v>
      </c>
      <c r="K141" s="159">
        <v>38</v>
      </c>
      <c r="L141" s="249">
        <v>0</v>
      </c>
      <c r="M141" s="249"/>
      <c r="N141" s="263">
        <f t="shared" si="5"/>
        <v>0</v>
      </c>
      <c r="O141" s="263"/>
      <c r="P141" s="263"/>
      <c r="Q141" s="263"/>
      <c r="R141" s="138"/>
      <c r="T141" s="160" t="s">
        <v>5</v>
      </c>
      <c r="U141" s="44" t="s">
        <v>39</v>
      </c>
      <c r="V141" s="36"/>
      <c r="W141" s="177">
        <f t="shared" si="6"/>
        <v>0</v>
      </c>
      <c r="X141" s="177">
        <v>0</v>
      </c>
      <c r="Y141" s="177">
        <f t="shared" si="7"/>
        <v>0</v>
      </c>
      <c r="Z141" s="177">
        <v>0</v>
      </c>
      <c r="AA141" s="178">
        <f t="shared" si="8"/>
        <v>0</v>
      </c>
      <c r="AR141" s="18" t="s">
        <v>175</v>
      </c>
      <c r="AT141" s="18" t="s">
        <v>162</v>
      </c>
      <c r="AU141" s="18" t="s">
        <v>88</v>
      </c>
      <c r="AY141" s="18" t="s">
        <v>170</v>
      </c>
      <c r="BE141" s="113">
        <f t="shared" si="9"/>
        <v>0</v>
      </c>
      <c r="BF141" s="113">
        <f t="shared" si="10"/>
        <v>0</v>
      </c>
      <c r="BG141" s="113">
        <f t="shared" si="11"/>
        <v>0</v>
      </c>
      <c r="BH141" s="113">
        <f t="shared" si="12"/>
        <v>0</v>
      </c>
      <c r="BI141" s="113">
        <f t="shared" si="13"/>
        <v>0</v>
      </c>
      <c r="BJ141" s="18" t="s">
        <v>88</v>
      </c>
      <c r="BK141" s="155">
        <f t="shared" si="14"/>
        <v>0</v>
      </c>
      <c r="BL141" s="18" t="s">
        <v>175</v>
      </c>
      <c r="BM141" s="18" t="s">
        <v>562</v>
      </c>
    </row>
    <row r="142" spans="2:65" s="1" customFormat="1" ht="22.5" customHeight="1">
      <c r="B142" s="135"/>
      <c r="C142" s="174" t="s">
        <v>203</v>
      </c>
      <c r="D142" s="174" t="s">
        <v>162</v>
      </c>
      <c r="E142" s="175" t="s">
        <v>863</v>
      </c>
      <c r="F142" s="262" t="s">
        <v>864</v>
      </c>
      <c r="G142" s="262"/>
      <c r="H142" s="262"/>
      <c r="I142" s="262"/>
      <c r="J142" s="176" t="s">
        <v>174</v>
      </c>
      <c r="K142" s="159">
        <v>5</v>
      </c>
      <c r="L142" s="249">
        <v>0</v>
      </c>
      <c r="M142" s="249"/>
      <c r="N142" s="263">
        <f t="shared" si="5"/>
        <v>0</v>
      </c>
      <c r="O142" s="263"/>
      <c r="P142" s="263"/>
      <c r="Q142" s="263"/>
      <c r="R142" s="138"/>
      <c r="T142" s="160" t="s">
        <v>5</v>
      </c>
      <c r="U142" s="44" t="s">
        <v>39</v>
      </c>
      <c r="V142" s="36"/>
      <c r="W142" s="177">
        <f t="shared" si="6"/>
        <v>0</v>
      </c>
      <c r="X142" s="177">
        <v>0</v>
      </c>
      <c r="Y142" s="177">
        <f t="shared" si="7"/>
        <v>0</v>
      </c>
      <c r="Z142" s="177">
        <v>0</v>
      </c>
      <c r="AA142" s="178">
        <f t="shared" si="8"/>
        <v>0</v>
      </c>
      <c r="AR142" s="18" t="s">
        <v>175</v>
      </c>
      <c r="AT142" s="18" t="s">
        <v>162</v>
      </c>
      <c r="AU142" s="18" t="s">
        <v>88</v>
      </c>
      <c r="AY142" s="18" t="s">
        <v>170</v>
      </c>
      <c r="BE142" s="113">
        <f t="shared" si="9"/>
        <v>0</v>
      </c>
      <c r="BF142" s="113">
        <f t="shared" si="10"/>
        <v>0</v>
      </c>
      <c r="BG142" s="113">
        <f t="shared" si="11"/>
        <v>0</v>
      </c>
      <c r="BH142" s="113">
        <f t="shared" si="12"/>
        <v>0</v>
      </c>
      <c r="BI142" s="113">
        <f t="shared" si="13"/>
        <v>0</v>
      </c>
      <c r="BJ142" s="18" t="s">
        <v>88</v>
      </c>
      <c r="BK142" s="155">
        <f t="shared" si="14"/>
        <v>0</v>
      </c>
      <c r="BL142" s="18" t="s">
        <v>175</v>
      </c>
      <c r="BM142" s="18" t="s">
        <v>284</v>
      </c>
    </row>
    <row r="143" spans="2:65" s="1" customFormat="1" ht="31.5" customHeight="1">
      <c r="B143" s="135"/>
      <c r="C143" s="174" t="s">
        <v>208</v>
      </c>
      <c r="D143" s="174" t="s">
        <v>162</v>
      </c>
      <c r="E143" s="175" t="s">
        <v>865</v>
      </c>
      <c r="F143" s="262" t="s">
        <v>866</v>
      </c>
      <c r="G143" s="262"/>
      <c r="H143" s="262"/>
      <c r="I143" s="262"/>
      <c r="J143" s="176" t="s">
        <v>174</v>
      </c>
      <c r="K143" s="159">
        <v>3</v>
      </c>
      <c r="L143" s="249">
        <v>0</v>
      </c>
      <c r="M143" s="249"/>
      <c r="N143" s="263">
        <f t="shared" si="5"/>
        <v>0</v>
      </c>
      <c r="O143" s="263"/>
      <c r="P143" s="263"/>
      <c r="Q143" s="263"/>
      <c r="R143" s="138"/>
      <c r="T143" s="160" t="s">
        <v>5</v>
      </c>
      <c r="U143" s="44" t="s">
        <v>39</v>
      </c>
      <c r="V143" s="36"/>
      <c r="W143" s="177">
        <f t="shared" si="6"/>
        <v>0</v>
      </c>
      <c r="X143" s="177">
        <v>0</v>
      </c>
      <c r="Y143" s="177">
        <f t="shared" si="7"/>
        <v>0</v>
      </c>
      <c r="Z143" s="177">
        <v>0</v>
      </c>
      <c r="AA143" s="178">
        <f t="shared" si="8"/>
        <v>0</v>
      </c>
      <c r="AR143" s="18" t="s">
        <v>175</v>
      </c>
      <c r="AT143" s="18" t="s">
        <v>162</v>
      </c>
      <c r="AU143" s="18" t="s">
        <v>88</v>
      </c>
      <c r="AY143" s="18" t="s">
        <v>170</v>
      </c>
      <c r="BE143" s="113">
        <f t="shared" si="9"/>
        <v>0</v>
      </c>
      <c r="BF143" s="113">
        <f t="shared" si="10"/>
        <v>0</v>
      </c>
      <c r="BG143" s="113">
        <f t="shared" si="11"/>
        <v>0</v>
      </c>
      <c r="BH143" s="113">
        <f t="shared" si="12"/>
        <v>0</v>
      </c>
      <c r="BI143" s="113">
        <f t="shared" si="13"/>
        <v>0</v>
      </c>
      <c r="BJ143" s="18" t="s">
        <v>88</v>
      </c>
      <c r="BK143" s="155">
        <f t="shared" si="14"/>
        <v>0</v>
      </c>
      <c r="BL143" s="18" t="s">
        <v>175</v>
      </c>
      <c r="BM143" s="18" t="s">
        <v>585</v>
      </c>
    </row>
    <row r="144" spans="2:65" s="1" customFormat="1" ht="22.5" customHeight="1">
      <c r="B144" s="135"/>
      <c r="C144" s="174" t="s">
        <v>475</v>
      </c>
      <c r="D144" s="174" t="s">
        <v>162</v>
      </c>
      <c r="E144" s="175" t="s">
        <v>867</v>
      </c>
      <c r="F144" s="262" t="s">
        <v>868</v>
      </c>
      <c r="G144" s="262"/>
      <c r="H144" s="262"/>
      <c r="I144" s="262"/>
      <c r="J144" s="176" t="s">
        <v>869</v>
      </c>
      <c r="K144" s="159">
        <v>20</v>
      </c>
      <c r="L144" s="249">
        <v>0</v>
      </c>
      <c r="M144" s="249"/>
      <c r="N144" s="263">
        <f t="shared" si="5"/>
        <v>0</v>
      </c>
      <c r="O144" s="263"/>
      <c r="P144" s="263"/>
      <c r="Q144" s="263"/>
      <c r="R144" s="138"/>
      <c r="T144" s="160" t="s">
        <v>5</v>
      </c>
      <c r="U144" s="44" t="s">
        <v>39</v>
      </c>
      <c r="V144" s="36"/>
      <c r="W144" s="177">
        <f t="shared" si="6"/>
        <v>0</v>
      </c>
      <c r="X144" s="177">
        <v>0</v>
      </c>
      <c r="Y144" s="177">
        <f t="shared" si="7"/>
        <v>0</v>
      </c>
      <c r="Z144" s="177">
        <v>0</v>
      </c>
      <c r="AA144" s="178">
        <f t="shared" si="8"/>
        <v>0</v>
      </c>
      <c r="AR144" s="18" t="s">
        <v>175</v>
      </c>
      <c r="AT144" s="18" t="s">
        <v>162</v>
      </c>
      <c r="AU144" s="18" t="s">
        <v>88</v>
      </c>
      <c r="AY144" s="18" t="s">
        <v>170</v>
      </c>
      <c r="BE144" s="113">
        <f t="shared" si="9"/>
        <v>0</v>
      </c>
      <c r="BF144" s="113">
        <f t="shared" si="10"/>
        <v>0</v>
      </c>
      <c r="BG144" s="113">
        <f t="shared" si="11"/>
        <v>0</v>
      </c>
      <c r="BH144" s="113">
        <f t="shared" si="12"/>
        <v>0</v>
      </c>
      <c r="BI144" s="113">
        <f t="shared" si="13"/>
        <v>0</v>
      </c>
      <c r="BJ144" s="18" t="s">
        <v>88</v>
      </c>
      <c r="BK144" s="155">
        <f t="shared" si="14"/>
        <v>0</v>
      </c>
      <c r="BL144" s="18" t="s">
        <v>175</v>
      </c>
      <c r="BM144" s="18" t="s">
        <v>600</v>
      </c>
    </row>
    <row r="145" spans="2:65" s="1" customFormat="1" ht="22.5" customHeight="1">
      <c r="B145" s="135"/>
      <c r="C145" s="174" t="s">
        <v>10</v>
      </c>
      <c r="D145" s="174" t="s">
        <v>162</v>
      </c>
      <c r="E145" s="175" t="s">
        <v>870</v>
      </c>
      <c r="F145" s="262" t="s">
        <v>871</v>
      </c>
      <c r="G145" s="262"/>
      <c r="H145" s="262"/>
      <c r="I145" s="262"/>
      <c r="J145" s="176" t="s">
        <v>872</v>
      </c>
      <c r="K145" s="159">
        <v>1</v>
      </c>
      <c r="L145" s="249">
        <v>0</v>
      </c>
      <c r="M145" s="249"/>
      <c r="N145" s="263">
        <f t="shared" si="5"/>
        <v>0</v>
      </c>
      <c r="O145" s="263"/>
      <c r="P145" s="263"/>
      <c r="Q145" s="263"/>
      <c r="R145" s="138"/>
      <c r="T145" s="160" t="s">
        <v>5</v>
      </c>
      <c r="U145" s="44" t="s">
        <v>39</v>
      </c>
      <c r="V145" s="36"/>
      <c r="W145" s="177">
        <f t="shared" si="6"/>
        <v>0</v>
      </c>
      <c r="X145" s="177">
        <v>0</v>
      </c>
      <c r="Y145" s="177">
        <f t="shared" si="7"/>
        <v>0</v>
      </c>
      <c r="Z145" s="177">
        <v>0</v>
      </c>
      <c r="AA145" s="178">
        <f t="shared" si="8"/>
        <v>0</v>
      </c>
      <c r="AR145" s="18" t="s">
        <v>175</v>
      </c>
      <c r="AT145" s="18" t="s">
        <v>162</v>
      </c>
      <c r="AU145" s="18" t="s">
        <v>88</v>
      </c>
      <c r="AY145" s="18" t="s">
        <v>170</v>
      </c>
      <c r="BE145" s="113">
        <f t="shared" si="9"/>
        <v>0</v>
      </c>
      <c r="BF145" s="113">
        <f t="shared" si="10"/>
        <v>0</v>
      </c>
      <c r="BG145" s="113">
        <f t="shared" si="11"/>
        <v>0</v>
      </c>
      <c r="BH145" s="113">
        <f t="shared" si="12"/>
        <v>0</v>
      </c>
      <c r="BI145" s="113">
        <f t="shared" si="13"/>
        <v>0</v>
      </c>
      <c r="BJ145" s="18" t="s">
        <v>88</v>
      </c>
      <c r="BK145" s="155">
        <f t="shared" si="14"/>
        <v>0</v>
      </c>
      <c r="BL145" s="18" t="s">
        <v>175</v>
      </c>
      <c r="BM145" s="18" t="s">
        <v>631</v>
      </c>
    </row>
    <row r="146" spans="2:65" s="1" customFormat="1" ht="22.5" customHeight="1">
      <c r="B146" s="135"/>
      <c r="C146" s="174" t="s">
        <v>275</v>
      </c>
      <c r="D146" s="174" t="s">
        <v>162</v>
      </c>
      <c r="E146" s="175" t="s">
        <v>873</v>
      </c>
      <c r="F146" s="262" t="s">
        <v>874</v>
      </c>
      <c r="G146" s="262"/>
      <c r="H146" s="262"/>
      <c r="I146" s="262"/>
      <c r="J146" s="176" t="s">
        <v>872</v>
      </c>
      <c r="K146" s="159">
        <v>1</v>
      </c>
      <c r="L146" s="249">
        <v>0</v>
      </c>
      <c r="M146" s="249"/>
      <c r="N146" s="263">
        <f t="shared" si="5"/>
        <v>0</v>
      </c>
      <c r="O146" s="263"/>
      <c r="P146" s="263"/>
      <c r="Q146" s="263"/>
      <c r="R146" s="138"/>
      <c r="T146" s="160" t="s">
        <v>5</v>
      </c>
      <c r="U146" s="44" t="s">
        <v>39</v>
      </c>
      <c r="V146" s="36"/>
      <c r="W146" s="177">
        <f t="shared" si="6"/>
        <v>0</v>
      </c>
      <c r="X146" s="177">
        <v>0</v>
      </c>
      <c r="Y146" s="177">
        <f t="shared" si="7"/>
        <v>0</v>
      </c>
      <c r="Z146" s="177">
        <v>0</v>
      </c>
      <c r="AA146" s="178">
        <f t="shared" si="8"/>
        <v>0</v>
      </c>
      <c r="AR146" s="18" t="s">
        <v>175</v>
      </c>
      <c r="AT146" s="18" t="s">
        <v>162</v>
      </c>
      <c r="AU146" s="18" t="s">
        <v>88</v>
      </c>
      <c r="AY146" s="18" t="s">
        <v>170</v>
      </c>
      <c r="BE146" s="113">
        <f t="shared" si="9"/>
        <v>0</v>
      </c>
      <c r="BF146" s="113">
        <f t="shared" si="10"/>
        <v>0</v>
      </c>
      <c r="BG146" s="113">
        <f t="shared" si="11"/>
        <v>0</v>
      </c>
      <c r="BH146" s="113">
        <f t="shared" si="12"/>
        <v>0</v>
      </c>
      <c r="BI146" s="113">
        <f t="shared" si="13"/>
        <v>0</v>
      </c>
      <c r="BJ146" s="18" t="s">
        <v>88</v>
      </c>
      <c r="BK146" s="155">
        <f t="shared" si="14"/>
        <v>0</v>
      </c>
      <c r="BL146" s="18" t="s">
        <v>175</v>
      </c>
      <c r="BM146" s="18" t="s">
        <v>296</v>
      </c>
    </row>
    <row r="147" spans="2:65" s="1" customFormat="1" ht="22.5" customHeight="1">
      <c r="B147" s="135"/>
      <c r="C147" s="174" t="s">
        <v>279</v>
      </c>
      <c r="D147" s="174" t="s">
        <v>162</v>
      </c>
      <c r="E147" s="175" t="s">
        <v>875</v>
      </c>
      <c r="F147" s="262" t="s">
        <v>876</v>
      </c>
      <c r="G147" s="262"/>
      <c r="H147" s="262"/>
      <c r="I147" s="262"/>
      <c r="J147" s="176" t="s">
        <v>576</v>
      </c>
      <c r="K147" s="159">
        <v>0</v>
      </c>
      <c r="L147" s="249">
        <v>0</v>
      </c>
      <c r="M147" s="249"/>
      <c r="N147" s="263">
        <f t="shared" si="5"/>
        <v>0</v>
      </c>
      <c r="O147" s="263"/>
      <c r="P147" s="263"/>
      <c r="Q147" s="263"/>
      <c r="R147" s="138"/>
      <c r="T147" s="160" t="s">
        <v>5</v>
      </c>
      <c r="U147" s="44" t="s">
        <v>39</v>
      </c>
      <c r="V147" s="36"/>
      <c r="W147" s="177">
        <f t="shared" si="6"/>
        <v>0</v>
      </c>
      <c r="X147" s="177">
        <v>0</v>
      </c>
      <c r="Y147" s="177">
        <f t="shared" si="7"/>
        <v>0</v>
      </c>
      <c r="Z147" s="177">
        <v>0</v>
      </c>
      <c r="AA147" s="178">
        <f t="shared" si="8"/>
        <v>0</v>
      </c>
      <c r="AR147" s="18" t="s">
        <v>175</v>
      </c>
      <c r="AT147" s="18" t="s">
        <v>162</v>
      </c>
      <c r="AU147" s="18" t="s">
        <v>88</v>
      </c>
      <c r="AY147" s="18" t="s">
        <v>170</v>
      </c>
      <c r="BE147" s="113">
        <f t="shared" si="9"/>
        <v>0</v>
      </c>
      <c r="BF147" s="113">
        <f t="shared" si="10"/>
        <v>0</v>
      </c>
      <c r="BG147" s="113">
        <f t="shared" si="11"/>
        <v>0</v>
      </c>
      <c r="BH147" s="113">
        <f t="shared" si="12"/>
        <v>0</v>
      </c>
      <c r="BI147" s="113">
        <f t="shared" si="13"/>
        <v>0</v>
      </c>
      <c r="BJ147" s="18" t="s">
        <v>88</v>
      </c>
      <c r="BK147" s="155">
        <f t="shared" si="14"/>
        <v>0</v>
      </c>
      <c r="BL147" s="18" t="s">
        <v>175</v>
      </c>
      <c r="BM147" s="18" t="s">
        <v>675</v>
      </c>
    </row>
    <row r="148" spans="2:65" s="10" customFormat="1" ht="29.85" customHeight="1">
      <c r="B148" s="164"/>
      <c r="C148" s="165"/>
      <c r="D148" s="173" t="s">
        <v>828</v>
      </c>
      <c r="E148" s="173"/>
      <c r="F148" s="173"/>
      <c r="G148" s="173"/>
      <c r="H148" s="173"/>
      <c r="I148" s="173"/>
      <c r="J148" s="173"/>
      <c r="K148" s="173"/>
      <c r="L148" s="173"/>
      <c r="M148" s="173"/>
      <c r="N148" s="267">
        <f>BK148</f>
        <v>0</v>
      </c>
      <c r="O148" s="268"/>
      <c r="P148" s="268"/>
      <c r="Q148" s="268"/>
      <c r="R148" s="166"/>
      <c r="T148" s="167"/>
      <c r="U148" s="165"/>
      <c r="V148" s="165"/>
      <c r="W148" s="168">
        <f>SUM(W149:W167)</f>
        <v>0</v>
      </c>
      <c r="X148" s="165"/>
      <c r="Y148" s="168">
        <f>SUM(Y149:Y167)</f>
        <v>0</v>
      </c>
      <c r="Z148" s="165"/>
      <c r="AA148" s="169">
        <f>SUM(AA149:AA167)</f>
        <v>0</v>
      </c>
      <c r="AR148" s="170" t="s">
        <v>77</v>
      </c>
      <c r="AT148" s="171" t="s">
        <v>71</v>
      </c>
      <c r="AU148" s="171" t="s">
        <v>77</v>
      </c>
      <c r="AY148" s="170" t="s">
        <v>170</v>
      </c>
      <c r="BK148" s="172">
        <f>SUM(BK149:BK167)</f>
        <v>0</v>
      </c>
    </row>
    <row r="149" spans="2:65" s="1" customFormat="1" ht="22.5" customHeight="1">
      <c r="B149" s="135"/>
      <c r="C149" s="179" t="s">
        <v>488</v>
      </c>
      <c r="D149" s="179" t="s">
        <v>280</v>
      </c>
      <c r="E149" s="180" t="s">
        <v>877</v>
      </c>
      <c r="F149" s="273" t="s">
        <v>878</v>
      </c>
      <c r="G149" s="273"/>
      <c r="H149" s="273"/>
      <c r="I149" s="273"/>
      <c r="J149" s="181" t="s">
        <v>174</v>
      </c>
      <c r="K149" s="182">
        <v>7</v>
      </c>
      <c r="L149" s="274">
        <v>0</v>
      </c>
      <c r="M149" s="274"/>
      <c r="N149" s="275">
        <f t="shared" ref="N149:N167" si="15">ROUND(L149*K149,3)</f>
        <v>0</v>
      </c>
      <c r="O149" s="263"/>
      <c r="P149" s="263"/>
      <c r="Q149" s="263"/>
      <c r="R149" s="138"/>
      <c r="T149" s="160" t="s">
        <v>5</v>
      </c>
      <c r="U149" s="44" t="s">
        <v>39</v>
      </c>
      <c r="V149" s="36"/>
      <c r="W149" s="177">
        <f t="shared" ref="W149:W167" si="16">V149*K149</f>
        <v>0</v>
      </c>
      <c r="X149" s="177">
        <v>0</v>
      </c>
      <c r="Y149" s="177">
        <f t="shared" ref="Y149:Y167" si="17">X149*K149</f>
        <v>0</v>
      </c>
      <c r="Z149" s="177">
        <v>0</v>
      </c>
      <c r="AA149" s="178">
        <f t="shared" ref="AA149:AA167" si="18">Z149*K149</f>
        <v>0</v>
      </c>
      <c r="AR149" s="18" t="s">
        <v>230</v>
      </c>
      <c r="AT149" s="18" t="s">
        <v>280</v>
      </c>
      <c r="AU149" s="18" t="s">
        <v>88</v>
      </c>
      <c r="AY149" s="18" t="s">
        <v>170</v>
      </c>
      <c r="BE149" s="113">
        <f t="shared" ref="BE149:BE167" si="19">IF(U149="základná",N149,0)</f>
        <v>0</v>
      </c>
      <c r="BF149" s="113">
        <f t="shared" ref="BF149:BF167" si="20">IF(U149="znížená",N149,0)</f>
        <v>0</v>
      </c>
      <c r="BG149" s="113">
        <f t="shared" ref="BG149:BG167" si="21">IF(U149="zákl. prenesená",N149,0)</f>
        <v>0</v>
      </c>
      <c r="BH149" s="113">
        <f t="shared" ref="BH149:BH167" si="22">IF(U149="zníž. prenesená",N149,0)</f>
        <v>0</v>
      </c>
      <c r="BI149" s="113">
        <f t="shared" ref="BI149:BI167" si="23">IF(U149="nulová",N149,0)</f>
        <v>0</v>
      </c>
      <c r="BJ149" s="18" t="s">
        <v>88</v>
      </c>
      <c r="BK149" s="155">
        <f t="shared" ref="BK149:BK167" si="24">ROUND(L149*K149,3)</f>
        <v>0</v>
      </c>
      <c r="BL149" s="18" t="s">
        <v>175</v>
      </c>
      <c r="BM149" s="18" t="s">
        <v>312</v>
      </c>
    </row>
    <row r="150" spans="2:65" s="1" customFormat="1" ht="22.5" customHeight="1">
      <c r="B150" s="135"/>
      <c r="C150" s="179" t="s">
        <v>492</v>
      </c>
      <c r="D150" s="179" t="s">
        <v>280</v>
      </c>
      <c r="E150" s="180" t="s">
        <v>879</v>
      </c>
      <c r="F150" s="273" t="s">
        <v>880</v>
      </c>
      <c r="G150" s="273"/>
      <c r="H150" s="273"/>
      <c r="I150" s="273"/>
      <c r="J150" s="181" t="s">
        <v>174</v>
      </c>
      <c r="K150" s="182">
        <v>6</v>
      </c>
      <c r="L150" s="274">
        <v>0</v>
      </c>
      <c r="M150" s="274"/>
      <c r="N150" s="275">
        <f t="shared" si="15"/>
        <v>0</v>
      </c>
      <c r="O150" s="263"/>
      <c r="P150" s="263"/>
      <c r="Q150" s="263"/>
      <c r="R150" s="138"/>
      <c r="T150" s="160" t="s">
        <v>5</v>
      </c>
      <c r="U150" s="44" t="s">
        <v>39</v>
      </c>
      <c r="V150" s="36"/>
      <c r="W150" s="177">
        <f t="shared" si="16"/>
        <v>0</v>
      </c>
      <c r="X150" s="177">
        <v>0</v>
      </c>
      <c r="Y150" s="177">
        <f t="shared" si="17"/>
        <v>0</v>
      </c>
      <c r="Z150" s="177">
        <v>0</v>
      </c>
      <c r="AA150" s="178">
        <f t="shared" si="18"/>
        <v>0</v>
      </c>
      <c r="AR150" s="18" t="s">
        <v>230</v>
      </c>
      <c r="AT150" s="18" t="s">
        <v>280</v>
      </c>
      <c r="AU150" s="18" t="s">
        <v>88</v>
      </c>
      <c r="AY150" s="18" t="s">
        <v>170</v>
      </c>
      <c r="BE150" s="113">
        <f t="shared" si="19"/>
        <v>0</v>
      </c>
      <c r="BF150" s="113">
        <f t="shared" si="20"/>
        <v>0</v>
      </c>
      <c r="BG150" s="113">
        <f t="shared" si="21"/>
        <v>0</v>
      </c>
      <c r="BH150" s="113">
        <f t="shared" si="22"/>
        <v>0</v>
      </c>
      <c r="BI150" s="113">
        <f t="shared" si="23"/>
        <v>0</v>
      </c>
      <c r="BJ150" s="18" t="s">
        <v>88</v>
      </c>
      <c r="BK150" s="155">
        <f t="shared" si="24"/>
        <v>0</v>
      </c>
      <c r="BL150" s="18" t="s">
        <v>175</v>
      </c>
      <c r="BM150" s="18" t="s">
        <v>682</v>
      </c>
    </row>
    <row r="151" spans="2:65" s="1" customFormat="1" ht="31.5" customHeight="1">
      <c r="B151" s="135"/>
      <c r="C151" s="179" t="s">
        <v>611</v>
      </c>
      <c r="D151" s="179" t="s">
        <v>280</v>
      </c>
      <c r="E151" s="180" t="s">
        <v>881</v>
      </c>
      <c r="F151" s="273" t="s">
        <v>882</v>
      </c>
      <c r="G151" s="273"/>
      <c r="H151" s="273"/>
      <c r="I151" s="273"/>
      <c r="J151" s="181" t="s">
        <v>174</v>
      </c>
      <c r="K151" s="182">
        <v>1</v>
      </c>
      <c r="L151" s="274">
        <v>0</v>
      </c>
      <c r="M151" s="274"/>
      <c r="N151" s="275">
        <f t="shared" si="15"/>
        <v>0</v>
      </c>
      <c r="O151" s="263"/>
      <c r="P151" s="263"/>
      <c r="Q151" s="263"/>
      <c r="R151" s="138"/>
      <c r="T151" s="160" t="s">
        <v>5</v>
      </c>
      <c r="U151" s="44" t="s">
        <v>39</v>
      </c>
      <c r="V151" s="36"/>
      <c r="W151" s="177">
        <f t="shared" si="16"/>
        <v>0</v>
      </c>
      <c r="X151" s="177">
        <v>0</v>
      </c>
      <c r="Y151" s="177">
        <f t="shared" si="17"/>
        <v>0</v>
      </c>
      <c r="Z151" s="177">
        <v>0</v>
      </c>
      <c r="AA151" s="178">
        <f t="shared" si="18"/>
        <v>0</v>
      </c>
      <c r="AR151" s="18" t="s">
        <v>230</v>
      </c>
      <c r="AT151" s="18" t="s">
        <v>280</v>
      </c>
      <c r="AU151" s="18" t="s">
        <v>88</v>
      </c>
      <c r="AY151" s="18" t="s">
        <v>170</v>
      </c>
      <c r="BE151" s="113">
        <f t="shared" si="19"/>
        <v>0</v>
      </c>
      <c r="BF151" s="113">
        <f t="shared" si="20"/>
        <v>0</v>
      </c>
      <c r="BG151" s="113">
        <f t="shared" si="21"/>
        <v>0</v>
      </c>
      <c r="BH151" s="113">
        <f t="shared" si="22"/>
        <v>0</v>
      </c>
      <c r="BI151" s="113">
        <f t="shared" si="23"/>
        <v>0</v>
      </c>
      <c r="BJ151" s="18" t="s">
        <v>88</v>
      </c>
      <c r="BK151" s="155">
        <f t="shared" si="24"/>
        <v>0</v>
      </c>
      <c r="BL151" s="18" t="s">
        <v>175</v>
      </c>
      <c r="BM151" s="18" t="s">
        <v>496</v>
      </c>
    </row>
    <row r="152" spans="2:65" s="1" customFormat="1" ht="31.5" customHeight="1">
      <c r="B152" s="135"/>
      <c r="C152" s="179" t="s">
        <v>615</v>
      </c>
      <c r="D152" s="179" t="s">
        <v>280</v>
      </c>
      <c r="E152" s="180" t="s">
        <v>883</v>
      </c>
      <c r="F152" s="273" t="s">
        <v>884</v>
      </c>
      <c r="G152" s="273"/>
      <c r="H152" s="273"/>
      <c r="I152" s="273"/>
      <c r="J152" s="181" t="s">
        <v>174</v>
      </c>
      <c r="K152" s="182">
        <v>1</v>
      </c>
      <c r="L152" s="274">
        <v>0</v>
      </c>
      <c r="M152" s="274"/>
      <c r="N152" s="275">
        <f t="shared" si="15"/>
        <v>0</v>
      </c>
      <c r="O152" s="263"/>
      <c r="P152" s="263"/>
      <c r="Q152" s="263"/>
      <c r="R152" s="138"/>
      <c r="T152" s="160" t="s">
        <v>5</v>
      </c>
      <c r="U152" s="44" t="s">
        <v>39</v>
      </c>
      <c r="V152" s="36"/>
      <c r="W152" s="177">
        <f t="shared" si="16"/>
        <v>0</v>
      </c>
      <c r="X152" s="177">
        <v>0</v>
      </c>
      <c r="Y152" s="177">
        <f t="shared" si="17"/>
        <v>0</v>
      </c>
      <c r="Z152" s="177">
        <v>0</v>
      </c>
      <c r="AA152" s="178">
        <f t="shared" si="18"/>
        <v>0</v>
      </c>
      <c r="AR152" s="18" t="s">
        <v>230</v>
      </c>
      <c r="AT152" s="18" t="s">
        <v>280</v>
      </c>
      <c r="AU152" s="18" t="s">
        <v>88</v>
      </c>
      <c r="AY152" s="18" t="s">
        <v>170</v>
      </c>
      <c r="BE152" s="113">
        <f t="shared" si="19"/>
        <v>0</v>
      </c>
      <c r="BF152" s="113">
        <f t="shared" si="20"/>
        <v>0</v>
      </c>
      <c r="BG152" s="113">
        <f t="shared" si="21"/>
        <v>0</v>
      </c>
      <c r="BH152" s="113">
        <f t="shared" si="22"/>
        <v>0</v>
      </c>
      <c r="BI152" s="113">
        <f t="shared" si="23"/>
        <v>0</v>
      </c>
      <c r="BJ152" s="18" t="s">
        <v>88</v>
      </c>
      <c r="BK152" s="155">
        <f t="shared" si="24"/>
        <v>0</v>
      </c>
      <c r="BL152" s="18" t="s">
        <v>175</v>
      </c>
      <c r="BM152" s="18" t="s">
        <v>389</v>
      </c>
    </row>
    <row r="153" spans="2:65" s="1" customFormat="1" ht="44.25" customHeight="1">
      <c r="B153" s="135"/>
      <c r="C153" s="179" t="s">
        <v>539</v>
      </c>
      <c r="D153" s="179" t="s">
        <v>280</v>
      </c>
      <c r="E153" s="180" t="s">
        <v>885</v>
      </c>
      <c r="F153" s="273" t="s">
        <v>886</v>
      </c>
      <c r="G153" s="273"/>
      <c r="H153" s="273"/>
      <c r="I153" s="273"/>
      <c r="J153" s="181" t="s">
        <v>174</v>
      </c>
      <c r="K153" s="182">
        <v>5</v>
      </c>
      <c r="L153" s="274">
        <v>0</v>
      </c>
      <c r="M153" s="274"/>
      <c r="N153" s="275">
        <f t="shared" si="15"/>
        <v>0</v>
      </c>
      <c r="O153" s="263"/>
      <c r="P153" s="263"/>
      <c r="Q153" s="263"/>
      <c r="R153" s="138"/>
      <c r="T153" s="160" t="s">
        <v>5</v>
      </c>
      <c r="U153" s="44" t="s">
        <v>39</v>
      </c>
      <c r="V153" s="36"/>
      <c r="W153" s="177">
        <f t="shared" si="16"/>
        <v>0</v>
      </c>
      <c r="X153" s="177">
        <v>0</v>
      </c>
      <c r="Y153" s="177">
        <f t="shared" si="17"/>
        <v>0</v>
      </c>
      <c r="Z153" s="177">
        <v>0</v>
      </c>
      <c r="AA153" s="178">
        <f t="shared" si="18"/>
        <v>0</v>
      </c>
      <c r="AR153" s="18" t="s">
        <v>230</v>
      </c>
      <c r="AT153" s="18" t="s">
        <v>280</v>
      </c>
      <c r="AU153" s="18" t="s">
        <v>88</v>
      </c>
      <c r="AY153" s="18" t="s">
        <v>170</v>
      </c>
      <c r="BE153" s="113">
        <f t="shared" si="19"/>
        <v>0</v>
      </c>
      <c r="BF153" s="113">
        <f t="shared" si="20"/>
        <v>0</v>
      </c>
      <c r="BG153" s="113">
        <f t="shared" si="21"/>
        <v>0</v>
      </c>
      <c r="BH153" s="113">
        <f t="shared" si="22"/>
        <v>0</v>
      </c>
      <c r="BI153" s="113">
        <f t="shared" si="23"/>
        <v>0</v>
      </c>
      <c r="BJ153" s="18" t="s">
        <v>88</v>
      </c>
      <c r="BK153" s="155">
        <f t="shared" si="24"/>
        <v>0</v>
      </c>
      <c r="BL153" s="18" t="s">
        <v>175</v>
      </c>
      <c r="BM153" s="18" t="s">
        <v>458</v>
      </c>
    </row>
    <row r="154" spans="2:65" s="1" customFormat="1" ht="31.5" customHeight="1">
      <c r="B154" s="135"/>
      <c r="C154" s="179" t="s">
        <v>523</v>
      </c>
      <c r="D154" s="179" t="s">
        <v>280</v>
      </c>
      <c r="E154" s="180" t="s">
        <v>887</v>
      </c>
      <c r="F154" s="273" t="s">
        <v>888</v>
      </c>
      <c r="G154" s="273"/>
      <c r="H154" s="273"/>
      <c r="I154" s="273"/>
      <c r="J154" s="181" t="s">
        <v>174</v>
      </c>
      <c r="K154" s="182">
        <v>2</v>
      </c>
      <c r="L154" s="274">
        <v>0</v>
      </c>
      <c r="M154" s="274"/>
      <c r="N154" s="275">
        <f t="shared" si="15"/>
        <v>0</v>
      </c>
      <c r="O154" s="263"/>
      <c r="P154" s="263"/>
      <c r="Q154" s="263"/>
      <c r="R154" s="138"/>
      <c r="T154" s="160" t="s">
        <v>5</v>
      </c>
      <c r="U154" s="44" t="s">
        <v>39</v>
      </c>
      <c r="V154" s="36"/>
      <c r="W154" s="177">
        <f t="shared" si="16"/>
        <v>0</v>
      </c>
      <c r="X154" s="177">
        <v>0</v>
      </c>
      <c r="Y154" s="177">
        <f t="shared" si="17"/>
        <v>0</v>
      </c>
      <c r="Z154" s="177">
        <v>0</v>
      </c>
      <c r="AA154" s="178">
        <f t="shared" si="18"/>
        <v>0</v>
      </c>
      <c r="AR154" s="18" t="s">
        <v>230</v>
      </c>
      <c r="AT154" s="18" t="s">
        <v>280</v>
      </c>
      <c r="AU154" s="18" t="s">
        <v>88</v>
      </c>
      <c r="AY154" s="18" t="s">
        <v>170</v>
      </c>
      <c r="BE154" s="113">
        <f t="shared" si="19"/>
        <v>0</v>
      </c>
      <c r="BF154" s="113">
        <f t="shared" si="20"/>
        <v>0</v>
      </c>
      <c r="BG154" s="113">
        <f t="shared" si="21"/>
        <v>0</v>
      </c>
      <c r="BH154" s="113">
        <f t="shared" si="22"/>
        <v>0</v>
      </c>
      <c r="BI154" s="113">
        <f t="shared" si="23"/>
        <v>0</v>
      </c>
      <c r="BJ154" s="18" t="s">
        <v>88</v>
      </c>
      <c r="BK154" s="155">
        <f t="shared" si="24"/>
        <v>0</v>
      </c>
      <c r="BL154" s="18" t="s">
        <v>175</v>
      </c>
      <c r="BM154" s="18" t="s">
        <v>515</v>
      </c>
    </row>
    <row r="155" spans="2:65" s="1" customFormat="1" ht="31.5" customHeight="1">
      <c r="B155" s="135"/>
      <c r="C155" s="179" t="s">
        <v>519</v>
      </c>
      <c r="D155" s="179" t="s">
        <v>280</v>
      </c>
      <c r="E155" s="180" t="s">
        <v>889</v>
      </c>
      <c r="F155" s="273" t="s">
        <v>890</v>
      </c>
      <c r="G155" s="273"/>
      <c r="H155" s="273"/>
      <c r="I155" s="273"/>
      <c r="J155" s="181" t="s">
        <v>174</v>
      </c>
      <c r="K155" s="182">
        <v>5</v>
      </c>
      <c r="L155" s="274">
        <v>0</v>
      </c>
      <c r="M155" s="274"/>
      <c r="N155" s="275">
        <f t="shared" si="15"/>
        <v>0</v>
      </c>
      <c r="O155" s="263"/>
      <c r="P155" s="263"/>
      <c r="Q155" s="263"/>
      <c r="R155" s="138"/>
      <c r="T155" s="160" t="s">
        <v>5</v>
      </c>
      <c r="U155" s="44" t="s">
        <v>39</v>
      </c>
      <c r="V155" s="36"/>
      <c r="W155" s="177">
        <f t="shared" si="16"/>
        <v>0</v>
      </c>
      <c r="X155" s="177">
        <v>0</v>
      </c>
      <c r="Y155" s="177">
        <f t="shared" si="17"/>
        <v>0</v>
      </c>
      <c r="Z155" s="177">
        <v>0</v>
      </c>
      <c r="AA155" s="178">
        <f t="shared" si="18"/>
        <v>0</v>
      </c>
      <c r="AR155" s="18" t="s">
        <v>230</v>
      </c>
      <c r="AT155" s="18" t="s">
        <v>280</v>
      </c>
      <c r="AU155" s="18" t="s">
        <v>88</v>
      </c>
      <c r="AY155" s="18" t="s">
        <v>170</v>
      </c>
      <c r="BE155" s="113">
        <f t="shared" si="19"/>
        <v>0</v>
      </c>
      <c r="BF155" s="113">
        <f t="shared" si="20"/>
        <v>0</v>
      </c>
      <c r="BG155" s="113">
        <f t="shared" si="21"/>
        <v>0</v>
      </c>
      <c r="BH155" s="113">
        <f t="shared" si="22"/>
        <v>0</v>
      </c>
      <c r="BI155" s="113">
        <f t="shared" si="23"/>
        <v>0</v>
      </c>
      <c r="BJ155" s="18" t="s">
        <v>88</v>
      </c>
      <c r="BK155" s="155">
        <f t="shared" si="24"/>
        <v>0</v>
      </c>
      <c r="BL155" s="18" t="s">
        <v>175</v>
      </c>
      <c r="BM155" s="18" t="s">
        <v>508</v>
      </c>
    </row>
    <row r="156" spans="2:65" s="1" customFormat="1" ht="31.5" customHeight="1">
      <c r="B156" s="135"/>
      <c r="C156" s="179" t="s">
        <v>533</v>
      </c>
      <c r="D156" s="179" t="s">
        <v>280</v>
      </c>
      <c r="E156" s="180" t="s">
        <v>891</v>
      </c>
      <c r="F156" s="273" t="s">
        <v>846</v>
      </c>
      <c r="G156" s="273"/>
      <c r="H156" s="273"/>
      <c r="I156" s="273"/>
      <c r="J156" s="181" t="s">
        <v>174</v>
      </c>
      <c r="K156" s="182">
        <v>3</v>
      </c>
      <c r="L156" s="274">
        <v>0</v>
      </c>
      <c r="M156" s="274"/>
      <c r="N156" s="275">
        <f t="shared" si="15"/>
        <v>0</v>
      </c>
      <c r="O156" s="263"/>
      <c r="P156" s="263"/>
      <c r="Q156" s="263"/>
      <c r="R156" s="138"/>
      <c r="T156" s="160" t="s">
        <v>5</v>
      </c>
      <c r="U156" s="44" t="s">
        <v>39</v>
      </c>
      <c r="V156" s="36"/>
      <c r="W156" s="177">
        <f t="shared" si="16"/>
        <v>0</v>
      </c>
      <c r="X156" s="177">
        <v>0</v>
      </c>
      <c r="Y156" s="177">
        <f t="shared" si="17"/>
        <v>0</v>
      </c>
      <c r="Z156" s="177">
        <v>0</v>
      </c>
      <c r="AA156" s="178">
        <f t="shared" si="18"/>
        <v>0</v>
      </c>
      <c r="AR156" s="18" t="s">
        <v>230</v>
      </c>
      <c r="AT156" s="18" t="s">
        <v>280</v>
      </c>
      <c r="AU156" s="18" t="s">
        <v>88</v>
      </c>
      <c r="AY156" s="18" t="s">
        <v>170</v>
      </c>
      <c r="BE156" s="113">
        <f t="shared" si="19"/>
        <v>0</v>
      </c>
      <c r="BF156" s="113">
        <f t="shared" si="20"/>
        <v>0</v>
      </c>
      <c r="BG156" s="113">
        <f t="shared" si="21"/>
        <v>0</v>
      </c>
      <c r="BH156" s="113">
        <f t="shared" si="22"/>
        <v>0</v>
      </c>
      <c r="BI156" s="113">
        <f t="shared" si="23"/>
        <v>0</v>
      </c>
      <c r="BJ156" s="18" t="s">
        <v>88</v>
      </c>
      <c r="BK156" s="155">
        <f t="shared" si="24"/>
        <v>0</v>
      </c>
      <c r="BL156" s="18" t="s">
        <v>175</v>
      </c>
      <c r="BM156" s="18" t="s">
        <v>547</v>
      </c>
    </row>
    <row r="157" spans="2:65" s="1" customFormat="1" ht="31.5" customHeight="1">
      <c r="B157" s="135"/>
      <c r="C157" s="179" t="s">
        <v>537</v>
      </c>
      <c r="D157" s="179" t="s">
        <v>280</v>
      </c>
      <c r="E157" s="180" t="s">
        <v>892</v>
      </c>
      <c r="F157" s="273" t="s">
        <v>848</v>
      </c>
      <c r="G157" s="273"/>
      <c r="H157" s="273"/>
      <c r="I157" s="273"/>
      <c r="J157" s="181" t="s">
        <v>174</v>
      </c>
      <c r="K157" s="182">
        <v>8</v>
      </c>
      <c r="L157" s="274">
        <v>0</v>
      </c>
      <c r="M157" s="274"/>
      <c r="N157" s="275">
        <f t="shared" si="15"/>
        <v>0</v>
      </c>
      <c r="O157" s="263"/>
      <c r="P157" s="263"/>
      <c r="Q157" s="263"/>
      <c r="R157" s="138"/>
      <c r="T157" s="160" t="s">
        <v>5</v>
      </c>
      <c r="U157" s="44" t="s">
        <v>39</v>
      </c>
      <c r="V157" s="36"/>
      <c r="W157" s="177">
        <f t="shared" si="16"/>
        <v>0</v>
      </c>
      <c r="X157" s="177">
        <v>0</v>
      </c>
      <c r="Y157" s="177">
        <f t="shared" si="17"/>
        <v>0</v>
      </c>
      <c r="Z157" s="177">
        <v>0</v>
      </c>
      <c r="AA157" s="178">
        <f t="shared" si="18"/>
        <v>0</v>
      </c>
      <c r="AR157" s="18" t="s">
        <v>230</v>
      </c>
      <c r="AT157" s="18" t="s">
        <v>280</v>
      </c>
      <c r="AU157" s="18" t="s">
        <v>88</v>
      </c>
      <c r="AY157" s="18" t="s">
        <v>170</v>
      </c>
      <c r="BE157" s="113">
        <f t="shared" si="19"/>
        <v>0</v>
      </c>
      <c r="BF157" s="113">
        <f t="shared" si="20"/>
        <v>0</v>
      </c>
      <c r="BG157" s="113">
        <f t="shared" si="21"/>
        <v>0</v>
      </c>
      <c r="BH157" s="113">
        <f t="shared" si="22"/>
        <v>0</v>
      </c>
      <c r="BI157" s="113">
        <f t="shared" si="23"/>
        <v>0</v>
      </c>
      <c r="BJ157" s="18" t="s">
        <v>88</v>
      </c>
      <c r="BK157" s="155">
        <f t="shared" si="24"/>
        <v>0</v>
      </c>
      <c r="BL157" s="18" t="s">
        <v>175</v>
      </c>
      <c r="BM157" s="18" t="s">
        <v>292</v>
      </c>
    </row>
    <row r="158" spans="2:65" s="1" customFormat="1" ht="31.5" customHeight="1">
      <c r="B158" s="135"/>
      <c r="C158" s="179" t="s">
        <v>562</v>
      </c>
      <c r="D158" s="179" t="s">
        <v>280</v>
      </c>
      <c r="E158" s="180" t="s">
        <v>893</v>
      </c>
      <c r="F158" s="273" t="s">
        <v>850</v>
      </c>
      <c r="G158" s="273"/>
      <c r="H158" s="273"/>
      <c r="I158" s="273"/>
      <c r="J158" s="181" t="s">
        <v>174</v>
      </c>
      <c r="K158" s="182">
        <v>1</v>
      </c>
      <c r="L158" s="274">
        <v>0</v>
      </c>
      <c r="M158" s="274"/>
      <c r="N158" s="275">
        <f t="shared" si="15"/>
        <v>0</v>
      </c>
      <c r="O158" s="263"/>
      <c r="P158" s="263"/>
      <c r="Q158" s="263"/>
      <c r="R158" s="138"/>
      <c r="T158" s="160" t="s">
        <v>5</v>
      </c>
      <c r="U158" s="44" t="s">
        <v>39</v>
      </c>
      <c r="V158" s="36"/>
      <c r="W158" s="177">
        <f t="shared" si="16"/>
        <v>0</v>
      </c>
      <c r="X158" s="177">
        <v>0</v>
      </c>
      <c r="Y158" s="177">
        <f t="shared" si="17"/>
        <v>0</v>
      </c>
      <c r="Z158" s="177">
        <v>0</v>
      </c>
      <c r="AA158" s="178">
        <f t="shared" si="18"/>
        <v>0</v>
      </c>
      <c r="AR158" s="18" t="s">
        <v>230</v>
      </c>
      <c r="AT158" s="18" t="s">
        <v>280</v>
      </c>
      <c r="AU158" s="18" t="s">
        <v>88</v>
      </c>
      <c r="AY158" s="18" t="s">
        <v>170</v>
      </c>
      <c r="BE158" s="113">
        <f t="shared" si="19"/>
        <v>0</v>
      </c>
      <c r="BF158" s="113">
        <f t="shared" si="20"/>
        <v>0</v>
      </c>
      <c r="BG158" s="113">
        <f t="shared" si="21"/>
        <v>0</v>
      </c>
      <c r="BH158" s="113">
        <f t="shared" si="22"/>
        <v>0</v>
      </c>
      <c r="BI158" s="113">
        <f t="shared" si="23"/>
        <v>0</v>
      </c>
      <c r="BJ158" s="18" t="s">
        <v>88</v>
      </c>
      <c r="BK158" s="155">
        <f t="shared" si="24"/>
        <v>0</v>
      </c>
      <c r="BL158" s="18" t="s">
        <v>175</v>
      </c>
      <c r="BM158" s="18" t="s">
        <v>373</v>
      </c>
    </row>
    <row r="159" spans="2:65" s="1" customFormat="1" ht="22.5" customHeight="1">
      <c r="B159" s="135"/>
      <c r="C159" s="179" t="s">
        <v>592</v>
      </c>
      <c r="D159" s="179" t="s">
        <v>280</v>
      </c>
      <c r="E159" s="180" t="s">
        <v>894</v>
      </c>
      <c r="F159" s="273" t="s">
        <v>852</v>
      </c>
      <c r="G159" s="273"/>
      <c r="H159" s="273"/>
      <c r="I159" s="273"/>
      <c r="J159" s="181" t="s">
        <v>174</v>
      </c>
      <c r="K159" s="182">
        <v>1</v>
      </c>
      <c r="L159" s="274">
        <v>0</v>
      </c>
      <c r="M159" s="274"/>
      <c r="N159" s="275">
        <f t="shared" si="15"/>
        <v>0</v>
      </c>
      <c r="O159" s="263"/>
      <c r="P159" s="263"/>
      <c r="Q159" s="263"/>
      <c r="R159" s="138"/>
      <c r="T159" s="160" t="s">
        <v>5</v>
      </c>
      <c r="U159" s="44" t="s">
        <v>39</v>
      </c>
      <c r="V159" s="36"/>
      <c r="W159" s="177">
        <f t="shared" si="16"/>
        <v>0</v>
      </c>
      <c r="X159" s="177">
        <v>0</v>
      </c>
      <c r="Y159" s="177">
        <f t="shared" si="17"/>
        <v>0</v>
      </c>
      <c r="Z159" s="177">
        <v>0</v>
      </c>
      <c r="AA159" s="178">
        <f t="shared" si="18"/>
        <v>0</v>
      </c>
      <c r="AR159" s="18" t="s">
        <v>230</v>
      </c>
      <c r="AT159" s="18" t="s">
        <v>280</v>
      </c>
      <c r="AU159" s="18" t="s">
        <v>88</v>
      </c>
      <c r="AY159" s="18" t="s">
        <v>170</v>
      </c>
      <c r="BE159" s="113">
        <f t="shared" si="19"/>
        <v>0</v>
      </c>
      <c r="BF159" s="113">
        <f t="shared" si="20"/>
        <v>0</v>
      </c>
      <c r="BG159" s="113">
        <f t="shared" si="21"/>
        <v>0</v>
      </c>
      <c r="BH159" s="113">
        <f t="shared" si="22"/>
        <v>0</v>
      </c>
      <c r="BI159" s="113">
        <f t="shared" si="23"/>
        <v>0</v>
      </c>
      <c r="BJ159" s="18" t="s">
        <v>88</v>
      </c>
      <c r="BK159" s="155">
        <f t="shared" si="24"/>
        <v>0</v>
      </c>
      <c r="BL159" s="18" t="s">
        <v>175</v>
      </c>
      <c r="BM159" s="18" t="s">
        <v>381</v>
      </c>
    </row>
    <row r="160" spans="2:65" s="1" customFormat="1" ht="22.5" customHeight="1">
      <c r="B160" s="135"/>
      <c r="C160" s="179" t="s">
        <v>284</v>
      </c>
      <c r="D160" s="179" t="s">
        <v>280</v>
      </c>
      <c r="E160" s="180" t="s">
        <v>895</v>
      </c>
      <c r="F160" s="273" t="s">
        <v>896</v>
      </c>
      <c r="G160" s="273"/>
      <c r="H160" s="273"/>
      <c r="I160" s="273"/>
      <c r="J160" s="181" t="s">
        <v>180</v>
      </c>
      <c r="K160" s="182">
        <v>10</v>
      </c>
      <c r="L160" s="274">
        <v>0</v>
      </c>
      <c r="M160" s="274"/>
      <c r="N160" s="275">
        <f t="shared" si="15"/>
        <v>0</v>
      </c>
      <c r="O160" s="263"/>
      <c r="P160" s="263"/>
      <c r="Q160" s="263"/>
      <c r="R160" s="138"/>
      <c r="T160" s="160" t="s">
        <v>5</v>
      </c>
      <c r="U160" s="44" t="s">
        <v>39</v>
      </c>
      <c r="V160" s="36"/>
      <c r="W160" s="177">
        <f t="shared" si="16"/>
        <v>0</v>
      </c>
      <c r="X160" s="177">
        <v>0</v>
      </c>
      <c r="Y160" s="177">
        <f t="shared" si="17"/>
        <v>0</v>
      </c>
      <c r="Z160" s="177">
        <v>0</v>
      </c>
      <c r="AA160" s="178">
        <f t="shared" si="18"/>
        <v>0</v>
      </c>
      <c r="AR160" s="18" t="s">
        <v>230</v>
      </c>
      <c r="AT160" s="18" t="s">
        <v>280</v>
      </c>
      <c r="AU160" s="18" t="s">
        <v>88</v>
      </c>
      <c r="AY160" s="18" t="s">
        <v>170</v>
      </c>
      <c r="BE160" s="113">
        <f t="shared" si="19"/>
        <v>0</v>
      </c>
      <c r="BF160" s="113">
        <f t="shared" si="20"/>
        <v>0</v>
      </c>
      <c r="BG160" s="113">
        <f t="shared" si="21"/>
        <v>0</v>
      </c>
      <c r="BH160" s="113">
        <f t="shared" si="22"/>
        <v>0</v>
      </c>
      <c r="BI160" s="113">
        <f t="shared" si="23"/>
        <v>0</v>
      </c>
      <c r="BJ160" s="18" t="s">
        <v>88</v>
      </c>
      <c r="BK160" s="155">
        <f t="shared" si="24"/>
        <v>0</v>
      </c>
      <c r="BL160" s="18" t="s">
        <v>175</v>
      </c>
      <c r="BM160" s="18" t="s">
        <v>401</v>
      </c>
    </row>
    <row r="161" spans="2:65" s="1" customFormat="1" ht="22.5" customHeight="1">
      <c r="B161" s="135"/>
      <c r="C161" s="179" t="s">
        <v>581</v>
      </c>
      <c r="D161" s="179" t="s">
        <v>280</v>
      </c>
      <c r="E161" s="180" t="s">
        <v>897</v>
      </c>
      <c r="F161" s="273" t="s">
        <v>898</v>
      </c>
      <c r="G161" s="273"/>
      <c r="H161" s="273"/>
      <c r="I161" s="273"/>
      <c r="J161" s="181" t="s">
        <v>180</v>
      </c>
      <c r="K161" s="182">
        <v>142</v>
      </c>
      <c r="L161" s="274">
        <v>0</v>
      </c>
      <c r="M161" s="274"/>
      <c r="N161" s="275">
        <f t="shared" si="15"/>
        <v>0</v>
      </c>
      <c r="O161" s="263"/>
      <c r="P161" s="263"/>
      <c r="Q161" s="263"/>
      <c r="R161" s="138"/>
      <c r="T161" s="160" t="s">
        <v>5</v>
      </c>
      <c r="U161" s="44" t="s">
        <v>39</v>
      </c>
      <c r="V161" s="36"/>
      <c r="W161" s="177">
        <f t="shared" si="16"/>
        <v>0</v>
      </c>
      <c r="X161" s="177">
        <v>0</v>
      </c>
      <c r="Y161" s="177">
        <f t="shared" si="17"/>
        <v>0</v>
      </c>
      <c r="Z161" s="177">
        <v>0</v>
      </c>
      <c r="AA161" s="178">
        <f t="shared" si="18"/>
        <v>0</v>
      </c>
      <c r="AR161" s="18" t="s">
        <v>230</v>
      </c>
      <c r="AT161" s="18" t="s">
        <v>280</v>
      </c>
      <c r="AU161" s="18" t="s">
        <v>88</v>
      </c>
      <c r="AY161" s="18" t="s">
        <v>170</v>
      </c>
      <c r="BE161" s="113">
        <f t="shared" si="19"/>
        <v>0</v>
      </c>
      <c r="BF161" s="113">
        <f t="shared" si="20"/>
        <v>0</v>
      </c>
      <c r="BG161" s="113">
        <f t="shared" si="21"/>
        <v>0</v>
      </c>
      <c r="BH161" s="113">
        <f t="shared" si="22"/>
        <v>0</v>
      </c>
      <c r="BI161" s="113">
        <f t="shared" si="23"/>
        <v>0</v>
      </c>
      <c r="BJ161" s="18" t="s">
        <v>88</v>
      </c>
      <c r="BK161" s="155">
        <f t="shared" si="24"/>
        <v>0</v>
      </c>
      <c r="BL161" s="18" t="s">
        <v>175</v>
      </c>
      <c r="BM161" s="18" t="s">
        <v>324</v>
      </c>
    </row>
    <row r="162" spans="2:65" s="1" customFormat="1" ht="22.5" customHeight="1">
      <c r="B162" s="135"/>
      <c r="C162" s="179" t="s">
        <v>585</v>
      </c>
      <c r="D162" s="179" t="s">
        <v>280</v>
      </c>
      <c r="E162" s="180" t="s">
        <v>899</v>
      </c>
      <c r="F162" s="273" t="s">
        <v>900</v>
      </c>
      <c r="G162" s="273"/>
      <c r="H162" s="273"/>
      <c r="I162" s="273"/>
      <c r="J162" s="181" t="s">
        <v>180</v>
      </c>
      <c r="K162" s="182">
        <v>79</v>
      </c>
      <c r="L162" s="274">
        <v>0</v>
      </c>
      <c r="M162" s="274"/>
      <c r="N162" s="275">
        <f t="shared" si="15"/>
        <v>0</v>
      </c>
      <c r="O162" s="263"/>
      <c r="P162" s="263"/>
      <c r="Q162" s="263"/>
      <c r="R162" s="138"/>
      <c r="T162" s="160" t="s">
        <v>5</v>
      </c>
      <c r="U162" s="44" t="s">
        <v>39</v>
      </c>
      <c r="V162" s="36"/>
      <c r="W162" s="177">
        <f t="shared" si="16"/>
        <v>0</v>
      </c>
      <c r="X162" s="177">
        <v>0</v>
      </c>
      <c r="Y162" s="177">
        <f t="shared" si="17"/>
        <v>0</v>
      </c>
      <c r="Z162" s="177">
        <v>0</v>
      </c>
      <c r="AA162" s="178">
        <f t="shared" si="18"/>
        <v>0</v>
      </c>
      <c r="AR162" s="18" t="s">
        <v>230</v>
      </c>
      <c r="AT162" s="18" t="s">
        <v>280</v>
      </c>
      <c r="AU162" s="18" t="s">
        <v>88</v>
      </c>
      <c r="AY162" s="18" t="s">
        <v>170</v>
      </c>
      <c r="BE162" s="113">
        <f t="shared" si="19"/>
        <v>0</v>
      </c>
      <c r="BF162" s="113">
        <f t="shared" si="20"/>
        <v>0</v>
      </c>
      <c r="BG162" s="113">
        <f t="shared" si="21"/>
        <v>0</v>
      </c>
      <c r="BH162" s="113">
        <f t="shared" si="22"/>
        <v>0</v>
      </c>
      <c r="BI162" s="113">
        <f t="shared" si="23"/>
        <v>0</v>
      </c>
      <c r="BJ162" s="18" t="s">
        <v>88</v>
      </c>
      <c r="BK162" s="155">
        <f t="shared" si="24"/>
        <v>0</v>
      </c>
      <c r="BL162" s="18" t="s">
        <v>175</v>
      </c>
      <c r="BM162" s="18" t="s">
        <v>336</v>
      </c>
    </row>
    <row r="163" spans="2:65" s="1" customFormat="1" ht="22.5" customHeight="1">
      <c r="B163" s="135"/>
      <c r="C163" s="179" t="s">
        <v>596</v>
      </c>
      <c r="D163" s="179" t="s">
        <v>280</v>
      </c>
      <c r="E163" s="180" t="s">
        <v>901</v>
      </c>
      <c r="F163" s="273" t="s">
        <v>902</v>
      </c>
      <c r="G163" s="273"/>
      <c r="H163" s="273"/>
      <c r="I163" s="273"/>
      <c r="J163" s="181" t="s">
        <v>180</v>
      </c>
      <c r="K163" s="182">
        <v>42</v>
      </c>
      <c r="L163" s="274">
        <v>0</v>
      </c>
      <c r="M163" s="274"/>
      <c r="N163" s="275">
        <f t="shared" si="15"/>
        <v>0</v>
      </c>
      <c r="O163" s="263"/>
      <c r="P163" s="263"/>
      <c r="Q163" s="263"/>
      <c r="R163" s="138"/>
      <c r="T163" s="160" t="s">
        <v>5</v>
      </c>
      <c r="U163" s="44" t="s">
        <v>39</v>
      </c>
      <c r="V163" s="36"/>
      <c r="W163" s="177">
        <f t="shared" si="16"/>
        <v>0</v>
      </c>
      <c r="X163" s="177">
        <v>0</v>
      </c>
      <c r="Y163" s="177">
        <f t="shared" si="17"/>
        <v>0</v>
      </c>
      <c r="Z163" s="177">
        <v>0</v>
      </c>
      <c r="AA163" s="178">
        <f t="shared" si="18"/>
        <v>0</v>
      </c>
      <c r="AR163" s="18" t="s">
        <v>230</v>
      </c>
      <c r="AT163" s="18" t="s">
        <v>280</v>
      </c>
      <c r="AU163" s="18" t="s">
        <v>88</v>
      </c>
      <c r="AY163" s="18" t="s">
        <v>170</v>
      </c>
      <c r="BE163" s="113">
        <f t="shared" si="19"/>
        <v>0</v>
      </c>
      <c r="BF163" s="113">
        <f t="shared" si="20"/>
        <v>0</v>
      </c>
      <c r="BG163" s="113">
        <f t="shared" si="21"/>
        <v>0</v>
      </c>
      <c r="BH163" s="113">
        <f t="shared" si="22"/>
        <v>0</v>
      </c>
      <c r="BI163" s="113">
        <f t="shared" si="23"/>
        <v>0</v>
      </c>
      <c r="BJ163" s="18" t="s">
        <v>88</v>
      </c>
      <c r="BK163" s="155">
        <f t="shared" si="24"/>
        <v>0</v>
      </c>
      <c r="BL163" s="18" t="s">
        <v>175</v>
      </c>
      <c r="BM163" s="18" t="s">
        <v>340</v>
      </c>
    </row>
    <row r="164" spans="2:65" s="1" customFormat="1" ht="22.5" customHeight="1">
      <c r="B164" s="135"/>
      <c r="C164" s="179" t="s">
        <v>600</v>
      </c>
      <c r="D164" s="179" t="s">
        <v>280</v>
      </c>
      <c r="E164" s="180" t="s">
        <v>903</v>
      </c>
      <c r="F164" s="273" t="s">
        <v>862</v>
      </c>
      <c r="G164" s="273"/>
      <c r="H164" s="273"/>
      <c r="I164" s="273"/>
      <c r="J164" s="181" t="s">
        <v>180</v>
      </c>
      <c r="K164" s="182">
        <v>38</v>
      </c>
      <c r="L164" s="274">
        <v>0</v>
      </c>
      <c r="M164" s="274"/>
      <c r="N164" s="275">
        <f t="shared" si="15"/>
        <v>0</v>
      </c>
      <c r="O164" s="263"/>
      <c r="P164" s="263"/>
      <c r="Q164" s="263"/>
      <c r="R164" s="138"/>
      <c r="T164" s="160" t="s">
        <v>5</v>
      </c>
      <c r="U164" s="44" t="s">
        <v>39</v>
      </c>
      <c r="V164" s="36"/>
      <c r="W164" s="177">
        <f t="shared" si="16"/>
        <v>0</v>
      </c>
      <c r="X164" s="177">
        <v>0</v>
      </c>
      <c r="Y164" s="177">
        <f t="shared" si="17"/>
        <v>0</v>
      </c>
      <c r="Z164" s="177">
        <v>0</v>
      </c>
      <c r="AA164" s="178">
        <f t="shared" si="18"/>
        <v>0</v>
      </c>
      <c r="AR164" s="18" t="s">
        <v>230</v>
      </c>
      <c r="AT164" s="18" t="s">
        <v>280</v>
      </c>
      <c r="AU164" s="18" t="s">
        <v>88</v>
      </c>
      <c r="AY164" s="18" t="s">
        <v>170</v>
      </c>
      <c r="BE164" s="113">
        <f t="shared" si="19"/>
        <v>0</v>
      </c>
      <c r="BF164" s="113">
        <f t="shared" si="20"/>
        <v>0</v>
      </c>
      <c r="BG164" s="113">
        <f t="shared" si="21"/>
        <v>0</v>
      </c>
      <c r="BH164" s="113">
        <f t="shared" si="22"/>
        <v>0</v>
      </c>
      <c r="BI164" s="113">
        <f t="shared" si="23"/>
        <v>0</v>
      </c>
      <c r="BJ164" s="18" t="s">
        <v>88</v>
      </c>
      <c r="BK164" s="155">
        <f t="shared" si="24"/>
        <v>0</v>
      </c>
      <c r="BL164" s="18" t="s">
        <v>175</v>
      </c>
      <c r="BM164" s="18" t="s">
        <v>348</v>
      </c>
    </row>
    <row r="165" spans="2:65" s="1" customFormat="1" ht="22.5" customHeight="1">
      <c r="B165" s="135"/>
      <c r="C165" s="179" t="s">
        <v>604</v>
      </c>
      <c r="D165" s="179" t="s">
        <v>280</v>
      </c>
      <c r="E165" s="180" t="s">
        <v>904</v>
      </c>
      <c r="F165" s="273" t="s">
        <v>864</v>
      </c>
      <c r="G165" s="273"/>
      <c r="H165" s="273"/>
      <c r="I165" s="273"/>
      <c r="J165" s="181" t="s">
        <v>174</v>
      </c>
      <c r="K165" s="182">
        <v>5</v>
      </c>
      <c r="L165" s="274">
        <v>0</v>
      </c>
      <c r="M165" s="274"/>
      <c r="N165" s="275">
        <f t="shared" si="15"/>
        <v>0</v>
      </c>
      <c r="O165" s="263"/>
      <c r="P165" s="263"/>
      <c r="Q165" s="263"/>
      <c r="R165" s="138"/>
      <c r="T165" s="160" t="s">
        <v>5</v>
      </c>
      <c r="U165" s="44" t="s">
        <v>39</v>
      </c>
      <c r="V165" s="36"/>
      <c r="W165" s="177">
        <f t="shared" si="16"/>
        <v>0</v>
      </c>
      <c r="X165" s="177">
        <v>0</v>
      </c>
      <c r="Y165" s="177">
        <f t="shared" si="17"/>
        <v>0</v>
      </c>
      <c r="Z165" s="177">
        <v>0</v>
      </c>
      <c r="AA165" s="178">
        <f t="shared" si="18"/>
        <v>0</v>
      </c>
      <c r="AR165" s="18" t="s">
        <v>230</v>
      </c>
      <c r="AT165" s="18" t="s">
        <v>280</v>
      </c>
      <c r="AU165" s="18" t="s">
        <v>88</v>
      </c>
      <c r="AY165" s="18" t="s">
        <v>170</v>
      </c>
      <c r="BE165" s="113">
        <f t="shared" si="19"/>
        <v>0</v>
      </c>
      <c r="BF165" s="113">
        <f t="shared" si="20"/>
        <v>0</v>
      </c>
      <c r="BG165" s="113">
        <f t="shared" si="21"/>
        <v>0</v>
      </c>
      <c r="BH165" s="113">
        <f t="shared" si="22"/>
        <v>0</v>
      </c>
      <c r="BI165" s="113">
        <f t="shared" si="23"/>
        <v>0</v>
      </c>
      <c r="BJ165" s="18" t="s">
        <v>88</v>
      </c>
      <c r="BK165" s="155">
        <f t="shared" si="24"/>
        <v>0</v>
      </c>
      <c r="BL165" s="18" t="s">
        <v>175</v>
      </c>
      <c r="BM165" s="18" t="s">
        <v>357</v>
      </c>
    </row>
    <row r="166" spans="2:65" s="1" customFormat="1" ht="22.5" customHeight="1">
      <c r="B166" s="135"/>
      <c r="C166" s="179" t="s">
        <v>631</v>
      </c>
      <c r="D166" s="179" t="s">
        <v>280</v>
      </c>
      <c r="E166" s="180" t="s">
        <v>905</v>
      </c>
      <c r="F166" s="273" t="s">
        <v>906</v>
      </c>
      <c r="G166" s="273"/>
      <c r="H166" s="273"/>
      <c r="I166" s="273"/>
      <c r="J166" s="181" t="s">
        <v>174</v>
      </c>
      <c r="K166" s="182">
        <v>3</v>
      </c>
      <c r="L166" s="274">
        <v>0</v>
      </c>
      <c r="M166" s="274"/>
      <c r="N166" s="275">
        <f t="shared" si="15"/>
        <v>0</v>
      </c>
      <c r="O166" s="263"/>
      <c r="P166" s="263"/>
      <c r="Q166" s="263"/>
      <c r="R166" s="138"/>
      <c r="T166" s="160" t="s">
        <v>5</v>
      </c>
      <c r="U166" s="44" t="s">
        <v>39</v>
      </c>
      <c r="V166" s="36"/>
      <c r="W166" s="177">
        <f t="shared" si="16"/>
        <v>0</v>
      </c>
      <c r="X166" s="177">
        <v>0</v>
      </c>
      <c r="Y166" s="177">
        <f t="shared" si="17"/>
        <v>0</v>
      </c>
      <c r="Z166" s="177">
        <v>0</v>
      </c>
      <c r="AA166" s="178">
        <f t="shared" si="18"/>
        <v>0</v>
      </c>
      <c r="AR166" s="18" t="s">
        <v>230</v>
      </c>
      <c r="AT166" s="18" t="s">
        <v>280</v>
      </c>
      <c r="AU166" s="18" t="s">
        <v>88</v>
      </c>
      <c r="AY166" s="18" t="s">
        <v>170</v>
      </c>
      <c r="BE166" s="113">
        <f t="shared" si="19"/>
        <v>0</v>
      </c>
      <c r="BF166" s="113">
        <f t="shared" si="20"/>
        <v>0</v>
      </c>
      <c r="BG166" s="113">
        <f t="shared" si="21"/>
        <v>0</v>
      </c>
      <c r="BH166" s="113">
        <f t="shared" si="22"/>
        <v>0</v>
      </c>
      <c r="BI166" s="113">
        <f t="shared" si="23"/>
        <v>0</v>
      </c>
      <c r="BJ166" s="18" t="s">
        <v>88</v>
      </c>
      <c r="BK166" s="155">
        <f t="shared" si="24"/>
        <v>0</v>
      </c>
      <c r="BL166" s="18" t="s">
        <v>175</v>
      </c>
      <c r="BM166" s="18" t="s">
        <v>365</v>
      </c>
    </row>
    <row r="167" spans="2:65" s="1" customFormat="1" ht="22.5" customHeight="1">
      <c r="B167" s="135"/>
      <c r="C167" s="179" t="s">
        <v>635</v>
      </c>
      <c r="D167" s="179" t="s">
        <v>280</v>
      </c>
      <c r="E167" s="180" t="s">
        <v>907</v>
      </c>
      <c r="F167" s="273" t="s">
        <v>908</v>
      </c>
      <c r="G167" s="273"/>
      <c r="H167" s="273"/>
      <c r="I167" s="273"/>
      <c r="J167" s="181" t="s">
        <v>576</v>
      </c>
      <c r="K167" s="182">
        <v>0</v>
      </c>
      <c r="L167" s="274">
        <v>0</v>
      </c>
      <c r="M167" s="274"/>
      <c r="N167" s="275">
        <f t="shared" si="15"/>
        <v>0</v>
      </c>
      <c r="O167" s="263"/>
      <c r="P167" s="263"/>
      <c r="Q167" s="263"/>
      <c r="R167" s="138"/>
      <c r="T167" s="160" t="s">
        <v>5</v>
      </c>
      <c r="U167" s="44" t="s">
        <v>39</v>
      </c>
      <c r="V167" s="36"/>
      <c r="W167" s="177">
        <f t="shared" si="16"/>
        <v>0</v>
      </c>
      <c r="X167" s="177">
        <v>0</v>
      </c>
      <c r="Y167" s="177">
        <f t="shared" si="17"/>
        <v>0</v>
      </c>
      <c r="Z167" s="177">
        <v>0</v>
      </c>
      <c r="AA167" s="178">
        <f t="shared" si="18"/>
        <v>0</v>
      </c>
      <c r="AR167" s="18" t="s">
        <v>230</v>
      </c>
      <c r="AT167" s="18" t="s">
        <v>280</v>
      </c>
      <c r="AU167" s="18" t="s">
        <v>88</v>
      </c>
      <c r="AY167" s="18" t="s">
        <v>170</v>
      </c>
      <c r="BE167" s="113">
        <f t="shared" si="19"/>
        <v>0</v>
      </c>
      <c r="BF167" s="113">
        <f t="shared" si="20"/>
        <v>0</v>
      </c>
      <c r="BG167" s="113">
        <f t="shared" si="21"/>
        <v>0</v>
      </c>
      <c r="BH167" s="113">
        <f t="shared" si="22"/>
        <v>0</v>
      </c>
      <c r="BI167" s="113">
        <f t="shared" si="23"/>
        <v>0</v>
      </c>
      <c r="BJ167" s="18" t="s">
        <v>88</v>
      </c>
      <c r="BK167" s="155">
        <f t="shared" si="24"/>
        <v>0</v>
      </c>
      <c r="BL167" s="18" t="s">
        <v>175</v>
      </c>
      <c r="BM167" s="18" t="s">
        <v>251</v>
      </c>
    </row>
    <row r="168" spans="2:65" s="10" customFormat="1" ht="29.85" customHeight="1">
      <c r="B168" s="164"/>
      <c r="C168" s="165"/>
      <c r="D168" s="173" t="s">
        <v>829</v>
      </c>
      <c r="E168" s="173"/>
      <c r="F168" s="173"/>
      <c r="G168" s="173"/>
      <c r="H168" s="173"/>
      <c r="I168" s="173"/>
      <c r="J168" s="173"/>
      <c r="K168" s="173"/>
      <c r="L168" s="173"/>
      <c r="M168" s="173"/>
      <c r="N168" s="267">
        <f>BK168</f>
        <v>0</v>
      </c>
      <c r="O168" s="268"/>
      <c r="P168" s="268"/>
      <c r="Q168" s="268"/>
      <c r="R168" s="166"/>
      <c r="T168" s="167"/>
      <c r="U168" s="165"/>
      <c r="V168" s="165"/>
      <c r="W168" s="168">
        <f>SUM(W169:W179)</f>
        <v>0</v>
      </c>
      <c r="X168" s="165"/>
      <c r="Y168" s="168">
        <f>SUM(Y169:Y179)</f>
        <v>0</v>
      </c>
      <c r="Z168" s="165"/>
      <c r="AA168" s="169">
        <f>SUM(AA169:AA179)</f>
        <v>0</v>
      </c>
      <c r="AR168" s="170" t="s">
        <v>77</v>
      </c>
      <c r="AT168" s="171" t="s">
        <v>71</v>
      </c>
      <c r="AU168" s="171" t="s">
        <v>77</v>
      </c>
      <c r="AY168" s="170" t="s">
        <v>170</v>
      </c>
      <c r="BK168" s="172">
        <f>SUM(BK169:BK179)</f>
        <v>0</v>
      </c>
    </row>
    <row r="169" spans="2:65" s="1" customFormat="1" ht="31.5" customHeight="1">
      <c r="B169" s="135"/>
      <c r="C169" s="174" t="s">
        <v>296</v>
      </c>
      <c r="D169" s="174" t="s">
        <v>162</v>
      </c>
      <c r="E169" s="175" t="s">
        <v>909</v>
      </c>
      <c r="F169" s="262" t="s">
        <v>910</v>
      </c>
      <c r="G169" s="262"/>
      <c r="H169" s="262"/>
      <c r="I169" s="262"/>
      <c r="J169" s="176" t="s">
        <v>180</v>
      </c>
      <c r="K169" s="159">
        <v>71</v>
      </c>
      <c r="L169" s="249">
        <v>0</v>
      </c>
      <c r="M169" s="249"/>
      <c r="N169" s="263">
        <f t="shared" ref="N169:N179" si="25">ROUND(L169*K169,3)</f>
        <v>0</v>
      </c>
      <c r="O169" s="263"/>
      <c r="P169" s="263"/>
      <c r="Q169" s="263"/>
      <c r="R169" s="138"/>
      <c r="T169" s="160" t="s">
        <v>5</v>
      </c>
      <c r="U169" s="44" t="s">
        <v>39</v>
      </c>
      <c r="V169" s="36"/>
      <c r="W169" s="177">
        <f t="shared" ref="W169:W179" si="26">V169*K169</f>
        <v>0</v>
      </c>
      <c r="X169" s="177">
        <v>0</v>
      </c>
      <c r="Y169" s="177">
        <f t="shared" ref="Y169:Y179" si="27">X169*K169</f>
        <v>0</v>
      </c>
      <c r="Z169" s="177">
        <v>0</v>
      </c>
      <c r="AA169" s="178">
        <f t="shared" ref="AA169:AA179" si="28">Z169*K169</f>
        <v>0</v>
      </c>
      <c r="AR169" s="18" t="s">
        <v>175</v>
      </c>
      <c r="AT169" s="18" t="s">
        <v>162</v>
      </c>
      <c r="AU169" s="18" t="s">
        <v>88</v>
      </c>
      <c r="AY169" s="18" t="s">
        <v>170</v>
      </c>
      <c r="BE169" s="113">
        <f t="shared" ref="BE169:BE179" si="29">IF(U169="základná",N169,0)</f>
        <v>0</v>
      </c>
      <c r="BF169" s="113">
        <f t="shared" ref="BF169:BF179" si="30">IF(U169="znížená",N169,0)</f>
        <v>0</v>
      </c>
      <c r="BG169" s="113">
        <f t="shared" ref="BG169:BG179" si="31">IF(U169="zákl. prenesená",N169,0)</f>
        <v>0</v>
      </c>
      <c r="BH169" s="113">
        <f t="shared" ref="BH169:BH179" si="32">IF(U169="zníž. prenesená",N169,0)</f>
        <v>0</v>
      </c>
      <c r="BI169" s="113">
        <f t="shared" ref="BI169:BI179" si="33">IF(U169="nulová",N169,0)</f>
        <v>0</v>
      </c>
      <c r="BJ169" s="18" t="s">
        <v>88</v>
      </c>
      <c r="BK169" s="155">
        <f t="shared" ref="BK169:BK179" si="34">ROUND(L169*K169,3)</f>
        <v>0</v>
      </c>
      <c r="BL169" s="18" t="s">
        <v>175</v>
      </c>
      <c r="BM169" s="18" t="s">
        <v>259</v>
      </c>
    </row>
    <row r="170" spans="2:65" s="1" customFormat="1" ht="31.5" customHeight="1">
      <c r="B170" s="135"/>
      <c r="C170" s="174" t="s">
        <v>300</v>
      </c>
      <c r="D170" s="174" t="s">
        <v>162</v>
      </c>
      <c r="E170" s="175" t="s">
        <v>911</v>
      </c>
      <c r="F170" s="262" t="s">
        <v>912</v>
      </c>
      <c r="G170" s="262"/>
      <c r="H170" s="262"/>
      <c r="I170" s="262"/>
      <c r="J170" s="176" t="s">
        <v>180</v>
      </c>
      <c r="K170" s="159">
        <v>15</v>
      </c>
      <c r="L170" s="249">
        <v>0</v>
      </c>
      <c r="M170" s="249"/>
      <c r="N170" s="263">
        <f t="shared" si="25"/>
        <v>0</v>
      </c>
      <c r="O170" s="263"/>
      <c r="P170" s="263"/>
      <c r="Q170" s="263"/>
      <c r="R170" s="138"/>
      <c r="T170" s="160" t="s">
        <v>5</v>
      </c>
      <c r="U170" s="44" t="s">
        <v>39</v>
      </c>
      <c r="V170" s="36"/>
      <c r="W170" s="177">
        <f t="shared" si="26"/>
        <v>0</v>
      </c>
      <c r="X170" s="177">
        <v>0</v>
      </c>
      <c r="Y170" s="177">
        <f t="shared" si="27"/>
        <v>0</v>
      </c>
      <c r="Z170" s="177">
        <v>0</v>
      </c>
      <c r="AA170" s="178">
        <f t="shared" si="28"/>
        <v>0</v>
      </c>
      <c r="AR170" s="18" t="s">
        <v>175</v>
      </c>
      <c r="AT170" s="18" t="s">
        <v>162</v>
      </c>
      <c r="AU170" s="18" t="s">
        <v>88</v>
      </c>
      <c r="AY170" s="18" t="s">
        <v>170</v>
      </c>
      <c r="BE170" s="113">
        <f t="shared" si="29"/>
        <v>0</v>
      </c>
      <c r="BF170" s="113">
        <f t="shared" si="30"/>
        <v>0</v>
      </c>
      <c r="BG170" s="113">
        <f t="shared" si="31"/>
        <v>0</v>
      </c>
      <c r="BH170" s="113">
        <f t="shared" si="32"/>
        <v>0</v>
      </c>
      <c r="BI170" s="113">
        <f t="shared" si="33"/>
        <v>0</v>
      </c>
      <c r="BJ170" s="18" t="s">
        <v>88</v>
      </c>
      <c r="BK170" s="155">
        <f t="shared" si="34"/>
        <v>0</v>
      </c>
      <c r="BL170" s="18" t="s">
        <v>175</v>
      </c>
      <c r="BM170" s="18" t="s">
        <v>267</v>
      </c>
    </row>
    <row r="171" spans="2:65" s="1" customFormat="1" ht="31.5" customHeight="1">
      <c r="B171" s="135"/>
      <c r="C171" s="174" t="s">
        <v>675</v>
      </c>
      <c r="D171" s="174" t="s">
        <v>162</v>
      </c>
      <c r="E171" s="175" t="s">
        <v>913</v>
      </c>
      <c r="F171" s="262" t="s">
        <v>914</v>
      </c>
      <c r="G171" s="262"/>
      <c r="H171" s="262"/>
      <c r="I171" s="262"/>
      <c r="J171" s="176" t="s">
        <v>180</v>
      </c>
      <c r="K171" s="159">
        <v>54</v>
      </c>
      <c r="L171" s="249">
        <v>0</v>
      </c>
      <c r="M171" s="249"/>
      <c r="N171" s="263">
        <f t="shared" si="25"/>
        <v>0</v>
      </c>
      <c r="O171" s="263"/>
      <c r="P171" s="263"/>
      <c r="Q171" s="263"/>
      <c r="R171" s="138"/>
      <c r="T171" s="160" t="s">
        <v>5</v>
      </c>
      <c r="U171" s="44" t="s">
        <v>39</v>
      </c>
      <c r="V171" s="36"/>
      <c r="W171" s="177">
        <f t="shared" si="26"/>
        <v>0</v>
      </c>
      <c r="X171" s="177">
        <v>0</v>
      </c>
      <c r="Y171" s="177">
        <f t="shared" si="27"/>
        <v>0</v>
      </c>
      <c r="Z171" s="177">
        <v>0</v>
      </c>
      <c r="AA171" s="178">
        <f t="shared" si="28"/>
        <v>0</v>
      </c>
      <c r="AR171" s="18" t="s">
        <v>175</v>
      </c>
      <c r="AT171" s="18" t="s">
        <v>162</v>
      </c>
      <c r="AU171" s="18" t="s">
        <v>88</v>
      </c>
      <c r="AY171" s="18" t="s">
        <v>170</v>
      </c>
      <c r="BE171" s="113">
        <f t="shared" si="29"/>
        <v>0</v>
      </c>
      <c r="BF171" s="113">
        <f t="shared" si="30"/>
        <v>0</v>
      </c>
      <c r="BG171" s="113">
        <f t="shared" si="31"/>
        <v>0</v>
      </c>
      <c r="BH171" s="113">
        <f t="shared" si="32"/>
        <v>0</v>
      </c>
      <c r="BI171" s="113">
        <f t="shared" si="33"/>
        <v>0</v>
      </c>
      <c r="BJ171" s="18" t="s">
        <v>88</v>
      </c>
      <c r="BK171" s="155">
        <f t="shared" si="34"/>
        <v>0</v>
      </c>
      <c r="BL171" s="18" t="s">
        <v>175</v>
      </c>
      <c r="BM171" s="18" t="s">
        <v>304</v>
      </c>
    </row>
    <row r="172" spans="2:65" s="1" customFormat="1" ht="22.5" customHeight="1">
      <c r="B172" s="135"/>
      <c r="C172" s="174" t="s">
        <v>308</v>
      </c>
      <c r="D172" s="174" t="s">
        <v>162</v>
      </c>
      <c r="E172" s="175" t="s">
        <v>915</v>
      </c>
      <c r="F172" s="262" t="s">
        <v>916</v>
      </c>
      <c r="G172" s="262"/>
      <c r="H172" s="262"/>
      <c r="I172" s="262"/>
      <c r="J172" s="176" t="s">
        <v>174</v>
      </c>
      <c r="K172" s="159">
        <v>16</v>
      </c>
      <c r="L172" s="249">
        <v>0</v>
      </c>
      <c r="M172" s="249"/>
      <c r="N172" s="263">
        <f t="shared" si="25"/>
        <v>0</v>
      </c>
      <c r="O172" s="263"/>
      <c r="P172" s="263"/>
      <c r="Q172" s="263"/>
      <c r="R172" s="138"/>
      <c r="T172" s="160" t="s">
        <v>5</v>
      </c>
      <c r="U172" s="44" t="s">
        <v>39</v>
      </c>
      <c r="V172" s="36"/>
      <c r="W172" s="177">
        <f t="shared" si="26"/>
        <v>0</v>
      </c>
      <c r="X172" s="177">
        <v>0</v>
      </c>
      <c r="Y172" s="177">
        <f t="shared" si="27"/>
        <v>0</v>
      </c>
      <c r="Z172" s="177">
        <v>0</v>
      </c>
      <c r="AA172" s="178">
        <f t="shared" si="28"/>
        <v>0</v>
      </c>
      <c r="AR172" s="18" t="s">
        <v>175</v>
      </c>
      <c r="AT172" s="18" t="s">
        <v>162</v>
      </c>
      <c r="AU172" s="18" t="s">
        <v>88</v>
      </c>
      <c r="AY172" s="18" t="s">
        <v>170</v>
      </c>
      <c r="BE172" s="113">
        <f t="shared" si="29"/>
        <v>0</v>
      </c>
      <c r="BF172" s="113">
        <f t="shared" si="30"/>
        <v>0</v>
      </c>
      <c r="BG172" s="113">
        <f t="shared" si="31"/>
        <v>0</v>
      </c>
      <c r="BH172" s="113">
        <f t="shared" si="32"/>
        <v>0</v>
      </c>
      <c r="BI172" s="113">
        <f t="shared" si="33"/>
        <v>0</v>
      </c>
      <c r="BJ172" s="18" t="s">
        <v>88</v>
      </c>
      <c r="BK172" s="155">
        <f t="shared" si="34"/>
        <v>0</v>
      </c>
      <c r="BL172" s="18" t="s">
        <v>175</v>
      </c>
      <c r="BM172" s="18" t="s">
        <v>917</v>
      </c>
    </row>
    <row r="173" spans="2:65" s="1" customFormat="1" ht="31.5" customHeight="1">
      <c r="B173" s="135"/>
      <c r="C173" s="174" t="s">
        <v>312</v>
      </c>
      <c r="D173" s="174" t="s">
        <v>162</v>
      </c>
      <c r="E173" s="175" t="s">
        <v>918</v>
      </c>
      <c r="F173" s="262" t="s">
        <v>919</v>
      </c>
      <c r="G173" s="262"/>
      <c r="H173" s="262"/>
      <c r="I173" s="262"/>
      <c r="J173" s="176" t="s">
        <v>174</v>
      </c>
      <c r="K173" s="159">
        <v>14</v>
      </c>
      <c r="L173" s="249">
        <v>0</v>
      </c>
      <c r="M173" s="249"/>
      <c r="N173" s="263">
        <f t="shared" si="25"/>
        <v>0</v>
      </c>
      <c r="O173" s="263"/>
      <c r="P173" s="263"/>
      <c r="Q173" s="263"/>
      <c r="R173" s="138"/>
      <c r="T173" s="160" t="s">
        <v>5</v>
      </c>
      <c r="U173" s="44" t="s">
        <v>39</v>
      </c>
      <c r="V173" s="36"/>
      <c r="W173" s="177">
        <f t="shared" si="26"/>
        <v>0</v>
      </c>
      <c r="X173" s="177">
        <v>0</v>
      </c>
      <c r="Y173" s="177">
        <f t="shared" si="27"/>
        <v>0</v>
      </c>
      <c r="Z173" s="177">
        <v>0</v>
      </c>
      <c r="AA173" s="178">
        <f t="shared" si="28"/>
        <v>0</v>
      </c>
      <c r="AR173" s="18" t="s">
        <v>175</v>
      </c>
      <c r="AT173" s="18" t="s">
        <v>162</v>
      </c>
      <c r="AU173" s="18" t="s">
        <v>88</v>
      </c>
      <c r="AY173" s="18" t="s">
        <v>170</v>
      </c>
      <c r="BE173" s="113">
        <f t="shared" si="29"/>
        <v>0</v>
      </c>
      <c r="BF173" s="113">
        <f t="shared" si="30"/>
        <v>0</v>
      </c>
      <c r="BG173" s="113">
        <f t="shared" si="31"/>
        <v>0</v>
      </c>
      <c r="BH173" s="113">
        <f t="shared" si="32"/>
        <v>0</v>
      </c>
      <c r="BI173" s="113">
        <f t="shared" si="33"/>
        <v>0</v>
      </c>
      <c r="BJ173" s="18" t="s">
        <v>88</v>
      </c>
      <c r="BK173" s="155">
        <f t="shared" si="34"/>
        <v>0</v>
      </c>
      <c r="BL173" s="18" t="s">
        <v>175</v>
      </c>
      <c r="BM173" s="18" t="s">
        <v>920</v>
      </c>
    </row>
    <row r="174" spans="2:65" s="1" customFormat="1" ht="31.5" customHeight="1">
      <c r="B174" s="135"/>
      <c r="C174" s="174" t="s">
        <v>316</v>
      </c>
      <c r="D174" s="174" t="s">
        <v>162</v>
      </c>
      <c r="E174" s="175" t="s">
        <v>921</v>
      </c>
      <c r="F174" s="262" t="s">
        <v>922</v>
      </c>
      <c r="G174" s="262"/>
      <c r="H174" s="262"/>
      <c r="I174" s="262"/>
      <c r="J174" s="176" t="s">
        <v>174</v>
      </c>
      <c r="K174" s="159">
        <v>3</v>
      </c>
      <c r="L174" s="249">
        <v>0</v>
      </c>
      <c r="M174" s="249"/>
      <c r="N174" s="263">
        <f t="shared" si="25"/>
        <v>0</v>
      </c>
      <c r="O174" s="263"/>
      <c r="P174" s="263"/>
      <c r="Q174" s="263"/>
      <c r="R174" s="138"/>
      <c r="T174" s="160" t="s">
        <v>5</v>
      </c>
      <c r="U174" s="44" t="s">
        <v>39</v>
      </c>
      <c r="V174" s="36"/>
      <c r="W174" s="177">
        <f t="shared" si="26"/>
        <v>0</v>
      </c>
      <c r="X174" s="177">
        <v>0</v>
      </c>
      <c r="Y174" s="177">
        <f t="shared" si="27"/>
        <v>0</v>
      </c>
      <c r="Z174" s="177">
        <v>0</v>
      </c>
      <c r="AA174" s="178">
        <f t="shared" si="28"/>
        <v>0</v>
      </c>
      <c r="AR174" s="18" t="s">
        <v>175</v>
      </c>
      <c r="AT174" s="18" t="s">
        <v>162</v>
      </c>
      <c r="AU174" s="18" t="s">
        <v>88</v>
      </c>
      <c r="AY174" s="18" t="s">
        <v>170</v>
      </c>
      <c r="BE174" s="113">
        <f t="shared" si="29"/>
        <v>0</v>
      </c>
      <c r="BF174" s="113">
        <f t="shared" si="30"/>
        <v>0</v>
      </c>
      <c r="BG174" s="113">
        <f t="shared" si="31"/>
        <v>0</v>
      </c>
      <c r="BH174" s="113">
        <f t="shared" si="32"/>
        <v>0</v>
      </c>
      <c r="BI174" s="113">
        <f t="shared" si="33"/>
        <v>0</v>
      </c>
      <c r="BJ174" s="18" t="s">
        <v>88</v>
      </c>
      <c r="BK174" s="155">
        <f t="shared" si="34"/>
        <v>0</v>
      </c>
      <c r="BL174" s="18" t="s">
        <v>175</v>
      </c>
      <c r="BM174" s="18" t="s">
        <v>923</v>
      </c>
    </row>
    <row r="175" spans="2:65" s="1" customFormat="1" ht="31.5" customHeight="1">
      <c r="B175" s="135"/>
      <c r="C175" s="174" t="s">
        <v>682</v>
      </c>
      <c r="D175" s="174" t="s">
        <v>162</v>
      </c>
      <c r="E175" s="175" t="s">
        <v>924</v>
      </c>
      <c r="F175" s="262" t="s">
        <v>925</v>
      </c>
      <c r="G175" s="262"/>
      <c r="H175" s="262"/>
      <c r="I175" s="262"/>
      <c r="J175" s="176" t="s">
        <v>180</v>
      </c>
      <c r="K175" s="159">
        <v>15</v>
      </c>
      <c r="L175" s="249">
        <v>0</v>
      </c>
      <c r="M175" s="249"/>
      <c r="N175" s="263">
        <f t="shared" si="25"/>
        <v>0</v>
      </c>
      <c r="O175" s="263"/>
      <c r="P175" s="263"/>
      <c r="Q175" s="263"/>
      <c r="R175" s="138"/>
      <c r="T175" s="160" t="s">
        <v>5</v>
      </c>
      <c r="U175" s="44" t="s">
        <v>39</v>
      </c>
      <c r="V175" s="36"/>
      <c r="W175" s="177">
        <f t="shared" si="26"/>
        <v>0</v>
      </c>
      <c r="X175" s="177">
        <v>0</v>
      </c>
      <c r="Y175" s="177">
        <f t="shared" si="27"/>
        <v>0</v>
      </c>
      <c r="Z175" s="177">
        <v>0</v>
      </c>
      <c r="AA175" s="178">
        <f t="shared" si="28"/>
        <v>0</v>
      </c>
      <c r="AR175" s="18" t="s">
        <v>175</v>
      </c>
      <c r="AT175" s="18" t="s">
        <v>162</v>
      </c>
      <c r="AU175" s="18" t="s">
        <v>88</v>
      </c>
      <c r="AY175" s="18" t="s">
        <v>170</v>
      </c>
      <c r="BE175" s="113">
        <f t="shared" si="29"/>
        <v>0</v>
      </c>
      <c r="BF175" s="113">
        <f t="shared" si="30"/>
        <v>0</v>
      </c>
      <c r="BG175" s="113">
        <f t="shared" si="31"/>
        <v>0</v>
      </c>
      <c r="BH175" s="113">
        <f t="shared" si="32"/>
        <v>0</v>
      </c>
      <c r="BI175" s="113">
        <f t="shared" si="33"/>
        <v>0</v>
      </c>
      <c r="BJ175" s="18" t="s">
        <v>88</v>
      </c>
      <c r="BK175" s="155">
        <f t="shared" si="34"/>
        <v>0</v>
      </c>
      <c r="BL175" s="18" t="s">
        <v>175</v>
      </c>
      <c r="BM175" s="18" t="s">
        <v>926</v>
      </c>
    </row>
    <row r="176" spans="2:65" s="1" customFormat="1" ht="31.5" customHeight="1">
      <c r="B176" s="135"/>
      <c r="C176" s="174" t="s">
        <v>504</v>
      </c>
      <c r="D176" s="174" t="s">
        <v>162</v>
      </c>
      <c r="E176" s="175" t="s">
        <v>927</v>
      </c>
      <c r="F176" s="262" t="s">
        <v>928</v>
      </c>
      <c r="G176" s="262"/>
      <c r="H176" s="262"/>
      <c r="I176" s="262"/>
      <c r="J176" s="176" t="s">
        <v>174</v>
      </c>
      <c r="K176" s="159">
        <v>3</v>
      </c>
      <c r="L176" s="249">
        <v>0</v>
      </c>
      <c r="M176" s="249"/>
      <c r="N176" s="263">
        <f t="shared" si="25"/>
        <v>0</v>
      </c>
      <c r="O176" s="263"/>
      <c r="P176" s="263"/>
      <c r="Q176" s="263"/>
      <c r="R176" s="138"/>
      <c r="T176" s="160" t="s">
        <v>5</v>
      </c>
      <c r="U176" s="44" t="s">
        <v>39</v>
      </c>
      <c r="V176" s="36"/>
      <c r="W176" s="177">
        <f t="shared" si="26"/>
        <v>0</v>
      </c>
      <c r="X176" s="177">
        <v>0</v>
      </c>
      <c r="Y176" s="177">
        <f t="shared" si="27"/>
        <v>0</v>
      </c>
      <c r="Z176" s="177">
        <v>0</v>
      </c>
      <c r="AA176" s="178">
        <f t="shared" si="28"/>
        <v>0</v>
      </c>
      <c r="AR176" s="18" t="s">
        <v>175</v>
      </c>
      <c r="AT176" s="18" t="s">
        <v>162</v>
      </c>
      <c r="AU176" s="18" t="s">
        <v>88</v>
      </c>
      <c r="AY176" s="18" t="s">
        <v>170</v>
      </c>
      <c r="BE176" s="113">
        <f t="shared" si="29"/>
        <v>0</v>
      </c>
      <c r="BF176" s="113">
        <f t="shared" si="30"/>
        <v>0</v>
      </c>
      <c r="BG176" s="113">
        <f t="shared" si="31"/>
        <v>0</v>
      </c>
      <c r="BH176" s="113">
        <f t="shared" si="32"/>
        <v>0</v>
      </c>
      <c r="BI176" s="113">
        <f t="shared" si="33"/>
        <v>0</v>
      </c>
      <c r="BJ176" s="18" t="s">
        <v>88</v>
      </c>
      <c r="BK176" s="155">
        <f t="shared" si="34"/>
        <v>0</v>
      </c>
      <c r="BL176" s="18" t="s">
        <v>175</v>
      </c>
      <c r="BM176" s="18" t="s">
        <v>929</v>
      </c>
    </row>
    <row r="177" spans="2:65" s="1" customFormat="1" ht="22.5" customHeight="1">
      <c r="B177" s="135"/>
      <c r="C177" s="174" t="s">
        <v>496</v>
      </c>
      <c r="D177" s="174" t="s">
        <v>162</v>
      </c>
      <c r="E177" s="175" t="s">
        <v>870</v>
      </c>
      <c r="F177" s="262" t="s">
        <v>871</v>
      </c>
      <c r="G177" s="262"/>
      <c r="H177" s="262"/>
      <c r="I177" s="262"/>
      <c r="J177" s="176" t="s">
        <v>872</v>
      </c>
      <c r="K177" s="159">
        <v>1</v>
      </c>
      <c r="L177" s="249">
        <v>0</v>
      </c>
      <c r="M177" s="249"/>
      <c r="N177" s="263">
        <f t="shared" si="25"/>
        <v>0</v>
      </c>
      <c r="O177" s="263"/>
      <c r="P177" s="263"/>
      <c r="Q177" s="263"/>
      <c r="R177" s="138"/>
      <c r="T177" s="160" t="s">
        <v>5</v>
      </c>
      <c r="U177" s="44" t="s">
        <v>39</v>
      </c>
      <c r="V177" s="36"/>
      <c r="W177" s="177">
        <f t="shared" si="26"/>
        <v>0</v>
      </c>
      <c r="X177" s="177">
        <v>0</v>
      </c>
      <c r="Y177" s="177">
        <f t="shared" si="27"/>
        <v>0</v>
      </c>
      <c r="Z177" s="177">
        <v>0</v>
      </c>
      <c r="AA177" s="178">
        <f t="shared" si="28"/>
        <v>0</v>
      </c>
      <c r="AR177" s="18" t="s">
        <v>175</v>
      </c>
      <c r="AT177" s="18" t="s">
        <v>162</v>
      </c>
      <c r="AU177" s="18" t="s">
        <v>88</v>
      </c>
      <c r="AY177" s="18" t="s">
        <v>170</v>
      </c>
      <c r="BE177" s="113">
        <f t="shared" si="29"/>
        <v>0</v>
      </c>
      <c r="BF177" s="113">
        <f t="shared" si="30"/>
        <v>0</v>
      </c>
      <c r="BG177" s="113">
        <f t="shared" si="31"/>
        <v>0</v>
      </c>
      <c r="BH177" s="113">
        <f t="shared" si="32"/>
        <v>0</v>
      </c>
      <c r="BI177" s="113">
        <f t="shared" si="33"/>
        <v>0</v>
      </c>
      <c r="BJ177" s="18" t="s">
        <v>88</v>
      </c>
      <c r="BK177" s="155">
        <f t="shared" si="34"/>
        <v>0</v>
      </c>
      <c r="BL177" s="18" t="s">
        <v>175</v>
      </c>
      <c r="BM177" s="18" t="s">
        <v>930</v>
      </c>
    </row>
    <row r="178" spans="2:65" s="1" customFormat="1" ht="22.5" customHeight="1">
      <c r="B178" s="135"/>
      <c r="C178" s="174" t="s">
        <v>385</v>
      </c>
      <c r="D178" s="174" t="s">
        <v>162</v>
      </c>
      <c r="E178" s="175" t="s">
        <v>873</v>
      </c>
      <c r="F178" s="262" t="s">
        <v>874</v>
      </c>
      <c r="G178" s="262"/>
      <c r="H178" s="262"/>
      <c r="I178" s="262"/>
      <c r="J178" s="176" t="s">
        <v>872</v>
      </c>
      <c r="K178" s="159">
        <v>1</v>
      </c>
      <c r="L178" s="249">
        <v>0</v>
      </c>
      <c r="M178" s="249"/>
      <c r="N178" s="263">
        <f t="shared" si="25"/>
        <v>0</v>
      </c>
      <c r="O178" s="263"/>
      <c r="P178" s="263"/>
      <c r="Q178" s="263"/>
      <c r="R178" s="138"/>
      <c r="T178" s="160" t="s">
        <v>5</v>
      </c>
      <c r="U178" s="44" t="s">
        <v>39</v>
      </c>
      <c r="V178" s="36"/>
      <c r="W178" s="177">
        <f t="shared" si="26"/>
        <v>0</v>
      </c>
      <c r="X178" s="177">
        <v>0</v>
      </c>
      <c r="Y178" s="177">
        <f t="shared" si="27"/>
        <v>0</v>
      </c>
      <c r="Z178" s="177">
        <v>0</v>
      </c>
      <c r="AA178" s="178">
        <f t="shared" si="28"/>
        <v>0</v>
      </c>
      <c r="AR178" s="18" t="s">
        <v>175</v>
      </c>
      <c r="AT178" s="18" t="s">
        <v>162</v>
      </c>
      <c r="AU178" s="18" t="s">
        <v>88</v>
      </c>
      <c r="AY178" s="18" t="s">
        <v>170</v>
      </c>
      <c r="BE178" s="113">
        <f t="shared" si="29"/>
        <v>0</v>
      </c>
      <c r="BF178" s="113">
        <f t="shared" si="30"/>
        <v>0</v>
      </c>
      <c r="BG178" s="113">
        <f t="shared" si="31"/>
        <v>0</v>
      </c>
      <c r="BH178" s="113">
        <f t="shared" si="32"/>
        <v>0</v>
      </c>
      <c r="BI178" s="113">
        <f t="shared" si="33"/>
        <v>0</v>
      </c>
      <c r="BJ178" s="18" t="s">
        <v>88</v>
      </c>
      <c r="BK178" s="155">
        <f t="shared" si="34"/>
        <v>0</v>
      </c>
      <c r="BL178" s="18" t="s">
        <v>175</v>
      </c>
      <c r="BM178" s="18" t="s">
        <v>931</v>
      </c>
    </row>
    <row r="179" spans="2:65" s="1" customFormat="1" ht="22.5" customHeight="1">
      <c r="B179" s="135"/>
      <c r="C179" s="174" t="s">
        <v>389</v>
      </c>
      <c r="D179" s="174" t="s">
        <v>162</v>
      </c>
      <c r="E179" s="175" t="s">
        <v>875</v>
      </c>
      <c r="F179" s="262" t="s">
        <v>876</v>
      </c>
      <c r="G179" s="262"/>
      <c r="H179" s="262"/>
      <c r="I179" s="262"/>
      <c r="J179" s="176" t="s">
        <v>576</v>
      </c>
      <c r="K179" s="159">
        <v>0</v>
      </c>
      <c r="L179" s="249">
        <v>0</v>
      </c>
      <c r="M179" s="249"/>
      <c r="N179" s="263">
        <f t="shared" si="25"/>
        <v>0</v>
      </c>
      <c r="O179" s="263"/>
      <c r="P179" s="263"/>
      <c r="Q179" s="263"/>
      <c r="R179" s="138"/>
      <c r="T179" s="160" t="s">
        <v>5</v>
      </c>
      <c r="U179" s="44" t="s">
        <v>39</v>
      </c>
      <c r="V179" s="36"/>
      <c r="W179" s="177">
        <f t="shared" si="26"/>
        <v>0</v>
      </c>
      <c r="X179" s="177">
        <v>0</v>
      </c>
      <c r="Y179" s="177">
        <f t="shared" si="27"/>
        <v>0</v>
      </c>
      <c r="Z179" s="177">
        <v>0</v>
      </c>
      <c r="AA179" s="178">
        <f t="shared" si="28"/>
        <v>0</v>
      </c>
      <c r="AR179" s="18" t="s">
        <v>175</v>
      </c>
      <c r="AT179" s="18" t="s">
        <v>162</v>
      </c>
      <c r="AU179" s="18" t="s">
        <v>88</v>
      </c>
      <c r="AY179" s="18" t="s">
        <v>170</v>
      </c>
      <c r="BE179" s="113">
        <f t="shared" si="29"/>
        <v>0</v>
      </c>
      <c r="BF179" s="113">
        <f t="shared" si="30"/>
        <v>0</v>
      </c>
      <c r="BG179" s="113">
        <f t="shared" si="31"/>
        <v>0</v>
      </c>
      <c r="BH179" s="113">
        <f t="shared" si="32"/>
        <v>0</v>
      </c>
      <c r="BI179" s="113">
        <f t="shared" si="33"/>
        <v>0</v>
      </c>
      <c r="BJ179" s="18" t="s">
        <v>88</v>
      </c>
      <c r="BK179" s="155">
        <f t="shared" si="34"/>
        <v>0</v>
      </c>
      <c r="BL179" s="18" t="s">
        <v>175</v>
      </c>
      <c r="BM179" s="18" t="s">
        <v>932</v>
      </c>
    </row>
    <row r="180" spans="2:65" s="10" customFormat="1" ht="29.85" customHeight="1">
      <c r="B180" s="164"/>
      <c r="C180" s="165"/>
      <c r="D180" s="173" t="s">
        <v>830</v>
      </c>
      <c r="E180" s="173"/>
      <c r="F180" s="173"/>
      <c r="G180" s="173"/>
      <c r="H180" s="173"/>
      <c r="I180" s="173"/>
      <c r="J180" s="173"/>
      <c r="K180" s="173"/>
      <c r="L180" s="173"/>
      <c r="M180" s="173"/>
      <c r="N180" s="267">
        <f>BK180</f>
        <v>0</v>
      </c>
      <c r="O180" s="268"/>
      <c r="P180" s="268"/>
      <c r="Q180" s="268"/>
      <c r="R180" s="166"/>
      <c r="T180" s="167"/>
      <c r="U180" s="165"/>
      <c r="V180" s="165"/>
      <c r="W180" s="168">
        <f>SUM(W181:W193)</f>
        <v>0</v>
      </c>
      <c r="X180" s="165"/>
      <c r="Y180" s="168">
        <f>SUM(Y181:Y193)</f>
        <v>0</v>
      </c>
      <c r="Z180" s="165"/>
      <c r="AA180" s="169">
        <f>SUM(AA181:AA193)</f>
        <v>0</v>
      </c>
      <c r="AR180" s="170" t="s">
        <v>77</v>
      </c>
      <c r="AT180" s="171" t="s">
        <v>71</v>
      </c>
      <c r="AU180" s="171" t="s">
        <v>77</v>
      </c>
      <c r="AY180" s="170" t="s">
        <v>170</v>
      </c>
      <c r="BK180" s="172">
        <f>SUM(BK181:BK193)</f>
        <v>0</v>
      </c>
    </row>
    <row r="181" spans="2:65" s="1" customFormat="1" ht="22.5" customHeight="1">
      <c r="B181" s="135"/>
      <c r="C181" s="179" t="s">
        <v>465</v>
      </c>
      <c r="D181" s="179" t="s">
        <v>280</v>
      </c>
      <c r="E181" s="180" t="s">
        <v>933</v>
      </c>
      <c r="F181" s="273" t="s">
        <v>934</v>
      </c>
      <c r="G181" s="273"/>
      <c r="H181" s="273"/>
      <c r="I181" s="273"/>
      <c r="J181" s="181" t="s">
        <v>180</v>
      </c>
      <c r="K181" s="182">
        <v>71</v>
      </c>
      <c r="L181" s="274">
        <v>0</v>
      </c>
      <c r="M181" s="274"/>
      <c r="N181" s="275">
        <f t="shared" ref="N181:N193" si="35">ROUND(L181*K181,3)</f>
        <v>0</v>
      </c>
      <c r="O181" s="263"/>
      <c r="P181" s="263"/>
      <c r="Q181" s="263"/>
      <c r="R181" s="138"/>
      <c r="T181" s="160" t="s">
        <v>5</v>
      </c>
      <c r="U181" s="44" t="s">
        <v>39</v>
      </c>
      <c r="V181" s="36"/>
      <c r="W181" s="177">
        <f t="shared" ref="W181:W193" si="36">V181*K181</f>
        <v>0</v>
      </c>
      <c r="X181" s="177">
        <v>0</v>
      </c>
      <c r="Y181" s="177">
        <f t="shared" ref="Y181:Y193" si="37">X181*K181</f>
        <v>0</v>
      </c>
      <c r="Z181" s="177">
        <v>0</v>
      </c>
      <c r="AA181" s="178">
        <f t="shared" ref="AA181:AA193" si="38">Z181*K181</f>
        <v>0</v>
      </c>
      <c r="AR181" s="18" t="s">
        <v>230</v>
      </c>
      <c r="AT181" s="18" t="s">
        <v>280</v>
      </c>
      <c r="AU181" s="18" t="s">
        <v>88</v>
      </c>
      <c r="AY181" s="18" t="s">
        <v>170</v>
      </c>
      <c r="BE181" s="113">
        <f t="shared" ref="BE181:BE193" si="39">IF(U181="základná",N181,0)</f>
        <v>0</v>
      </c>
      <c r="BF181" s="113">
        <f t="shared" ref="BF181:BF193" si="40">IF(U181="znížená",N181,0)</f>
        <v>0</v>
      </c>
      <c r="BG181" s="113">
        <f t="shared" ref="BG181:BG193" si="41">IF(U181="zákl. prenesená",N181,0)</f>
        <v>0</v>
      </c>
      <c r="BH181" s="113">
        <f t="shared" ref="BH181:BH193" si="42">IF(U181="zníž. prenesená",N181,0)</f>
        <v>0</v>
      </c>
      <c r="BI181" s="113">
        <f t="shared" ref="BI181:BI193" si="43">IF(U181="nulová",N181,0)</f>
        <v>0</v>
      </c>
      <c r="BJ181" s="18" t="s">
        <v>88</v>
      </c>
      <c r="BK181" s="155">
        <f t="shared" ref="BK181:BK193" si="44">ROUND(L181*K181,3)</f>
        <v>0</v>
      </c>
      <c r="BL181" s="18" t="s">
        <v>175</v>
      </c>
      <c r="BM181" s="18" t="s">
        <v>935</v>
      </c>
    </row>
    <row r="182" spans="2:65" s="1" customFormat="1" ht="22.5" customHeight="1">
      <c r="B182" s="135"/>
      <c r="C182" s="179" t="s">
        <v>458</v>
      </c>
      <c r="D182" s="179" t="s">
        <v>280</v>
      </c>
      <c r="E182" s="180" t="s">
        <v>936</v>
      </c>
      <c r="F182" s="273" t="s">
        <v>937</v>
      </c>
      <c r="G182" s="273"/>
      <c r="H182" s="273"/>
      <c r="I182" s="273"/>
      <c r="J182" s="181" t="s">
        <v>180</v>
      </c>
      <c r="K182" s="182">
        <v>15</v>
      </c>
      <c r="L182" s="274">
        <v>0</v>
      </c>
      <c r="M182" s="274"/>
      <c r="N182" s="275">
        <f t="shared" si="35"/>
        <v>0</v>
      </c>
      <c r="O182" s="263"/>
      <c r="P182" s="263"/>
      <c r="Q182" s="263"/>
      <c r="R182" s="138"/>
      <c r="T182" s="160" t="s">
        <v>5</v>
      </c>
      <c r="U182" s="44" t="s">
        <v>39</v>
      </c>
      <c r="V182" s="36"/>
      <c r="W182" s="177">
        <f t="shared" si="36"/>
        <v>0</v>
      </c>
      <c r="X182" s="177">
        <v>0</v>
      </c>
      <c r="Y182" s="177">
        <f t="shared" si="37"/>
        <v>0</v>
      </c>
      <c r="Z182" s="177">
        <v>0</v>
      </c>
      <c r="AA182" s="178">
        <f t="shared" si="38"/>
        <v>0</v>
      </c>
      <c r="AR182" s="18" t="s">
        <v>230</v>
      </c>
      <c r="AT182" s="18" t="s">
        <v>280</v>
      </c>
      <c r="AU182" s="18" t="s">
        <v>88</v>
      </c>
      <c r="AY182" s="18" t="s">
        <v>170</v>
      </c>
      <c r="BE182" s="113">
        <f t="shared" si="39"/>
        <v>0</v>
      </c>
      <c r="BF182" s="113">
        <f t="shared" si="40"/>
        <v>0</v>
      </c>
      <c r="BG182" s="113">
        <f t="shared" si="41"/>
        <v>0</v>
      </c>
      <c r="BH182" s="113">
        <f t="shared" si="42"/>
        <v>0</v>
      </c>
      <c r="BI182" s="113">
        <f t="shared" si="43"/>
        <v>0</v>
      </c>
      <c r="BJ182" s="18" t="s">
        <v>88</v>
      </c>
      <c r="BK182" s="155">
        <f t="shared" si="44"/>
        <v>0</v>
      </c>
      <c r="BL182" s="18" t="s">
        <v>175</v>
      </c>
      <c r="BM182" s="18" t="s">
        <v>938</v>
      </c>
    </row>
    <row r="183" spans="2:65" s="1" customFormat="1" ht="22.5" customHeight="1">
      <c r="B183" s="135"/>
      <c r="C183" s="179" t="s">
        <v>454</v>
      </c>
      <c r="D183" s="179" t="s">
        <v>280</v>
      </c>
      <c r="E183" s="180" t="s">
        <v>939</v>
      </c>
      <c r="F183" s="273" t="s">
        <v>940</v>
      </c>
      <c r="G183" s="273"/>
      <c r="H183" s="273"/>
      <c r="I183" s="273"/>
      <c r="J183" s="181" t="s">
        <v>180</v>
      </c>
      <c r="K183" s="182">
        <v>54</v>
      </c>
      <c r="L183" s="274">
        <v>0</v>
      </c>
      <c r="M183" s="274"/>
      <c r="N183" s="275">
        <f t="shared" si="35"/>
        <v>0</v>
      </c>
      <c r="O183" s="263"/>
      <c r="P183" s="263"/>
      <c r="Q183" s="263"/>
      <c r="R183" s="138"/>
      <c r="T183" s="160" t="s">
        <v>5</v>
      </c>
      <c r="U183" s="44" t="s">
        <v>39</v>
      </c>
      <c r="V183" s="36"/>
      <c r="W183" s="177">
        <f t="shared" si="36"/>
        <v>0</v>
      </c>
      <c r="X183" s="177">
        <v>0</v>
      </c>
      <c r="Y183" s="177">
        <f t="shared" si="37"/>
        <v>0</v>
      </c>
      <c r="Z183" s="177">
        <v>0</v>
      </c>
      <c r="AA183" s="178">
        <f t="shared" si="38"/>
        <v>0</v>
      </c>
      <c r="AR183" s="18" t="s">
        <v>230</v>
      </c>
      <c r="AT183" s="18" t="s">
        <v>280</v>
      </c>
      <c r="AU183" s="18" t="s">
        <v>88</v>
      </c>
      <c r="AY183" s="18" t="s">
        <v>170</v>
      </c>
      <c r="BE183" s="113">
        <f t="shared" si="39"/>
        <v>0</v>
      </c>
      <c r="BF183" s="113">
        <f t="shared" si="40"/>
        <v>0</v>
      </c>
      <c r="BG183" s="113">
        <f t="shared" si="41"/>
        <v>0</v>
      </c>
      <c r="BH183" s="113">
        <f t="shared" si="42"/>
        <v>0</v>
      </c>
      <c r="BI183" s="113">
        <f t="shared" si="43"/>
        <v>0</v>
      </c>
      <c r="BJ183" s="18" t="s">
        <v>88</v>
      </c>
      <c r="BK183" s="155">
        <f t="shared" si="44"/>
        <v>0</v>
      </c>
      <c r="BL183" s="18" t="s">
        <v>175</v>
      </c>
      <c r="BM183" s="18" t="s">
        <v>941</v>
      </c>
    </row>
    <row r="184" spans="2:65" s="1" customFormat="1" ht="22.5" customHeight="1">
      <c r="B184" s="135"/>
      <c r="C184" s="179" t="s">
        <v>515</v>
      </c>
      <c r="D184" s="179" t="s">
        <v>280</v>
      </c>
      <c r="E184" s="180" t="s">
        <v>942</v>
      </c>
      <c r="F184" s="273" t="s">
        <v>943</v>
      </c>
      <c r="G184" s="273"/>
      <c r="H184" s="273"/>
      <c r="I184" s="273"/>
      <c r="J184" s="181" t="s">
        <v>174</v>
      </c>
      <c r="K184" s="182">
        <v>56</v>
      </c>
      <c r="L184" s="274">
        <v>0</v>
      </c>
      <c r="M184" s="274"/>
      <c r="N184" s="275">
        <f t="shared" si="35"/>
        <v>0</v>
      </c>
      <c r="O184" s="263"/>
      <c r="P184" s="263"/>
      <c r="Q184" s="263"/>
      <c r="R184" s="138"/>
      <c r="T184" s="160" t="s">
        <v>5</v>
      </c>
      <c r="U184" s="44" t="s">
        <v>39</v>
      </c>
      <c r="V184" s="36"/>
      <c r="W184" s="177">
        <f t="shared" si="36"/>
        <v>0</v>
      </c>
      <c r="X184" s="177">
        <v>0</v>
      </c>
      <c r="Y184" s="177">
        <f t="shared" si="37"/>
        <v>0</v>
      </c>
      <c r="Z184" s="177">
        <v>0</v>
      </c>
      <c r="AA184" s="178">
        <f t="shared" si="38"/>
        <v>0</v>
      </c>
      <c r="AR184" s="18" t="s">
        <v>230</v>
      </c>
      <c r="AT184" s="18" t="s">
        <v>280</v>
      </c>
      <c r="AU184" s="18" t="s">
        <v>88</v>
      </c>
      <c r="AY184" s="18" t="s">
        <v>170</v>
      </c>
      <c r="BE184" s="113">
        <f t="shared" si="39"/>
        <v>0</v>
      </c>
      <c r="BF184" s="113">
        <f t="shared" si="40"/>
        <v>0</v>
      </c>
      <c r="BG184" s="113">
        <f t="shared" si="41"/>
        <v>0</v>
      </c>
      <c r="BH184" s="113">
        <f t="shared" si="42"/>
        <v>0</v>
      </c>
      <c r="BI184" s="113">
        <f t="shared" si="43"/>
        <v>0</v>
      </c>
      <c r="BJ184" s="18" t="s">
        <v>88</v>
      </c>
      <c r="BK184" s="155">
        <f t="shared" si="44"/>
        <v>0</v>
      </c>
      <c r="BL184" s="18" t="s">
        <v>175</v>
      </c>
      <c r="BM184" s="18" t="s">
        <v>944</v>
      </c>
    </row>
    <row r="185" spans="2:65" s="1" customFormat="1" ht="22.5" customHeight="1">
      <c r="B185" s="135"/>
      <c r="C185" s="179" t="s">
        <v>500</v>
      </c>
      <c r="D185" s="179" t="s">
        <v>280</v>
      </c>
      <c r="E185" s="180" t="s">
        <v>945</v>
      </c>
      <c r="F185" s="273" t="s">
        <v>946</v>
      </c>
      <c r="G185" s="273"/>
      <c r="H185" s="273"/>
      <c r="I185" s="273"/>
      <c r="J185" s="181" t="s">
        <v>174</v>
      </c>
      <c r="K185" s="182">
        <v>4</v>
      </c>
      <c r="L185" s="274">
        <v>0</v>
      </c>
      <c r="M185" s="274"/>
      <c r="N185" s="275">
        <f t="shared" si="35"/>
        <v>0</v>
      </c>
      <c r="O185" s="263"/>
      <c r="P185" s="263"/>
      <c r="Q185" s="263"/>
      <c r="R185" s="138"/>
      <c r="T185" s="160" t="s">
        <v>5</v>
      </c>
      <c r="U185" s="44" t="s">
        <v>39</v>
      </c>
      <c r="V185" s="36"/>
      <c r="W185" s="177">
        <f t="shared" si="36"/>
        <v>0</v>
      </c>
      <c r="X185" s="177">
        <v>0</v>
      </c>
      <c r="Y185" s="177">
        <f t="shared" si="37"/>
        <v>0</v>
      </c>
      <c r="Z185" s="177">
        <v>0</v>
      </c>
      <c r="AA185" s="178">
        <f t="shared" si="38"/>
        <v>0</v>
      </c>
      <c r="AR185" s="18" t="s">
        <v>230</v>
      </c>
      <c r="AT185" s="18" t="s">
        <v>280</v>
      </c>
      <c r="AU185" s="18" t="s">
        <v>88</v>
      </c>
      <c r="AY185" s="18" t="s">
        <v>170</v>
      </c>
      <c r="BE185" s="113">
        <f t="shared" si="39"/>
        <v>0</v>
      </c>
      <c r="BF185" s="113">
        <f t="shared" si="40"/>
        <v>0</v>
      </c>
      <c r="BG185" s="113">
        <f t="shared" si="41"/>
        <v>0</v>
      </c>
      <c r="BH185" s="113">
        <f t="shared" si="42"/>
        <v>0</v>
      </c>
      <c r="BI185" s="113">
        <f t="shared" si="43"/>
        <v>0</v>
      </c>
      <c r="BJ185" s="18" t="s">
        <v>88</v>
      </c>
      <c r="BK185" s="155">
        <f t="shared" si="44"/>
        <v>0</v>
      </c>
      <c r="BL185" s="18" t="s">
        <v>175</v>
      </c>
      <c r="BM185" s="18" t="s">
        <v>947</v>
      </c>
    </row>
    <row r="186" spans="2:65" s="1" customFormat="1" ht="22.5" customHeight="1">
      <c r="B186" s="135"/>
      <c r="C186" s="179" t="s">
        <v>508</v>
      </c>
      <c r="D186" s="179" t="s">
        <v>280</v>
      </c>
      <c r="E186" s="180" t="s">
        <v>948</v>
      </c>
      <c r="F186" s="273" t="s">
        <v>949</v>
      </c>
      <c r="G186" s="273"/>
      <c r="H186" s="273"/>
      <c r="I186" s="273"/>
      <c r="J186" s="181" t="s">
        <v>174</v>
      </c>
      <c r="K186" s="182">
        <v>8</v>
      </c>
      <c r="L186" s="274">
        <v>0</v>
      </c>
      <c r="M186" s="274"/>
      <c r="N186" s="275">
        <f t="shared" si="35"/>
        <v>0</v>
      </c>
      <c r="O186" s="263"/>
      <c r="P186" s="263"/>
      <c r="Q186" s="263"/>
      <c r="R186" s="138"/>
      <c r="T186" s="160" t="s">
        <v>5</v>
      </c>
      <c r="U186" s="44" t="s">
        <v>39</v>
      </c>
      <c r="V186" s="36"/>
      <c r="W186" s="177">
        <f t="shared" si="36"/>
        <v>0</v>
      </c>
      <c r="X186" s="177">
        <v>0</v>
      </c>
      <c r="Y186" s="177">
        <f t="shared" si="37"/>
        <v>0</v>
      </c>
      <c r="Z186" s="177">
        <v>0</v>
      </c>
      <c r="AA186" s="178">
        <f t="shared" si="38"/>
        <v>0</v>
      </c>
      <c r="AR186" s="18" t="s">
        <v>230</v>
      </c>
      <c r="AT186" s="18" t="s">
        <v>280</v>
      </c>
      <c r="AU186" s="18" t="s">
        <v>88</v>
      </c>
      <c r="AY186" s="18" t="s">
        <v>170</v>
      </c>
      <c r="BE186" s="113">
        <f t="shared" si="39"/>
        <v>0</v>
      </c>
      <c r="BF186" s="113">
        <f t="shared" si="40"/>
        <v>0</v>
      </c>
      <c r="BG186" s="113">
        <f t="shared" si="41"/>
        <v>0</v>
      </c>
      <c r="BH186" s="113">
        <f t="shared" si="42"/>
        <v>0</v>
      </c>
      <c r="BI186" s="113">
        <f t="shared" si="43"/>
        <v>0</v>
      </c>
      <c r="BJ186" s="18" t="s">
        <v>88</v>
      </c>
      <c r="BK186" s="155">
        <f t="shared" si="44"/>
        <v>0</v>
      </c>
      <c r="BL186" s="18" t="s">
        <v>175</v>
      </c>
      <c r="BM186" s="18" t="s">
        <v>950</v>
      </c>
    </row>
    <row r="187" spans="2:65" s="1" customFormat="1" ht="22.5" customHeight="1">
      <c r="B187" s="135"/>
      <c r="C187" s="179" t="s">
        <v>543</v>
      </c>
      <c r="D187" s="179" t="s">
        <v>280</v>
      </c>
      <c r="E187" s="180" t="s">
        <v>951</v>
      </c>
      <c r="F187" s="273" t="s">
        <v>952</v>
      </c>
      <c r="G187" s="273"/>
      <c r="H187" s="273"/>
      <c r="I187" s="273"/>
      <c r="J187" s="181" t="s">
        <v>174</v>
      </c>
      <c r="K187" s="182">
        <v>3</v>
      </c>
      <c r="L187" s="274">
        <v>0</v>
      </c>
      <c r="M187" s="274"/>
      <c r="N187" s="275">
        <f t="shared" si="35"/>
        <v>0</v>
      </c>
      <c r="O187" s="263"/>
      <c r="P187" s="263"/>
      <c r="Q187" s="263"/>
      <c r="R187" s="138"/>
      <c r="T187" s="160" t="s">
        <v>5</v>
      </c>
      <c r="U187" s="44" t="s">
        <v>39</v>
      </c>
      <c r="V187" s="36"/>
      <c r="W187" s="177">
        <f t="shared" si="36"/>
        <v>0</v>
      </c>
      <c r="X187" s="177">
        <v>0</v>
      </c>
      <c r="Y187" s="177">
        <f t="shared" si="37"/>
        <v>0</v>
      </c>
      <c r="Z187" s="177">
        <v>0</v>
      </c>
      <c r="AA187" s="178">
        <f t="shared" si="38"/>
        <v>0</v>
      </c>
      <c r="AR187" s="18" t="s">
        <v>230</v>
      </c>
      <c r="AT187" s="18" t="s">
        <v>280</v>
      </c>
      <c r="AU187" s="18" t="s">
        <v>88</v>
      </c>
      <c r="AY187" s="18" t="s">
        <v>170</v>
      </c>
      <c r="BE187" s="113">
        <f t="shared" si="39"/>
        <v>0</v>
      </c>
      <c r="BF187" s="113">
        <f t="shared" si="40"/>
        <v>0</v>
      </c>
      <c r="BG187" s="113">
        <f t="shared" si="41"/>
        <v>0</v>
      </c>
      <c r="BH187" s="113">
        <f t="shared" si="42"/>
        <v>0</v>
      </c>
      <c r="BI187" s="113">
        <f t="shared" si="43"/>
        <v>0</v>
      </c>
      <c r="BJ187" s="18" t="s">
        <v>88</v>
      </c>
      <c r="BK187" s="155">
        <f t="shared" si="44"/>
        <v>0</v>
      </c>
      <c r="BL187" s="18" t="s">
        <v>175</v>
      </c>
      <c r="BM187" s="18" t="s">
        <v>953</v>
      </c>
    </row>
    <row r="188" spans="2:65" s="1" customFormat="1" ht="31.5" customHeight="1">
      <c r="B188" s="135"/>
      <c r="C188" s="179" t="s">
        <v>547</v>
      </c>
      <c r="D188" s="179" t="s">
        <v>280</v>
      </c>
      <c r="E188" s="180" t="s">
        <v>954</v>
      </c>
      <c r="F188" s="273" t="s">
        <v>955</v>
      </c>
      <c r="G188" s="273"/>
      <c r="H188" s="273"/>
      <c r="I188" s="273"/>
      <c r="J188" s="181" t="s">
        <v>174</v>
      </c>
      <c r="K188" s="182">
        <v>8</v>
      </c>
      <c r="L188" s="274">
        <v>0</v>
      </c>
      <c r="M188" s="274"/>
      <c r="N188" s="275">
        <f t="shared" si="35"/>
        <v>0</v>
      </c>
      <c r="O188" s="263"/>
      <c r="P188" s="263"/>
      <c r="Q188" s="263"/>
      <c r="R188" s="138"/>
      <c r="T188" s="160" t="s">
        <v>5</v>
      </c>
      <c r="U188" s="44" t="s">
        <v>39</v>
      </c>
      <c r="V188" s="36"/>
      <c r="W188" s="177">
        <f t="shared" si="36"/>
        <v>0</v>
      </c>
      <c r="X188" s="177">
        <v>0</v>
      </c>
      <c r="Y188" s="177">
        <f t="shared" si="37"/>
        <v>0</v>
      </c>
      <c r="Z188" s="177">
        <v>0</v>
      </c>
      <c r="AA188" s="178">
        <f t="shared" si="38"/>
        <v>0</v>
      </c>
      <c r="AR188" s="18" t="s">
        <v>230</v>
      </c>
      <c r="AT188" s="18" t="s">
        <v>280</v>
      </c>
      <c r="AU188" s="18" t="s">
        <v>88</v>
      </c>
      <c r="AY188" s="18" t="s">
        <v>170</v>
      </c>
      <c r="BE188" s="113">
        <f t="shared" si="39"/>
        <v>0</v>
      </c>
      <c r="BF188" s="113">
        <f t="shared" si="40"/>
        <v>0</v>
      </c>
      <c r="BG188" s="113">
        <f t="shared" si="41"/>
        <v>0</v>
      </c>
      <c r="BH188" s="113">
        <f t="shared" si="42"/>
        <v>0</v>
      </c>
      <c r="BI188" s="113">
        <f t="shared" si="43"/>
        <v>0</v>
      </c>
      <c r="BJ188" s="18" t="s">
        <v>88</v>
      </c>
      <c r="BK188" s="155">
        <f t="shared" si="44"/>
        <v>0</v>
      </c>
      <c r="BL188" s="18" t="s">
        <v>175</v>
      </c>
      <c r="BM188" s="18" t="s">
        <v>956</v>
      </c>
    </row>
    <row r="189" spans="2:65" s="1" customFormat="1" ht="31.5" customHeight="1">
      <c r="B189" s="135"/>
      <c r="C189" s="179" t="s">
        <v>393</v>
      </c>
      <c r="D189" s="179" t="s">
        <v>280</v>
      </c>
      <c r="E189" s="180" t="s">
        <v>957</v>
      </c>
      <c r="F189" s="273" t="s">
        <v>958</v>
      </c>
      <c r="G189" s="273"/>
      <c r="H189" s="273"/>
      <c r="I189" s="273"/>
      <c r="J189" s="181" t="s">
        <v>174</v>
      </c>
      <c r="K189" s="182">
        <v>7</v>
      </c>
      <c r="L189" s="274">
        <v>0</v>
      </c>
      <c r="M189" s="274"/>
      <c r="N189" s="275">
        <f t="shared" si="35"/>
        <v>0</v>
      </c>
      <c r="O189" s="263"/>
      <c r="P189" s="263"/>
      <c r="Q189" s="263"/>
      <c r="R189" s="138"/>
      <c r="T189" s="160" t="s">
        <v>5</v>
      </c>
      <c r="U189" s="44" t="s">
        <v>39</v>
      </c>
      <c r="V189" s="36"/>
      <c r="W189" s="177">
        <f t="shared" si="36"/>
        <v>0</v>
      </c>
      <c r="X189" s="177">
        <v>0</v>
      </c>
      <c r="Y189" s="177">
        <f t="shared" si="37"/>
        <v>0</v>
      </c>
      <c r="Z189" s="177">
        <v>0</v>
      </c>
      <c r="AA189" s="178">
        <f t="shared" si="38"/>
        <v>0</v>
      </c>
      <c r="AR189" s="18" t="s">
        <v>230</v>
      </c>
      <c r="AT189" s="18" t="s">
        <v>280</v>
      </c>
      <c r="AU189" s="18" t="s">
        <v>88</v>
      </c>
      <c r="AY189" s="18" t="s">
        <v>170</v>
      </c>
      <c r="BE189" s="113">
        <f t="shared" si="39"/>
        <v>0</v>
      </c>
      <c r="BF189" s="113">
        <f t="shared" si="40"/>
        <v>0</v>
      </c>
      <c r="BG189" s="113">
        <f t="shared" si="41"/>
        <v>0</v>
      </c>
      <c r="BH189" s="113">
        <f t="shared" si="42"/>
        <v>0</v>
      </c>
      <c r="BI189" s="113">
        <f t="shared" si="43"/>
        <v>0</v>
      </c>
      <c r="BJ189" s="18" t="s">
        <v>88</v>
      </c>
      <c r="BK189" s="155">
        <f t="shared" si="44"/>
        <v>0</v>
      </c>
      <c r="BL189" s="18" t="s">
        <v>175</v>
      </c>
      <c r="BM189" s="18" t="s">
        <v>959</v>
      </c>
    </row>
    <row r="190" spans="2:65" s="1" customFormat="1" ht="22.5" customHeight="1">
      <c r="B190" s="135"/>
      <c r="C190" s="179" t="s">
        <v>292</v>
      </c>
      <c r="D190" s="179" t="s">
        <v>280</v>
      </c>
      <c r="E190" s="180" t="s">
        <v>960</v>
      </c>
      <c r="F190" s="273" t="s">
        <v>961</v>
      </c>
      <c r="G190" s="273"/>
      <c r="H190" s="273"/>
      <c r="I190" s="273"/>
      <c r="J190" s="181" t="s">
        <v>174</v>
      </c>
      <c r="K190" s="182">
        <v>3</v>
      </c>
      <c r="L190" s="274">
        <v>0</v>
      </c>
      <c r="M190" s="274"/>
      <c r="N190" s="275">
        <f t="shared" si="35"/>
        <v>0</v>
      </c>
      <c r="O190" s="263"/>
      <c r="P190" s="263"/>
      <c r="Q190" s="263"/>
      <c r="R190" s="138"/>
      <c r="T190" s="160" t="s">
        <v>5</v>
      </c>
      <c r="U190" s="44" t="s">
        <v>39</v>
      </c>
      <c r="V190" s="36"/>
      <c r="W190" s="177">
        <f t="shared" si="36"/>
        <v>0</v>
      </c>
      <c r="X190" s="177">
        <v>0</v>
      </c>
      <c r="Y190" s="177">
        <f t="shared" si="37"/>
        <v>0</v>
      </c>
      <c r="Z190" s="177">
        <v>0</v>
      </c>
      <c r="AA190" s="178">
        <f t="shared" si="38"/>
        <v>0</v>
      </c>
      <c r="AR190" s="18" t="s">
        <v>230</v>
      </c>
      <c r="AT190" s="18" t="s">
        <v>280</v>
      </c>
      <c r="AU190" s="18" t="s">
        <v>88</v>
      </c>
      <c r="AY190" s="18" t="s">
        <v>170</v>
      </c>
      <c r="BE190" s="113">
        <f t="shared" si="39"/>
        <v>0</v>
      </c>
      <c r="BF190" s="113">
        <f t="shared" si="40"/>
        <v>0</v>
      </c>
      <c r="BG190" s="113">
        <f t="shared" si="41"/>
        <v>0</v>
      </c>
      <c r="BH190" s="113">
        <f t="shared" si="42"/>
        <v>0</v>
      </c>
      <c r="BI190" s="113">
        <f t="shared" si="43"/>
        <v>0</v>
      </c>
      <c r="BJ190" s="18" t="s">
        <v>88</v>
      </c>
      <c r="BK190" s="155">
        <f t="shared" si="44"/>
        <v>0</v>
      </c>
      <c r="BL190" s="18" t="s">
        <v>175</v>
      </c>
      <c r="BM190" s="18" t="s">
        <v>962</v>
      </c>
    </row>
    <row r="191" spans="2:65" s="1" customFormat="1" ht="22.5" customHeight="1">
      <c r="B191" s="135"/>
      <c r="C191" s="179" t="s">
        <v>288</v>
      </c>
      <c r="D191" s="179" t="s">
        <v>280</v>
      </c>
      <c r="E191" s="180" t="s">
        <v>963</v>
      </c>
      <c r="F191" s="273" t="s">
        <v>964</v>
      </c>
      <c r="G191" s="273"/>
      <c r="H191" s="273"/>
      <c r="I191" s="273"/>
      <c r="J191" s="181" t="s">
        <v>180</v>
      </c>
      <c r="K191" s="182">
        <v>15</v>
      </c>
      <c r="L191" s="274">
        <v>0</v>
      </c>
      <c r="M191" s="274"/>
      <c r="N191" s="275">
        <f t="shared" si="35"/>
        <v>0</v>
      </c>
      <c r="O191" s="263"/>
      <c r="P191" s="263"/>
      <c r="Q191" s="263"/>
      <c r="R191" s="138"/>
      <c r="T191" s="160" t="s">
        <v>5</v>
      </c>
      <c r="U191" s="44" t="s">
        <v>39</v>
      </c>
      <c r="V191" s="36"/>
      <c r="W191" s="177">
        <f t="shared" si="36"/>
        <v>0</v>
      </c>
      <c r="X191" s="177">
        <v>0</v>
      </c>
      <c r="Y191" s="177">
        <f t="shared" si="37"/>
        <v>0</v>
      </c>
      <c r="Z191" s="177">
        <v>0</v>
      </c>
      <c r="AA191" s="178">
        <f t="shared" si="38"/>
        <v>0</v>
      </c>
      <c r="AR191" s="18" t="s">
        <v>230</v>
      </c>
      <c r="AT191" s="18" t="s">
        <v>280</v>
      </c>
      <c r="AU191" s="18" t="s">
        <v>88</v>
      </c>
      <c r="AY191" s="18" t="s">
        <v>170</v>
      </c>
      <c r="BE191" s="113">
        <f t="shared" si="39"/>
        <v>0</v>
      </c>
      <c r="BF191" s="113">
        <f t="shared" si="40"/>
        <v>0</v>
      </c>
      <c r="BG191" s="113">
        <f t="shared" si="41"/>
        <v>0</v>
      </c>
      <c r="BH191" s="113">
        <f t="shared" si="42"/>
        <v>0</v>
      </c>
      <c r="BI191" s="113">
        <f t="shared" si="43"/>
        <v>0</v>
      </c>
      <c r="BJ191" s="18" t="s">
        <v>88</v>
      </c>
      <c r="BK191" s="155">
        <f t="shared" si="44"/>
        <v>0</v>
      </c>
      <c r="BL191" s="18" t="s">
        <v>175</v>
      </c>
      <c r="BM191" s="18" t="s">
        <v>965</v>
      </c>
    </row>
    <row r="192" spans="2:65" s="1" customFormat="1" ht="22.5" customHeight="1">
      <c r="B192" s="135"/>
      <c r="C192" s="179" t="s">
        <v>373</v>
      </c>
      <c r="D192" s="179" t="s">
        <v>280</v>
      </c>
      <c r="E192" s="180" t="s">
        <v>966</v>
      </c>
      <c r="F192" s="273" t="s">
        <v>967</v>
      </c>
      <c r="G192" s="273"/>
      <c r="H192" s="273"/>
      <c r="I192" s="273"/>
      <c r="J192" s="181" t="s">
        <v>174</v>
      </c>
      <c r="K192" s="182">
        <v>3</v>
      </c>
      <c r="L192" s="274">
        <v>0</v>
      </c>
      <c r="M192" s="274"/>
      <c r="N192" s="275">
        <f t="shared" si="35"/>
        <v>0</v>
      </c>
      <c r="O192" s="263"/>
      <c r="P192" s="263"/>
      <c r="Q192" s="263"/>
      <c r="R192" s="138"/>
      <c r="T192" s="160" t="s">
        <v>5</v>
      </c>
      <c r="U192" s="44" t="s">
        <v>39</v>
      </c>
      <c r="V192" s="36"/>
      <c r="W192" s="177">
        <f t="shared" si="36"/>
        <v>0</v>
      </c>
      <c r="X192" s="177">
        <v>0</v>
      </c>
      <c r="Y192" s="177">
        <f t="shared" si="37"/>
        <v>0</v>
      </c>
      <c r="Z192" s="177">
        <v>0</v>
      </c>
      <c r="AA192" s="178">
        <f t="shared" si="38"/>
        <v>0</v>
      </c>
      <c r="AR192" s="18" t="s">
        <v>230</v>
      </c>
      <c r="AT192" s="18" t="s">
        <v>280</v>
      </c>
      <c r="AU192" s="18" t="s">
        <v>88</v>
      </c>
      <c r="AY192" s="18" t="s">
        <v>170</v>
      </c>
      <c r="BE192" s="113">
        <f t="shared" si="39"/>
        <v>0</v>
      </c>
      <c r="BF192" s="113">
        <f t="shared" si="40"/>
        <v>0</v>
      </c>
      <c r="BG192" s="113">
        <f t="shared" si="41"/>
        <v>0</v>
      </c>
      <c r="BH192" s="113">
        <f t="shared" si="42"/>
        <v>0</v>
      </c>
      <c r="BI192" s="113">
        <f t="shared" si="43"/>
        <v>0</v>
      </c>
      <c r="BJ192" s="18" t="s">
        <v>88</v>
      </c>
      <c r="BK192" s="155">
        <f t="shared" si="44"/>
        <v>0</v>
      </c>
      <c r="BL192" s="18" t="s">
        <v>175</v>
      </c>
      <c r="BM192" s="18" t="s">
        <v>968</v>
      </c>
    </row>
    <row r="193" spans="2:65" s="1" customFormat="1" ht="22.5" customHeight="1">
      <c r="B193" s="135"/>
      <c r="C193" s="179" t="s">
        <v>377</v>
      </c>
      <c r="D193" s="179" t="s">
        <v>280</v>
      </c>
      <c r="E193" s="180" t="s">
        <v>969</v>
      </c>
      <c r="F193" s="273" t="s">
        <v>908</v>
      </c>
      <c r="G193" s="273"/>
      <c r="H193" s="273"/>
      <c r="I193" s="273"/>
      <c r="J193" s="181" t="s">
        <v>576</v>
      </c>
      <c r="K193" s="182">
        <v>0</v>
      </c>
      <c r="L193" s="274">
        <v>0</v>
      </c>
      <c r="M193" s="274"/>
      <c r="N193" s="275">
        <f t="shared" si="35"/>
        <v>0</v>
      </c>
      <c r="O193" s="263"/>
      <c r="P193" s="263"/>
      <c r="Q193" s="263"/>
      <c r="R193" s="138"/>
      <c r="T193" s="160" t="s">
        <v>5</v>
      </c>
      <c r="U193" s="44" t="s">
        <v>39</v>
      </c>
      <c r="V193" s="36"/>
      <c r="W193" s="177">
        <f t="shared" si="36"/>
        <v>0</v>
      </c>
      <c r="X193" s="177">
        <v>0</v>
      </c>
      <c r="Y193" s="177">
        <f t="shared" si="37"/>
        <v>0</v>
      </c>
      <c r="Z193" s="177">
        <v>0</v>
      </c>
      <c r="AA193" s="178">
        <f t="shared" si="38"/>
        <v>0</v>
      </c>
      <c r="AR193" s="18" t="s">
        <v>230</v>
      </c>
      <c r="AT193" s="18" t="s">
        <v>280</v>
      </c>
      <c r="AU193" s="18" t="s">
        <v>88</v>
      </c>
      <c r="AY193" s="18" t="s">
        <v>170</v>
      </c>
      <c r="BE193" s="113">
        <f t="shared" si="39"/>
        <v>0</v>
      </c>
      <c r="BF193" s="113">
        <f t="shared" si="40"/>
        <v>0</v>
      </c>
      <c r="BG193" s="113">
        <f t="shared" si="41"/>
        <v>0</v>
      </c>
      <c r="BH193" s="113">
        <f t="shared" si="42"/>
        <v>0</v>
      </c>
      <c r="BI193" s="113">
        <f t="shared" si="43"/>
        <v>0</v>
      </c>
      <c r="BJ193" s="18" t="s">
        <v>88</v>
      </c>
      <c r="BK193" s="155">
        <f t="shared" si="44"/>
        <v>0</v>
      </c>
      <c r="BL193" s="18" t="s">
        <v>175</v>
      </c>
      <c r="BM193" s="18" t="s">
        <v>970</v>
      </c>
    </row>
    <row r="194" spans="2:65" s="1" customFormat="1" ht="49.9" customHeight="1">
      <c r="B194" s="35"/>
      <c r="C194" s="36"/>
      <c r="D194" s="153" t="s">
        <v>160</v>
      </c>
      <c r="E194" s="36"/>
      <c r="F194" s="36"/>
      <c r="G194" s="36"/>
      <c r="H194" s="36"/>
      <c r="I194" s="36"/>
      <c r="J194" s="36"/>
      <c r="K194" s="36"/>
      <c r="L194" s="36"/>
      <c r="M194" s="36"/>
      <c r="N194" s="271">
        <f t="shared" ref="N194:N199" si="45">BK194</f>
        <v>0</v>
      </c>
      <c r="O194" s="272"/>
      <c r="P194" s="272"/>
      <c r="Q194" s="272"/>
      <c r="R194" s="37"/>
      <c r="T194" s="154"/>
      <c r="U194" s="36"/>
      <c r="V194" s="36"/>
      <c r="W194" s="36"/>
      <c r="X194" s="36"/>
      <c r="Y194" s="36"/>
      <c r="Z194" s="36"/>
      <c r="AA194" s="74"/>
      <c r="AT194" s="18" t="s">
        <v>71</v>
      </c>
      <c r="AU194" s="18" t="s">
        <v>72</v>
      </c>
      <c r="AY194" s="18" t="s">
        <v>161</v>
      </c>
      <c r="BK194" s="155">
        <f>SUM(BK195:BK199)</f>
        <v>0</v>
      </c>
    </row>
    <row r="195" spans="2:65" s="1" customFormat="1" ht="22.35" customHeight="1">
      <c r="B195" s="35"/>
      <c r="C195" s="156" t="s">
        <v>5</v>
      </c>
      <c r="D195" s="156" t="s">
        <v>162</v>
      </c>
      <c r="E195" s="157" t="s">
        <v>5</v>
      </c>
      <c r="F195" s="248" t="s">
        <v>5</v>
      </c>
      <c r="G195" s="248"/>
      <c r="H195" s="248"/>
      <c r="I195" s="248"/>
      <c r="J195" s="158" t="s">
        <v>5</v>
      </c>
      <c r="K195" s="159"/>
      <c r="L195" s="249"/>
      <c r="M195" s="250"/>
      <c r="N195" s="250">
        <f t="shared" si="45"/>
        <v>0</v>
      </c>
      <c r="O195" s="250"/>
      <c r="P195" s="250"/>
      <c r="Q195" s="250"/>
      <c r="R195" s="37"/>
      <c r="T195" s="160" t="s">
        <v>5</v>
      </c>
      <c r="U195" s="161" t="s">
        <v>39</v>
      </c>
      <c r="V195" s="36"/>
      <c r="W195" s="36"/>
      <c r="X195" s="36"/>
      <c r="Y195" s="36"/>
      <c r="Z195" s="36"/>
      <c r="AA195" s="74"/>
      <c r="AT195" s="18" t="s">
        <v>161</v>
      </c>
      <c r="AU195" s="18" t="s">
        <v>77</v>
      </c>
      <c r="AY195" s="18" t="s">
        <v>161</v>
      </c>
      <c r="BE195" s="113">
        <f>IF(U195="základná",N195,0)</f>
        <v>0</v>
      </c>
      <c r="BF195" s="113">
        <f>IF(U195="znížená",N195,0)</f>
        <v>0</v>
      </c>
      <c r="BG195" s="113">
        <f>IF(U195="zákl. prenesená",N195,0)</f>
        <v>0</v>
      </c>
      <c r="BH195" s="113">
        <f>IF(U195="zníž. prenesená",N195,0)</f>
        <v>0</v>
      </c>
      <c r="BI195" s="113">
        <f>IF(U195="nulová",N195,0)</f>
        <v>0</v>
      </c>
      <c r="BJ195" s="18" t="s">
        <v>88</v>
      </c>
      <c r="BK195" s="155">
        <f>L195*K195</f>
        <v>0</v>
      </c>
    </row>
    <row r="196" spans="2:65" s="1" customFormat="1" ht="22.35" customHeight="1">
      <c r="B196" s="35"/>
      <c r="C196" s="156" t="s">
        <v>5</v>
      </c>
      <c r="D196" s="156" t="s">
        <v>162</v>
      </c>
      <c r="E196" s="157" t="s">
        <v>5</v>
      </c>
      <c r="F196" s="248" t="s">
        <v>5</v>
      </c>
      <c r="G196" s="248"/>
      <c r="H196" s="248"/>
      <c r="I196" s="248"/>
      <c r="J196" s="158" t="s">
        <v>5</v>
      </c>
      <c r="K196" s="159"/>
      <c r="L196" s="249"/>
      <c r="M196" s="250"/>
      <c r="N196" s="250">
        <f t="shared" si="45"/>
        <v>0</v>
      </c>
      <c r="O196" s="250"/>
      <c r="P196" s="250"/>
      <c r="Q196" s="250"/>
      <c r="R196" s="37"/>
      <c r="T196" s="160" t="s">
        <v>5</v>
      </c>
      <c r="U196" s="161" t="s">
        <v>39</v>
      </c>
      <c r="V196" s="36"/>
      <c r="W196" s="36"/>
      <c r="X196" s="36"/>
      <c r="Y196" s="36"/>
      <c r="Z196" s="36"/>
      <c r="AA196" s="74"/>
      <c r="AT196" s="18" t="s">
        <v>161</v>
      </c>
      <c r="AU196" s="18" t="s">
        <v>77</v>
      </c>
      <c r="AY196" s="18" t="s">
        <v>161</v>
      </c>
      <c r="BE196" s="113">
        <f>IF(U196="základná",N196,0)</f>
        <v>0</v>
      </c>
      <c r="BF196" s="113">
        <f>IF(U196="znížená",N196,0)</f>
        <v>0</v>
      </c>
      <c r="BG196" s="113">
        <f>IF(U196="zákl. prenesená",N196,0)</f>
        <v>0</v>
      </c>
      <c r="BH196" s="113">
        <f>IF(U196="zníž. prenesená",N196,0)</f>
        <v>0</v>
      </c>
      <c r="BI196" s="113">
        <f>IF(U196="nulová",N196,0)</f>
        <v>0</v>
      </c>
      <c r="BJ196" s="18" t="s">
        <v>88</v>
      </c>
      <c r="BK196" s="155">
        <f>L196*K196</f>
        <v>0</v>
      </c>
    </row>
    <row r="197" spans="2:65" s="1" customFormat="1" ht="22.35" customHeight="1">
      <c r="B197" s="35"/>
      <c r="C197" s="156" t="s">
        <v>5</v>
      </c>
      <c r="D197" s="156" t="s">
        <v>162</v>
      </c>
      <c r="E197" s="157" t="s">
        <v>5</v>
      </c>
      <c r="F197" s="248" t="s">
        <v>5</v>
      </c>
      <c r="G197" s="248"/>
      <c r="H197" s="248"/>
      <c r="I197" s="248"/>
      <c r="J197" s="158" t="s">
        <v>5</v>
      </c>
      <c r="K197" s="159"/>
      <c r="L197" s="249"/>
      <c r="M197" s="250"/>
      <c r="N197" s="250">
        <f t="shared" si="45"/>
        <v>0</v>
      </c>
      <c r="O197" s="250"/>
      <c r="P197" s="250"/>
      <c r="Q197" s="250"/>
      <c r="R197" s="37"/>
      <c r="T197" s="160" t="s">
        <v>5</v>
      </c>
      <c r="U197" s="161" t="s">
        <v>39</v>
      </c>
      <c r="V197" s="36"/>
      <c r="W197" s="36"/>
      <c r="X197" s="36"/>
      <c r="Y197" s="36"/>
      <c r="Z197" s="36"/>
      <c r="AA197" s="74"/>
      <c r="AT197" s="18" t="s">
        <v>161</v>
      </c>
      <c r="AU197" s="18" t="s">
        <v>77</v>
      </c>
      <c r="AY197" s="18" t="s">
        <v>161</v>
      </c>
      <c r="BE197" s="113">
        <f>IF(U197="základná",N197,0)</f>
        <v>0</v>
      </c>
      <c r="BF197" s="113">
        <f>IF(U197="znížená",N197,0)</f>
        <v>0</v>
      </c>
      <c r="BG197" s="113">
        <f>IF(U197="zákl. prenesená",N197,0)</f>
        <v>0</v>
      </c>
      <c r="BH197" s="113">
        <f>IF(U197="zníž. prenesená",N197,0)</f>
        <v>0</v>
      </c>
      <c r="BI197" s="113">
        <f>IF(U197="nulová",N197,0)</f>
        <v>0</v>
      </c>
      <c r="BJ197" s="18" t="s">
        <v>88</v>
      </c>
      <c r="BK197" s="155">
        <f>L197*K197</f>
        <v>0</v>
      </c>
    </row>
    <row r="198" spans="2:65" s="1" customFormat="1" ht="22.35" customHeight="1">
      <c r="B198" s="35"/>
      <c r="C198" s="156" t="s">
        <v>5</v>
      </c>
      <c r="D198" s="156" t="s">
        <v>162</v>
      </c>
      <c r="E198" s="157" t="s">
        <v>5</v>
      </c>
      <c r="F198" s="248" t="s">
        <v>5</v>
      </c>
      <c r="G198" s="248"/>
      <c r="H198" s="248"/>
      <c r="I198" s="248"/>
      <c r="J198" s="158" t="s">
        <v>5</v>
      </c>
      <c r="K198" s="159"/>
      <c r="L198" s="249"/>
      <c r="M198" s="250"/>
      <c r="N198" s="250">
        <f t="shared" si="45"/>
        <v>0</v>
      </c>
      <c r="O198" s="250"/>
      <c r="P198" s="250"/>
      <c r="Q198" s="250"/>
      <c r="R198" s="37"/>
      <c r="T198" s="160" t="s">
        <v>5</v>
      </c>
      <c r="U198" s="161" t="s">
        <v>39</v>
      </c>
      <c r="V198" s="36"/>
      <c r="W198" s="36"/>
      <c r="X198" s="36"/>
      <c r="Y198" s="36"/>
      <c r="Z198" s="36"/>
      <c r="AA198" s="74"/>
      <c r="AT198" s="18" t="s">
        <v>161</v>
      </c>
      <c r="AU198" s="18" t="s">
        <v>77</v>
      </c>
      <c r="AY198" s="18" t="s">
        <v>161</v>
      </c>
      <c r="BE198" s="113">
        <f>IF(U198="základná",N198,0)</f>
        <v>0</v>
      </c>
      <c r="BF198" s="113">
        <f>IF(U198="znížená",N198,0)</f>
        <v>0</v>
      </c>
      <c r="BG198" s="113">
        <f>IF(U198="zákl. prenesená",N198,0)</f>
        <v>0</v>
      </c>
      <c r="BH198" s="113">
        <f>IF(U198="zníž. prenesená",N198,0)</f>
        <v>0</v>
      </c>
      <c r="BI198" s="113">
        <f>IF(U198="nulová",N198,0)</f>
        <v>0</v>
      </c>
      <c r="BJ198" s="18" t="s">
        <v>88</v>
      </c>
      <c r="BK198" s="155">
        <f>L198*K198</f>
        <v>0</v>
      </c>
    </row>
    <row r="199" spans="2:65" s="1" customFormat="1" ht="22.35" customHeight="1">
      <c r="B199" s="35"/>
      <c r="C199" s="156" t="s">
        <v>5</v>
      </c>
      <c r="D199" s="156" t="s">
        <v>162</v>
      </c>
      <c r="E199" s="157" t="s">
        <v>5</v>
      </c>
      <c r="F199" s="248" t="s">
        <v>5</v>
      </c>
      <c r="G199" s="248"/>
      <c r="H199" s="248"/>
      <c r="I199" s="248"/>
      <c r="J199" s="158" t="s">
        <v>5</v>
      </c>
      <c r="K199" s="159"/>
      <c r="L199" s="249"/>
      <c r="M199" s="250"/>
      <c r="N199" s="250">
        <f t="shared" si="45"/>
        <v>0</v>
      </c>
      <c r="O199" s="250"/>
      <c r="P199" s="250"/>
      <c r="Q199" s="250"/>
      <c r="R199" s="37"/>
      <c r="T199" s="160" t="s">
        <v>5</v>
      </c>
      <c r="U199" s="161" t="s">
        <v>39</v>
      </c>
      <c r="V199" s="56"/>
      <c r="W199" s="56"/>
      <c r="X199" s="56"/>
      <c r="Y199" s="56"/>
      <c r="Z199" s="56"/>
      <c r="AA199" s="58"/>
      <c r="AT199" s="18" t="s">
        <v>161</v>
      </c>
      <c r="AU199" s="18" t="s">
        <v>77</v>
      </c>
      <c r="AY199" s="18" t="s">
        <v>161</v>
      </c>
      <c r="BE199" s="113">
        <f>IF(U199="základná",N199,0)</f>
        <v>0</v>
      </c>
      <c r="BF199" s="113">
        <f>IF(U199="znížená",N199,0)</f>
        <v>0</v>
      </c>
      <c r="BG199" s="113">
        <f>IF(U199="zákl. prenesená",N199,0)</f>
        <v>0</v>
      </c>
      <c r="BH199" s="113">
        <f>IF(U199="zníž. prenesená",N199,0)</f>
        <v>0</v>
      </c>
      <c r="BI199" s="113">
        <f>IF(U199="nulová",N199,0)</f>
        <v>0</v>
      </c>
      <c r="BJ199" s="18" t="s">
        <v>88</v>
      </c>
      <c r="BK199" s="155">
        <f>L199*K199</f>
        <v>0</v>
      </c>
    </row>
    <row r="200" spans="2:65" s="1" customFormat="1" ht="6.95" customHeight="1">
      <c r="B200" s="59"/>
      <c r="C200" s="60"/>
      <c r="D200" s="60"/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1"/>
    </row>
  </sheetData>
  <mergeCells count="288">
    <mergeCell ref="H1:K1"/>
    <mergeCell ref="S2:AC2"/>
    <mergeCell ref="F198:I198"/>
    <mergeCell ref="L198:M198"/>
    <mergeCell ref="N198:Q198"/>
    <mergeCell ref="F199:I199"/>
    <mergeCell ref="L199:M199"/>
    <mergeCell ref="N199:Q199"/>
    <mergeCell ref="N123:Q123"/>
    <mergeCell ref="N124:Q124"/>
    <mergeCell ref="N125:Q125"/>
    <mergeCell ref="N148:Q148"/>
    <mergeCell ref="N168:Q168"/>
    <mergeCell ref="N180:Q180"/>
    <mergeCell ref="N194:Q194"/>
    <mergeCell ref="F195:I195"/>
    <mergeCell ref="L195:M195"/>
    <mergeCell ref="N195:Q195"/>
    <mergeCell ref="F196:I196"/>
    <mergeCell ref="L196:M196"/>
    <mergeCell ref="N196:Q196"/>
    <mergeCell ref="F197:I197"/>
    <mergeCell ref="L197:M197"/>
    <mergeCell ref="N197:Q197"/>
    <mergeCell ref="F191:I191"/>
    <mergeCell ref="L191:M191"/>
    <mergeCell ref="N191:Q191"/>
    <mergeCell ref="F192:I192"/>
    <mergeCell ref="L192:M192"/>
    <mergeCell ref="N192:Q192"/>
    <mergeCell ref="F193:I193"/>
    <mergeCell ref="L193:M193"/>
    <mergeCell ref="N193:Q193"/>
    <mergeCell ref="F188:I188"/>
    <mergeCell ref="L188:M188"/>
    <mergeCell ref="N188:Q188"/>
    <mergeCell ref="F189:I189"/>
    <mergeCell ref="L189:M189"/>
    <mergeCell ref="N189:Q189"/>
    <mergeCell ref="F190:I190"/>
    <mergeCell ref="L190:M190"/>
    <mergeCell ref="N190:Q190"/>
    <mergeCell ref="F185:I185"/>
    <mergeCell ref="L185:M185"/>
    <mergeCell ref="N185:Q185"/>
    <mergeCell ref="F186:I186"/>
    <mergeCell ref="L186:M186"/>
    <mergeCell ref="N186:Q186"/>
    <mergeCell ref="F187:I187"/>
    <mergeCell ref="L187:M187"/>
    <mergeCell ref="N187:Q187"/>
    <mergeCell ref="F182:I182"/>
    <mergeCell ref="L182:M182"/>
    <mergeCell ref="N182:Q182"/>
    <mergeCell ref="F183:I183"/>
    <mergeCell ref="L183:M183"/>
    <mergeCell ref="N183:Q183"/>
    <mergeCell ref="F184:I184"/>
    <mergeCell ref="L184:M184"/>
    <mergeCell ref="N184:Q184"/>
    <mergeCell ref="F178:I178"/>
    <mergeCell ref="L178:M178"/>
    <mergeCell ref="N178:Q178"/>
    <mergeCell ref="F179:I179"/>
    <mergeCell ref="L179:M179"/>
    <mergeCell ref="N179:Q179"/>
    <mergeCell ref="F181:I181"/>
    <mergeCell ref="L181:M181"/>
    <mergeCell ref="N181:Q181"/>
    <mergeCell ref="F175:I175"/>
    <mergeCell ref="L175:M175"/>
    <mergeCell ref="N175:Q175"/>
    <mergeCell ref="F176:I176"/>
    <mergeCell ref="L176:M176"/>
    <mergeCell ref="N176:Q176"/>
    <mergeCell ref="F177:I177"/>
    <mergeCell ref="L177:M177"/>
    <mergeCell ref="N177:Q177"/>
    <mergeCell ref="F172:I172"/>
    <mergeCell ref="L172:M172"/>
    <mergeCell ref="N172:Q172"/>
    <mergeCell ref="F173:I173"/>
    <mergeCell ref="L173:M173"/>
    <mergeCell ref="N173:Q173"/>
    <mergeCell ref="F174:I174"/>
    <mergeCell ref="L174:M174"/>
    <mergeCell ref="N174:Q174"/>
    <mergeCell ref="F169:I169"/>
    <mergeCell ref="L169:M169"/>
    <mergeCell ref="N169:Q169"/>
    <mergeCell ref="F170:I170"/>
    <mergeCell ref="L170:M170"/>
    <mergeCell ref="N170:Q170"/>
    <mergeCell ref="F171:I171"/>
    <mergeCell ref="L171:M171"/>
    <mergeCell ref="N171:Q171"/>
    <mergeCell ref="F165:I165"/>
    <mergeCell ref="L165:M165"/>
    <mergeCell ref="N165:Q165"/>
    <mergeCell ref="F166:I166"/>
    <mergeCell ref="L166:M166"/>
    <mergeCell ref="N166:Q166"/>
    <mergeCell ref="F167:I167"/>
    <mergeCell ref="L167:M167"/>
    <mergeCell ref="N167:Q167"/>
    <mergeCell ref="F162:I162"/>
    <mergeCell ref="L162:M162"/>
    <mergeCell ref="N162:Q162"/>
    <mergeCell ref="F163:I163"/>
    <mergeCell ref="L163:M163"/>
    <mergeCell ref="N163:Q163"/>
    <mergeCell ref="F164:I164"/>
    <mergeCell ref="L164:M164"/>
    <mergeCell ref="N164:Q164"/>
    <mergeCell ref="F159:I159"/>
    <mergeCell ref="L159:M159"/>
    <mergeCell ref="N159:Q159"/>
    <mergeCell ref="F160:I160"/>
    <mergeCell ref="L160:M160"/>
    <mergeCell ref="N160:Q160"/>
    <mergeCell ref="F161:I161"/>
    <mergeCell ref="L161:M161"/>
    <mergeCell ref="N161:Q161"/>
    <mergeCell ref="F156:I156"/>
    <mergeCell ref="L156:M156"/>
    <mergeCell ref="N156:Q156"/>
    <mergeCell ref="F157:I157"/>
    <mergeCell ref="L157:M157"/>
    <mergeCell ref="N157:Q157"/>
    <mergeCell ref="F158:I158"/>
    <mergeCell ref="L158:M158"/>
    <mergeCell ref="N158:Q158"/>
    <mergeCell ref="F153:I153"/>
    <mergeCell ref="L153:M153"/>
    <mergeCell ref="N153:Q153"/>
    <mergeCell ref="F154:I154"/>
    <mergeCell ref="L154:M154"/>
    <mergeCell ref="N154:Q154"/>
    <mergeCell ref="F155:I155"/>
    <mergeCell ref="L155:M155"/>
    <mergeCell ref="N155:Q155"/>
    <mergeCell ref="F150:I150"/>
    <mergeCell ref="L150:M150"/>
    <mergeCell ref="N150:Q150"/>
    <mergeCell ref="F151:I151"/>
    <mergeCell ref="L151:M151"/>
    <mergeCell ref="N151:Q151"/>
    <mergeCell ref="F152:I152"/>
    <mergeCell ref="L152:M152"/>
    <mergeCell ref="N152:Q152"/>
    <mergeCell ref="F146:I146"/>
    <mergeCell ref="L146:M146"/>
    <mergeCell ref="N146:Q146"/>
    <mergeCell ref="F147:I147"/>
    <mergeCell ref="L147:M147"/>
    <mergeCell ref="N147:Q147"/>
    <mergeCell ref="F149:I149"/>
    <mergeCell ref="L149:M149"/>
    <mergeCell ref="N149:Q149"/>
    <mergeCell ref="F143:I143"/>
    <mergeCell ref="L143:M143"/>
    <mergeCell ref="N143:Q143"/>
    <mergeCell ref="F144:I144"/>
    <mergeCell ref="L144:M144"/>
    <mergeCell ref="N144:Q144"/>
    <mergeCell ref="F145:I145"/>
    <mergeCell ref="L145:M145"/>
    <mergeCell ref="N145:Q145"/>
    <mergeCell ref="F140:I140"/>
    <mergeCell ref="L140:M140"/>
    <mergeCell ref="N140:Q140"/>
    <mergeCell ref="F141:I141"/>
    <mergeCell ref="L141:M141"/>
    <mergeCell ref="N141:Q141"/>
    <mergeCell ref="F142:I142"/>
    <mergeCell ref="L142:M142"/>
    <mergeCell ref="N142:Q142"/>
    <mergeCell ref="F137:I137"/>
    <mergeCell ref="L137:M137"/>
    <mergeCell ref="N137:Q137"/>
    <mergeCell ref="F138:I138"/>
    <mergeCell ref="L138:M138"/>
    <mergeCell ref="N138:Q138"/>
    <mergeCell ref="F139:I139"/>
    <mergeCell ref="L139:M139"/>
    <mergeCell ref="N139:Q139"/>
    <mergeCell ref="F134:I134"/>
    <mergeCell ref="L134:M134"/>
    <mergeCell ref="N134:Q134"/>
    <mergeCell ref="F135:I135"/>
    <mergeCell ref="L135:M135"/>
    <mergeCell ref="N135:Q135"/>
    <mergeCell ref="F136:I136"/>
    <mergeCell ref="L136:M136"/>
    <mergeCell ref="N136:Q136"/>
    <mergeCell ref="F131:I131"/>
    <mergeCell ref="L131:M131"/>
    <mergeCell ref="N131:Q131"/>
    <mergeCell ref="F132:I132"/>
    <mergeCell ref="L132:M132"/>
    <mergeCell ref="N132:Q132"/>
    <mergeCell ref="F133:I133"/>
    <mergeCell ref="L133:M133"/>
    <mergeCell ref="N133:Q133"/>
    <mergeCell ref="F128:I128"/>
    <mergeCell ref="L128:M128"/>
    <mergeCell ref="N128:Q128"/>
    <mergeCell ref="F129:I129"/>
    <mergeCell ref="L129:M129"/>
    <mergeCell ref="N129:Q129"/>
    <mergeCell ref="F130:I130"/>
    <mergeCell ref="L130:M130"/>
    <mergeCell ref="N130:Q130"/>
    <mergeCell ref="M119:Q119"/>
    <mergeCell ref="M120:Q120"/>
    <mergeCell ref="F122:I122"/>
    <mergeCell ref="L122:M122"/>
    <mergeCell ref="N122:Q122"/>
    <mergeCell ref="F126:I126"/>
    <mergeCell ref="L126:M126"/>
    <mergeCell ref="N126:Q126"/>
    <mergeCell ref="F127:I127"/>
    <mergeCell ref="L127:M127"/>
    <mergeCell ref="N127:Q127"/>
    <mergeCell ref="D102:H102"/>
    <mergeCell ref="N102:Q102"/>
    <mergeCell ref="N103:Q103"/>
    <mergeCell ref="L105:Q105"/>
    <mergeCell ref="C111:Q111"/>
    <mergeCell ref="F113:P113"/>
    <mergeCell ref="F114:P114"/>
    <mergeCell ref="F115:P115"/>
    <mergeCell ref="M117:P117"/>
    <mergeCell ref="N95:Q95"/>
    <mergeCell ref="N97:Q97"/>
    <mergeCell ref="D98:H98"/>
    <mergeCell ref="N98:Q98"/>
    <mergeCell ref="D99:H99"/>
    <mergeCell ref="N99:Q99"/>
    <mergeCell ref="D100:H100"/>
    <mergeCell ref="N100:Q100"/>
    <mergeCell ref="D101:H101"/>
    <mergeCell ref="N101:Q101"/>
    <mergeCell ref="M85:Q85"/>
    <mergeCell ref="C87:G87"/>
    <mergeCell ref="N87:Q87"/>
    <mergeCell ref="N89:Q89"/>
    <mergeCell ref="N90:Q90"/>
    <mergeCell ref="N91:Q91"/>
    <mergeCell ref="N92:Q92"/>
    <mergeCell ref="N93:Q93"/>
    <mergeCell ref="N94:Q94"/>
    <mergeCell ref="H37:J37"/>
    <mergeCell ref="M37:P37"/>
    <mergeCell ref="L39:P39"/>
    <mergeCell ref="C76:Q76"/>
    <mergeCell ref="F78:P78"/>
    <mergeCell ref="F79:P79"/>
    <mergeCell ref="F80:P80"/>
    <mergeCell ref="M82:P82"/>
    <mergeCell ref="M84:Q84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E16:L16"/>
    <mergeCell ref="O16:P16"/>
    <mergeCell ref="O18:P18"/>
    <mergeCell ref="O19:P19"/>
    <mergeCell ref="O21:P21"/>
    <mergeCell ref="O22:P22"/>
    <mergeCell ref="E25:L25"/>
    <mergeCell ref="M28:P28"/>
    <mergeCell ref="M29:P29"/>
    <mergeCell ref="C2:Q2"/>
    <mergeCell ref="C4:Q4"/>
    <mergeCell ref="F6:P6"/>
    <mergeCell ref="F7:P7"/>
    <mergeCell ref="F8:P8"/>
    <mergeCell ref="O10:P10"/>
    <mergeCell ref="O12:P12"/>
    <mergeCell ref="O13:P13"/>
    <mergeCell ref="O15:P15"/>
  </mergeCells>
  <dataValidations count="2">
    <dataValidation type="list" allowBlank="1" showInputMessage="1" showErrorMessage="1" error="Povolené sú hodnoty K, M." sqref="D195:D200">
      <formula1>"K, M"</formula1>
    </dataValidation>
    <dataValidation type="list" allowBlank="1" showInputMessage="1" showErrorMessage="1" error="Povolené sú hodnoty základná, znížená, nulová." sqref="U195:U200">
      <formula1>"základná, znížená, nulová"</formula1>
    </dataValidation>
  </dataValidations>
  <hyperlinks>
    <hyperlink ref="F1:G1" location="C2" display="1) Krycí list rozpočtu"/>
    <hyperlink ref="H1:K1" location="C87" display="2) Rekapitulácia rozpočtu"/>
    <hyperlink ref="L1" location="C122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85"/>
  <sheetViews>
    <sheetView showGridLines="0" workbookViewId="0">
      <pane ySplit="1" topLeftCell="A2" activePane="bottomLeft" state="frozen"/>
      <selection pane="bottomLeft" activeCell="C126" sqref="C126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21"/>
      <c r="B1" s="12"/>
      <c r="C1" s="12"/>
      <c r="D1" s="13" t="s">
        <v>1</v>
      </c>
      <c r="E1" s="12"/>
      <c r="F1" s="14" t="s">
        <v>124</v>
      </c>
      <c r="G1" s="14"/>
      <c r="H1" s="254" t="s">
        <v>125</v>
      </c>
      <c r="I1" s="254"/>
      <c r="J1" s="254"/>
      <c r="K1" s="254"/>
      <c r="L1" s="14" t="s">
        <v>126</v>
      </c>
      <c r="M1" s="12"/>
      <c r="N1" s="12"/>
      <c r="O1" s="13" t="s">
        <v>127</v>
      </c>
      <c r="P1" s="12"/>
      <c r="Q1" s="12"/>
      <c r="R1" s="12"/>
      <c r="S1" s="14" t="s">
        <v>128</v>
      </c>
      <c r="T1" s="14"/>
      <c r="U1" s="121"/>
      <c r="V1" s="121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50000000000003" customHeight="1">
      <c r="C2" s="183" t="s">
        <v>7</v>
      </c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S2" s="226" t="s">
        <v>8</v>
      </c>
      <c r="T2" s="227"/>
      <c r="U2" s="227"/>
      <c r="V2" s="227"/>
      <c r="W2" s="227"/>
      <c r="X2" s="227"/>
      <c r="Y2" s="227"/>
      <c r="Z2" s="227"/>
      <c r="AA2" s="227"/>
      <c r="AB2" s="227"/>
      <c r="AC2" s="227"/>
      <c r="AT2" s="18" t="s">
        <v>99</v>
      </c>
    </row>
    <row r="3" spans="1:6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72</v>
      </c>
    </row>
    <row r="4" spans="1:66" ht="36.950000000000003" customHeight="1">
      <c r="B4" s="22"/>
      <c r="C4" s="185" t="s">
        <v>129</v>
      </c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23"/>
      <c r="T4" s="24" t="s">
        <v>12</v>
      </c>
      <c r="AT4" s="18" t="s">
        <v>6</v>
      </c>
    </row>
    <row r="5" spans="1:66" ht="6.95" customHeight="1">
      <c r="B5" s="22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3"/>
    </row>
    <row r="6" spans="1:66" ht="25.35" customHeight="1">
      <c r="B6" s="22"/>
      <c r="C6" s="26"/>
      <c r="D6" s="30" t="s">
        <v>17</v>
      </c>
      <c r="E6" s="26"/>
      <c r="F6" s="259" t="str">
        <f>'Rekapitulácia stavby'!K6</f>
        <v>Základná škola Gorkého - Ulica Maxima Gorkého</v>
      </c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"/>
      <c r="R6" s="23"/>
    </row>
    <row r="7" spans="1:66" s="1" customFormat="1" ht="32.85" customHeight="1">
      <c r="B7" s="35"/>
      <c r="C7" s="36"/>
      <c r="D7" s="29" t="s">
        <v>163</v>
      </c>
      <c r="E7" s="36"/>
      <c r="F7" s="191" t="s">
        <v>971</v>
      </c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36"/>
      <c r="R7" s="37"/>
    </row>
    <row r="8" spans="1:66" s="1" customFormat="1" ht="14.45" customHeight="1">
      <c r="B8" s="35"/>
      <c r="C8" s="36"/>
      <c r="D8" s="30" t="s">
        <v>19</v>
      </c>
      <c r="E8" s="36"/>
      <c r="F8" s="28" t="s">
        <v>5</v>
      </c>
      <c r="G8" s="36"/>
      <c r="H8" s="36"/>
      <c r="I8" s="36"/>
      <c r="J8" s="36"/>
      <c r="K8" s="36"/>
      <c r="L8" s="36"/>
      <c r="M8" s="30" t="s">
        <v>20</v>
      </c>
      <c r="N8" s="36"/>
      <c r="O8" s="28" t="s">
        <v>5</v>
      </c>
      <c r="P8" s="36"/>
      <c r="Q8" s="36"/>
      <c r="R8" s="37"/>
    </row>
    <row r="9" spans="1:66" s="1" customFormat="1" ht="14.45" customHeight="1">
      <c r="B9" s="35"/>
      <c r="C9" s="36"/>
      <c r="D9" s="30" t="s">
        <v>21</v>
      </c>
      <c r="E9" s="36"/>
      <c r="F9" s="28" t="s">
        <v>22</v>
      </c>
      <c r="G9" s="36"/>
      <c r="H9" s="36"/>
      <c r="I9" s="36"/>
      <c r="J9" s="36"/>
      <c r="K9" s="36"/>
      <c r="L9" s="36"/>
      <c r="M9" s="30" t="s">
        <v>23</v>
      </c>
      <c r="N9" s="36"/>
      <c r="O9" s="232"/>
      <c r="P9" s="233"/>
      <c r="Q9" s="36"/>
      <c r="R9" s="37"/>
    </row>
    <row r="10" spans="1:66" s="1" customFormat="1" ht="10.9" customHeight="1"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7"/>
    </row>
    <row r="11" spans="1:66" s="1" customFormat="1" ht="14.45" customHeight="1">
      <c r="B11" s="35"/>
      <c r="C11" s="36"/>
      <c r="D11" s="30" t="s">
        <v>24</v>
      </c>
      <c r="E11" s="36"/>
      <c r="F11" s="36"/>
      <c r="G11" s="36"/>
      <c r="H11" s="36"/>
      <c r="I11" s="36"/>
      <c r="J11" s="36"/>
      <c r="K11" s="36"/>
      <c r="L11" s="36"/>
      <c r="M11" s="30" t="s">
        <v>25</v>
      </c>
      <c r="N11" s="36"/>
      <c r="O11" s="189" t="str">
        <f>IF('Rekapitulácia stavby'!AN10="","",'Rekapitulácia stavby'!AN10)</f>
        <v/>
      </c>
      <c r="P11" s="189"/>
      <c r="Q11" s="36"/>
      <c r="R11" s="37"/>
    </row>
    <row r="12" spans="1:66" s="1" customFormat="1" ht="18" customHeight="1">
      <c r="B12" s="35"/>
      <c r="C12" s="36"/>
      <c r="D12" s="36"/>
      <c r="E12" s="28" t="str">
        <f>IF('Rekapitulácia stavby'!E11="","",'Rekapitulácia stavby'!E11)</f>
        <v xml:space="preserve"> </v>
      </c>
      <c r="F12" s="36"/>
      <c r="G12" s="36"/>
      <c r="H12" s="36"/>
      <c r="I12" s="36"/>
      <c r="J12" s="36"/>
      <c r="K12" s="36"/>
      <c r="L12" s="36"/>
      <c r="M12" s="30" t="s">
        <v>26</v>
      </c>
      <c r="N12" s="36"/>
      <c r="O12" s="189" t="str">
        <f>IF('Rekapitulácia stavby'!AN11="","",'Rekapitulácia stavby'!AN11)</f>
        <v/>
      </c>
      <c r="P12" s="189"/>
      <c r="Q12" s="36"/>
      <c r="R12" s="37"/>
    </row>
    <row r="13" spans="1:66" s="1" customFormat="1" ht="6.95" customHeight="1">
      <c r="B13" s="35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7"/>
    </row>
    <row r="14" spans="1:66" s="1" customFormat="1" ht="14.45" customHeight="1">
      <c r="B14" s="35"/>
      <c r="C14" s="36"/>
      <c r="D14" s="30" t="s">
        <v>27</v>
      </c>
      <c r="E14" s="36"/>
      <c r="F14" s="36"/>
      <c r="G14" s="36"/>
      <c r="H14" s="36"/>
      <c r="I14" s="36"/>
      <c r="J14" s="36"/>
      <c r="K14" s="36"/>
      <c r="L14" s="36"/>
      <c r="M14" s="30" t="s">
        <v>25</v>
      </c>
      <c r="N14" s="36"/>
      <c r="O14" s="234" t="str">
        <f>IF('Rekapitulácia stavby'!AN13="","",'Rekapitulácia stavby'!AN13)</f>
        <v/>
      </c>
      <c r="P14" s="189"/>
      <c r="Q14" s="36"/>
      <c r="R14" s="37"/>
    </row>
    <row r="15" spans="1:66" s="1" customFormat="1" ht="18" customHeight="1">
      <c r="B15" s="35"/>
      <c r="C15" s="36"/>
      <c r="D15" s="36"/>
      <c r="E15" s="234" t="str">
        <f>IF('Rekapitulácia stavby'!E14="","",'Rekapitulácia stavby'!E14)</f>
        <v/>
      </c>
      <c r="F15" s="235"/>
      <c r="G15" s="235"/>
      <c r="H15" s="235"/>
      <c r="I15" s="235"/>
      <c r="J15" s="235"/>
      <c r="K15" s="235"/>
      <c r="L15" s="235"/>
      <c r="M15" s="30" t="s">
        <v>26</v>
      </c>
      <c r="N15" s="36"/>
      <c r="O15" s="234" t="str">
        <f>IF('Rekapitulácia stavby'!AN14="","",'Rekapitulácia stavby'!AN14)</f>
        <v/>
      </c>
      <c r="P15" s="189"/>
      <c r="Q15" s="36"/>
      <c r="R15" s="37"/>
    </row>
    <row r="16" spans="1:66" s="1" customFormat="1" ht="6.95" customHeight="1"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7"/>
    </row>
    <row r="17" spans="2:18" s="1" customFormat="1" ht="14.45" customHeight="1">
      <c r="B17" s="35"/>
      <c r="C17" s="36"/>
      <c r="D17" s="30" t="s">
        <v>28</v>
      </c>
      <c r="E17" s="36"/>
      <c r="F17" s="36"/>
      <c r="G17" s="36"/>
      <c r="H17" s="36"/>
      <c r="I17" s="36"/>
      <c r="J17" s="36"/>
      <c r="K17" s="36"/>
      <c r="L17" s="36"/>
      <c r="M17" s="30" t="s">
        <v>25</v>
      </c>
      <c r="N17" s="36"/>
      <c r="O17" s="189" t="str">
        <f>IF('Rekapitulácia stavby'!AN16="","",'Rekapitulácia stavby'!AN16)</f>
        <v/>
      </c>
      <c r="P17" s="189"/>
      <c r="Q17" s="36"/>
      <c r="R17" s="37"/>
    </row>
    <row r="18" spans="2:18" s="1" customFormat="1" ht="18" customHeight="1">
      <c r="B18" s="35"/>
      <c r="C18" s="36"/>
      <c r="D18" s="36"/>
      <c r="E18" s="28" t="str">
        <f>IF('Rekapitulácia stavby'!E17="","",'Rekapitulácia stavby'!E17)</f>
        <v xml:space="preserve"> </v>
      </c>
      <c r="F18" s="36"/>
      <c r="G18" s="36"/>
      <c r="H18" s="36"/>
      <c r="I18" s="36"/>
      <c r="J18" s="36"/>
      <c r="K18" s="36"/>
      <c r="L18" s="36"/>
      <c r="M18" s="30" t="s">
        <v>26</v>
      </c>
      <c r="N18" s="36"/>
      <c r="O18" s="189" t="str">
        <f>IF('Rekapitulácia stavby'!AN17="","",'Rekapitulácia stavby'!AN17)</f>
        <v/>
      </c>
      <c r="P18" s="189"/>
      <c r="Q18" s="36"/>
      <c r="R18" s="37"/>
    </row>
    <row r="19" spans="2:18" s="1" customFormat="1" ht="6.95" customHeight="1">
      <c r="B19" s="35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7"/>
    </row>
    <row r="20" spans="2:18" s="1" customFormat="1" ht="14.45" customHeight="1">
      <c r="B20" s="35"/>
      <c r="C20" s="36"/>
      <c r="D20" s="30" t="s">
        <v>31</v>
      </c>
      <c r="E20" s="36"/>
      <c r="F20" s="36"/>
      <c r="G20" s="36"/>
      <c r="H20" s="36"/>
      <c r="I20" s="36"/>
      <c r="J20" s="36"/>
      <c r="K20" s="36"/>
      <c r="L20" s="36"/>
      <c r="M20" s="30" t="s">
        <v>25</v>
      </c>
      <c r="N20" s="36"/>
      <c r="O20" s="189" t="str">
        <f>IF('Rekapitulácia stavby'!AN19="","",'Rekapitulácia stavby'!AN19)</f>
        <v/>
      </c>
      <c r="P20" s="189"/>
      <c r="Q20" s="36"/>
      <c r="R20" s="37"/>
    </row>
    <row r="21" spans="2:18" s="1" customFormat="1" ht="18" customHeight="1">
      <c r="B21" s="35"/>
      <c r="C21" s="36"/>
      <c r="D21" s="36"/>
      <c r="E21" s="28" t="str">
        <f>IF('Rekapitulácia stavby'!E20="","",'Rekapitulácia stavby'!E20)</f>
        <v xml:space="preserve"> </v>
      </c>
      <c r="F21" s="36"/>
      <c r="G21" s="36"/>
      <c r="H21" s="36"/>
      <c r="I21" s="36"/>
      <c r="J21" s="36"/>
      <c r="K21" s="36"/>
      <c r="L21" s="36"/>
      <c r="M21" s="30" t="s">
        <v>26</v>
      </c>
      <c r="N21" s="36"/>
      <c r="O21" s="189" t="str">
        <f>IF('Rekapitulácia stavby'!AN20="","",'Rekapitulácia stavby'!AN20)</f>
        <v/>
      </c>
      <c r="P21" s="189"/>
      <c r="Q21" s="36"/>
      <c r="R21" s="37"/>
    </row>
    <row r="22" spans="2:18" s="1" customFormat="1" ht="6.95" customHeight="1"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7"/>
    </row>
    <row r="23" spans="2:18" s="1" customFormat="1" ht="14.45" customHeight="1">
      <c r="B23" s="35"/>
      <c r="C23" s="36"/>
      <c r="D23" s="30" t="s">
        <v>32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7"/>
    </row>
    <row r="24" spans="2:18" s="1" customFormat="1" ht="22.5" customHeight="1">
      <c r="B24" s="35"/>
      <c r="C24" s="36"/>
      <c r="D24" s="36"/>
      <c r="E24" s="194" t="s">
        <v>5</v>
      </c>
      <c r="F24" s="194"/>
      <c r="G24" s="194"/>
      <c r="H24" s="194"/>
      <c r="I24" s="194"/>
      <c r="J24" s="194"/>
      <c r="K24" s="194"/>
      <c r="L24" s="194"/>
      <c r="M24" s="36"/>
      <c r="N24" s="36"/>
      <c r="O24" s="36"/>
      <c r="P24" s="36"/>
      <c r="Q24" s="36"/>
      <c r="R24" s="37"/>
    </row>
    <row r="25" spans="2:18" s="1" customFormat="1" ht="6.95" customHeight="1"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7"/>
    </row>
    <row r="26" spans="2:18" s="1" customFormat="1" ht="6.95" customHeight="1">
      <c r="B26" s="35"/>
      <c r="C26" s="36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36"/>
      <c r="R26" s="37"/>
    </row>
    <row r="27" spans="2:18" s="1" customFormat="1" ht="14.45" customHeight="1">
      <c r="B27" s="35"/>
      <c r="C27" s="36"/>
      <c r="D27" s="122" t="s">
        <v>130</v>
      </c>
      <c r="E27" s="36"/>
      <c r="F27" s="36"/>
      <c r="G27" s="36"/>
      <c r="H27" s="36"/>
      <c r="I27" s="36"/>
      <c r="J27" s="36"/>
      <c r="K27" s="36"/>
      <c r="L27" s="36"/>
      <c r="M27" s="195">
        <f>N88</f>
        <v>0</v>
      </c>
      <c r="N27" s="195"/>
      <c r="O27" s="195"/>
      <c r="P27" s="195"/>
      <c r="Q27" s="36"/>
      <c r="R27" s="37"/>
    </row>
    <row r="28" spans="2:18" s="1" customFormat="1" ht="14.45" customHeight="1">
      <c r="B28" s="35"/>
      <c r="C28" s="36"/>
      <c r="D28" s="34" t="s">
        <v>118</v>
      </c>
      <c r="E28" s="36"/>
      <c r="F28" s="36"/>
      <c r="G28" s="36"/>
      <c r="H28" s="36"/>
      <c r="I28" s="36"/>
      <c r="J28" s="36"/>
      <c r="K28" s="36"/>
      <c r="L28" s="36"/>
      <c r="M28" s="195">
        <f>N102</f>
        <v>0</v>
      </c>
      <c r="N28" s="195"/>
      <c r="O28" s="195"/>
      <c r="P28" s="195"/>
      <c r="Q28" s="36"/>
      <c r="R28" s="37"/>
    </row>
    <row r="29" spans="2:18" s="1" customFormat="1" ht="6.95" customHeight="1"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7"/>
    </row>
    <row r="30" spans="2:18" s="1" customFormat="1" ht="25.35" customHeight="1">
      <c r="B30" s="35"/>
      <c r="C30" s="36"/>
      <c r="D30" s="123" t="s">
        <v>35</v>
      </c>
      <c r="E30" s="36"/>
      <c r="F30" s="36"/>
      <c r="G30" s="36"/>
      <c r="H30" s="36"/>
      <c r="I30" s="36"/>
      <c r="J30" s="36"/>
      <c r="K30" s="36"/>
      <c r="L30" s="36"/>
      <c r="M30" s="236">
        <f>ROUND(M27+M28,2)</f>
        <v>0</v>
      </c>
      <c r="N30" s="231"/>
      <c r="O30" s="231"/>
      <c r="P30" s="231"/>
      <c r="Q30" s="36"/>
      <c r="R30" s="37"/>
    </row>
    <row r="31" spans="2:18" s="1" customFormat="1" ht="6.95" customHeight="1">
      <c r="B31" s="35"/>
      <c r="C31" s="36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36"/>
      <c r="R31" s="37"/>
    </row>
    <row r="32" spans="2:18" s="1" customFormat="1" ht="14.45" customHeight="1">
      <c r="B32" s="35"/>
      <c r="C32" s="36"/>
      <c r="D32" s="42" t="s">
        <v>36</v>
      </c>
      <c r="E32" s="42" t="s">
        <v>37</v>
      </c>
      <c r="F32" s="43">
        <v>0.2</v>
      </c>
      <c r="G32" s="124" t="s">
        <v>38</v>
      </c>
      <c r="H32" s="237">
        <f>ROUND((((SUM(BE102:BE109)+SUM(BE127:BE178))+SUM(BE180:BE184))),2)</f>
        <v>0</v>
      </c>
      <c r="I32" s="231"/>
      <c r="J32" s="231"/>
      <c r="K32" s="36"/>
      <c r="L32" s="36"/>
      <c r="M32" s="237">
        <f>ROUND(((ROUND((SUM(BE102:BE109)+SUM(BE127:BE178)), 2)*F32)+SUM(BE180:BE184)*F32),2)</f>
        <v>0</v>
      </c>
      <c r="N32" s="231"/>
      <c r="O32" s="231"/>
      <c r="P32" s="231"/>
      <c r="Q32" s="36"/>
      <c r="R32" s="37"/>
    </row>
    <row r="33" spans="2:18" s="1" customFormat="1" ht="14.45" customHeight="1">
      <c r="B33" s="35"/>
      <c r="C33" s="36"/>
      <c r="D33" s="36"/>
      <c r="E33" s="42" t="s">
        <v>39</v>
      </c>
      <c r="F33" s="43">
        <v>0.2</v>
      </c>
      <c r="G33" s="124" t="s">
        <v>38</v>
      </c>
      <c r="H33" s="237">
        <f>ROUND((((SUM(BF102:BF109)+SUM(BF127:BF178))+SUM(BF180:BF184))),2)</f>
        <v>0</v>
      </c>
      <c r="I33" s="231"/>
      <c r="J33" s="231"/>
      <c r="K33" s="36"/>
      <c r="L33" s="36"/>
      <c r="M33" s="237">
        <f>ROUND(((ROUND((SUM(BF102:BF109)+SUM(BF127:BF178)), 2)*F33)+SUM(BF180:BF184)*F33),2)</f>
        <v>0</v>
      </c>
      <c r="N33" s="231"/>
      <c r="O33" s="231"/>
      <c r="P33" s="231"/>
      <c r="Q33" s="36"/>
      <c r="R33" s="37"/>
    </row>
    <row r="34" spans="2:18" s="1" customFormat="1" ht="14.45" hidden="1" customHeight="1">
      <c r="B34" s="35"/>
      <c r="C34" s="36"/>
      <c r="D34" s="36"/>
      <c r="E34" s="42" t="s">
        <v>40</v>
      </c>
      <c r="F34" s="43">
        <v>0.2</v>
      </c>
      <c r="G34" s="124" t="s">
        <v>38</v>
      </c>
      <c r="H34" s="237">
        <f>ROUND((((SUM(BG102:BG109)+SUM(BG127:BG178))+SUM(BG180:BG184))),2)</f>
        <v>0</v>
      </c>
      <c r="I34" s="231"/>
      <c r="J34" s="231"/>
      <c r="K34" s="36"/>
      <c r="L34" s="36"/>
      <c r="M34" s="237">
        <v>0</v>
      </c>
      <c r="N34" s="231"/>
      <c r="O34" s="231"/>
      <c r="P34" s="231"/>
      <c r="Q34" s="36"/>
      <c r="R34" s="37"/>
    </row>
    <row r="35" spans="2:18" s="1" customFormat="1" ht="14.45" hidden="1" customHeight="1">
      <c r="B35" s="35"/>
      <c r="C35" s="36"/>
      <c r="D35" s="36"/>
      <c r="E35" s="42" t="s">
        <v>41</v>
      </c>
      <c r="F35" s="43">
        <v>0.2</v>
      </c>
      <c r="G35" s="124" t="s">
        <v>38</v>
      </c>
      <c r="H35" s="237">
        <f>ROUND((((SUM(BH102:BH109)+SUM(BH127:BH178))+SUM(BH180:BH184))),2)</f>
        <v>0</v>
      </c>
      <c r="I35" s="231"/>
      <c r="J35" s="231"/>
      <c r="K35" s="36"/>
      <c r="L35" s="36"/>
      <c r="M35" s="237">
        <v>0</v>
      </c>
      <c r="N35" s="231"/>
      <c r="O35" s="231"/>
      <c r="P35" s="231"/>
      <c r="Q35" s="36"/>
      <c r="R35" s="37"/>
    </row>
    <row r="36" spans="2:18" s="1" customFormat="1" ht="14.45" hidden="1" customHeight="1">
      <c r="B36" s="35"/>
      <c r="C36" s="36"/>
      <c r="D36" s="36"/>
      <c r="E36" s="42" t="s">
        <v>42</v>
      </c>
      <c r="F36" s="43">
        <v>0</v>
      </c>
      <c r="G36" s="124" t="s">
        <v>38</v>
      </c>
      <c r="H36" s="237">
        <f>ROUND((((SUM(BI102:BI109)+SUM(BI127:BI178))+SUM(BI180:BI184))),2)</f>
        <v>0</v>
      </c>
      <c r="I36" s="231"/>
      <c r="J36" s="231"/>
      <c r="K36" s="36"/>
      <c r="L36" s="36"/>
      <c r="M36" s="237">
        <v>0</v>
      </c>
      <c r="N36" s="231"/>
      <c r="O36" s="231"/>
      <c r="P36" s="231"/>
      <c r="Q36" s="36"/>
      <c r="R36" s="37"/>
    </row>
    <row r="37" spans="2:18" s="1" customFormat="1" ht="6.95" customHeight="1"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7"/>
    </row>
    <row r="38" spans="2:18" s="1" customFormat="1" ht="25.35" customHeight="1">
      <c r="B38" s="35"/>
      <c r="C38" s="120"/>
      <c r="D38" s="125" t="s">
        <v>43</v>
      </c>
      <c r="E38" s="75"/>
      <c r="F38" s="75"/>
      <c r="G38" s="126" t="s">
        <v>44</v>
      </c>
      <c r="H38" s="127" t="s">
        <v>45</v>
      </c>
      <c r="I38" s="75"/>
      <c r="J38" s="75"/>
      <c r="K38" s="75"/>
      <c r="L38" s="238">
        <f>SUM(M30:M36)</f>
        <v>0</v>
      </c>
      <c r="M38" s="238"/>
      <c r="N38" s="238"/>
      <c r="O38" s="238"/>
      <c r="P38" s="239"/>
      <c r="Q38" s="120"/>
      <c r="R38" s="37"/>
    </row>
    <row r="39" spans="2:18" s="1" customFormat="1" ht="14.45" customHeight="1">
      <c r="B39" s="35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7"/>
    </row>
    <row r="40" spans="2:18" s="1" customFormat="1" ht="14.45" customHeight="1">
      <c r="B40" s="35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7"/>
    </row>
    <row r="41" spans="2:18">
      <c r="B41" s="22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3"/>
    </row>
    <row r="42" spans="2:18">
      <c r="B42" s="22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3"/>
    </row>
    <row r="43" spans="2:18">
      <c r="B43" s="22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3"/>
    </row>
    <row r="44" spans="2:18">
      <c r="B44" s="22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3"/>
    </row>
    <row r="45" spans="2:18">
      <c r="B45" s="22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3"/>
    </row>
    <row r="46" spans="2:18">
      <c r="B46" s="22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3"/>
    </row>
    <row r="47" spans="2:18">
      <c r="B47" s="22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3"/>
    </row>
    <row r="48" spans="2:18">
      <c r="B48" s="22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3"/>
    </row>
    <row r="49" spans="2:18">
      <c r="B49" s="22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3"/>
    </row>
    <row r="50" spans="2:18" s="1" customFormat="1" ht="15">
      <c r="B50" s="35"/>
      <c r="C50" s="36"/>
      <c r="D50" s="50" t="s">
        <v>46</v>
      </c>
      <c r="E50" s="51"/>
      <c r="F50" s="51"/>
      <c r="G50" s="51"/>
      <c r="H50" s="52"/>
      <c r="I50" s="36"/>
      <c r="J50" s="50" t="s">
        <v>47</v>
      </c>
      <c r="K50" s="51"/>
      <c r="L50" s="51"/>
      <c r="M50" s="51"/>
      <c r="N50" s="51"/>
      <c r="O50" s="51"/>
      <c r="P50" s="52"/>
      <c r="Q50" s="36"/>
      <c r="R50" s="37"/>
    </row>
    <row r="51" spans="2:18">
      <c r="B51" s="22"/>
      <c r="C51" s="26"/>
      <c r="D51" s="53"/>
      <c r="E51" s="26"/>
      <c r="F51" s="26"/>
      <c r="G51" s="26"/>
      <c r="H51" s="54"/>
      <c r="I51" s="26"/>
      <c r="J51" s="53"/>
      <c r="K51" s="26"/>
      <c r="L51" s="26"/>
      <c r="M51" s="26"/>
      <c r="N51" s="26"/>
      <c r="O51" s="26"/>
      <c r="P51" s="54"/>
      <c r="Q51" s="26"/>
      <c r="R51" s="23"/>
    </row>
    <row r="52" spans="2:18">
      <c r="B52" s="22"/>
      <c r="C52" s="26"/>
      <c r="D52" s="53"/>
      <c r="E52" s="26"/>
      <c r="F52" s="26"/>
      <c r="G52" s="26"/>
      <c r="H52" s="54"/>
      <c r="I52" s="26"/>
      <c r="J52" s="53"/>
      <c r="K52" s="26"/>
      <c r="L52" s="26"/>
      <c r="M52" s="26"/>
      <c r="N52" s="26"/>
      <c r="O52" s="26"/>
      <c r="P52" s="54"/>
      <c r="Q52" s="26"/>
      <c r="R52" s="23"/>
    </row>
    <row r="53" spans="2:18">
      <c r="B53" s="22"/>
      <c r="C53" s="26"/>
      <c r="D53" s="53"/>
      <c r="E53" s="26"/>
      <c r="F53" s="26"/>
      <c r="G53" s="26"/>
      <c r="H53" s="54"/>
      <c r="I53" s="26"/>
      <c r="J53" s="53"/>
      <c r="K53" s="26"/>
      <c r="L53" s="26"/>
      <c r="M53" s="26"/>
      <c r="N53" s="26"/>
      <c r="O53" s="26"/>
      <c r="P53" s="54"/>
      <c r="Q53" s="26"/>
      <c r="R53" s="23"/>
    </row>
    <row r="54" spans="2:18">
      <c r="B54" s="22"/>
      <c r="C54" s="26"/>
      <c r="D54" s="53"/>
      <c r="E54" s="26"/>
      <c r="F54" s="26"/>
      <c r="G54" s="26"/>
      <c r="H54" s="54"/>
      <c r="I54" s="26"/>
      <c r="J54" s="53"/>
      <c r="K54" s="26"/>
      <c r="L54" s="26"/>
      <c r="M54" s="26"/>
      <c r="N54" s="26"/>
      <c r="O54" s="26"/>
      <c r="P54" s="54"/>
      <c r="Q54" s="26"/>
      <c r="R54" s="23"/>
    </row>
    <row r="55" spans="2:18">
      <c r="B55" s="22"/>
      <c r="C55" s="26"/>
      <c r="D55" s="53"/>
      <c r="E55" s="26"/>
      <c r="F55" s="26"/>
      <c r="G55" s="26"/>
      <c r="H55" s="54"/>
      <c r="I55" s="26"/>
      <c r="J55" s="53"/>
      <c r="K55" s="26"/>
      <c r="L55" s="26"/>
      <c r="M55" s="26"/>
      <c r="N55" s="26"/>
      <c r="O55" s="26"/>
      <c r="P55" s="54"/>
      <c r="Q55" s="26"/>
      <c r="R55" s="23"/>
    </row>
    <row r="56" spans="2:18">
      <c r="B56" s="22"/>
      <c r="C56" s="26"/>
      <c r="D56" s="53"/>
      <c r="E56" s="26"/>
      <c r="F56" s="26"/>
      <c r="G56" s="26"/>
      <c r="H56" s="54"/>
      <c r="I56" s="26"/>
      <c r="J56" s="53"/>
      <c r="K56" s="26"/>
      <c r="L56" s="26"/>
      <c r="M56" s="26"/>
      <c r="N56" s="26"/>
      <c r="O56" s="26"/>
      <c r="P56" s="54"/>
      <c r="Q56" s="26"/>
      <c r="R56" s="23"/>
    </row>
    <row r="57" spans="2:18">
      <c r="B57" s="22"/>
      <c r="C57" s="26"/>
      <c r="D57" s="53"/>
      <c r="E57" s="26"/>
      <c r="F57" s="26"/>
      <c r="G57" s="26"/>
      <c r="H57" s="54"/>
      <c r="I57" s="26"/>
      <c r="J57" s="53"/>
      <c r="K57" s="26"/>
      <c r="L57" s="26"/>
      <c r="M57" s="26"/>
      <c r="N57" s="26"/>
      <c r="O57" s="26"/>
      <c r="P57" s="54"/>
      <c r="Q57" s="26"/>
      <c r="R57" s="23"/>
    </row>
    <row r="58" spans="2:18">
      <c r="B58" s="22"/>
      <c r="C58" s="26"/>
      <c r="D58" s="53"/>
      <c r="E58" s="26"/>
      <c r="F58" s="26"/>
      <c r="G58" s="26"/>
      <c r="H58" s="54"/>
      <c r="I58" s="26"/>
      <c r="J58" s="53"/>
      <c r="K58" s="26"/>
      <c r="L58" s="26"/>
      <c r="M58" s="26"/>
      <c r="N58" s="26"/>
      <c r="O58" s="26"/>
      <c r="P58" s="54"/>
      <c r="Q58" s="26"/>
      <c r="R58" s="23"/>
    </row>
    <row r="59" spans="2:18" s="1" customFormat="1" ht="15">
      <c r="B59" s="35"/>
      <c r="C59" s="36"/>
      <c r="D59" s="55" t="s">
        <v>48</v>
      </c>
      <c r="E59" s="56"/>
      <c r="F59" s="56"/>
      <c r="G59" s="57" t="s">
        <v>49</v>
      </c>
      <c r="H59" s="58"/>
      <c r="I59" s="36"/>
      <c r="J59" s="55" t="s">
        <v>48</v>
      </c>
      <c r="K59" s="56"/>
      <c r="L59" s="56"/>
      <c r="M59" s="56"/>
      <c r="N59" s="57" t="s">
        <v>49</v>
      </c>
      <c r="O59" s="56"/>
      <c r="P59" s="58"/>
      <c r="Q59" s="36"/>
      <c r="R59" s="37"/>
    </row>
    <row r="60" spans="2:18">
      <c r="B60" s="22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3"/>
    </row>
    <row r="61" spans="2:18" s="1" customFormat="1" ht="15">
      <c r="B61" s="35"/>
      <c r="C61" s="36"/>
      <c r="D61" s="50" t="s">
        <v>50</v>
      </c>
      <c r="E61" s="51"/>
      <c r="F61" s="51"/>
      <c r="G61" s="51"/>
      <c r="H61" s="52"/>
      <c r="I61" s="36"/>
      <c r="J61" s="50" t="s">
        <v>51</v>
      </c>
      <c r="K61" s="51"/>
      <c r="L61" s="51"/>
      <c r="M61" s="51"/>
      <c r="N61" s="51"/>
      <c r="O61" s="51"/>
      <c r="P61" s="52"/>
      <c r="Q61" s="36"/>
      <c r="R61" s="37"/>
    </row>
    <row r="62" spans="2:18">
      <c r="B62" s="22"/>
      <c r="C62" s="26"/>
      <c r="D62" s="53"/>
      <c r="E62" s="26"/>
      <c r="F62" s="26"/>
      <c r="G62" s="26"/>
      <c r="H62" s="54"/>
      <c r="I62" s="26"/>
      <c r="J62" s="53"/>
      <c r="K62" s="26"/>
      <c r="L62" s="26"/>
      <c r="M62" s="26"/>
      <c r="N62" s="26"/>
      <c r="O62" s="26"/>
      <c r="P62" s="54"/>
      <c r="Q62" s="26"/>
      <c r="R62" s="23"/>
    </row>
    <row r="63" spans="2:18">
      <c r="B63" s="22"/>
      <c r="C63" s="26"/>
      <c r="D63" s="53"/>
      <c r="E63" s="26"/>
      <c r="F63" s="26"/>
      <c r="G63" s="26"/>
      <c r="H63" s="54"/>
      <c r="I63" s="26"/>
      <c r="J63" s="53"/>
      <c r="K63" s="26"/>
      <c r="L63" s="26"/>
      <c r="M63" s="26"/>
      <c r="N63" s="26"/>
      <c r="O63" s="26"/>
      <c r="P63" s="54"/>
      <c r="Q63" s="26"/>
      <c r="R63" s="23"/>
    </row>
    <row r="64" spans="2:18">
      <c r="B64" s="22"/>
      <c r="C64" s="26"/>
      <c r="D64" s="53"/>
      <c r="E64" s="26"/>
      <c r="F64" s="26"/>
      <c r="G64" s="26"/>
      <c r="H64" s="54"/>
      <c r="I64" s="26"/>
      <c r="J64" s="53"/>
      <c r="K64" s="26"/>
      <c r="L64" s="26"/>
      <c r="M64" s="26"/>
      <c r="N64" s="26"/>
      <c r="O64" s="26"/>
      <c r="P64" s="54"/>
      <c r="Q64" s="26"/>
      <c r="R64" s="23"/>
    </row>
    <row r="65" spans="2:18">
      <c r="B65" s="22"/>
      <c r="C65" s="26"/>
      <c r="D65" s="53"/>
      <c r="E65" s="26"/>
      <c r="F65" s="26"/>
      <c r="G65" s="26"/>
      <c r="H65" s="54"/>
      <c r="I65" s="26"/>
      <c r="J65" s="53"/>
      <c r="K65" s="26"/>
      <c r="L65" s="26"/>
      <c r="M65" s="26"/>
      <c r="N65" s="26"/>
      <c r="O65" s="26"/>
      <c r="P65" s="54"/>
      <c r="Q65" s="26"/>
      <c r="R65" s="23"/>
    </row>
    <row r="66" spans="2:18">
      <c r="B66" s="22"/>
      <c r="C66" s="26"/>
      <c r="D66" s="53"/>
      <c r="E66" s="26"/>
      <c r="F66" s="26"/>
      <c r="G66" s="26"/>
      <c r="H66" s="54"/>
      <c r="I66" s="26"/>
      <c r="J66" s="53"/>
      <c r="K66" s="26"/>
      <c r="L66" s="26"/>
      <c r="M66" s="26"/>
      <c r="N66" s="26"/>
      <c r="O66" s="26"/>
      <c r="P66" s="54"/>
      <c r="Q66" s="26"/>
      <c r="R66" s="23"/>
    </row>
    <row r="67" spans="2:18">
      <c r="B67" s="22"/>
      <c r="C67" s="26"/>
      <c r="D67" s="53"/>
      <c r="E67" s="26"/>
      <c r="F67" s="26"/>
      <c r="G67" s="26"/>
      <c r="H67" s="54"/>
      <c r="I67" s="26"/>
      <c r="J67" s="53"/>
      <c r="K67" s="26"/>
      <c r="L67" s="26"/>
      <c r="M67" s="26"/>
      <c r="N67" s="26"/>
      <c r="O67" s="26"/>
      <c r="P67" s="54"/>
      <c r="Q67" s="26"/>
      <c r="R67" s="23"/>
    </row>
    <row r="68" spans="2:18">
      <c r="B68" s="22"/>
      <c r="C68" s="26"/>
      <c r="D68" s="53"/>
      <c r="E68" s="26"/>
      <c r="F68" s="26"/>
      <c r="G68" s="26"/>
      <c r="H68" s="54"/>
      <c r="I68" s="26"/>
      <c r="J68" s="53"/>
      <c r="K68" s="26"/>
      <c r="L68" s="26"/>
      <c r="M68" s="26"/>
      <c r="N68" s="26"/>
      <c r="O68" s="26"/>
      <c r="P68" s="54"/>
      <c r="Q68" s="26"/>
      <c r="R68" s="23"/>
    </row>
    <row r="69" spans="2:18">
      <c r="B69" s="22"/>
      <c r="C69" s="26"/>
      <c r="D69" s="53"/>
      <c r="E69" s="26"/>
      <c r="F69" s="26"/>
      <c r="G69" s="26"/>
      <c r="H69" s="54"/>
      <c r="I69" s="26"/>
      <c r="J69" s="53"/>
      <c r="K69" s="26"/>
      <c r="L69" s="26"/>
      <c r="M69" s="26"/>
      <c r="N69" s="26"/>
      <c r="O69" s="26"/>
      <c r="P69" s="54"/>
      <c r="Q69" s="26"/>
      <c r="R69" s="23"/>
    </row>
    <row r="70" spans="2:18" s="1" customFormat="1" ht="15">
      <c r="B70" s="35"/>
      <c r="C70" s="36"/>
      <c r="D70" s="55" t="s">
        <v>48</v>
      </c>
      <c r="E70" s="56"/>
      <c r="F70" s="56"/>
      <c r="G70" s="57" t="s">
        <v>49</v>
      </c>
      <c r="H70" s="58"/>
      <c r="I70" s="36"/>
      <c r="J70" s="55" t="s">
        <v>48</v>
      </c>
      <c r="K70" s="56"/>
      <c r="L70" s="56"/>
      <c r="M70" s="56"/>
      <c r="N70" s="57" t="s">
        <v>49</v>
      </c>
      <c r="O70" s="56"/>
      <c r="P70" s="58"/>
      <c r="Q70" s="36"/>
      <c r="R70" s="37"/>
    </row>
    <row r="71" spans="2:18" s="1" customFormat="1" ht="14.45" customHeight="1"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1"/>
    </row>
    <row r="75" spans="2:18" s="1" customFormat="1" ht="6.95" customHeight="1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4"/>
    </row>
    <row r="76" spans="2:18" s="1" customFormat="1" ht="36.950000000000003" customHeight="1">
      <c r="B76" s="35"/>
      <c r="C76" s="185" t="s">
        <v>131</v>
      </c>
      <c r="D76" s="186"/>
      <c r="E76" s="186"/>
      <c r="F76" s="186"/>
      <c r="G76" s="186"/>
      <c r="H76" s="186"/>
      <c r="I76" s="186"/>
      <c r="J76" s="186"/>
      <c r="K76" s="186"/>
      <c r="L76" s="186"/>
      <c r="M76" s="186"/>
      <c r="N76" s="186"/>
      <c r="O76" s="186"/>
      <c r="P76" s="186"/>
      <c r="Q76" s="186"/>
      <c r="R76" s="37"/>
    </row>
    <row r="77" spans="2:18" s="1" customFormat="1" ht="6.95" customHeight="1"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7"/>
    </row>
    <row r="78" spans="2:18" s="1" customFormat="1" ht="30" customHeight="1">
      <c r="B78" s="35"/>
      <c r="C78" s="30" t="s">
        <v>17</v>
      </c>
      <c r="D78" s="36"/>
      <c r="E78" s="36"/>
      <c r="F78" s="259" t="str">
        <f>F6</f>
        <v>Základná škola Gorkého - Ulica Maxima Gorkého</v>
      </c>
      <c r="G78" s="260"/>
      <c r="H78" s="260"/>
      <c r="I78" s="260"/>
      <c r="J78" s="260"/>
      <c r="K78" s="260"/>
      <c r="L78" s="260"/>
      <c r="M78" s="260"/>
      <c r="N78" s="260"/>
      <c r="O78" s="260"/>
      <c r="P78" s="260"/>
      <c r="Q78" s="36"/>
      <c r="R78" s="37"/>
    </row>
    <row r="79" spans="2:18" s="1" customFormat="1" ht="36.950000000000003" customHeight="1">
      <c r="B79" s="35"/>
      <c r="C79" s="69" t="s">
        <v>163</v>
      </c>
      <c r="D79" s="36"/>
      <c r="E79" s="36"/>
      <c r="F79" s="205" t="str">
        <f>F7</f>
        <v>SO 04 - Spevnené plochy</v>
      </c>
      <c r="G79" s="231"/>
      <c r="H79" s="231"/>
      <c r="I79" s="231"/>
      <c r="J79" s="231"/>
      <c r="K79" s="231"/>
      <c r="L79" s="231"/>
      <c r="M79" s="231"/>
      <c r="N79" s="231"/>
      <c r="O79" s="231"/>
      <c r="P79" s="231"/>
      <c r="Q79" s="36"/>
      <c r="R79" s="37"/>
    </row>
    <row r="80" spans="2:18" s="1" customFormat="1" ht="6.95" customHeight="1">
      <c r="B80" s="35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7"/>
    </row>
    <row r="81" spans="2:47" s="1" customFormat="1" ht="18" customHeight="1">
      <c r="B81" s="35"/>
      <c r="C81" s="30" t="s">
        <v>21</v>
      </c>
      <c r="D81" s="36"/>
      <c r="E81" s="36"/>
      <c r="F81" s="28" t="str">
        <f>F9</f>
        <v xml:space="preserve"> </v>
      </c>
      <c r="G81" s="36"/>
      <c r="H81" s="36"/>
      <c r="I81" s="36"/>
      <c r="J81" s="36"/>
      <c r="K81" s="30" t="s">
        <v>23</v>
      </c>
      <c r="L81" s="36"/>
      <c r="M81" s="233" t="str">
        <f>IF(O9="","",O9)</f>
        <v/>
      </c>
      <c r="N81" s="233"/>
      <c r="O81" s="233"/>
      <c r="P81" s="233"/>
      <c r="Q81" s="36"/>
      <c r="R81" s="37"/>
    </row>
    <row r="82" spans="2:47" s="1" customFormat="1" ht="6.95" customHeight="1">
      <c r="B82" s="35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7"/>
    </row>
    <row r="83" spans="2:47" s="1" customFormat="1" ht="15">
      <c r="B83" s="35"/>
      <c r="C83" s="30" t="s">
        <v>24</v>
      </c>
      <c r="D83" s="36"/>
      <c r="E83" s="36"/>
      <c r="F83" s="28" t="str">
        <f>E12</f>
        <v xml:space="preserve"> </v>
      </c>
      <c r="G83" s="36"/>
      <c r="H83" s="36"/>
      <c r="I83" s="36"/>
      <c r="J83" s="36"/>
      <c r="K83" s="30" t="s">
        <v>28</v>
      </c>
      <c r="L83" s="36"/>
      <c r="M83" s="189" t="str">
        <f>E18</f>
        <v xml:space="preserve"> </v>
      </c>
      <c r="N83" s="189"/>
      <c r="O83" s="189"/>
      <c r="P83" s="189"/>
      <c r="Q83" s="189"/>
      <c r="R83" s="37"/>
    </row>
    <row r="84" spans="2:47" s="1" customFormat="1" ht="14.45" customHeight="1">
      <c r="B84" s="35"/>
      <c r="C84" s="30" t="s">
        <v>27</v>
      </c>
      <c r="D84" s="36"/>
      <c r="E84" s="36"/>
      <c r="F84" s="28" t="str">
        <f>IF(E15="","",E15)</f>
        <v/>
      </c>
      <c r="G84" s="36"/>
      <c r="H84" s="36"/>
      <c r="I84" s="36"/>
      <c r="J84" s="36"/>
      <c r="K84" s="30" t="s">
        <v>31</v>
      </c>
      <c r="L84" s="36"/>
      <c r="M84" s="189" t="str">
        <f>E21</f>
        <v xml:space="preserve"> </v>
      </c>
      <c r="N84" s="189"/>
      <c r="O84" s="189"/>
      <c r="P84" s="189"/>
      <c r="Q84" s="189"/>
      <c r="R84" s="37"/>
    </row>
    <row r="85" spans="2:47" s="1" customFormat="1" ht="10.35" customHeight="1">
      <c r="B85" s="35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7"/>
    </row>
    <row r="86" spans="2:47" s="1" customFormat="1" ht="29.25" customHeight="1">
      <c r="B86" s="35"/>
      <c r="C86" s="240" t="s">
        <v>132</v>
      </c>
      <c r="D86" s="241"/>
      <c r="E86" s="241"/>
      <c r="F86" s="241"/>
      <c r="G86" s="241"/>
      <c r="H86" s="120"/>
      <c r="I86" s="120"/>
      <c r="J86" s="120"/>
      <c r="K86" s="120"/>
      <c r="L86" s="120"/>
      <c r="M86" s="120"/>
      <c r="N86" s="240" t="s">
        <v>133</v>
      </c>
      <c r="O86" s="241"/>
      <c r="P86" s="241"/>
      <c r="Q86" s="241"/>
      <c r="R86" s="37"/>
    </row>
    <row r="87" spans="2:47" s="1" customFormat="1" ht="10.35" customHeight="1">
      <c r="B87" s="35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7"/>
    </row>
    <row r="88" spans="2:47" s="1" customFormat="1" ht="29.25" customHeight="1">
      <c r="B88" s="35"/>
      <c r="C88" s="128" t="s">
        <v>134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220">
        <f>N127</f>
        <v>0</v>
      </c>
      <c r="O88" s="242"/>
      <c r="P88" s="242"/>
      <c r="Q88" s="242"/>
      <c r="R88" s="37"/>
      <c r="AU88" s="18" t="s">
        <v>135</v>
      </c>
    </row>
    <row r="89" spans="2:47" s="7" customFormat="1" ht="24.95" customHeight="1">
      <c r="B89" s="129"/>
      <c r="C89" s="130"/>
      <c r="D89" s="131" t="s">
        <v>165</v>
      </c>
      <c r="E89" s="130"/>
      <c r="F89" s="130"/>
      <c r="G89" s="130"/>
      <c r="H89" s="130"/>
      <c r="I89" s="130"/>
      <c r="J89" s="130"/>
      <c r="K89" s="130"/>
      <c r="L89" s="130"/>
      <c r="M89" s="130"/>
      <c r="N89" s="261">
        <f>N128</f>
        <v>0</v>
      </c>
      <c r="O89" s="244"/>
      <c r="P89" s="244"/>
      <c r="Q89" s="244"/>
      <c r="R89" s="132"/>
    </row>
    <row r="90" spans="2:47" s="9" customFormat="1" ht="19.899999999999999" customHeight="1">
      <c r="B90" s="162"/>
      <c r="C90" s="98"/>
      <c r="D90" s="109" t="s">
        <v>166</v>
      </c>
      <c r="E90" s="98"/>
      <c r="F90" s="98"/>
      <c r="G90" s="98"/>
      <c r="H90" s="98"/>
      <c r="I90" s="98"/>
      <c r="J90" s="98"/>
      <c r="K90" s="98"/>
      <c r="L90" s="98"/>
      <c r="M90" s="98"/>
      <c r="N90" s="222">
        <f>N129</f>
        <v>0</v>
      </c>
      <c r="O90" s="223"/>
      <c r="P90" s="223"/>
      <c r="Q90" s="223"/>
      <c r="R90" s="163"/>
    </row>
    <row r="91" spans="2:47" s="9" customFormat="1" ht="19.899999999999999" customHeight="1">
      <c r="B91" s="162"/>
      <c r="C91" s="98"/>
      <c r="D91" s="109" t="s">
        <v>247</v>
      </c>
      <c r="E91" s="98"/>
      <c r="F91" s="98"/>
      <c r="G91" s="98"/>
      <c r="H91" s="98"/>
      <c r="I91" s="98"/>
      <c r="J91" s="98"/>
      <c r="K91" s="98"/>
      <c r="L91" s="98"/>
      <c r="M91" s="98"/>
      <c r="N91" s="222">
        <f>N133</f>
        <v>0</v>
      </c>
      <c r="O91" s="223"/>
      <c r="P91" s="223"/>
      <c r="Q91" s="223"/>
      <c r="R91" s="163"/>
    </row>
    <row r="92" spans="2:47" s="9" customFormat="1" ht="19.899999999999999" customHeight="1">
      <c r="B92" s="162"/>
      <c r="C92" s="98"/>
      <c r="D92" s="109" t="s">
        <v>408</v>
      </c>
      <c r="E92" s="98"/>
      <c r="F92" s="98"/>
      <c r="G92" s="98"/>
      <c r="H92" s="98"/>
      <c r="I92" s="98"/>
      <c r="J92" s="98"/>
      <c r="K92" s="98"/>
      <c r="L92" s="98"/>
      <c r="M92" s="98"/>
      <c r="N92" s="222">
        <f>N140</f>
        <v>0</v>
      </c>
      <c r="O92" s="223"/>
      <c r="P92" s="223"/>
      <c r="Q92" s="223"/>
      <c r="R92" s="163"/>
    </row>
    <row r="93" spans="2:47" s="9" customFormat="1" ht="19.899999999999999" customHeight="1">
      <c r="B93" s="162"/>
      <c r="C93" s="98"/>
      <c r="D93" s="109" t="s">
        <v>248</v>
      </c>
      <c r="E93" s="98"/>
      <c r="F93" s="98"/>
      <c r="G93" s="98"/>
      <c r="H93" s="98"/>
      <c r="I93" s="98"/>
      <c r="J93" s="98"/>
      <c r="K93" s="98"/>
      <c r="L93" s="98"/>
      <c r="M93" s="98"/>
      <c r="N93" s="222">
        <f>N145</f>
        <v>0</v>
      </c>
      <c r="O93" s="223"/>
      <c r="P93" s="223"/>
      <c r="Q93" s="223"/>
      <c r="R93" s="163"/>
    </row>
    <row r="94" spans="2:47" s="9" customFormat="1" ht="19.899999999999999" customHeight="1">
      <c r="B94" s="162"/>
      <c r="C94" s="98"/>
      <c r="D94" s="109" t="s">
        <v>410</v>
      </c>
      <c r="E94" s="98"/>
      <c r="F94" s="98"/>
      <c r="G94" s="98"/>
      <c r="H94" s="98"/>
      <c r="I94" s="98"/>
      <c r="J94" s="98"/>
      <c r="K94" s="98"/>
      <c r="L94" s="98"/>
      <c r="M94" s="98"/>
      <c r="N94" s="222">
        <f>N154</f>
        <v>0</v>
      </c>
      <c r="O94" s="223"/>
      <c r="P94" s="223"/>
      <c r="Q94" s="223"/>
      <c r="R94" s="163"/>
    </row>
    <row r="95" spans="2:47" s="9" customFormat="1" ht="19.899999999999999" customHeight="1">
      <c r="B95" s="162"/>
      <c r="C95" s="98"/>
      <c r="D95" s="109" t="s">
        <v>167</v>
      </c>
      <c r="E95" s="98"/>
      <c r="F95" s="98"/>
      <c r="G95" s="98"/>
      <c r="H95" s="98"/>
      <c r="I95" s="98"/>
      <c r="J95" s="98"/>
      <c r="K95" s="98"/>
      <c r="L95" s="98"/>
      <c r="M95" s="98"/>
      <c r="N95" s="222">
        <f>N156</f>
        <v>0</v>
      </c>
      <c r="O95" s="223"/>
      <c r="P95" s="223"/>
      <c r="Q95" s="223"/>
      <c r="R95" s="163"/>
    </row>
    <row r="96" spans="2:47" s="7" customFormat="1" ht="24.95" customHeight="1">
      <c r="B96" s="129"/>
      <c r="C96" s="130"/>
      <c r="D96" s="131" t="s">
        <v>168</v>
      </c>
      <c r="E96" s="130"/>
      <c r="F96" s="130"/>
      <c r="G96" s="130"/>
      <c r="H96" s="130"/>
      <c r="I96" s="130"/>
      <c r="J96" s="130"/>
      <c r="K96" s="130"/>
      <c r="L96" s="130"/>
      <c r="M96" s="130"/>
      <c r="N96" s="261">
        <f>N170</f>
        <v>0</v>
      </c>
      <c r="O96" s="244"/>
      <c r="P96" s="244"/>
      <c r="Q96" s="244"/>
      <c r="R96" s="132"/>
    </row>
    <row r="97" spans="2:65" s="9" customFormat="1" ht="19.899999999999999" customHeight="1">
      <c r="B97" s="162"/>
      <c r="C97" s="98"/>
      <c r="D97" s="109" t="s">
        <v>411</v>
      </c>
      <c r="E97" s="98"/>
      <c r="F97" s="98"/>
      <c r="G97" s="98"/>
      <c r="H97" s="98"/>
      <c r="I97" s="98"/>
      <c r="J97" s="98"/>
      <c r="K97" s="98"/>
      <c r="L97" s="98"/>
      <c r="M97" s="98"/>
      <c r="N97" s="222">
        <f>N171</f>
        <v>0</v>
      </c>
      <c r="O97" s="223"/>
      <c r="P97" s="223"/>
      <c r="Q97" s="223"/>
      <c r="R97" s="163"/>
    </row>
    <row r="98" spans="2:65" s="9" customFormat="1" ht="19.899999999999999" customHeight="1">
      <c r="B98" s="162"/>
      <c r="C98" s="98"/>
      <c r="D98" s="109" t="s">
        <v>972</v>
      </c>
      <c r="E98" s="98"/>
      <c r="F98" s="98"/>
      <c r="G98" s="98"/>
      <c r="H98" s="98"/>
      <c r="I98" s="98"/>
      <c r="J98" s="98"/>
      <c r="K98" s="98"/>
      <c r="L98" s="98"/>
      <c r="M98" s="98"/>
      <c r="N98" s="222">
        <f>N174</f>
        <v>0</v>
      </c>
      <c r="O98" s="223"/>
      <c r="P98" s="223"/>
      <c r="Q98" s="223"/>
      <c r="R98" s="163"/>
    </row>
    <row r="99" spans="2:65" s="9" customFormat="1" ht="19.899999999999999" customHeight="1">
      <c r="B99" s="162"/>
      <c r="C99" s="98"/>
      <c r="D99" s="109" t="s">
        <v>973</v>
      </c>
      <c r="E99" s="98"/>
      <c r="F99" s="98"/>
      <c r="G99" s="98"/>
      <c r="H99" s="98"/>
      <c r="I99" s="98"/>
      <c r="J99" s="98"/>
      <c r="K99" s="98"/>
      <c r="L99" s="98"/>
      <c r="M99" s="98"/>
      <c r="N99" s="222">
        <f>N176</f>
        <v>0</v>
      </c>
      <c r="O99" s="223"/>
      <c r="P99" s="223"/>
      <c r="Q99" s="223"/>
      <c r="R99" s="163"/>
    </row>
    <row r="100" spans="2:65" s="7" customFormat="1" ht="21.75" customHeight="1">
      <c r="B100" s="129"/>
      <c r="C100" s="130"/>
      <c r="D100" s="131" t="s">
        <v>136</v>
      </c>
      <c r="E100" s="130"/>
      <c r="F100" s="130"/>
      <c r="G100" s="130"/>
      <c r="H100" s="130"/>
      <c r="I100" s="130"/>
      <c r="J100" s="130"/>
      <c r="K100" s="130"/>
      <c r="L100" s="130"/>
      <c r="M100" s="130"/>
      <c r="N100" s="243">
        <f>N179</f>
        <v>0</v>
      </c>
      <c r="O100" s="244"/>
      <c r="P100" s="244"/>
      <c r="Q100" s="244"/>
      <c r="R100" s="132"/>
    </row>
    <row r="101" spans="2:65" s="1" customFormat="1" ht="21.75" customHeight="1">
      <c r="B101" s="35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7"/>
    </row>
    <row r="102" spans="2:65" s="1" customFormat="1" ht="29.25" customHeight="1">
      <c r="B102" s="35"/>
      <c r="C102" s="128" t="s">
        <v>137</v>
      </c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242">
        <f>ROUND(N103+N104+N105+N106+N107+N108,2)</f>
        <v>0</v>
      </c>
      <c r="O102" s="245"/>
      <c r="P102" s="245"/>
      <c r="Q102" s="245"/>
      <c r="R102" s="37"/>
      <c r="T102" s="133"/>
      <c r="U102" s="134" t="s">
        <v>36</v>
      </c>
    </row>
    <row r="103" spans="2:65" s="1" customFormat="1" ht="18" customHeight="1">
      <c r="B103" s="135"/>
      <c r="C103" s="136"/>
      <c r="D103" s="229" t="s">
        <v>138</v>
      </c>
      <c r="E103" s="246"/>
      <c r="F103" s="246"/>
      <c r="G103" s="246"/>
      <c r="H103" s="246"/>
      <c r="I103" s="136"/>
      <c r="J103" s="136"/>
      <c r="K103" s="136"/>
      <c r="L103" s="136"/>
      <c r="M103" s="136"/>
      <c r="N103" s="228">
        <f>ROUND(N88*T103,2)</f>
        <v>0</v>
      </c>
      <c r="O103" s="247"/>
      <c r="P103" s="247"/>
      <c r="Q103" s="247"/>
      <c r="R103" s="138"/>
      <c r="S103" s="136"/>
      <c r="T103" s="139"/>
      <c r="U103" s="140" t="s">
        <v>39</v>
      </c>
      <c r="V103" s="141"/>
      <c r="W103" s="141"/>
      <c r="X103" s="141"/>
      <c r="Y103" s="141"/>
      <c r="Z103" s="141"/>
      <c r="AA103" s="141"/>
      <c r="AB103" s="141"/>
      <c r="AC103" s="141"/>
      <c r="AD103" s="141"/>
      <c r="AE103" s="141"/>
      <c r="AF103" s="141"/>
      <c r="AG103" s="141"/>
      <c r="AH103" s="141"/>
      <c r="AI103" s="141"/>
      <c r="AJ103" s="141"/>
      <c r="AK103" s="141"/>
      <c r="AL103" s="141"/>
      <c r="AM103" s="141"/>
      <c r="AN103" s="141"/>
      <c r="AO103" s="141"/>
      <c r="AP103" s="141"/>
      <c r="AQ103" s="141"/>
      <c r="AR103" s="141"/>
      <c r="AS103" s="141"/>
      <c r="AT103" s="141"/>
      <c r="AU103" s="141"/>
      <c r="AV103" s="141"/>
      <c r="AW103" s="141"/>
      <c r="AX103" s="141"/>
      <c r="AY103" s="142" t="s">
        <v>139</v>
      </c>
      <c r="AZ103" s="141"/>
      <c r="BA103" s="141"/>
      <c r="BB103" s="141"/>
      <c r="BC103" s="141"/>
      <c r="BD103" s="141"/>
      <c r="BE103" s="143">
        <f t="shared" ref="BE103:BE108" si="0">IF(U103="základná",N103,0)</f>
        <v>0</v>
      </c>
      <c r="BF103" s="143">
        <f t="shared" ref="BF103:BF108" si="1">IF(U103="znížená",N103,0)</f>
        <v>0</v>
      </c>
      <c r="BG103" s="143">
        <f t="shared" ref="BG103:BG108" si="2">IF(U103="zákl. prenesená",N103,0)</f>
        <v>0</v>
      </c>
      <c r="BH103" s="143">
        <f t="shared" ref="BH103:BH108" si="3">IF(U103="zníž. prenesená",N103,0)</f>
        <v>0</v>
      </c>
      <c r="BI103" s="143">
        <f t="shared" ref="BI103:BI108" si="4">IF(U103="nulová",N103,0)</f>
        <v>0</v>
      </c>
      <c r="BJ103" s="142" t="s">
        <v>88</v>
      </c>
      <c r="BK103" s="141"/>
      <c r="BL103" s="141"/>
      <c r="BM103" s="141"/>
    </row>
    <row r="104" spans="2:65" s="1" customFormat="1" ht="18" customHeight="1">
      <c r="B104" s="135"/>
      <c r="C104" s="136"/>
      <c r="D104" s="229" t="s">
        <v>140</v>
      </c>
      <c r="E104" s="246"/>
      <c r="F104" s="246"/>
      <c r="G104" s="246"/>
      <c r="H104" s="246"/>
      <c r="I104" s="136"/>
      <c r="J104" s="136"/>
      <c r="K104" s="136"/>
      <c r="L104" s="136"/>
      <c r="M104" s="136"/>
      <c r="N104" s="228">
        <f>ROUND(N88*T104,2)</f>
        <v>0</v>
      </c>
      <c r="O104" s="247"/>
      <c r="P104" s="247"/>
      <c r="Q104" s="247"/>
      <c r="R104" s="138"/>
      <c r="S104" s="136"/>
      <c r="T104" s="139"/>
      <c r="U104" s="140" t="s">
        <v>39</v>
      </c>
      <c r="V104" s="141"/>
      <c r="W104" s="141"/>
      <c r="X104" s="141"/>
      <c r="Y104" s="141"/>
      <c r="Z104" s="141"/>
      <c r="AA104" s="141"/>
      <c r="AB104" s="141"/>
      <c r="AC104" s="141"/>
      <c r="AD104" s="141"/>
      <c r="AE104" s="141"/>
      <c r="AF104" s="141"/>
      <c r="AG104" s="141"/>
      <c r="AH104" s="141"/>
      <c r="AI104" s="141"/>
      <c r="AJ104" s="141"/>
      <c r="AK104" s="141"/>
      <c r="AL104" s="141"/>
      <c r="AM104" s="141"/>
      <c r="AN104" s="141"/>
      <c r="AO104" s="141"/>
      <c r="AP104" s="141"/>
      <c r="AQ104" s="141"/>
      <c r="AR104" s="141"/>
      <c r="AS104" s="141"/>
      <c r="AT104" s="141"/>
      <c r="AU104" s="141"/>
      <c r="AV104" s="141"/>
      <c r="AW104" s="141"/>
      <c r="AX104" s="141"/>
      <c r="AY104" s="142" t="s">
        <v>139</v>
      </c>
      <c r="AZ104" s="141"/>
      <c r="BA104" s="141"/>
      <c r="BB104" s="141"/>
      <c r="BC104" s="141"/>
      <c r="BD104" s="141"/>
      <c r="BE104" s="143">
        <f t="shared" si="0"/>
        <v>0</v>
      </c>
      <c r="BF104" s="143">
        <f t="shared" si="1"/>
        <v>0</v>
      </c>
      <c r="BG104" s="143">
        <f t="shared" si="2"/>
        <v>0</v>
      </c>
      <c r="BH104" s="143">
        <f t="shared" si="3"/>
        <v>0</v>
      </c>
      <c r="BI104" s="143">
        <f t="shared" si="4"/>
        <v>0</v>
      </c>
      <c r="BJ104" s="142" t="s">
        <v>88</v>
      </c>
      <c r="BK104" s="141"/>
      <c r="BL104" s="141"/>
      <c r="BM104" s="141"/>
    </row>
    <row r="105" spans="2:65" s="1" customFormat="1" ht="18" customHeight="1">
      <c r="B105" s="135"/>
      <c r="C105" s="136"/>
      <c r="D105" s="229" t="s">
        <v>141</v>
      </c>
      <c r="E105" s="246"/>
      <c r="F105" s="246"/>
      <c r="G105" s="246"/>
      <c r="H105" s="246"/>
      <c r="I105" s="136"/>
      <c r="J105" s="136"/>
      <c r="K105" s="136"/>
      <c r="L105" s="136"/>
      <c r="M105" s="136"/>
      <c r="N105" s="228">
        <f>ROUND(N88*T105,2)</f>
        <v>0</v>
      </c>
      <c r="O105" s="247"/>
      <c r="P105" s="247"/>
      <c r="Q105" s="247"/>
      <c r="R105" s="138"/>
      <c r="S105" s="136"/>
      <c r="T105" s="139"/>
      <c r="U105" s="140" t="s">
        <v>39</v>
      </c>
      <c r="V105" s="141"/>
      <c r="W105" s="141"/>
      <c r="X105" s="141"/>
      <c r="Y105" s="141"/>
      <c r="Z105" s="141"/>
      <c r="AA105" s="141"/>
      <c r="AB105" s="141"/>
      <c r="AC105" s="141"/>
      <c r="AD105" s="141"/>
      <c r="AE105" s="141"/>
      <c r="AF105" s="141"/>
      <c r="AG105" s="141"/>
      <c r="AH105" s="141"/>
      <c r="AI105" s="141"/>
      <c r="AJ105" s="141"/>
      <c r="AK105" s="141"/>
      <c r="AL105" s="141"/>
      <c r="AM105" s="141"/>
      <c r="AN105" s="141"/>
      <c r="AO105" s="141"/>
      <c r="AP105" s="141"/>
      <c r="AQ105" s="141"/>
      <c r="AR105" s="141"/>
      <c r="AS105" s="141"/>
      <c r="AT105" s="141"/>
      <c r="AU105" s="141"/>
      <c r="AV105" s="141"/>
      <c r="AW105" s="141"/>
      <c r="AX105" s="141"/>
      <c r="AY105" s="142" t="s">
        <v>139</v>
      </c>
      <c r="AZ105" s="141"/>
      <c r="BA105" s="141"/>
      <c r="BB105" s="141"/>
      <c r="BC105" s="141"/>
      <c r="BD105" s="141"/>
      <c r="BE105" s="143">
        <f t="shared" si="0"/>
        <v>0</v>
      </c>
      <c r="BF105" s="143">
        <f t="shared" si="1"/>
        <v>0</v>
      </c>
      <c r="BG105" s="143">
        <f t="shared" si="2"/>
        <v>0</v>
      </c>
      <c r="BH105" s="143">
        <f t="shared" si="3"/>
        <v>0</v>
      </c>
      <c r="BI105" s="143">
        <f t="shared" si="4"/>
        <v>0</v>
      </c>
      <c r="BJ105" s="142" t="s">
        <v>88</v>
      </c>
      <c r="BK105" s="141"/>
      <c r="BL105" s="141"/>
      <c r="BM105" s="141"/>
    </row>
    <row r="106" spans="2:65" s="1" customFormat="1" ht="18" customHeight="1">
      <c r="B106" s="135"/>
      <c r="C106" s="136"/>
      <c r="D106" s="229" t="s">
        <v>142</v>
      </c>
      <c r="E106" s="246"/>
      <c r="F106" s="246"/>
      <c r="G106" s="246"/>
      <c r="H106" s="246"/>
      <c r="I106" s="136"/>
      <c r="J106" s="136"/>
      <c r="K106" s="136"/>
      <c r="L106" s="136"/>
      <c r="M106" s="136"/>
      <c r="N106" s="228">
        <f>ROUND(N88*T106,2)</f>
        <v>0</v>
      </c>
      <c r="O106" s="247"/>
      <c r="P106" s="247"/>
      <c r="Q106" s="247"/>
      <c r="R106" s="138"/>
      <c r="S106" s="136"/>
      <c r="T106" s="139"/>
      <c r="U106" s="140" t="s">
        <v>39</v>
      </c>
      <c r="V106" s="141"/>
      <c r="W106" s="141"/>
      <c r="X106" s="141"/>
      <c r="Y106" s="141"/>
      <c r="Z106" s="141"/>
      <c r="AA106" s="141"/>
      <c r="AB106" s="141"/>
      <c r="AC106" s="141"/>
      <c r="AD106" s="141"/>
      <c r="AE106" s="141"/>
      <c r="AF106" s="141"/>
      <c r="AG106" s="141"/>
      <c r="AH106" s="141"/>
      <c r="AI106" s="141"/>
      <c r="AJ106" s="141"/>
      <c r="AK106" s="141"/>
      <c r="AL106" s="141"/>
      <c r="AM106" s="141"/>
      <c r="AN106" s="141"/>
      <c r="AO106" s="141"/>
      <c r="AP106" s="141"/>
      <c r="AQ106" s="141"/>
      <c r="AR106" s="141"/>
      <c r="AS106" s="141"/>
      <c r="AT106" s="141"/>
      <c r="AU106" s="141"/>
      <c r="AV106" s="141"/>
      <c r="AW106" s="141"/>
      <c r="AX106" s="141"/>
      <c r="AY106" s="142" t="s">
        <v>139</v>
      </c>
      <c r="AZ106" s="141"/>
      <c r="BA106" s="141"/>
      <c r="BB106" s="141"/>
      <c r="BC106" s="141"/>
      <c r="BD106" s="141"/>
      <c r="BE106" s="143">
        <f t="shared" si="0"/>
        <v>0</v>
      </c>
      <c r="BF106" s="143">
        <f t="shared" si="1"/>
        <v>0</v>
      </c>
      <c r="BG106" s="143">
        <f t="shared" si="2"/>
        <v>0</v>
      </c>
      <c r="BH106" s="143">
        <f t="shared" si="3"/>
        <v>0</v>
      </c>
      <c r="BI106" s="143">
        <f t="shared" si="4"/>
        <v>0</v>
      </c>
      <c r="BJ106" s="142" t="s">
        <v>88</v>
      </c>
      <c r="BK106" s="141"/>
      <c r="BL106" s="141"/>
      <c r="BM106" s="141"/>
    </row>
    <row r="107" spans="2:65" s="1" customFormat="1" ht="18" customHeight="1">
      <c r="B107" s="135"/>
      <c r="C107" s="136"/>
      <c r="D107" s="229" t="s">
        <v>143</v>
      </c>
      <c r="E107" s="246"/>
      <c r="F107" s="246"/>
      <c r="G107" s="246"/>
      <c r="H107" s="246"/>
      <c r="I107" s="136"/>
      <c r="J107" s="136"/>
      <c r="K107" s="136"/>
      <c r="L107" s="136"/>
      <c r="M107" s="136"/>
      <c r="N107" s="228">
        <f>ROUND(N88*T107,2)</f>
        <v>0</v>
      </c>
      <c r="O107" s="247"/>
      <c r="P107" s="247"/>
      <c r="Q107" s="247"/>
      <c r="R107" s="138"/>
      <c r="S107" s="136"/>
      <c r="T107" s="139"/>
      <c r="U107" s="140" t="s">
        <v>39</v>
      </c>
      <c r="V107" s="141"/>
      <c r="W107" s="141"/>
      <c r="X107" s="141"/>
      <c r="Y107" s="141"/>
      <c r="Z107" s="141"/>
      <c r="AA107" s="141"/>
      <c r="AB107" s="141"/>
      <c r="AC107" s="141"/>
      <c r="AD107" s="141"/>
      <c r="AE107" s="141"/>
      <c r="AF107" s="141"/>
      <c r="AG107" s="141"/>
      <c r="AH107" s="141"/>
      <c r="AI107" s="141"/>
      <c r="AJ107" s="141"/>
      <c r="AK107" s="141"/>
      <c r="AL107" s="141"/>
      <c r="AM107" s="141"/>
      <c r="AN107" s="141"/>
      <c r="AO107" s="141"/>
      <c r="AP107" s="141"/>
      <c r="AQ107" s="141"/>
      <c r="AR107" s="141"/>
      <c r="AS107" s="141"/>
      <c r="AT107" s="141"/>
      <c r="AU107" s="141"/>
      <c r="AV107" s="141"/>
      <c r="AW107" s="141"/>
      <c r="AX107" s="141"/>
      <c r="AY107" s="142" t="s">
        <v>139</v>
      </c>
      <c r="AZ107" s="141"/>
      <c r="BA107" s="141"/>
      <c r="BB107" s="141"/>
      <c r="BC107" s="141"/>
      <c r="BD107" s="141"/>
      <c r="BE107" s="143">
        <f t="shared" si="0"/>
        <v>0</v>
      </c>
      <c r="BF107" s="143">
        <f t="shared" si="1"/>
        <v>0</v>
      </c>
      <c r="BG107" s="143">
        <f t="shared" si="2"/>
        <v>0</v>
      </c>
      <c r="BH107" s="143">
        <f t="shared" si="3"/>
        <v>0</v>
      </c>
      <c r="BI107" s="143">
        <f t="shared" si="4"/>
        <v>0</v>
      </c>
      <c r="BJ107" s="142" t="s">
        <v>88</v>
      </c>
      <c r="BK107" s="141"/>
      <c r="BL107" s="141"/>
      <c r="BM107" s="141"/>
    </row>
    <row r="108" spans="2:65" s="1" customFormat="1" ht="18" customHeight="1">
      <c r="B108" s="135"/>
      <c r="C108" s="136"/>
      <c r="D108" s="137" t="s">
        <v>144</v>
      </c>
      <c r="E108" s="136"/>
      <c r="F108" s="136"/>
      <c r="G108" s="136"/>
      <c r="H108" s="136"/>
      <c r="I108" s="136"/>
      <c r="J108" s="136"/>
      <c r="K108" s="136"/>
      <c r="L108" s="136"/>
      <c r="M108" s="136"/>
      <c r="N108" s="228">
        <f>ROUND(N88*T108,2)</f>
        <v>0</v>
      </c>
      <c r="O108" s="247"/>
      <c r="P108" s="247"/>
      <c r="Q108" s="247"/>
      <c r="R108" s="138"/>
      <c r="S108" s="136"/>
      <c r="T108" s="144"/>
      <c r="U108" s="145" t="s">
        <v>39</v>
      </c>
      <c r="V108" s="141"/>
      <c r="W108" s="141"/>
      <c r="X108" s="141"/>
      <c r="Y108" s="141"/>
      <c r="Z108" s="141"/>
      <c r="AA108" s="141"/>
      <c r="AB108" s="141"/>
      <c r="AC108" s="141"/>
      <c r="AD108" s="141"/>
      <c r="AE108" s="141"/>
      <c r="AF108" s="141"/>
      <c r="AG108" s="141"/>
      <c r="AH108" s="141"/>
      <c r="AI108" s="141"/>
      <c r="AJ108" s="141"/>
      <c r="AK108" s="141"/>
      <c r="AL108" s="141"/>
      <c r="AM108" s="141"/>
      <c r="AN108" s="141"/>
      <c r="AO108" s="141"/>
      <c r="AP108" s="141"/>
      <c r="AQ108" s="141"/>
      <c r="AR108" s="141"/>
      <c r="AS108" s="141"/>
      <c r="AT108" s="141"/>
      <c r="AU108" s="141"/>
      <c r="AV108" s="141"/>
      <c r="AW108" s="141"/>
      <c r="AX108" s="141"/>
      <c r="AY108" s="142" t="s">
        <v>145</v>
      </c>
      <c r="AZ108" s="141"/>
      <c r="BA108" s="141"/>
      <c r="BB108" s="141"/>
      <c r="BC108" s="141"/>
      <c r="BD108" s="141"/>
      <c r="BE108" s="143">
        <f t="shared" si="0"/>
        <v>0</v>
      </c>
      <c r="BF108" s="143">
        <f t="shared" si="1"/>
        <v>0</v>
      </c>
      <c r="BG108" s="143">
        <f t="shared" si="2"/>
        <v>0</v>
      </c>
      <c r="BH108" s="143">
        <f t="shared" si="3"/>
        <v>0</v>
      </c>
      <c r="BI108" s="143">
        <f t="shared" si="4"/>
        <v>0</v>
      </c>
      <c r="BJ108" s="142" t="s">
        <v>88</v>
      </c>
      <c r="BK108" s="141"/>
      <c r="BL108" s="141"/>
      <c r="BM108" s="141"/>
    </row>
    <row r="109" spans="2:65" s="1" customFormat="1">
      <c r="B109" s="35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7"/>
    </row>
    <row r="110" spans="2:65" s="1" customFormat="1" ht="29.25" customHeight="1">
      <c r="B110" s="35"/>
      <c r="C110" s="119" t="s">
        <v>123</v>
      </c>
      <c r="D110" s="120"/>
      <c r="E110" s="120"/>
      <c r="F110" s="120"/>
      <c r="G110" s="120"/>
      <c r="H110" s="120"/>
      <c r="I110" s="120"/>
      <c r="J110" s="120"/>
      <c r="K110" s="120"/>
      <c r="L110" s="225">
        <f>ROUND(SUM(N88+N102),2)</f>
        <v>0</v>
      </c>
      <c r="M110" s="225"/>
      <c r="N110" s="225"/>
      <c r="O110" s="225"/>
      <c r="P110" s="225"/>
      <c r="Q110" s="225"/>
      <c r="R110" s="37"/>
    </row>
    <row r="111" spans="2:65" s="1" customFormat="1" ht="6.95" customHeight="1">
      <c r="B111" s="59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1"/>
    </row>
    <row r="115" spans="2:63" s="1" customFormat="1" ht="6.95" customHeight="1">
      <c r="B115" s="62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4"/>
    </row>
    <row r="116" spans="2:63" s="1" customFormat="1" ht="36.950000000000003" customHeight="1">
      <c r="B116" s="35"/>
      <c r="C116" s="185" t="s">
        <v>146</v>
      </c>
      <c r="D116" s="231"/>
      <c r="E116" s="231"/>
      <c r="F116" s="231"/>
      <c r="G116" s="231"/>
      <c r="H116" s="231"/>
      <c r="I116" s="231"/>
      <c r="J116" s="231"/>
      <c r="K116" s="231"/>
      <c r="L116" s="231"/>
      <c r="M116" s="231"/>
      <c r="N116" s="231"/>
      <c r="O116" s="231"/>
      <c r="P116" s="231"/>
      <c r="Q116" s="231"/>
      <c r="R116" s="37"/>
    </row>
    <row r="117" spans="2:63" s="1" customFormat="1" ht="6.95" customHeight="1">
      <c r="B117" s="35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7"/>
    </row>
    <row r="118" spans="2:63" s="1" customFormat="1" ht="30" customHeight="1">
      <c r="B118" s="35"/>
      <c r="C118" s="30" t="s">
        <v>17</v>
      </c>
      <c r="D118" s="36"/>
      <c r="E118" s="36"/>
      <c r="F118" s="259" t="str">
        <f>F6</f>
        <v>Základná škola Gorkého - Ulica Maxima Gorkého</v>
      </c>
      <c r="G118" s="260"/>
      <c r="H118" s="260"/>
      <c r="I118" s="260"/>
      <c r="J118" s="260"/>
      <c r="K118" s="260"/>
      <c r="L118" s="260"/>
      <c r="M118" s="260"/>
      <c r="N118" s="260"/>
      <c r="O118" s="260"/>
      <c r="P118" s="260"/>
      <c r="Q118" s="36"/>
      <c r="R118" s="37"/>
    </row>
    <row r="119" spans="2:63" s="1" customFormat="1" ht="36.950000000000003" customHeight="1">
      <c r="B119" s="35"/>
      <c r="C119" s="69" t="s">
        <v>163</v>
      </c>
      <c r="D119" s="36"/>
      <c r="E119" s="36"/>
      <c r="F119" s="205" t="str">
        <f>F7</f>
        <v>SO 04 - Spevnené plochy</v>
      </c>
      <c r="G119" s="231"/>
      <c r="H119" s="231"/>
      <c r="I119" s="231"/>
      <c r="J119" s="231"/>
      <c r="K119" s="231"/>
      <c r="L119" s="231"/>
      <c r="M119" s="231"/>
      <c r="N119" s="231"/>
      <c r="O119" s="231"/>
      <c r="P119" s="231"/>
      <c r="Q119" s="36"/>
      <c r="R119" s="37"/>
    </row>
    <row r="120" spans="2:63" s="1" customFormat="1" ht="6.95" customHeight="1">
      <c r="B120" s="35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7"/>
    </row>
    <row r="121" spans="2:63" s="1" customFormat="1" ht="18" customHeight="1">
      <c r="B121" s="35"/>
      <c r="C121" s="30" t="s">
        <v>21</v>
      </c>
      <c r="D121" s="36"/>
      <c r="E121" s="36"/>
      <c r="F121" s="28" t="str">
        <f>F9</f>
        <v xml:space="preserve"> </v>
      </c>
      <c r="G121" s="36"/>
      <c r="H121" s="36"/>
      <c r="I121" s="36"/>
      <c r="J121" s="36"/>
      <c r="K121" s="30" t="s">
        <v>23</v>
      </c>
      <c r="L121" s="36"/>
      <c r="M121" s="233" t="str">
        <f>IF(O9="","",O9)</f>
        <v/>
      </c>
      <c r="N121" s="233"/>
      <c r="O121" s="233"/>
      <c r="P121" s="233"/>
      <c r="Q121" s="36"/>
      <c r="R121" s="37"/>
    </row>
    <row r="122" spans="2:63" s="1" customFormat="1" ht="6.95" customHeight="1">
      <c r="B122" s="35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7"/>
    </row>
    <row r="123" spans="2:63" s="1" customFormat="1" ht="15">
      <c r="B123" s="35"/>
      <c r="C123" s="30" t="s">
        <v>24</v>
      </c>
      <c r="D123" s="36"/>
      <c r="E123" s="36"/>
      <c r="F123" s="28" t="str">
        <f>E12</f>
        <v xml:space="preserve"> </v>
      </c>
      <c r="G123" s="36"/>
      <c r="H123" s="36"/>
      <c r="I123" s="36"/>
      <c r="J123" s="36"/>
      <c r="K123" s="30" t="s">
        <v>28</v>
      </c>
      <c r="L123" s="36"/>
      <c r="M123" s="189" t="str">
        <f>E18</f>
        <v xml:space="preserve"> </v>
      </c>
      <c r="N123" s="189"/>
      <c r="O123" s="189"/>
      <c r="P123" s="189"/>
      <c r="Q123" s="189"/>
      <c r="R123" s="37"/>
    </row>
    <row r="124" spans="2:63" s="1" customFormat="1" ht="14.45" customHeight="1">
      <c r="B124" s="35"/>
      <c r="C124" s="30" t="s">
        <v>27</v>
      </c>
      <c r="D124" s="36"/>
      <c r="E124" s="36"/>
      <c r="F124" s="28" t="str">
        <f>IF(E15="","",E15)</f>
        <v/>
      </c>
      <c r="G124" s="36"/>
      <c r="H124" s="36"/>
      <c r="I124" s="36"/>
      <c r="J124" s="36"/>
      <c r="K124" s="30" t="s">
        <v>31</v>
      </c>
      <c r="L124" s="36"/>
      <c r="M124" s="189" t="str">
        <f>E21</f>
        <v xml:space="preserve"> </v>
      </c>
      <c r="N124" s="189"/>
      <c r="O124" s="189"/>
      <c r="P124" s="189"/>
      <c r="Q124" s="189"/>
      <c r="R124" s="37"/>
    </row>
    <row r="125" spans="2:63" s="1" customFormat="1" ht="10.35" customHeight="1">
      <c r="B125" s="35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7"/>
    </row>
    <row r="126" spans="2:63" s="8" customFormat="1" ht="29.25" customHeight="1">
      <c r="B126" s="146"/>
      <c r="C126" s="147" t="s">
        <v>147</v>
      </c>
      <c r="D126" s="148" t="s">
        <v>148</v>
      </c>
      <c r="E126" s="148" t="s">
        <v>54</v>
      </c>
      <c r="F126" s="251" t="s">
        <v>149</v>
      </c>
      <c r="G126" s="251"/>
      <c r="H126" s="251"/>
      <c r="I126" s="251"/>
      <c r="J126" s="148" t="s">
        <v>150</v>
      </c>
      <c r="K126" s="148" t="s">
        <v>151</v>
      </c>
      <c r="L126" s="252" t="s">
        <v>152</v>
      </c>
      <c r="M126" s="252"/>
      <c r="N126" s="251" t="s">
        <v>133</v>
      </c>
      <c r="O126" s="251"/>
      <c r="P126" s="251"/>
      <c r="Q126" s="253"/>
      <c r="R126" s="149"/>
      <c r="T126" s="76" t="s">
        <v>153</v>
      </c>
      <c r="U126" s="77" t="s">
        <v>36</v>
      </c>
      <c r="V126" s="77" t="s">
        <v>154</v>
      </c>
      <c r="W126" s="77" t="s">
        <v>155</v>
      </c>
      <c r="X126" s="77" t="s">
        <v>156</v>
      </c>
      <c r="Y126" s="77" t="s">
        <v>157</v>
      </c>
      <c r="Z126" s="77" t="s">
        <v>158</v>
      </c>
      <c r="AA126" s="78" t="s">
        <v>159</v>
      </c>
    </row>
    <row r="127" spans="2:63" s="1" customFormat="1" ht="29.25" customHeight="1">
      <c r="B127" s="35"/>
      <c r="C127" s="80" t="s">
        <v>130</v>
      </c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255">
        <f>BK127</f>
        <v>0</v>
      </c>
      <c r="O127" s="256"/>
      <c r="P127" s="256"/>
      <c r="Q127" s="256"/>
      <c r="R127" s="37"/>
      <c r="T127" s="79"/>
      <c r="U127" s="51"/>
      <c r="V127" s="51"/>
      <c r="W127" s="150">
        <f>W128+W170+W179</f>
        <v>0</v>
      </c>
      <c r="X127" s="51"/>
      <c r="Y127" s="150">
        <f>Y128+Y170+Y179</f>
        <v>681.83233703999997</v>
      </c>
      <c r="Z127" s="51"/>
      <c r="AA127" s="151">
        <f>AA128+AA170+AA179</f>
        <v>10.572000000000001</v>
      </c>
      <c r="AT127" s="18" t="s">
        <v>71</v>
      </c>
      <c r="AU127" s="18" t="s">
        <v>135</v>
      </c>
      <c r="BK127" s="152">
        <f>BK128+BK170+BK179</f>
        <v>0</v>
      </c>
    </row>
    <row r="128" spans="2:63" s="10" customFormat="1" ht="37.35" customHeight="1">
      <c r="B128" s="164"/>
      <c r="C128" s="165"/>
      <c r="D128" s="153" t="s">
        <v>165</v>
      </c>
      <c r="E128" s="153"/>
      <c r="F128" s="153"/>
      <c r="G128" s="153"/>
      <c r="H128" s="153"/>
      <c r="I128" s="153"/>
      <c r="J128" s="153"/>
      <c r="K128" s="153"/>
      <c r="L128" s="153"/>
      <c r="M128" s="153"/>
      <c r="N128" s="243">
        <f>BK128</f>
        <v>0</v>
      </c>
      <c r="O128" s="264"/>
      <c r="P128" s="264"/>
      <c r="Q128" s="264"/>
      <c r="R128" s="166"/>
      <c r="T128" s="167"/>
      <c r="U128" s="165"/>
      <c r="V128" s="165"/>
      <c r="W128" s="168">
        <f>W129+W133+W140+W145+W154+W156</f>
        <v>0</v>
      </c>
      <c r="X128" s="165"/>
      <c r="Y128" s="168">
        <f>Y129+Y133+Y140+Y145+Y154+Y156</f>
        <v>681.64972943999999</v>
      </c>
      <c r="Z128" s="165"/>
      <c r="AA128" s="169">
        <f>AA129+AA133+AA140+AA145+AA154+AA156</f>
        <v>10.572000000000001</v>
      </c>
      <c r="AR128" s="170" t="s">
        <v>77</v>
      </c>
      <c r="AT128" s="171" t="s">
        <v>71</v>
      </c>
      <c r="AU128" s="171" t="s">
        <v>72</v>
      </c>
      <c r="AY128" s="170" t="s">
        <v>170</v>
      </c>
      <c r="BK128" s="172">
        <f>BK129+BK133+BK140+BK145+BK154+BK156</f>
        <v>0</v>
      </c>
    </row>
    <row r="129" spans="2:65" s="10" customFormat="1" ht="19.899999999999999" customHeight="1">
      <c r="B129" s="164"/>
      <c r="C129" s="165"/>
      <c r="D129" s="173" t="s">
        <v>166</v>
      </c>
      <c r="E129" s="173"/>
      <c r="F129" s="173"/>
      <c r="G129" s="173"/>
      <c r="H129" s="173"/>
      <c r="I129" s="173"/>
      <c r="J129" s="173"/>
      <c r="K129" s="173"/>
      <c r="L129" s="173"/>
      <c r="M129" s="173"/>
      <c r="N129" s="265">
        <f>BK129</f>
        <v>0</v>
      </c>
      <c r="O129" s="266"/>
      <c r="P129" s="266"/>
      <c r="Q129" s="266"/>
      <c r="R129" s="166"/>
      <c r="T129" s="167"/>
      <c r="U129" s="165"/>
      <c r="V129" s="165"/>
      <c r="W129" s="168">
        <f>SUM(W130:W132)</f>
        <v>0</v>
      </c>
      <c r="X129" s="165"/>
      <c r="Y129" s="168">
        <f>SUM(Y130:Y132)</f>
        <v>0</v>
      </c>
      <c r="Z129" s="165"/>
      <c r="AA129" s="169">
        <f>SUM(AA130:AA132)</f>
        <v>0.86999999999999988</v>
      </c>
      <c r="AR129" s="170" t="s">
        <v>77</v>
      </c>
      <c r="AT129" s="171" t="s">
        <v>71</v>
      </c>
      <c r="AU129" s="171" t="s">
        <v>77</v>
      </c>
      <c r="AY129" s="170" t="s">
        <v>170</v>
      </c>
      <c r="BK129" s="172">
        <f>SUM(BK130:BK132)</f>
        <v>0</v>
      </c>
    </row>
    <row r="130" spans="2:65" s="1" customFormat="1" ht="44.25" customHeight="1">
      <c r="B130" s="135"/>
      <c r="C130" s="174" t="s">
        <v>562</v>
      </c>
      <c r="D130" s="174" t="s">
        <v>162</v>
      </c>
      <c r="E130" s="175" t="s">
        <v>178</v>
      </c>
      <c r="F130" s="262" t="s">
        <v>179</v>
      </c>
      <c r="G130" s="262"/>
      <c r="H130" s="262"/>
      <c r="I130" s="262"/>
      <c r="J130" s="176" t="s">
        <v>180</v>
      </c>
      <c r="K130" s="159">
        <v>6</v>
      </c>
      <c r="L130" s="249">
        <v>0</v>
      </c>
      <c r="M130" s="249"/>
      <c r="N130" s="263">
        <f>ROUND(L130*K130,3)</f>
        <v>0</v>
      </c>
      <c r="O130" s="263"/>
      <c r="P130" s="263"/>
      <c r="Q130" s="263"/>
      <c r="R130" s="138"/>
      <c r="T130" s="160" t="s">
        <v>5</v>
      </c>
      <c r="U130" s="44" t="s">
        <v>39</v>
      </c>
      <c r="V130" s="36"/>
      <c r="W130" s="177">
        <f>V130*K130</f>
        <v>0</v>
      </c>
      <c r="X130" s="177">
        <v>0</v>
      </c>
      <c r="Y130" s="177">
        <f>X130*K130</f>
        <v>0</v>
      </c>
      <c r="Z130" s="177">
        <v>0.14499999999999999</v>
      </c>
      <c r="AA130" s="178">
        <f>Z130*K130</f>
        <v>0.86999999999999988</v>
      </c>
      <c r="AR130" s="18" t="s">
        <v>175</v>
      </c>
      <c r="AT130" s="18" t="s">
        <v>162</v>
      </c>
      <c r="AU130" s="18" t="s">
        <v>88</v>
      </c>
      <c r="AY130" s="18" t="s">
        <v>170</v>
      </c>
      <c r="BE130" s="113">
        <f>IF(U130="základná",N130,0)</f>
        <v>0</v>
      </c>
      <c r="BF130" s="113">
        <f>IF(U130="znížená",N130,0)</f>
        <v>0</v>
      </c>
      <c r="BG130" s="113">
        <f>IF(U130="zákl. prenesená",N130,0)</f>
        <v>0</v>
      </c>
      <c r="BH130" s="113">
        <f>IF(U130="zníž. prenesená",N130,0)</f>
        <v>0</v>
      </c>
      <c r="BI130" s="113">
        <f>IF(U130="nulová",N130,0)</f>
        <v>0</v>
      </c>
      <c r="BJ130" s="18" t="s">
        <v>88</v>
      </c>
      <c r="BK130" s="155">
        <f>ROUND(L130*K130,3)</f>
        <v>0</v>
      </c>
      <c r="BL130" s="18" t="s">
        <v>175</v>
      </c>
      <c r="BM130" s="18" t="s">
        <v>974</v>
      </c>
    </row>
    <row r="131" spans="2:65" s="1" customFormat="1" ht="31.5" customHeight="1">
      <c r="B131" s="135"/>
      <c r="C131" s="174" t="s">
        <v>523</v>
      </c>
      <c r="D131" s="174" t="s">
        <v>162</v>
      </c>
      <c r="E131" s="175" t="s">
        <v>975</v>
      </c>
      <c r="F131" s="262" t="s">
        <v>976</v>
      </c>
      <c r="G131" s="262"/>
      <c r="H131" s="262"/>
      <c r="I131" s="262"/>
      <c r="J131" s="176" t="s">
        <v>189</v>
      </c>
      <c r="K131" s="159">
        <v>89.28</v>
      </c>
      <c r="L131" s="249">
        <v>0</v>
      </c>
      <c r="M131" s="249"/>
      <c r="N131" s="263">
        <f>ROUND(L131*K131,3)</f>
        <v>0</v>
      </c>
      <c r="O131" s="263"/>
      <c r="P131" s="263"/>
      <c r="Q131" s="263"/>
      <c r="R131" s="138"/>
      <c r="T131" s="160" t="s">
        <v>5</v>
      </c>
      <c r="U131" s="44" t="s">
        <v>39</v>
      </c>
      <c r="V131" s="36"/>
      <c r="W131" s="177">
        <f>V131*K131</f>
        <v>0</v>
      </c>
      <c r="X131" s="177">
        <v>0</v>
      </c>
      <c r="Y131" s="177">
        <f>X131*K131</f>
        <v>0</v>
      </c>
      <c r="Z131" s="177">
        <v>0</v>
      </c>
      <c r="AA131" s="178">
        <f>Z131*K131</f>
        <v>0</v>
      </c>
      <c r="AR131" s="18" t="s">
        <v>175</v>
      </c>
      <c r="AT131" s="18" t="s">
        <v>162</v>
      </c>
      <c r="AU131" s="18" t="s">
        <v>88</v>
      </c>
      <c r="AY131" s="18" t="s">
        <v>170</v>
      </c>
      <c r="BE131" s="113">
        <f>IF(U131="základná",N131,0)</f>
        <v>0</v>
      </c>
      <c r="BF131" s="113">
        <f>IF(U131="znížená",N131,0)</f>
        <v>0</v>
      </c>
      <c r="BG131" s="113">
        <f>IF(U131="zákl. prenesená",N131,0)</f>
        <v>0</v>
      </c>
      <c r="BH131" s="113">
        <f>IF(U131="zníž. prenesená",N131,0)</f>
        <v>0</v>
      </c>
      <c r="BI131" s="113">
        <f>IF(U131="nulová",N131,0)</f>
        <v>0</v>
      </c>
      <c r="BJ131" s="18" t="s">
        <v>88</v>
      </c>
      <c r="BK131" s="155">
        <f>ROUND(L131*K131,3)</f>
        <v>0</v>
      </c>
      <c r="BL131" s="18" t="s">
        <v>175</v>
      </c>
      <c r="BM131" s="18" t="s">
        <v>977</v>
      </c>
    </row>
    <row r="132" spans="2:65" s="1" customFormat="1" ht="31.5" customHeight="1">
      <c r="B132" s="135"/>
      <c r="C132" s="174" t="s">
        <v>519</v>
      </c>
      <c r="D132" s="174" t="s">
        <v>162</v>
      </c>
      <c r="E132" s="175" t="s">
        <v>978</v>
      </c>
      <c r="F132" s="262" t="s">
        <v>979</v>
      </c>
      <c r="G132" s="262"/>
      <c r="H132" s="262"/>
      <c r="I132" s="262"/>
      <c r="J132" s="176" t="s">
        <v>189</v>
      </c>
      <c r="K132" s="159">
        <v>89.28</v>
      </c>
      <c r="L132" s="249">
        <v>0</v>
      </c>
      <c r="M132" s="249"/>
      <c r="N132" s="263">
        <f>ROUND(L132*K132,3)</f>
        <v>0</v>
      </c>
      <c r="O132" s="263"/>
      <c r="P132" s="263"/>
      <c r="Q132" s="263"/>
      <c r="R132" s="138"/>
      <c r="T132" s="160" t="s">
        <v>5</v>
      </c>
      <c r="U132" s="44" t="s">
        <v>39</v>
      </c>
      <c r="V132" s="36"/>
      <c r="W132" s="177">
        <f>V132*K132</f>
        <v>0</v>
      </c>
      <c r="X132" s="177">
        <v>0</v>
      </c>
      <c r="Y132" s="177">
        <f>X132*K132</f>
        <v>0</v>
      </c>
      <c r="Z132" s="177">
        <v>0</v>
      </c>
      <c r="AA132" s="178">
        <f>Z132*K132</f>
        <v>0</v>
      </c>
      <c r="AR132" s="18" t="s">
        <v>373</v>
      </c>
      <c r="AT132" s="18" t="s">
        <v>162</v>
      </c>
      <c r="AU132" s="18" t="s">
        <v>88</v>
      </c>
      <c r="AY132" s="18" t="s">
        <v>170</v>
      </c>
      <c r="BE132" s="113">
        <f>IF(U132="základná",N132,0)</f>
        <v>0</v>
      </c>
      <c r="BF132" s="113">
        <f>IF(U132="znížená",N132,0)</f>
        <v>0</v>
      </c>
      <c r="BG132" s="113">
        <f>IF(U132="zákl. prenesená",N132,0)</f>
        <v>0</v>
      </c>
      <c r="BH132" s="113">
        <f>IF(U132="zníž. prenesená",N132,0)</f>
        <v>0</v>
      </c>
      <c r="BI132" s="113">
        <f>IF(U132="nulová",N132,0)</f>
        <v>0</v>
      </c>
      <c r="BJ132" s="18" t="s">
        <v>88</v>
      </c>
      <c r="BK132" s="155">
        <f>ROUND(L132*K132,3)</f>
        <v>0</v>
      </c>
      <c r="BL132" s="18" t="s">
        <v>373</v>
      </c>
      <c r="BM132" s="18" t="s">
        <v>980</v>
      </c>
    </row>
    <row r="133" spans="2:65" s="10" customFormat="1" ht="29.85" customHeight="1">
      <c r="B133" s="164"/>
      <c r="C133" s="165"/>
      <c r="D133" s="173" t="s">
        <v>247</v>
      </c>
      <c r="E133" s="173"/>
      <c r="F133" s="173"/>
      <c r="G133" s="173"/>
      <c r="H133" s="173"/>
      <c r="I133" s="173"/>
      <c r="J133" s="173"/>
      <c r="K133" s="173"/>
      <c r="L133" s="173"/>
      <c r="M133" s="173"/>
      <c r="N133" s="267">
        <f>BK133</f>
        <v>0</v>
      </c>
      <c r="O133" s="268"/>
      <c r="P133" s="268"/>
      <c r="Q133" s="268"/>
      <c r="R133" s="166"/>
      <c r="T133" s="167"/>
      <c r="U133" s="165"/>
      <c r="V133" s="165"/>
      <c r="W133" s="168">
        <f>SUM(W134:W139)</f>
        <v>0</v>
      </c>
      <c r="X133" s="165"/>
      <c r="Y133" s="168">
        <f>SUM(Y134:Y139)</f>
        <v>223.37111999999996</v>
      </c>
      <c r="Z133" s="165"/>
      <c r="AA133" s="169">
        <f>SUM(AA134:AA139)</f>
        <v>0</v>
      </c>
      <c r="AR133" s="170" t="s">
        <v>77</v>
      </c>
      <c r="AT133" s="171" t="s">
        <v>71</v>
      </c>
      <c r="AU133" s="171" t="s">
        <v>77</v>
      </c>
      <c r="AY133" s="170" t="s">
        <v>170</v>
      </c>
      <c r="BK133" s="172">
        <f>SUM(BK134:BK139)</f>
        <v>0</v>
      </c>
    </row>
    <row r="134" spans="2:65" s="1" customFormat="1" ht="31.5" customHeight="1">
      <c r="B134" s="135"/>
      <c r="C134" s="174" t="s">
        <v>226</v>
      </c>
      <c r="D134" s="174" t="s">
        <v>162</v>
      </c>
      <c r="E134" s="175" t="s">
        <v>981</v>
      </c>
      <c r="F134" s="262" t="s">
        <v>982</v>
      </c>
      <c r="G134" s="262"/>
      <c r="H134" s="262"/>
      <c r="I134" s="262"/>
      <c r="J134" s="176" t="s">
        <v>189</v>
      </c>
      <c r="K134" s="159">
        <v>27.943999999999999</v>
      </c>
      <c r="L134" s="249">
        <v>0</v>
      </c>
      <c r="M134" s="249"/>
      <c r="N134" s="263">
        <f t="shared" ref="N134:N139" si="5">ROUND(L134*K134,3)</f>
        <v>0</v>
      </c>
      <c r="O134" s="263"/>
      <c r="P134" s="263"/>
      <c r="Q134" s="263"/>
      <c r="R134" s="138"/>
      <c r="T134" s="160" t="s">
        <v>5</v>
      </c>
      <c r="U134" s="44" t="s">
        <v>39</v>
      </c>
      <c r="V134" s="36"/>
      <c r="W134" s="177">
        <f t="shared" ref="W134:W139" si="6">V134*K134</f>
        <v>0</v>
      </c>
      <c r="X134" s="177">
        <v>2.0659999999999998</v>
      </c>
      <c r="Y134" s="177">
        <f t="shared" ref="Y134:Y139" si="7">X134*K134</f>
        <v>57.732303999999992</v>
      </c>
      <c r="Z134" s="177">
        <v>0</v>
      </c>
      <c r="AA134" s="178">
        <f t="shared" ref="AA134:AA139" si="8">Z134*K134</f>
        <v>0</v>
      </c>
      <c r="AR134" s="18" t="s">
        <v>175</v>
      </c>
      <c r="AT134" s="18" t="s">
        <v>162</v>
      </c>
      <c r="AU134" s="18" t="s">
        <v>88</v>
      </c>
      <c r="AY134" s="18" t="s">
        <v>170</v>
      </c>
      <c r="BE134" s="113">
        <f t="shared" ref="BE134:BE139" si="9">IF(U134="základná",N134,0)</f>
        <v>0</v>
      </c>
      <c r="BF134" s="113">
        <f t="shared" ref="BF134:BF139" si="10">IF(U134="znížená",N134,0)</f>
        <v>0</v>
      </c>
      <c r="BG134" s="113">
        <f t="shared" ref="BG134:BG139" si="11">IF(U134="zákl. prenesená",N134,0)</f>
        <v>0</v>
      </c>
      <c r="BH134" s="113">
        <f t="shared" ref="BH134:BH139" si="12">IF(U134="zníž. prenesená",N134,0)</f>
        <v>0</v>
      </c>
      <c r="BI134" s="113">
        <f t="shared" ref="BI134:BI139" si="13">IF(U134="nulová",N134,0)</f>
        <v>0</v>
      </c>
      <c r="BJ134" s="18" t="s">
        <v>88</v>
      </c>
      <c r="BK134" s="155">
        <f t="shared" ref="BK134:BK139" si="14">ROUND(L134*K134,3)</f>
        <v>0</v>
      </c>
      <c r="BL134" s="18" t="s">
        <v>175</v>
      </c>
      <c r="BM134" s="18" t="s">
        <v>983</v>
      </c>
    </row>
    <row r="135" spans="2:65" s="1" customFormat="1" ht="31.5" customHeight="1">
      <c r="B135" s="135"/>
      <c r="C135" s="174" t="s">
        <v>279</v>
      </c>
      <c r="D135" s="174" t="s">
        <v>162</v>
      </c>
      <c r="E135" s="175" t="s">
        <v>984</v>
      </c>
      <c r="F135" s="262" t="s">
        <v>985</v>
      </c>
      <c r="G135" s="262"/>
      <c r="H135" s="262"/>
      <c r="I135" s="262"/>
      <c r="J135" s="176" t="s">
        <v>189</v>
      </c>
      <c r="K135" s="159">
        <v>53.5</v>
      </c>
      <c r="L135" s="249">
        <v>0</v>
      </c>
      <c r="M135" s="249"/>
      <c r="N135" s="263">
        <f t="shared" si="5"/>
        <v>0</v>
      </c>
      <c r="O135" s="263"/>
      <c r="P135" s="263"/>
      <c r="Q135" s="263"/>
      <c r="R135" s="138"/>
      <c r="T135" s="160" t="s">
        <v>5</v>
      </c>
      <c r="U135" s="44" t="s">
        <v>39</v>
      </c>
      <c r="V135" s="36"/>
      <c r="W135" s="177">
        <f t="shared" si="6"/>
        <v>0</v>
      </c>
      <c r="X135" s="177">
        <v>2.0659999999999998</v>
      </c>
      <c r="Y135" s="177">
        <f t="shared" si="7"/>
        <v>110.53099999999999</v>
      </c>
      <c r="Z135" s="177">
        <v>0</v>
      </c>
      <c r="AA135" s="178">
        <f t="shared" si="8"/>
        <v>0</v>
      </c>
      <c r="AR135" s="18" t="s">
        <v>175</v>
      </c>
      <c r="AT135" s="18" t="s">
        <v>162</v>
      </c>
      <c r="AU135" s="18" t="s">
        <v>88</v>
      </c>
      <c r="AY135" s="18" t="s">
        <v>170</v>
      </c>
      <c r="BE135" s="113">
        <f t="shared" si="9"/>
        <v>0</v>
      </c>
      <c r="BF135" s="113">
        <f t="shared" si="10"/>
        <v>0</v>
      </c>
      <c r="BG135" s="113">
        <f t="shared" si="11"/>
        <v>0</v>
      </c>
      <c r="BH135" s="113">
        <f t="shared" si="12"/>
        <v>0</v>
      </c>
      <c r="BI135" s="113">
        <f t="shared" si="13"/>
        <v>0</v>
      </c>
      <c r="BJ135" s="18" t="s">
        <v>88</v>
      </c>
      <c r="BK135" s="155">
        <f t="shared" si="14"/>
        <v>0</v>
      </c>
      <c r="BL135" s="18" t="s">
        <v>175</v>
      </c>
      <c r="BM135" s="18" t="s">
        <v>986</v>
      </c>
    </row>
    <row r="136" spans="2:65" s="1" customFormat="1" ht="31.5" customHeight="1">
      <c r="B136" s="135"/>
      <c r="C136" s="174" t="s">
        <v>611</v>
      </c>
      <c r="D136" s="174" t="s">
        <v>162</v>
      </c>
      <c r="E136" s="175" t="s">
        <v>987</v>
      </c>
      <c r="F136" s="262" t="s">
        <v>988</v>
      </c>
      <c r="G136" s="262"/>
      <c r="H136" s="262"/>
      <c r="I136" s="262"/>
      <c r="J136" s="176" t="s">
        <v>189</v>
      </c>
      <c r="K136" s="159">
        <v>10.5</v>
      </c>
      <c r="L136" s="249">
        <v>0</v>
      </c>
      <c r="M136" s="249"/>
      <c r="N136" s="263">
        <f t="shared" si="5"/>
        <v>0</v>
      </c>
      <c r="O136" s="263"/>
      <c r="P136" s="263"/>
      <c r="Q136" s="263"/>
      <c r="R136" s="138"/>
      <c r="T136" s="160" t="s">
        <v>5</v>
      </c>
      <c r="U136" s="44" t="s">
        <v>39</v>
      </c>
      <c r="V136" s="36"/>
      <c r="W136" s="177">
        <f t="shared" si="6"/>
        <v>0</v>
      </c>
      <c r="X136" s="177">
        <v>2.0659999999999998</v>
      </c>
      <c r="Y136" s="177">
        <f t="shared" si="7"/>
        <v>21.692999999999998</v>
      </c>
      <c r="Z136" s="177">
        <v>0</v>
      </c>
      <c r="AA136" s="178">
        <f t="shared" si="8"/>
        <v>0</v>
      </c>
      <c r="AR136" s="18" t="s">
        <v>175</v>
      </c>
      <c r="AT136" s="18" t="s">
        <v>162</v>
      </c>
      <c r="AU136" s="18" t="s">
        <v>88</v>
      </c>
      <c r="AY136" s="18" t="s">
        <v>170</v>
      </c>
      <c r="BE136" s="113">
        <f t="shared" si="9"/>
        <v>0</v>
      </c>
      <c r="BF136" s="113">
        <f t="shared" si="10"/>
        <v>0</v>
      </c>
      <c r="BG136" s="113">
        <f t="shared" si="11"/>
        <v>0</v>
      </c>
      <c r="BH136" s="113">
        <f t="shared" si="12"/>
        <v>0</v>
      </c>
      <c r="BI136" s="113">
        <f t="shared" si="13"/>
        <v>0</v>
      </c>
      <c r="BJ136" s="18" t="s">
        <v>88</v>
      </c>
      <c r="BK136" s="155">
        <f t="shared" si="14"/>
        <v>0</v>
      </c>
      <c r="BL136" s="18" t="s">
        <v>175</v>
      </c>
      <c r="BM136" s="18" t="s">
        <v>989</v>
      </c>
    </row>
    <row r="137" spans="2:65" s="1" customFormat="1" ht="22.5" customHeight="1">
      <c r="B137" s="135"/>
      <c r="C137" s="174" t="s">
        <v>488</v>
      </c>
      <c r="D137" s="174" t="s">
        <v>162</v>
      </c>
      <c r="E137" s="175" t="s">
        <v>990</v>
      </c>
      <c r="F137" s="262" t="s">
        <v>991</v>
      </c>
      <c r="G137" s="262"/>
      <c r="H137" s="262"/>
      <c r="I137" s="262"/>
      <c r="J137" s="176" t="s">
        <v>189</v>
      </c>
      <c r="K137" s="159">
        <v>12.432</v>
      </c>
      <c r="L137" s="249">
        <v>0</v>
      </c>
      <c r="M137" s="249"/>
      <c r="N137" s="263">
        <f t="shared" si="5"/>
        <v>0</v>
      </c>
      <c r="O137" s="263"/>
      <c r="P137" s="263"/>
      <c r="Q137" s="263"/>
      <c r="R137" s="138"/>
      <c r="T137" s="160" t="s">
        <v>5</v>
      </c>
      <c r="U137" s="44" t="s">
        <v>39</v>
      </c>
      <c r="V137" s="36"/>
      <c r="W137" s="177">
        <f t="shared" si="6"/>
        <v>0</v>
      </c>
      <c r="X137" s="177">
        <v>2.0659999999999998</v>
      </c>
      <c r="Y137" s="177">
        <f t="shared" si="7"/>
        <v>25.684511999999998</v>
      </c>
      <c r="Z137" s="177">
        <v>0</v>
      </c>
      <c r="AA137" s="178">
        <f t="shared" si="8"/>
        <v>0</v>
      </c>
      <c r="AR137" s="18" t="s">
        <v>175</v>
      </c>
      <c r="AT137" s="18" t="s">
        <v>162</v>
      </c>
      <c r="AU137" s="18" t="s">
        <v>88</v>
      </c>
      <c r="AY137" s="18" t="s">
        <v>170</v>
      </c>
      <c r="BE137" s="113">
        <f t="shared" si="9"/>
        <v>0</v>
      </c>
      <c r="BF137" s="113">
        <f t="shared" si="10"/>
        <v>0</v>
      </c>
      <c r="BG137" s="113">
        <f t="shared" si="11"/>
        <v>0</v>
      </c>
      <c r="BH137" s="113">
        <f t="shared" si="12"/>
        <v>0</v>
      </c>
      <c r="BI137" s="113">
        <f t="shared" si="13"/>
        <v>0</v>
      </c>
      <c r="BJ137" s="18" t="s">
        <v>88</v>
      </c>
      <c r="BK137" s="155">
        <f t="shared" si="14"/>
        <v>0</v>
      </c>
      <c r="BL137" s="18" t="s">
        <v>175</v>
      </c>
      <c r="BM137" s="18" t="s">
        <v>992</v>
      </c>
    </row>
    <row r="138" spans="2:65" s="1" customFormat="1" ht="22.5" customHeight="1">
      <c r="B138" s="135"/>
      <c r="C138" s="174" t="s">
        <v>177</v>
      </c>
      <c r="D138" s="174" t="s">
        <v>162</v>
      </c>
      <c r="E138" s="175" t="s">
        <v>993</v>
      </c>
      <c r="F138" s="262" t="s">
        <v>994</v>
      </c>
      <c r="G138" s="262"/>
      <c r="H138" s="262"/>
      <c r="I138" s="262"/>
      <c r="J138" s="176" t="s">
        <v>189</v>
      </c>
      <c r="K138" s="159">
        <v>3.2</v>
      </c>
      <c r="L138" s="249">
        <v>0</v>
      </c>
      <c r="M138" s="249"/>
      <c r="N138" s="263">
        <f t="shared" si="5"/>
        <v>0</v>
      </c>
      <c r="O138" s="263"/>
      <c r="P138" s="263"/>
      <c r="Q138" s="263"/>
      <c r="R138" s="138"/>
      <c r="T138" s="160" t="s">
        <v>5</v>
      </c>
      <c r="U138" s="44" t="s">
        <v>39</v>
      </c>
      <c r="V138" s="36"/>
      <c r="W138" s="177">
        <f t="shared" si="6"/>
        <v>0</v>
      </c>
      <c r="X138" s="177">
        <v>2.4157199999999999</v>
      </c>
      <c r="Y138" s="177">
        <f t="shared" si="7"/>
        <v>7.7303040000000003</v>
      </c>
      <c r="Z138" s="177">
        <v>0</v>
      </c>
      <c r="AA138" s="178">
        <f t="shared" si="8"/>
        <v>0</v>
      </c>
      <c r="AR138" s="18" t="s">
        <v>175</v>
      </c>
      <c r="AT138" s="18" t="s">
        <v>162</v>
      </c>
      <c r="AU138" s="18" t="s">
        <v>88</v>
      </c>
      <c r="AY138" s="18" t="s">
        <v>170</v>
      </c>
      <c r="BE138" s="113">
        <f t="shared" si="9"/>
        <v>0</v>
      </c>
      <c r="BF138" s="113">
        <f t="shared" si="10"/>
        <v>0</v>
      </c>
      <c r="BG138" s="113">
        <f t="shared" si="11"/>
        <v>0</v>
      </c>
      <c r="BH138" s="113">
        <f t="shared" si="12"/>
        <v>0</v>
      </c>
      <c r="BI138" s="113">
        <f t="shared" si="13"/>
        <v>0</v>
      </c>
      <c r="BJ138" s="18" t="s">
        <v>88</v>
      </c>
      <c r="BK138" s="155">
        <f t="shared" si="14"/>
        <v>0</v>
      </c>
      <c r="BL138" s="18" t="s">
        <v>175</v>
      </c>
      <c r="BM138" s="18" t="s">
        <v>995</v>
      </c>
    </row>
    <row r="139" spans="2:65" s="1" customFormat="1" ht="22.5" customHeight="1">
      <c r="B139" s="135"/>
      <c r="C139" s="174" t="s">
        <v>230</v>
      </c>
      <c r="D139" s="174" t="s">
        <v>162</v>
      </c>
      <c r="E139" s="175" t="s">
        <v>996</v>
      </c>
      <c r="F139" s="262" t="s">
        <v>997</v>
      </c>
      <c r="G139" s="262"/>
      <c r="H139" s="262"/>
      <c r="I139" s="262"/>
      <c r="J139" s="176" t="s">
        <v>351</v>
      </c>
      <c r="K139" s="159">
        <v>25</v>
      </c>
      <c r="L139" s="249">
        <v>0</v>
      </c>
      <c r="M139" s="249"/>
      <c r="N139" s="263">
        <f t="shared" si="5"/>
        <v>0</v>
      </c>
      <c r="O139" s="263"/>
      <c r="P139" s="263"/>
      <c r="Q139" s="263"/>
      <c r="R139" s="138"/>
      <c r="T139" s="160" t="s">
        <v>5</v>
      </c>
      <c r="U139" s="44" t="s">
        <v>39</v>
      </c>
      <c r="V139" s="36"/>
      <c r="W139" s="177">
        <f t="shared" si="6"/>
        <v>0</v>
      </c>
      <c r="X139" s="177">
        <v>0</v>
      </c>
      <c r="Y139" s="177">
        <f t="shared" si="7"/>
        <v>0</v>
      </c>
      <c r="Z139" s="177">
        <v>0</v>
      </c>
      <c r="AA139" s="178">
        <f t="shared" si="8"/>
        <v>0</v>
      </c>
      <c r="AR139" s="18" t="s">
        <v>175</v>
      </c>
      <c r="AT139" s="18" t="s">
        <v>162</v>
      </c>
      <c r="AU139" s="18" t="s">
        <v>88</v>
      </c>
      <c r="AY139" s="18" t="s">
        <v>170</v>
      </c>
      <c r="BE139" s="113">
        <f t="shared" si="9"/>
        <v>0</v>
      </c>
      <c r="BF139" s="113">
        <f t="shared" si="10"/>
        <v>0</v>
      </c>
      <c r="BG139" s="113">
        <f t="shared" si="11"/>
        <v>0</v>
      </c>
      <c r="BH139" s="113">
        <f t="shared" si="12"/>
        <v>0</v>
      </c>
      <c r="BI139" s="113">
        <f t="shared" si="13"/>
        <v>0</v>
      </c>
      <c r="BJ139" s="18" t="s">
        <v>88</v>
      </c>
      <c r="BK139" s="155">
        <f t="shared" si="14"/>
        <v>0</v>
      </c>
      <c r="BL139" s="18" t="s">
        <v>175</v>
      </c>
      <c r="BM139" s="18" t="s">
        <v>998</v>
      </c>
    </row>
    <row r="140" spans="2:65" s="10" customFormat="1" ht="29.85" customHeight="1">
      <c r="B140" s="164"/>
      <c r="C140" s="165"/>
      <c r="D140" s="173" t="s">
        <v>408</v>
      </c>
      <c r="E140" s="173"/>
      <c r="F140" s="173"/>
      <c r="G140" s="173"/>
      <c r="H140" s="173"/>
      <c r="I140" s="173"/>
      <c r="J140" s="173"/>
      <c r="K140" s="173"/>
      <c r="L140" s="173"/>
      <c r="M140" s="173"/>
      <c r="N140" s="267">
        <f>BK140</f>
        <v>0</v>
      </c>
      <c r="O140" s="268"/>
      <c r="P140" s="268"/>
      <c r="Q140" s="268"/>
      <c r="R140" s="166"/>
      <c r="T140" s="167"/>
      <c r="U140" s="165"/>
      <c r="V140" s="165"/>
      <c r="W140" s="168">
        <f>SUM(W141:W144)</f>
        <v>0</v>
      </c>
      <c r="X140" s="165"/>
      <c r="Y140" s="168">
        <f>SUM(Y141:Y144)</f>
        <v>9.3953654400000008</v>
      </c>
      <c r="Z140" s="165"/>
      <c r="AA140" s="169">
        <f>SUM(AA141:AA144)</f>
        <v>0</v>
      </c>
      <c r="AR140" s="170" t="s">
        <v>77</v>
      </c>
      <c r="AT140" s="171" t="s">
        <v>71</v>
      </c>
      <c r="AU140" s="171" t="s">
        <v>77</v>
      </c>
      <c r="AY140" s="170" t="s">
        <v>170</v>
      </c>
      <c r="BK140" s="172">
        <f>SUM(BK141:BK144)</f>
        <v>0</v>
      </c>
    </row>
    <row r="141" spans="2:65" s="1" customFormat="1" ht="31.5" customHeight="1">
      <c r="B141" s="135"/>
      <c r="C141" s="174" t="s">
        <v>77</v>
      </c>
      <c r="D141" s="174" t="s">
        <v>162</v>
      </c>
      <c r="E141" s="175" t="s">
        <v>999</v>
      </c>
      <c r="F141" s="262" t="s">
        <v>1000</v>
      </c>
      <c r="G141" s="262"/>
      <c r="H141" s="262"/>
      <c r="I141" s="262"/>
      <c r="J141" s="176" t="s">
        <v>189</v>
      </c>
      <c r="K141" s="159">
        <v>3.69</v>
      </c>
      <c r="L141" s="249">
        <v>0</v>
      </c>
      <c r="M141" s="249"/>
      <c r="N141" s="263">
        <f>ROUND(L141*K141,3)</f>
        <v>0</v>
      </c>
      <c r="O141" s="263"/>
      <c r="P141" s="263"/>
      <c r="Q141" s="263"/>
      <c r="R141" s="138"/>
      <c r="T141" s="160" t="s">
        <v>5</v>
      </c>
      <c r="U141" s="44" t="s">
        <v>39</v>
      </c>
      <c r="V141" s="36"/>
      <c r="W141" s="177">
        <f>V141*K141</f>
        <v>0</v>
      </c>
      <c r="X141" s="177">
        <v>2.4160200000000001</v>
      </c>
      <c r="Y141" s="177">
        <f>X141*K141</f>
        <v>8.9151138000000003</v>
      </c>
      <c r="Z141" s="177">
        <v>0</v>
      </c>
      <c r="AA141" s="178">
        <f>Z141*K141</f>
        <v>0</v>
      </c>
      <c r="AR141" s="18" t="s">
        <v>175</v>
      </c>
      <c r="AT141" s="18" t="s">
        <v>162</v>
      </c>
      <c r="AU141" s="18" t="s">
        <v>88</v>
      </c>
      <c r="AY141" s="18" t="s">
        <v>170</v>
      </c>
      <c r="BE141" s="113">
        <f>IF(U141="základná",N141,0)</f>
        <v>0</v>
      </c>
      <c r="BF141" s="113">
        <f>IF(U141="znížená",N141,0)</f>
        <v>0</v>
      </c>
      <c r="BG141" s="113">
        <f>IF(U141="zákl. prenesená",N141,0)</f>
        <v>0</v>
      </c>
      <c r="BH141" s="113">
        <f>IF(U141="zníž. prenesená",N141,0)</f>
        <v>0</v>
      </c>
      <c r="BI141" s="113">
        <f>IF(U141="nulová",N141,0)</f>
        <v>0</v>
      </c>
      <c r="BJ141" s="18" t="s">
        <v>88</v>
      </c>
      <c r="BK141" s="155">
        <f>ROUND(L141*K141,3)</f>
        <v>0</v>
      </c>
      <c r="BL141" s="18" t="s">
        <v>175</v>
      </c>
      <c r="BM141" s="18" t="s">
        <v>1001</v>
      </c>
    </row>
    <row r="142" spans="2:65" s="1" customFormat="1" ht="31.5" customHeight="1">
      <c r="B142" s="135"/>
      <c r="C142" s="174" t="s">
        <v>88</v>
      </c>
      <c r="D142" s="174" t="s">
        <v>162</v>
      </c>
      <c r="E142" s="175" t="s">
        <v>1002</v>
      </c>
      <c r="F142" s="262" t="s">
        <v>1003</v>
      </c>
      <c r="G142" s="262"/>
      <c r="H142" s="262"/>
      <c r="I142" s="262"/>
      <c r="J142" s="176" t="s">
        <v>184</v>
      </c>
      <c r="K142" s="159">
        <v>34.545999999999999</v>
      </c>
      <c r="L142" s="249">
        <v>0</v>
      </c>
      <c r="M142" s="249"/>
      <c r="N142" s="263">
        <f>ROUND(L142*K142,3)</f>
        <v>0</v>
      </c>
      <c r="O142" s="263"/>
      <c r="P142" s="263"/>
      <c r="Q142" s="263"/>
      <c r="R142" s="138"/>
      <c r="T142" s="160" t="s">
        <v>5</v>
      </c>
      <c r="U142" s="44" t="s">
        <v>39</v>
      </c>
      <c r="V142" s="36"/>
      <c r="W142" s="177">
        <f>V142*K142</f>
        <v>0</v>
      </c>
      <c r="X142" s="177">
        <v>1.5399999999999999E-3</v>
      </c>
      <c r="Y142" s="177">
        <f>X142*K142</f>
        <v>5.3200839999999999E-2</v>
      </c>
      <c r="Z142" s="177">
        <v>0</v>
      </c>
      <c r="AA142" s="178">
        <f>Z142*K142</f>
        <v>0</v>
      </c>
      <c r="AR142" s="18" t="s">
        <v>175</v>
      </c>
      <c r="AT142" s="18" t="s">
        <v>162</v>
      </c>
      <c r="AU142" s="18" t="s">
        <v>88</v>
      </c>
      <c r="AY142" s="18" t="s">
        <v>170</v>
      </c>
      <c r="BE142" s="113">
        <f>IF(U142="základná",N142,0)</f>
        <v>0</v>
      </c>
      <c r="BF142" s="113">
        <f>IF(U142="znížená",N142,0)</f>
        <v>0</v>
      </c>
      <c r="BG142" s="113">
        <f>IF(U142="zákl. prenesená",N142,0)</f>
        <v>0</v>
      </c>
      <c r="BH142" s="113">
        <f>IF(U142="zníž. prenesená",N142,0)</f>
        <v>0</v>
      </c>
      <c r="BI142" s="113">
        <f>IF(U142="nulová",N142,0)</f>
        <v>0</v>
      </c>
      <c r="BJ142" s="18" t="s">
        <v>88</v>
      </c>
      <c r="BK142" s="155">
        <f>ROUND(L142*K142,3)</f>
        <v>0</v>
      </c>
      <c r="BL142" s="18" t="s">
        <v>175</v>
      </c>
      <c r="BM142" s="18" t="s">
        <v>1004</v>
      </c>
    </row>
    <row r="143" spans="2:65" s="1" customFormat="1" ht="31.5" customHeight="1">
      <c r="B143" s="135"/>
      <c r="C143" s="174" t="s">
        <v>215</v>
      </c>
      <c r="D143" s="174" t="s">
        <v>162</v>
      </c>
      <c r="E143" s="175" t="s">
        <v>1005</v>
      </c>
      <c r="F143" s="262" t="s">
        <v>1006</v>
      </c>
      <c r="G143" s="262"/>
      <c r="H143" s="262"/>
      <c r="I143" s="262"/>
      <c r="J143" s="176" t="s">
        <v>184</v>
      </c>
      <c r="K143" s="159">
        <v>34.545999999999999</v>
      </c>
      <c r="L143" s="249">
        <v>0</v>
      </c>
      <c r="M143" s="249"/>
      <c r="N143" s="263">
        <f>ROUND(L143*K143,3)</f>
        <v>0</v>
      </c>
      <c r="O143" s="263"/>
      <c r="P143" s="263"/>
      <c r="Q143" s="263"/>
      <c r="R143" s="138"/>
      <c r="T143" s="160" t="s">
        <v>5</v>
      </c>
      <c r="U143" s="44" t="s">
        <v>39</v>
      </c>
      <c r="V143" s="36"/>
      <c r="W143" s="177">
        <f>V143*K143</f>
        <v>0</v>
      </c>
      <c r="X143" s="177">
        <v>0</v>
      </c>
      <c r="Y143" s="177">
        <f>X143*K143</f>
        <v>0</v>
      </c>
      <c r="Z143" s="177">
        <v>0</v>
      </c>
      <c r="AA143" s="178">
        <f>Z143*K143</f>
        <v>0</v>
      </c>
      <c r="AR143" s="18" t="s">
        <v>175</v>
      </c>
      <c r="AT143" s="18" t="s">
        <v>162</v>
      </c>
      <c r="AU143" s="18" t="s">
        <v>88</v>
      </c>
      <c r="AY143" s="18" t="s">
        <v>170</v>
      </c>
      <c r="BE143" s="113">
        <f>IF(U143="základná",N143,0)</f>
        <v>0</v>
      </c>
      <c r="BF143" s="113">
        <f>IF(U143="znížená",N143,0)</f>
        <v>0</v>
      </c>
      <c r="BG143" s="113">
        <f>IF(U143="zákl. prenesená",N143,0)</f>
        <v>0</v>
      </c>
      <c r="BH143" s="113">
        <f>IF(U143="zníž. prenesená",N143,0)</f>
        <v>0</v>
      </c>
      <c r="BI143" s="113">
        <f>IF(U143="nulová",N143,0)</f>
        <v>0</v>
      </c>
      <c r="BJ143" s="18" t="s">
        <v>88</v>
      </c>
      <c r="BK143" s="155">
        <f>ROUND(L143*K143,3)</f>
        <v>0</v>
      </c>
      <c r="BL143" s="18" t="s">
        <v>175</v>
      </c>
      <c r="BM143" s="18" t="s">
        <v>1007</v>
      </c>
    </row>
    <row r="144" spans="2:65" s="1" customFormat="1" ht="31.5" customHeight="1">
      <c r="B144" s="135"/>
      <c r="C144" s="174" t="s">
        <v>175</v>
      </c>
      <c r="D144" s="174" t="s">
        <v>162</v>
      </c>
      <c r="E144" s="175" t="s">
        <v>1008</v>
      </c>
      <c r="F144" s="262" t="s">
        <v>1009</v>
      </c>
      <c r="G144" s="262"/>
      <c r="H144" s="262"/>
      <c r="I144" s="262"/>
      <c r="J144" s="176" t="s">
        <v>206</v>
      </c>
      <c r="K144" s="159">
        <v>0.35499999999999998</v>
      </c>
      <c r="L144" s="249">
        <v>0</v>
      </c>
      <c r="M144" s="249"/>
      <c r="N144" s="263">
        <f>ROUND(L144*K144,3)</f>
        <v>0</v>
      </c>
      <c r="O144" s="263"/>
      <c r="P144" s="263"/>
      <c r="Q144" s="263"/>
      <c r="R144" s="138"/>
      <c r="T144" s="160" t="s">
        <v>5</v>
      </c>
      <c r="U144" s="44" t="s">
        <v>39</v>
      </c>
      <c r="V144" s="36"/>
      <c r="W144" s="177">
        <f>V144*K144</f>
        <v>0</v>
      </c>
      <c r="X144" s="177">
        <v>1.20296</v>
      </c>
      <c r="Y144" s="177">
        <f>X144*K144</f>
        <v>0.42705080000000001</v>
      </c>
      <c r="Z144" s="177">
        <v>0</v>
      </c>
      <c r="AA144" s="178">
        <f>Z144*K144</f>
        <v>0</v>
      </c>
      <c r="AR144" s="18" t="s">
        <v>175</v>
      </c>
      <c r="AT144" s="18" t="s">
        <v>162</v>
      </c>
      <c r="AU144" s="18" t="s">
        <v>88</v>
      </c>
      <c r="AY144" s="18" t="s">
        <v>170</v>
      </c>
      <c r="BE144" s="113">
        <f>IF(U144="základná",N144,0)</f>
        <v>0</v>
      </c>
      <c r="BF144" s="113">
        <f>IF(U144="znížená",N144,0)</f>
        <v>0</v>
      </c>
      <c r="BG144" s="113">
        <f>IF(U144="zákl. prenesená",N144,0)</f>
        <v>0</v>
      </c>
      <c r="BH144" s="113">
        <f>IF(U144="zníž. prenesená",N144,0)</f>
        <v>0</v>
      </c>
      <c r="BI144" s="113">
        <f>IF(U144="nulová",N144,0)</f>
        <v>0</v>
      </c>
      <c r="BJ144" s="18" t="s">
        <v>88</v>
      </c>
      <c r="BK144" s="155">
        <f>ROUND(L144*K144,3)</f>
        <v>0</v>
      </c>
      <c r="BL144" s="18" t="s">
        <v>175</v>
      </c>
      <c r="BM144" s="18" t="s">
        <v>1010</v>
      </c>
    </row>
    <row r="145" spans="2:65" s="10" customFormat="1" ht="29.85" customHeight="1">
      <c r="B145" s="164"/>
      <c r="C145" s="165"/>
      <c r="D145" s="173" t="s">
        <v>248</v>
      </c>
      <c r="E145" s="173"/>
      <c r="F145" s="173"/>
      <c r="G145" s="173"/>
      <c r="H145" s="173"/>
      <c r="I145" s="173"/>
      <c r="J145" s="173"/>
      <c r="K145" s="173"/>
      <c r="L145" s="173"/>
      <c r="M145" s="173"/>
      <c r="N145" s="267">
        <f>BK145</f>
        <v>0</v>
      </c>
      <c r="O145" s="268"/>
      <c r="P145" s="268"/>
      <c r="Q145" s="268"/>
      <c r="R145" s="166"/>
      <c r="T145" s="167"/>
      <c r="U145" s="165"/>
      <c r="V145" s="165"/>
      <c r="W145" s="168">
        <f>SUM(W146:W153)</f>
        <v>0</v>
      </c>
      <c r="X145" s="165"/>
      <c r="Y145" s="168">
        <f>SUM(Y146:Y153)</f>
        <v>391.08846399999999</v>
      </c>
      <c r="Z145" s="165"/>
      <c r="AA145" s="169">
        <f>SUM(AA146:AA153)</f>
        <v>0</v>
      </c>
      <c r="AR145" s="170" t="s">
        <v>77</v>
      </c>
      <c r="AT145" s="171" t="s">
        <v>71</v>
      </c>
      <c r="AU145" s="171" t="s">
        <v>77</v>
      </c>
      <c r="AY145" s="170" t="s">
        <v>170</v>
      </c>
      <c r="BK145" s="172">
        <f>SUM(BK146:BK153)</f>
        <v>0</v>
      </c>
    </row>
    <row r="146" spans="2:65" s="1" customFormat="1" ht="44.25" customHeight="1">
      <c r="B146" s="135"/>
      <c r="C146" s="174" t="s">
        <v>208</v>
      </c>
      <c r="D146" s="174" t="s">
        <v>162</v>
      </c>
      <c r="E146" s="175" t="s">
        <v>1011</v>
      </c>
      <c r="F146" s="262" t="s">
        <v>1012</v>
      </c>
      <c r="G146" s="262"/>
      <c r="H146" s="262"/>
      <c r="I146" s="262"/>
      <c r="J146" s="176" t="s">
        <v>184</v>
      </c>
      <c r="K146" s="159">
        <v>565</v>
      </c>
      <c r="L146" s="249">
        <v>0</v>
      </c>
      <c r="M146" s="249"/>
      <c r="N146" s="263">
        <f t="shared" ref="N146:N153" si="15">ROUND(L146*K146,3)</f>
        <v>0</v>
      </c>
      <c r="O146" s="263"/>
      <c r="P146" s="263"/>
      <c r="Q146" s="263"/>
      <c r="R146" s="138"/>
      <c r="T146" s="160" t="s">
        <v>5</v>
      </c>
      <c r="U146" s="44" t="s">
        <v>39</v>
      </c>
      <c r="V146" s="36"/>
      <c r="W146" s="177">
        <f t="shared" ref="W146:W153" si="16">V146*K146</f>
        <v>0</v>
      </c>
      <c r="X146" s="177">
        <v>0.34838999999999998</v>
      </c>
      <c r="Y146" s="177">
        <f t="shared" ref="Y146:Y153" si="17">X146*K146</f>
        <v>196.84035</v>
      </c>
      <c r="Z146" s="177">
        <v>0</v>
      </c>
      <c r="AA146" s="178">
        <f t="shared" ref="AA146:AA153" si="18">Z146*K146</f>
        <v>0</v>
      </c>
      <c r="AR146" s="18" t="s">
        <v>175</v>
      </c>
      <c r="AT146" s="18" t="s">
        <v>162</v>
      </c>
      <c r="AU146" s="18" t="s">
        <v>88</v>
      </c>
      <c r="AY146" s="18" t="s">
        <v>170</v>
      </c>
      <c r="BE146" s="113">
        <f t="shared" ref="BE146:BE153" si="19">IF(U146="základná",N146,0)</f>
        <v>0</v>
      </c>
      <c r="BF146" s="113">
        <f t="shared" ref="BF146:BF153" si="20">IF(U146="znížená",N146,0)</f>
        <v>0</v>
      </c>
      <c r="BG146" s="113">
        <f t="shared" ref="BG146:BG153" si="21">IF(U146="zákl. prenesená",N146,0)</f>
        <v>0</v>
      </c>
      <c r="BH146" s="113">
        <f t="shared" ref="BH146:BH153" si="22">IF(U146="zníž. prenesená",N146,0)</f>
        <v>0</v>
      </c>
      <c r="BI146" s="113">
        <f t="shared" ref="BI146:BI153" si="23">IF(U146="nulová",N146,0)</f>
        <v>0</v>
      </c>
      <c r="BJ146" s="18" t="s">
        <v>88</v>
      </c>
      <c r="BK146" s="155">
        <f t="shared" ref="BK146:BK153" si="24">ROUND(L146*K146,3)</f>
        <v>0</v>
      </c>
      <c r="BL146" s="18" t="s">
        <v>175</v>
      </c>
      <c r="BM146" s="18" t="s">
        <v>1013</v>
      </c>
    </row>
    <row r="147" spans="2:65" s="1" customFormat="1" ht="31.5" customHeight="1">
      <c r="B147" s="135"/>
      <c r="C147" s="174" t="s">
        <v>475</v>
      </c>
      <c r="D147" s="174" t="s">
        <v>162</v>
      </c>
      <c r="E147" s="175" t="s">
        <v>285</v>
      </c>
      <c r="F147" s="262" t="s">
        <v>1014</v>
      </c>
      <c r="G147" s="262"/>
      <c r="H147" s="262"/>
      <c r="I147" s="262"/>
      <c r="J147" s="176" t="s">
        <v>184</v>
      </c>
      <c r="K147" s="159">
        <v>565</v>
      </c>
      <c r="L147" s="249">
        <v>0</v>
      </c>
      <c r="M147" s="249"/>
      <c r="N147" s="263">
        <f t="shared" si="15"/>
        <v>0</v>
      </c>
      <c r="O147" s="263"/>
      <c r="P147" s="263"/>
      <c r="Q147" s="263"/>
      <c r="R147" s="138"/>
      <c r="T147" s="160" t="s">
        <v>5</v>
      </c>
      <c r="U147" s="44" t="s">
        <v>39</v>
      </c>
      <c r="V147" s="36"/>
      <c r="W147" s="177">
        <f t="shared" si="16"/>
        <v>0</v>
      </c>
      <c r="X147" s="177">
        <v>8.0030000000000004E-2</v>
      </c>
      <c r="Y147" s="177">
        <f t="shared" si="17"/>
        <v>45.216950000000004</v>
      </c>
      <c r="Z147" s="177">
        <v>0</v>
      </c>
      <c r="AA147" s="178">
        <f t="shared" si="18"/>
        <v>0</v>
      </c>
      <c r="AR147" s="18" t="s">
        <v>175</v>
      </c>
      <c r="AT147" s="18" t="s">
        <v>162</v>
      </c>
      <c r="AU147" s="18" t="s">
        <v>88</v>
      </c>
      <c r="AY147" s="18" t="s">
        <v>170</v>
      </c>
      <c r="BE147" s="113">
        <f t="shared" si="19"/>
        <v>0</v>
      </c>
      <c r="BF147" s="113">
        <f t="shared" si="20"/>
        <v>0</v>
      </c>
      <c r="BG147" s="113">
        <f t="shared" si="21"/>
        <v>0</v>
      </c>
      <c r="BH147" s="113">
        <f t="shared" si="22"/>
        <v>0</v>
      </c>
      <c r="BI147" s="113">
        <f t="shared" si="23"/>
        <v>0</v>
      </c>
      <c r="BJ147" s="18" t="s">
        <v>88</v>
      </c>
      <c r="BK147" s="155">
        <f t="shared" si="24"/>
        <v>0</v>
      </c>
      <c r="BL147" s="18" t="s">
        <v>175</v>
      </c>
      <c r="BM147" s="18" t="s">
        <v>1015</v>
      </c>
    </row>
    <row r="148" spans="2:65" s="1" customFormat="1" ht="44.25" customHeight="1">
      <c r="B148" s="135"/>
      <c r="C148" s="174" t="s">
        <v>284</v>
      </c>
      <c r="D148" s="174" t="s">
        <v>162</v>
      </c>
      <c r="E148" s="175" t="s">
        <v>1016</v>
      </c>
      <c r="F148" s="262" t="s">
        <v>1017</v>
      </c>
      <c r="G148" s="262"/>
      <c r="H148" s="262"/>
      <c r="I148" s="262"/>
      <c r="J148" s="176" t="s">
        <v>184</v>
      </c>
      <c r="K148" s="159">
        <v>10.8</v>
      </c>
      <c r="L148" s="249">
        <v>0</v>
      </c>
      <c r="M148" s="249"/>
      <c r="N148" s="263">
        <f t="shared" si="15"/>
        <v>0</v>
      </c>
      <c r="O148" s="263"/>
      <c r="P148" s="263"/>
      <c r="Q148" s="263"/>
      <c r="R148" s="138"/>
      <c r="T148" s="160" t="s">
        <v>5</v>
      </c>
      <c r="U148" s="44" t="s">
        <v>39</v>
      </c>
      <c r="V148" s="36"/>
      <c r="W148" s="177">
        <f t="shared" si="16"/>
        <v>0</v>
      </c>
      <c r="X148" s="177">
        <v>4.8340000000000001E-2</v>
      </c>
      <c r="Y148" s="177">
        <f t="shared" si="17"/>
        <v>0.52207200000000009</v>
      </c>
      <c r="Z148" s="177">
        <v>0</v>
      </c>
      <c r="AA148" s="178">
        <f t="shared" si="18"/>
        <v>0</v>
      </c>
      <c r="AR148" s="18" t="s">
        <v>175</v>
      </c>
      <c r="AT148" s="18" t="s">
        <v>162</v>
      </c>
      <c r="AU148" s="18" t="s">
        <v>88</v>
      </c>
      <c r="AY148" s="18" t="s">
        <v>170</v>
      </c>
      <c r="BE148" s="113">
        <f t="shared" si="19"/>
        <v>0</v>
      </c>
      <c r="BF148" s="113">
        <f t="shared" si="20"/>
        <v>0</v>
      </c>
      <c r="BG148" s="113">
        <f t="shared" si="21"/>
        <v>0</v>
      </c>
      <c r="BH148" s="113">
        <f t="shared" si="22"/>
        <v>0</v>
      </c>
      <c r="BI148" s="113">
        <f t="shared" si="23"/>
        <v>0</v>
      </c>
      <c r="BJ148" s="18" t="s">
        <v>88</v>
      </c>
      <c r="BK148" s="155">
        <f t="shared" si="24"/>
        <v>0</v>
      </c>
      <c r="BL148" s="18" t="s">
        <v>175</v>
      </c>
      <c r="BM148" s="18" t="s">
        <v>1018</v>
      </c>
    </row>
    <row r="149" spans="2:65" s="1" customFormat="1" ht="44.25" customHeight="1">
      <c r="B149" s="135"/>
      <c r="C149" s="174" t="s">
        <v>581</v>
      </c>
      <c r="D149" s="174" t="s">
        <v>162</v>
      </c>
      <c r="E149" s="175" t="s">
        <v>1019</v>
      </c>
      <c r="F149" s="262" t="s">
        <v>1020</v>
      </c>
      <c r="G149" s="262"/>
      <c r="H149" s="262"/>
      <c r="I149" s="262"/>
      <c r="J149" s="176" t="s">
        <v>184</v>
      </c>
      <c r="K149" s="159">
        <v>3</v>
      </c>
      <c r="L149" s="249">
        <v>0</v>
      </c>
      <c r="M149" s="249"/>
      <c r="N149" s="263">
        <f t="shared" si="15"/>
        <v>0</v>
      </c>
      <c r="O149" s="263"/>
      <c r="P149" s="263"/>
      <c r="Q149" s="263"/>
      <c r="R149" s="138"/>
      <c r="T149" s="160" t="s">
        <v>5</v>
      </c>
      <c r="U149" s="44" t="s">
        <v>39</v>
      </c>
      <c r="V149" s="36"/>
      <c r="W149" s="177">
        <f t="shared" si="16"/>
        <v>0</v>
      </c>
      <c r="X149" s="177">
        <v>9.6680000000000002E-2</v>
      </c>
      <c r="Y149" s="177">
        <f t="shared" si="17"/>
        <v>0.29004000000000002</v>
      </c>
      <c r="Z149" s="177">
        <v>0</v>
      </c>
      <c r="AA149" s="178">
        <f t="shared" si="18"/>
        <v>0</v>
      </c>
      <c r="AR149" s="18" t="s">
        <v>175</v>
      </c>
      <c r="AT149" s="18" t="s">
        <v>162</v>
      </c>
      <c r="AU149" s="18" t="s">
        <v>88</v>
      </c>
      <c r="AY149" s="18" t="s">
        <v>170</v>
      </c>
      <c r="BE149" s="113">
        <f t="shared" si="19"/>
        <v>0</v>
      </c>
      <c r="BF149" s="113">
        <f t="shared" si="20"/>
        <v>0</v>
      </c>
      <c r="BG149" s="113">
        <f t="shared" si="21"/>
        <v>0</v>
      </c>
      <c r="BH149" s="113">
        <f t="shared" si="22"/>
        <v>0</v>
      </c>
      <c r="BI149" s="113">
        <f t="shared" si="23"/>
        <v>0</v>
      </c>
      <c r="BJ149" s="18" t="s">
        <v>88</v>
      </c>
      <c r="BK149" s="155">
        <f t="shared" si="24"/>
        <v>0</v>
      </c>
      <c r="BL149" s="18" t="s">
        <v>175</v>
      </c>
      <c r="BM149" s="18" t="s">
        <v>1021</v>
      </c>
    </row>
    <row r="150" spans="2:65" s="1" customFormat="1" ht="44.25" customHeight="1">
      <c r="B150" s="135"/>
      <c r="C150" s="174" t="s">
        <v>592</v>
      </c>
      <c r="D150" s="174" t="s">
        <v>162</v>
      </c>
      <c r="E150" s="175" t="s">
        <v>1022</v>
      </c>
      <c r="F150" s="262" t="s">
        <v>1023</v>
      </c>
      <c r="G150" s="262"/>
      <c r="H150" s="262"/>
      <c r="I150" s="262"/>
      <c r="J150" s="176" t="s">
        <v>184</v>
      </c>
      <c r="K150" s="159">
        <v>13.8</v>
      </c>
      <c r="L150" s="249">
        <v>0</v>
      </c>
      <c r="M150" s="249"/>
      <c r="N150" s="263">
        <f t="shared" si="15"/>
        <v>0</v>
      </c>
      <c r="O150" s="263"/>
      <c r="P150" s="263"/>
      <c r="Q150" s="263"/>
      <c r="R150" s="138"/>
      <c r="T150" s="160" t="s">
        <v>5</v>
      </c>
      <c r="U150" s="44" t="s">
        <v>39</v>
      </c>
      <c r="V150" s="36"/>
      <c r="W150" s="177">
        <f t="shared" si="16"/>
        <v>0</v>
      </c>
      <c r="X150" s="177">
        <v>0.14504</v>
      </c>
      <c r="Y150" s="177">
        <f t="shared" si="17"/>
        <v>2.0015520000000002</v>
      </c>
      <c r="Z150" s="177">
        <v>0</v>
      </c>
      <c r="AA150" s="178">
        <f t="shared" si="18"/>
        <v>0</v>
      </c>
      <c r="AR150" s="18" t="s">
        <v>175</v>
      </c>
      <c r="AT150" s="18" t="s">
        <v>162</v>
      </c>
      <c r="AU150" s="18" t="s">
        <v>88</v>
      </c>
      <c r="AY150" s="18" t="s">
        <v>170</v>
      </c>
      <c r="BE150" s="113">
        <f t="shared" si="19"/>
        <v>0</v>
      </c>
      <c r="BF150" s="113">
        <f t="shared" si="20"/>
        <v>0</v>
      </c>
      <c r="BG150" s="113">
        <f t="shared" si="21"/>
        <v>0</v>
      </c>
      <c r="BH150" s="113">
        <f t="shared" si="22"/>
        <v>0</v>
      </c>
      <c r="BI150" s="113">
        <f t="shared" si="23"/>
        <v>0</v>
      </c>
      <c r="BJ150" s="18" t="s">
        <v>88</v>
      </c>
      <c r="BK150" s="155">
        <f t="shared" si="24"/>
        <v>0</v>
      </c>
      <c r="BL150" s="18" t="s">
        <v>175</v>
      </c>
      <c r="BM150" s="18" t="s">
        <v>1024</v>
      </c>
    </row>
    <row r="151" spans="2:65" s="1" customFormat="1" ht="31.5" customHeight="1">
      <c r="B151" s="135"/>
      <c r="C151" s="174" t="s">
        <v>492</v>
      </c>
      <c r="D151" s="174" t="s">
        <v>162</v>
      </c>
      <c r="E151" s="175" t="s">
        <v>1025</v>
      </c>
      <c r="F151" s="262" t="s">
        <v>1026</v>
      </c>
      <c r="G151" s="262"/>
      <c r="H151" s="262"/>
      <c r="I151" s="262"/>
      <c r="J151" s="176" t="s">
        <v>184</v>
      </c>
      <c r="K151" s="159">
        <v>315</v>
      </c>
      <c r="L151" s="249">
        <v>0</v>
      </c>
      <c r="M151" s="249"/>
      <c r="N151" s="263">
        <f t="shared" si="15"/>
        <v>0</v>
      </c>
      <c r="O151" s="263"/>
      <c r="P151" s="263"/>
      <c r="Q151" s="263"/>
      <c r="R151" s="138"/>
      <c r="T151" s="160" t="s">
        <v>5</v>
      </c>
      <c r="U151" s="44" t="s">
        <v>39</v>
      </c>
      <c r="V151" s="36"/>
      <c r="W151" s="177">
        <f t="shared" si="16"/>
        <v>0</v>
      </c>
      <c r="X151" s="177">
        <v>1.6000000000000001E-3</v>
      </c>
      <c r="Y151" s="177">
        <f t="shared" si="17"/>
        <v>0.504</v>
      </c>
      <c r="Z151" s="177">
        <v>0</v>
      </c>
      <c r="AA151" s="178">
        <f t="shared" si="18"/>
        <v>0</v>
      </c>
      <c r="AR151" s="18" t="s">
        <v>175</v>
      </c>
      <c r="AT151" s="18" t="s">
        <v>162</v>
      </c>
      <c r="AU151" s="18" t="s">
        <v>88</v>
      </c>
      <c r="AY151" s="18" t="s">
        <v>170</v>
      </c>
      <c r="BE151" s="113">
        <f t="shared" si="19"/>
        <v>0</v>
      </c>
      <c r="BF151" s="113">
        <f t="shared" si="20"/>
        <v>0</v>
      </c>
      <c r="BG151" s="113">
        <f t="shared" si="21"/>
        <v>0</v>
      </c>
      <c r="BH151" s="113">
        <f t="shared" si="22"/>
        <v>0</v>
      </c>
      <c r="BI151" s="113">
        <f t="shared" si="23"/>
        <v>0</v>
      </c>
      <c r="BJ151" s="18" t="s">
        <v>88</v>
      </c>
      <c r="BK151" s="155">
        <f t="shared" si="24"/>
        <v>0</v>
      </c>
      <c r="BL151" s="18" t="s">
        <v>175</v>
      </c>
      <c r="BM151" s="18" t="s">
        <v>1027</v>
      </c>
    </row>
    <row r="152" spans="2:65" s="1" customFormat="1" ht="31.5" customHeight="1">
      <c r="B152" s="135"/>
      <c r="C152" s="174" t="s">
        <v>10</v>
      </c>
      <c r="D152" s="174" t="s">
        <v>162</v>
      </c>
      <c r="E152" s="175" t="s">
        <v>1028</v>
      </c>
      <c r="F152" s="262" t="s">
        <v>1029</v>
      </c>
      <c r="G152" s="262"/>
      <c r="H152" s="262"/>
      <c r="I152" s="262"/>
      <c r="J152" s="176" t="s">
        <v>184</v>
      </c>
      <c r="K152" s="159">
        <v>565</v>
      </c>
      <c r="L152" s="249">
        <v>0</v>
      </c>
      <c r="M152" s="249"/>
      <c r="N152" s="263">
        <f t="shared" si="15"/>
        <v>0</v>
      </c>
      <c r="O152" s="263"/>
      <c r="P152" s="263"/>
      <c r="Q152" s="263"/>
      <c r="R152" s="138"/>
      <c r="T152" s="160" t="s">
        <v>5</v>
      </c>
      <c r="U152" s="44" t="s">
        <v>39</v>
      </c>
      <c r="V152" s="36"/>
      <c r="W152" s="177">
        <f t="shared" si="16"/>
        <v>0</v>
      </c>
      <c r="X152" s="177">
        <v>0.16700000000000001</v>
      </c>
      <c r="Y152" s="177">
        <f t="shared" si="17"/>
        <v>94.355000000000004</v>
      </c>
      <c r="Z152" s="177">
        <v>0</v>
      </c>
      <c r="AA152" s="178">
        <f t="shared" si="18"/>
        <v>0</v>
      </c>
      <c r="AR152" s="18" t="s">
        <v>175</v>
      </c>
      <c r="AT152" s="18" t="s">
        <v>162</v>
      </c>
      <c r="AU152" s="18" t="s">
        <v>88</v>
      </c>
      <c r="AY152" s="18" t="s">
        <v>170</v>
      </c>
      <c r="BE152" s="113">
        <f t="shared" si="19"/>
        <v>0</v>
      </c>
      <c r="BF152" s="113">
        <f t="shared" si="20"/>
        <v>0</v>
      </c>
      <c r="BG152" s="113">
        <f t="shared" si="21"/>
        <v>0</v>
      </c>
      <c r="BH152" s="113">
        <f t="shared" si="22"/>
        <v>0</v>
      </c>
      <c r="BI152" s="113">
        <f t="shared" si="23"/>
        <v>0</v>
      </c>
      <c r="BJ152" s="18" t="s">
        <v>88</v>
      </c>
      <c r="BK152" s="155">
        <f t="shared" si="24"/>
        <v>0</v>
      </c>
      <c r="BL152" s="18" t="s">
        <v>175</v>
      </c>
      <c r="BM152" s="18" t="s">
        <v>1030</v>
      </c>
    </row>
    <row r="153" spans="2:65" s="1" customFormat="1" ht="22.5" customHeight="1">
      <c r="B153" s="135"/>
      <c r="C153" s="179" t="s">
        <v>275</v>
      </c>
      <c r="D153" s="179" t="s">
        <v>280</v>
      </c>
      <c r="E153" s="180" t="s">
        <v>1031</v>
      </c>
      <c r="F153" s="273" t="s">
        <v>1032</v>
      </c>
      <c r="G153" s="273"/>
      <c r="H153" s="273"/>
      <c r="I153" s="273"/>
      <c r="J153" s="181" t="s">
        <v>184</v>
      </c>
      <c r="K153" s="182">
        <v>570.65</v>
      </c>
      <c r="L153" s="274">
        <v>0</v>
      </c>
      <c r="M153" s="274"/>
      <c r="N153" s="275">
        <f t="shared" si="15"/>
        <v>0</v>
      </c>
      <c r="O153" s="263"/>
      <c r="P153" s="263"/>
      <c r="Q153" s="263"/>
      <c r="R153" s="138"/>
      <c r="T153" s="160" t="s">
        <v>5</v>
      </c>
      <c r="U153" s="44" t="s">
        <v>39</v>
      </c>
      <c r="V153" s="36"/>
      <c r="W153" s="177">
        <f t="shared" si="16"/>
        <v>0</v>
      </c>
      <c r="X153" s="177">
        <v>0.09</v>
      </c>
      <c r="Y153" s="177">
        <f t="shared" si="17"/>
        <v>51.358499999999999</v>
      </c>
      <c r="Z153" s="177">
        <v>0</v>
      </c>
      <c r="AA153" s="178">
        <f t="shared" si="18"/>
        <v>0</v>
      </c>
      <c r="AR153" s="18" t="s">
        <v>230</v>
      </c>
      <c r="AT153" s="18" t="s">
        <v>280</v>
      </c>
      <c r="AU153" s="18" t="s">
        <v>88</v>
      </c>
      <c r="AY153" s="18" t="s">
        <v>170</v>
      </c>
      <c r="BE153" s="113">
        <f t="shared" si="19"/>
        <v>0</v>
      </c>
      <c r="BF153" s="113">
        <f t="shared" si="20"/>
        <v>0</v>
      </c>
      <c r="BG153" s="113">
        <f t="shared" si="21"/>
        <v>0</v>
      </c>
      <c r="BH153" s="113">
        <f t="shared" si="22"/>
        <v>0</v>
      </c>
      <c r="BI153" s="113">
        <f t="shared" si="23"/>
        <v>0</v>
      </c>
      <c r="BJ153" s="18" t="s">
        <v>88</v>
      </c>
      <c r="BK153" s="155">
        <f t="shared" si="24"/>
        <v>0</v>
      </c>
      <c r="BL153" s="18" t="s">
        <v>175</v>
      </c>
      <c r="BM153" s="18" t="s">
        <v>1033</v>
      </c>
    </row>
    <row r="154" spans="2:65" s="10" customFormat="1" ht="29.85" customHeight="1">
      <c r="B154" s="164"/>
      <c r="C154" s="165"/>
      <c r="D154" s="173" t="s">
        <v>410</v>
      </c>
      <c r="E154" s="173"/>
      <c r="F154" s="173"/>
      <c r="G154" s="173"/>
      <c r="H154" s="173"/>
      <c r="I154" s="173"/>
      <c r="J154" s="173"/>
      <c r="K154" s="173"/>
      <c r="L154" s="173"/>
      <c r="M154" s="173"/>
      <c r="N154" s="267">
        <f>BK154</f>
        <v>0</v>
      </c>
      <c r="O154" s="268"/>
      <c r="P154" s="268"/>
      <c r="Q154" s="268"/>
      <c r="R154" s="166"/>
      <c r="T154" s="167"/>
      <c r="U154" s="165"/>
      <c r="V154" s="165"/>
      <c r="W154" s="168">
        <f>W155</f>
        <v>0</v>
      </c>
      <c r="X154" s="165"/>
      <c r="Y154" s="168">
        <f>Y155</f>
        <v>12.0824</v>
      </c>
      <c r="Z154" s="165"/>
      <c r="AA154" s="169">
        <f>AA155</f>
        <v>0</v>
      </c>
      <c r="AR154" s="170" t="s">
        <v>77</v>
      </c>
      <c r="AT154" s="171" t="s">
        <v>71</v>
      </c>
      <c r="AU154" s="171" t="s">
        <v>77</v>
      </c>
      <c r="AY154" s="170" t="s">
        <v>170</v>
      </c>
      <c r="BK154" s="172">
        <f>BK155</f>
        <v>0</v>
      </c>
    </row>
    <row r="155" spans="2:65" s="1" customFormat="1" ht="31.5" customHeight="1">
      <c r="B155" s="135"/>
      <c r="C155" s="174" t="s">
        <v>222</v>
      </c>
      <c r="D155" s="174" t="s">
        <v>162</v>
      </c>
      <c r="E155" s="175" t="s">
        <v>1034</v>
      </c>
      <c r="F155" s="262" t="s">
        <v>1035</v>
      </c>
      <c r="G155" s="262"/>
      <c r="H155" s="262"/>
      <c r="I155" s="262"/>
      <c r="J155" s="176" t="s">
        <v>189</v>
      </c>
      <c r="K155" s="159">
        <v>5</v>
      </c>
      <c r="L155" s="249">
        <v>0</v>
      </c>
      <c r="M155" s="249"/>
      <c r="N155" s="263">
        <f>ROUND(L155*K155,3)</f>
        <v>0</v>
      </c>
      <c r="O155" s="263"/>
      <c r="P155" s="263"/>
      <c r="Q155" s="263"/>
      <c r="R155" s="138"/>
      <c r="T155" s="160" t="s">
        <v>5</v>
      </c>
      <c r="U155" s="44" t="s">
        <v>39</v>
      </c>
      <c r="V155" s="36"/>
      <c r="W155" s="177">
        <f>V155*K155</f>
        <v>0</v>
      </c>
      <c r="X155" s="177">
        <v>2.41648</v>
      </c>
      <c r="Y155" s="177">
        <f>X155*K155</f>
        <v>12.0824</v>
      </c>
      <c r="Z155" s="177">
        <v>0</v>
      </c>
      <c r="AA155" s="178">
        <f>Z155*K155</f>
        <v>0</v>
      </c>
      <c r="AR155" s="18" t="s">
        <v>175</v>
      </c>
      <c r="AT155" s="18" t="s">
        <v>162</v>
      </c>
      <c r="AU155" s="18" t="s">
        <v>88</v>
      </c>
      <c r="AY155" s="18" t="s">
        <v>170</v>
      </c>
      <c r="BE155" s="113">
        <f>IF(U155="základná",N155,0)</f>
        <v>0</v>
      </c>
      <c r="BF155" s="113">
        <f>IF(U155="znížená",N155,0)</f>
        <v>0</v>
      </c>
      <c r="BG155" s="113">
        <f>IF(U155="zákl. prenesená",N155,0)</f>
        <v>0</v>
      </c>
      <c r="BH155" s="113">
        <f>IF(U155="zníž. prenesená",N155,0)</f>
        <v>0</v>
      </c>
      <c r="BI155" s="113">
        <f>IF(U155="nulová",N155,0)</f>
        <v>0</v>
      </c>
      <c r="BJ155" s="18" t="s">
        <v>88</v>
      </c>
      <c r="BK155" s="155">
        <f>ROUND(L155*K155,3)</f>
        <v>0</v>
      </c>
      <c r="BL155" s="18" t="s">
        <v>175</v>
      </c>
      <c r="BM155" s="18" t="s">
        <v>1036</v>
      </c>
    </row>
    <row r="156" spans="2:65" s="10" customFormat="1" ht="29.85" customHeight="1">
      <c r="B156" s="164"/>
      <c r="C156" s="165"/>
      <c r="D156" s="173" t="s">
        <v>167</v>
      </c>
      <c r="E156" s="173"/>
      <c r="F156" s="173"/>
      <c r="G156" s="173"/>
      <c r="H156" s="173"/>
      <c r="I156" s="173"/>
      <c r="J156" s="173"/>
      <c r="K156" s="173"/>
      <c r="L156" s="173"/>
      <c r="M156" s="173"/>
      <c r="N156" s="267">
        <f>BK156</f>
        <v>0</v>
      </c>
      <c r="O156" s="268"/>
      <c r="P156" s="268"/>
      <c r="Q156" s="268"/>
      <c r="R156" s="166"/>
      <c r="T156" s="167"/>
      <c r="U156" s="165"/>
      <c r="V156" s="165"/>
      <c r="W156" s="168">
        <f>SUM(W157:W169)</f>
        <v>0</v>
      </c>
      <c r="X156" s="165"/>
      <c r="Y156" s="168">
        <f>SUM(Y157:Y169)</f>
        <v>45.712380000000003</v>
      </c>
      <c r="Z156" s="165"/>
      <c r="AA156" s="169">
        <f>SUM(AA157:AA169)</f>
        <v>9.7020000000000017</v>
      </c>
      <c r="AR156" s="170" t="s">
        <v>77</v>
      </c>
      <c r="AT156" s="171" t="s">
        <v>71</v>
      </c>
      <c r="AU156" s="171" t="s">
        <v>77</v>
      </c>
      <c r="AY156" s="170" t="s">
        <v>170</v>
      </c>
      <c r="BK156" s="172">
        <f>SUM(BK157:BK169)</f>
        <v>0</v>
      </c>
    </row>
    <row r="157" spans="2:65" s="1" customFormat="1" ht="44.25" customHeight="1">
      <c r="B157" s="135"/>
      <c r="C157" s="174" t="s">
        <v>199</v>
      </c>
      <c r="D157" s="174" t="s">
        <v>162</v>
      </c>
      <c r="E157" s="175" t="s">
        <v>1037</v>
      </c>
      <c r="F157" s="262" t="s">
        <v>1038</v>
      </c>
      <c r="G157" s="262"/>
      <c r="H157" s="262"/>
      <c r="I157" s="262"/>
      <c r="J157" s="176" t="s">
        <v>180</v>
      </c>
      <c r="K157" s="159">
        <v>255</v>
      </c>
      <c r="L157" s="249">
        <v>0</v>
      </c>
      <c r="M157" s="249"/>
      <c r="N157" s="263">
        <f t="shared" ref="N157:N169" si="25">ROUND(L157*K157,3)</f>
        <v>0</v>
      </c>
      <c r="O157" s="263"/>
      <c r="P157" s="263"/>
      <c r="Q157" s="263"/>
      <c r="R157" s="138"/>
      <c r="T157" s="160" t="s">
        <v>5</v>
      </c>
      <c r="U157" s="44" t="s">
        <v>39</v>
      </c>
      <c r="V157" s="36"/>
      <c r="W157" s="177">
        <f t="shared" ref="W157:W169" si="26">V157*K157</f>
        <v>0</v>
      </c>
      <c r="X157" s="177">
        <v>0.12584000000000001</v>
      </c>
      <c r="Y157" s="177">
        <f t="shared" ref="Y157:Y169" si="27">X157*K157</f>
        <v>32.089200000000005</v>
      </c>
      <c r="Z157" s="177">
        <v>0</v>
      </c>
      <c r="AA157" s="178">
        <f t="shared" ref="AA157:AA169" si="28">Z157*K157</f>
        <v>0</v>
      </c>
      <c r="AR157" s="18" t="s">
        <v>175</v>
      </c>
      <c r="AT157" s="18" t="s">
        <v>162</v>
      </c>
      <c r="AU157" s="18" t="s">
        <v>88</v>
      </c>
      <c r="AY157" s="18" t="s">
        <v>170</v>
      </c>
      <c r="BE157" s="113">
        <f t="shared" ref="BE157:BE169" si="29">IF(U157="základná",N157,0)</f>
        <v>0</v>
      </c>
      <c r="BF157" s="113">
        <f t="shared" ref="BF157:BF169" si="30">IF(U157="znížená",N157,0)</f>
        <v>0</v>
      </c>
      <c r="BG157" s="113">
        <f t="shared" ref="BG157:BG169" si="31">IF(U157="zákl. prenesená",N157,0)</f>
        <v>0</v>
      </c>
      <c r="BH157" s="113">
        <f t="shared" ref="BH157:BH169" si="32">IF(U157="zníž. prenesená",N157,0)</f>
        <v>0</v>
      </c>
      <c r="BI157" s="113">
        <f t="shared" ref="BI157:BI169" si="33">IF(U157="nulová",N157,0)</f>
        <v>0</v>
      </c>
      <c r="BJ157" s="18" t="s">
        <v>88</v>
      </c>
      <c r="BK157" s="155">
        <f t="shared" ref="BK157:BK169" si="34">ROUND(L157*K157,3)</f>
        <v>0</v>
      </c>
      <c r="BL157" s="18" t="s">
        <v>175</v>
      </c>
      <c r="BM157" s="18" t="s">
        <v>1039</v>
      </c>
    </row>
    <row r="158" spans="2:65" s="1" customFormat="1" ht="31.5" customHeight="1">
      <c r="B158" s="135"/>
      <c r="C158" s="179" t="s">
        <v>203</v>
      </c>
      <c r="D158" s="179" t="s">
        <v>280</v>
      </c>
      <c r="E158" s="180" t="s">
        <v>1040</v>
      </c>
      <c r="F158" s="273" t="s">
        <v>1041</v>
      </c>
      <c r="G158" s="273"/>
      <c r="H158" s="273"/>
      <c r="I158" s="273"/>
      <c r="J158" s="181" t="s">
        <v>174</v>
      </c>
      <c r="K158" s="182">
        <v>257.55</v>
      </c>
      <c r="L158" s="274">
        <v>0</v>
      </c>
      <c r="M158" s="274"/>
      <c r="N158" s="275">
        <f t="shared" si="25"/>
        <v>0</v>
      </c>
      <c r="O158" s="263"/>
      <c r="P158" s="263"/>
      <c r="Q158" s="263"/>
      <c r="R158" s="138"/>
      <c r="T158" s="160" t="s">
        <v>5</v>
      </c>
      <c r="U158" s="44" t="s">
        <v>39</v>
      </c>
      <c r="V158" s="36"/>
      <c r="W158" s="177">
        <f t="shared" si="26"/>
        <v>0</v>
      </c>
      <c r="X158" s="177">
        <v>4.8000000000000001E-2</v>
      </c>
      <c r="Y158" s="177">
        <f t="shared" si="27"/>
        <v>12.362400000000001</v>
      </c>
      <c r="Z158" s="177">
        <v>0</v>
      </c>
      <c r="AA158" s="178">
        <f t="shared" si="28"/>
        <v>0</v>
      </c>
      <c r="AR158" s="18" t="s">
        <v>230</v>
      </c>
      <c r="AT158" s="18" t="s">
        <v>280</v>
      </c>
      <c r="AU158" s="18" t="s">
        <v>88</v>
      </c>
      <c r="AY158" s="18" t="s">
        <v>170</v>
      </c>
      <c r="BE158" s="113">
        <f t="shared" si="29"/>
        <v>0</v>
      </c>
      <c r="BF158" s="113">
        <f t="shared" si="30"/>
        <v>0</v>
      </c>
      <c r="BG158" s="113">
        <f t="shared" si="31"/>
        <v>0</v>
      </c>
      <c r="BH158" s="113">
        <f t="shared" si="32"/>
        <v>0</v>
      </c>
      <c r="BI158" s="113">
        <f t="shared" si="33"/>
        <v>0</v>
      </c>
      <c r="BJ158" s="18" t="s">
        <v>88</v>
      </c>
      <c r="BK158" s="155">
        <f t="shared" si="34"/>
        <v>0</v>
      </c>
      <c r="BL158" s="18" t="s">
        <v>175</v>
      </c>
      <c r="BM158" s="18" t="s">
        <v>1042</v>
      </c>
    </row>
    <row r="159" spans="2:65" s="1" customFormat="1" ht="44.25" customHeight="1">
      <c r="B159" s="135"/>
      <c r="C159" s="174" t="s">
        <v>585</v>
      </c>
      <c r="D159" s="174" t="s">
        <v>162</v>
      </c>
      <c r="E159" s="175" t="s">
        <v>1043</v>
      </c>
      <c r="F159" s="262" t="s">
        <v>1044</v>
      </c>
      <c r="G159" s="262"/>
      <c r="H159" s="262"/>
      <c r="I159" s="262"/>
      <c r="J159" s="176" t="s">
        <v>180</v>
      </c>
      <c r="K159" s="159">
        <v>6</v>
      </c>
      <c r="L159" s="249">
        <v>0</v>
      </c>
      <c r="M159" s="249"/>
      <c r="N159" s="263">
        <f t="shared" si="25"/>
        <v>0</v>
      </c>
      <c r="O159" s="263"/>
      <c r="P159" s="263"/>
      <c r="Q159" s="263"/>
      <c r="R159" s="138"/>
      <c r="T159" s="160" t="s">
        <v>5</v>
      </c>
      <c r="U159" s="44" t="s">
        <v>39</v>
      </c>
      <c r="V159" s="36"/>
      <c r="W159" s="177">
        <f t="shared" si="26"/>
        <v>0</v>
      </c>
      <c r="X159" s="177">
        <v>0.12662000000000001</v>
      </c>
      <c r="Y159" s="177">
        <f t="shared" si="27"/>
        <v>0.75972000000000006</v>
      </c>
      <c r="Z159" s="177">
        <v>0</v>
      </c>
      <c r="AA159" s="178">
        <f t="shared" si="28"/>
        <v>0</v>
      </c>
      <c r="AR159" s="18" t="s">
        <v>175</v>
      </c>
      <c r="AT159" s="18" t="s">
        <v>162</v>
      </c>
      <c r="AU159" s="18" t="s">
        <v>88</v>
      </c>
      <c r="AY159" s="18" t="s">
        <v>170</v>
      </c>
      <c r="BE159" s="113">
        <f t="shared" si="29"/>
        <v>0</v>
      </c>
      <c r="BF159" s="113">
        <f t="shared" si="30"/>
        <v>0</v>
      </c>
      <c r="BG159" s="113">
        <f t="shared" si="31"/>
        <v>0</v>
      </c>
      <c r="BH159" s="113">
        <f t="shared" si="32"/>
        <v>0</v>
      </c>
      <c r="BI159" s="113">
        <f t="shared" si="33"/>
        <v>0</v>
      </c>
      <c r="BJ159" s="18" t="s">
        <v>88</v>
      </c>
      <c r="BK159" s="155">
        <f t="shared" si="34"/>
        <v>0</v>
      </c>
      <c r="BL159" s="18" t="s">
        <v>175</v>
      </c>
      <c r="BM159" s="18" t="s">
        <v>1045</v>
      </c>
    </row>
    <row r="160" spans="2:65" s="1" customFormat="1" ht="31.5" customHeight="1">
      <c r="B160" s="135"/>
      <c r="C160" s="179" t="s">
        <v>596</v>
      </c>
      <c r="D160" s="179" t="s">
        <v>280</v>
      </c>
      <c r="E160" s="180" t="s">
        <v>1046</v>
      </c>
      <c r="F160" s="273" t="s">
        <v>1047</v>
      </c>
      <c r="G160" s="273"/>
      <c r="H160" s="273"/>
      <c r="I160" s="273"/>
      <c r="J160" s="181" t="s">
        <v>174</v>
      </c>
      <c r="K160" s="182">
        <v>6.06</v>
      </c>
      <c r="L160" s="274">
        <v>0</v>
      </c>
      <c r="M160" s="274"/>
      <c r="N160" s="275">
        <f t="shared" si="25"/>
        <v>0</v>
      </c>
      <c r="O160" s="263"/>
      <c r="P160" s="263"/>
      <c r="Q160" s="263"/>
      <c r="R160" s="138"/>
      <c r="T160" s="160" t="s">
        <v>5</v>
      </c>
      <c r="U160" s="44" t="s">
        <v>39</v>
      </c>
      <c r="V160" s="36"/>
      <c r="W160" s="177">
        <f t="shared" si="26"/>
        <v>0</v>
      </c>
      <c r="X160" s="177">
        <v>8.1000000000000003E-2</v>
      </c>
      <c r="Y160" s="177">
        <f t="shared" si="27"/>
        <v>0.49085999999999996</v>
      </c>
      <c r="Z160" s="177">
        <v>0</v>
      </c>
      <c r="AA160" s="178">
        <f t="shared" si="28"/>
        <v>0</v>
      </c>
      <c r="AR160" s="18" t="s">
        <v>230</v>
      </c>
      <c r="AT160" s="18" t="s">
        <v>280</v>
      </c>
      <c r="AU160" s="18" t="s">
        <v>88</v>
      </c>
      <c r="AY160" s="18" t="s">
        <v>170</v>
      </c>
      <c r="BE160" s="113">
        <f t="shared" si="29"/>
        <v>0</v>
      </c>
      <c r="BF160" s="113">
        <f t="shared" si="30"/>
        <v>0</v>
      </c>
      <c r="BG160" s="113">
        <f t="shared" si="31"/>
        <v>0</v>
      </c>
      <c r="BH160" s="113">
        <f t="shared" si="32"/>
        <v>0</v>
      </c>
      <c r="BI160" s="113">
        <f t="shared" si="33"/>
        <v>0</v>
      </c>
      <c r="BJ160" s="18" t="s">
        <v>88</v>
      </c>
      <c r="BK160" s="155">
        <f t="shared" si="34"/>
        <v>0</v>
      </c>
      <c r="BL160" s="18" t="s">
        <v>175</v>
      </c>
      <c r="BM160" s="18" t="s">
        <v>1048</v>
      </c>
    </row>
    <row r="161" spans="2:65" s="1" customFormat="1" ht="31.5" customHeight="1">
      <c r="B161" s="135"/>
      <c r="C161" s="174" t="s">
        <v>533</v>
      </c>
      <c r="D161" s="174" t="s">
        <v>162</v>
      </c>
      <c r="E161" s="175" t="s">
        <v>1049</v>
      </c>
      <c r="F161" s="262" t="s">
        <v>1050</v>
      </c>
      <c r="G161" s="262"/>
      <c r="H161" s="262"/>
      <c r="I161" s="262"/>
      <c r="J161" s="176" t="s">
        <v>180</v>
      </c>
      <c r="K161" s="159">
        <v>10.9</v>
      </c>
      <c r="L161" s="249">
        <v>0</v>
      </c>
      <c r="M161" s="249"/>
      <c r="N161" s="263">
        <f t="shared" si="25"/>
        <v>0</v>
      </c>
      <c r="O161" s="263"/>
      <c r="P161" s="263"/>
      <c r="Q161" s="263"/>
      <c r="R161" s="138"/>
      <c r="T161" s="160" t="s">
        <v>5</v>
      </c>
      <c r="U161" s="44" t="s">
        <v>39</v>
      </c>
      <c r="V161" s="36"/>
      <c r="W161" s="177">
        <f t="shared" si="26"/>
        <v>0</v>
      </c>
      <c r="X161" s="177">
        <v>0</v>
      </c>
      <c r="Y161" s="177">
        <f t="shared" si="27"/>
        <v>0</v>
      </c>
      <c r="Z161" s="177">
        <v>0</v>
      </c>
      <c r="AA161" s="178">
        <f t="shared" si="28"/>
        <v>0</v>
      </c>
      <c r="AR161" s="18" t="s">
        <v>175</v>
      </c>
      <c r="AT161" s="18" t="s">
        <v>162</v>
      </c>
      <c r="AU161" s="18" t="s">
        <v>88</v>
      </c>
      <c r="AY161" s="18" t="s">
        <v>170</v>
      </c>
      <c r="BE161" s="113">
        <f t="shared" si="29"/>
        <v>0</v>
      </c>
      <c r="BF161" s="113">
        <f t="shared" si="30"/>
        <v>0</v>
      </c>
      <c r="BG161" s="113">
        <f t="shared" si="31"/>
        <v>0</v>
      </c>
      <c r="BH161" s="113">
        <f t="shared" si="32"/>
        <v>0</v>
      </c>
      <c r="BI161" s="113">
        <f t="shared" si="33"/>
        <v>0</v>
      </c>
      <c r="BJ161" s="18" t="s">
        <v>88</v>
      </c>
      <c r="BK161" s="155">
        <f t="shared" si="34"/>
        <v>0</v>
      </c>
      <c r="BL161" s="18" t="s">
        <v>175</v>
      </c>
      <c r="BM161" s="18" t="s">
        <v>1051</v>
      </c>
    </row>
    <row r="162" spans="2:65" s="1" customFormat="1" ht="44.25" customHeight="1">
      <c r="B162" s="135"/>
      <c r="C162" s="174" t="s">
        <v>234</v>
      </c>
      <c r="D162" s="174" t="s">
        <v>162</v>
      </c>
      <c r="E162" s="175" t="s">
        <v>1052</v>
      </c>
      <c r="F162" s="262" t="s">
        <v>1053</v>
      </c>
      <c r="G162" s="262"/>
      <c r="H162" s="262"/>
      <c r="I162" s="262"/>
      <c r="J162" s="176" t="s">
        <v>174</v>
      </c>
      <c r="K162" s="159">
        <v>24</v>
      </c>
      <c r="L162" s="249">
        <v>0</v>
      </c>
      <c r="M162" s="249"/>
      <c r="N162" s="263">
        <f t="shared" si="25"/>
        <v>0</v>
      </c>
      <c r="O162" s="263"/>
      <c r="P162" s="263"/>
      <c r="Q162" s="263"/>
      <c r="R162" s="138"/>
      <c r="T162" s="160" t="s">
        <v>5</v>
      </c>
      <c r="U162" s="44" t="s">
        <v>39</v>
      </c>
      <c r="V162" s="36"/>
      <c r="W162" s="177">
        <f t="shared" si="26"/>
        <v>0</v>
      </c>
      <c r="X162" s="177">
        <v>3.4000000000000002E-4</v>
      </c>
      <c r="Y162" s="177">
        <f t="shared" si="27"/>
        <v>8.1600000000000006E-3</v>
      </c>
      <c r="Z162" s="177">
        <v>0</v>
      </c>
      <c r="AA162" s="178">
        <f t="shared" si="28"/>
        <v>0</v>
      </c>
      <c r="AR162" s="18" t="s">
        <v>175</v>
      </c>
      <c r="AT162" s="18" t="s">
        <v>162</v>
      </c>
      <c r="AU162" s="18" t="s">
        <v>88</v>
      </c>
      <c r="AY162" s="18" t="s">
        <v>170</v>
      </c>
      <c r="BE162" s="113">
        <f t="shared" si="29"/>
        <v>0</v>
      </c>
      <c r="BF162" s="113">
        <f t="shared" si="30"/>
        <v>0</v>
      </c>
      <c r="BG162" s="113">
        <f t="shared" si="31"/>
        <v>0</v>
      </c>
      <c r="BH162" s="113">
        <f t="shared" si="32"/>
        <v>0</v>
      </c>
      <c r="BI162" s="113">
        <f t="shared" si="33"/>
        <v>0</v>
      </c>
      <c r="BJ162" s="18" t="s">
        <v>88</v>
      </c>
      <c r="BK162" s="155">
        <f t="shared" si="34"/>
        <v>0</v>
      </c>
      <c r="BL162" s="18" t="s">
        <v>175</v>
      </c>
      <c r="BM162" s="18" t="s">
        <v>1054</v>
      </c>
    </row>
    <row r="163" spans="2:65" s="1" customFormat="1" ht="22.5" customHeight="1">
      <c r="B163" s="135"/>
      <c r="C163" s="174" t="s">
        <v>191</v>
      </c>
      <c r="D163" s="174" t="s">
        <v>162</v>
      </c>
      <c r="E163" s="175" t="s">
        <v>1055</v>
      </c>
      <c r="F163" s="262" t="s">
        <v>1056</v>
      </c>
      <c r="G163" s="262"/>
      <c r="H163" s="262"/>
      <c r="I163" s="262"/>
      <c r="J163" s="176" t="s">
        <v>174</v>
      </c>
      <c r="K163" s="159">
        <v>6</v>
      </c>
      <c r="L163" s="249">
        <v>0</v>
      </c>
      <c r="M163" s="249"/>
      <c r="N163" s="263">
        <f t="shared" si="25"/>
        <v>0</v>
      </c>
      <c r="O163" s="263"/>
      <c r="P163" s="263"/>
      <c r="Q163" s="263"/>
      <c r="R163" s="138"/>
      <c r="T163" s="160" t="s">
        <v>5</v>
      </c>
      <c r="U163" s="44" t="s">
        <v>39</v>
      </c>
      <c r="V163" s="36"/>
      <c r="W163" s="177">
        <f t="shared" si="26"/>
        <v>0</v>
      </c>
      <c r="X163" s="177">
        <v>3.4000000000000002E-4</v>
      </c>
      <c r="Y163" s="177">
        <f t="shared" si="27"/>
        <v>2.0400000000000001E-3</v>
      </c>
      <c r="Z163" s="177">
        <v>0</v>
      </c>
      <c r="AA163" s="178">
        <f t="shared" si="28"/>
        <v>0</v>
      </c>
      <c r="AR163" s="18" t="s">
        <v>175</v>
      </c>
      <c r="AT163" s="18" t="s">
        <v>162</v>
      </c>
      <c r="AU163" s="18" t="s">
        <v>88</v>
      </c>
      <c r="AY163" s="18" t="s">
        <v>170</v>
      </c>
      <c r="BE163" s="113">
        <f t="shared" si="29"/>
        <v>0</v>
      </c>
      <c r="BF163" s="113">
        <f t="shared" si="30"/>
        <v>0</v>
      </c>
      <c r="BG163" s="113">
        <f t="shared" si="31"/>
        <v>0</v>
      </c>
      <c r="BH163" s="113">
        <f t="shared" si="32"/>
        <v>0</v>
      </c>
      <c r="BI163" s="113">
        <f t="shared" si="33"/>
        <v>0</v>
      </c>
      <c r="BJ163" s="18" t="s">
        <v>88</v>
      </c>
      <c r="BK163" s="155">
        <f t="shared" si="34"/>
        <v>0</v>
      </c>
      <c r="BL163" s="18" t="s">
        <v>175</v>
      </c>
      <c r="BM163" s="18" t="s">
        <v>1057</v>
      </c>
    </row>
    <row r="164" spans="2:65" s="1" customFormat="1" ht="44.25" customHeight="1">
      <c r="B164" s="135"/>
      <c r="C164" s="174" t="s">
        <v>537</v>
      </c>
      <c r="D164" s="174" t="s">
        <v>162</v>
      </c>
      <c r="E164" s="175" t="s">
        <v>1058</v>
      </c>
      <c r="F164" s="262" t="s">
        <v>1059</v>
      </c>
      <c r="G164" s="262"/>
      <c r="H164" s="262"/>
      <c r="I164" s="262"/>
      <c r="J164" s="176" t="s">
        <v>189</v>
      </c>
      <c r="K164" s="159">
        <v>4.41</v>
      </c>
      <c r="L164" s="249">
        <v>0</v>
      </c>
      <c r="M164" s="249"/>
      <c r="N164" s="263">
        <f t="shared" si="25"/>
        <v>0</v>
      </c>
      <c r="O164" s="263"/>
      <c r="P164" s="263"/>
      <c r="Q164" s="263"/>
      <c r="R164" s="138"/>
      <c r="T164" s="160" t="s">
        <v>5</v>
      </c>
      <c r="U164" s="44" t="s">
        <v>39</v>
      </c>
      <c r="V164" s="36"/>
      <c r="W164" s="177">
        <f t="shared" si="26"/>
        <v>0</v>
      </c>
      <c r="X164" s="177">
        <v>0</v>
      </c>
      <c r="Y164" s="177">
        <f t="shared" si="27"/>
        <v>0</v>
      </c>
      <c r="Z164" s="177">
        <v>2.2000000000000002</v>
      </c>
      <c r="AA164" s="178">
        <f t="shared" si="28"/>
        <v>9.7020000000000017</v>
      </c>
      <c r="AR164" s="18" t="s">
        <v>175</v>
      </c>
      <c r="AT164" s="18" t="s">
        <v>162</v>
      </c>
      <c r="AU164" s="18" t="s">
        <v>88</v>
      </c>
      <c r="AY164" s="18" t="s">
        <v>170</v>
      </c>
      <c r="BE164" s="113">
        <f t="shared" si="29"/>
        <v>0</v>
      </c>
      <c r="BF164" s="113">
        <f t="shared" si="30"/>
        <v>0</v>
      </c>
      <c r="BG164" s="113">
        <f t="shared" si="31"/>
        <v>0</v>
      </c>
      <c r="BH164" s="113">
        <f t="shared" si="32"/>
        <v>0</v>
      </c>
      <c r="BI164" s="113">
        <f t="shared" si="33"/>
        <v>0</v>
      </c>
      <c r="BJ164" s="18" t="s">
        <v>88</v>
      </c>
      <c r="BK164" s="155">
        <f t="shared" si="34"/>
        <v>0</v>
      </c>
      <c r="BL164" s="18" t="s">
        <v>175</v>
      </c>
      <c r="BM164" s="18" t="s">
        <v>1060</v>
      </c>
    </row>
    <row r="165" spans="2:65" s="1" customFormat="1" ht="31.5" customHeight="1">
      <c r="B165" s="135"/>
      <c r="C165" s="174" t="s">
        <v>600</v>
      </c>
      <c r="D165" s="174" t="s">
        <v>162</v>
      </c>
      <c r="E165" s="175" t="s">
        <v>223</v>
      </c>
      <c r="F165" s="262" t="s">
        <v>224</v>
      </c>
      <c r="G165" s="262"/>
      <c r="H165" s="262"/>
      <c r="I165" s="262"/>
      <c r="J165" s="176" t="s">
        <v>206</v>
      </c>
      <c r="K165" s="159">
        <v>10.571999999999999</v>
      </c>
      <c r="L165" s="249">
        <v>0</v>
      </c>
      <c r="M165" s="249"/>
      <c r="N165" s="263">
        <f t="shared" si="25"/>
        <v>0</v>
      </c>
      <c r="O165" s="263"/>
      <c r="P165" s="263"/>
      <c r="Q165" s="263"/>
      <c r="R165" s="138"/>
      <c r="T165" s="160" t="s">
        <v>5</v>
      </c>
      <c r="U165" s="44" t="s">
        <v>39</v>
      </c>
      <c r="V165" s="36"/>
      <c r="W165" s="177">
        <f t="shared" si="26"/>
        <v>0</v>
      </c>
      <c r="X165" s="177">
        <v>0</v>
      </c>
      <c r="Y165" s="177">
        <f t="shared" si="27"/>
        <v>0</v>
      </c>
      <c r="Z165" s="177">
        <v>0</v>
      </c>
      <c r="AA165" s="178">
        <f t="shared" si="28"/>
        <v>0</v>
      </c>
      <c r="AR165" s="18" t="s">
        <v>175</v>
      </c>
      <c r="AT165" s="18" t="s">
        <v>162</v>
      </c>
      <c r="AU165" s="18" t="s">
        <v>88</v>
      </c>
      <c r="AY165" s="18" t="s">
        <v>170</v>
      </c>
      <c r="BE165" s="113">
        <f t="shared" si="29"/>
        <v>0</v>
      </c>
      <c r="BF165" s="113">
        <f t="shared" si="30"/>
        <v>0</v>
      </c>
      <c r="BG165" s="113">
        <f t="shared" si="31"/>
        <v>0</v>
      </c>
      <c r="BH165" s="113">
        <f t="shared" si="32"/>
        <v>0</v>
      </c>
      <c r="BI165" s="113">
        <f t="shared" si="33"/>
        <v>0</v>
      </c>
      <c r="BJ165" s="18" t="s">
        <v>88</v>
      </c>
      <c r="BK165" s="155">
        <f t="shared" si="34"/>
        <v>0</v>
      </c>
      <c r="BL165" s="18" t="s">
        <v>175</v>
      </c>
      <c r="BM165" s="18" t="s">
        <v>1061</v>
      </c>
    </row>
    <row r="166" spans="2:65" s="1" customFormat="1" ht="31.5" customHeight="1">
      <c r="B166" s="135"/>
      <c r="C166" s="174" t="s">
        <v>604</v>
      </c>
      <c r="D166" s="174" t="s">
        <v>162</v>
      </c>
      <c r="E166" s="175" t="s">
        <v>227</v>
      </c>
      <c r="F166" s="262" t="s">
        <v>228</v>
      </c>
      <c r="G166" s="262"/>
      <c r="H166" s="262"/>
      <c r="I166" s="262"/>
      <c r="J166" s="176" t="s">
        <v>206</v>
      </c>
      <c r="K166" s="159">
        <v>105.72</v>
      </c>
      <c r="L166" s="249">
        <v>0</v>
      </c>
      <c r="M166" s="249"/>
      <c r="N166" s="263">
        <f t="shared" si="25"/>
        <v>0</v>
      </c>
      <c r="O166" s="263"/>
      <c r="P166" s="263"/>
      <c r="Q166" s="263"/>
      <c r="R166" s="138"/>
      <c r="T166" s="160" t="s">
        <v>5</v>
      </c>
      <c r="U166" s="44" t="s">
        <v>39</v>
      </c>
      <c r="V166" s="36"/>
      <c r="W166" s="177">
        <f t="shared" si="26"/>
        <v>0</v>
      </c>
      <c r="X166" s="177">
        <v>0</v>
      </c>
      <c r="Y166" s="177">
        <f t="shared" si="27"/>
        <v>0</v>
      </c>
      <c r="Z166" s="177">
        <v>0</v>
      </c>
      <c r="AA166" s="178">
        <f t="shared" si="28"/>
        <v>0</v>
      </c>
      <c r="AR166" s="18" t="s">
        <v>175</v>
      </c>
      <c r="AT166" s="18" t="s">
        <v>162</v>
      </c>
      <c r="AU166" s="18" t="s">
        <v>88</v>
      </c>
      <c r="AY166" s="18" t="s">
        <v>170</v>
      </c>
      <c r="BE166" s="113">
        <f t="shared" si="29"/>
        <v>0</v>
      </c>
      <c r="BF166" s="113">
        <f t="shared" si="30"/>
        <v>0</v>
      </c>
      <c r="BG166" s="113">
        <f t="shared" si="31"/>
        <v>0</v>
      </c>
      <c r="BH166" s="113">
        <f t="shared" si="32"/>
        <v>0</v>
      </c>
      <c r="BI166" s="113">
        <f t="shared" si="33"/>
        <v>0</v>
      </c>
      <c r="BJ166" s="18" t="s">
        <v>88</v>
      </c>
      <c r="BK166" s="155">
        <f t="shared" si="34"/>
        <v>0</v>
      </c>
      <c r="BL166" s="18" t="s">
        <v>175</v>
      </c>
      <c r="BM166" s="18" t="s">
        <v>1062</v>
      </c>
    </row>
    <row r="167" spans="2:65" s="1" customFormat="1" ht="31.5" customHeight="1">
      <c r="B167" s="135"/>
      <c r="C167" s="174" t="s">
        <v>631</v>
      </c>
      <c r="D167" s="174" t="s">
        <v>162</v>
      </c>
      <c r="E167" s="175" t="s">
        <v>231</v>
      </c>
      <c r="F167" s="262" t="s">
        <v>232</v>
      </c>
      <c r="G167" s="262"/>
      <c r="H167" s="262"/>
      <c r="I167" s="262"/>
      <c r="J167" s="176" t="s">
        <v>206</v>
      </c>
      <c r="K167" s="159">
        <v>10.571999999999999</v>
      </c>
      <c r="L167" s="249">
        <v>0</v>
      </c>
      <c r="M167" s="249"/>
      <c r="N167" s="263">
        <f t="shared" si="25"/>
        <v>0</v>
      </c>
      <c r="O167" s="263"/>
      <c r="P167" s="263"/>
      <c r="Q167" s="263"/>
      <c r="R167" s="138"/>
      <c r="T167" s="160" t="s">
        <v>5</v>
      </c>
      <c r="U167" s="44" t="s">
        <v>39</v>
      </c>
      <c r="V167" s="36"/>
      <c r="W167" s="177">
        <f t="shared" si="26"/>
        <v>0</v>
      </c>
      <c r="X167" s="177">
        <v>0</v>
      </c>
      <c r="Y167" s="177">
        <f t="shared" si="27"/>
        <v>0</v>
      </c>
      <c r="Z167" s="177">
        <v>0</v>
      </c>
      <c r="AA167" s="178">
        <f t="shared" si="28"/>
        <v>0</v>
      </c>
      <c r="AR167" s="18" t="s">
        <v>175</v>
      </c>
      <c r="AT167" s="18" t="s">
        <v>162</v>
      </c>
      <c r="AU167" s="18" t="s">
        <v>88</v>
      </c>
      <c r="AY167" s="18" t="s">
        <v>170</v>
      </c>
      <c r="BE167" s="113">
        <f t="shared" si="29"/>
        <v>0</v>
      </c>
      <c r="BF167" s="113">
        <f t="shared" si="30"/>
        <v>0</v>
      </c>
      <c r="BG167" s="113">
        <f t="shared" si="31"/>
        <v>0</v>
      </c>
      <c r="BH167" s="113">
        <f t="shared" si="32"/>
        <v>0</v>
      </c>
      <c r="BI167" s="113">
        <f t="shared" si="33"/>
        <v>0</v>
      </c>
      <c r="BJ167" s="18" t="s">
        <v>88</v>
      </c>
      <c r="BK167" s="155">
        <f t="shared" si="34"/>
        <v>0</v>
      </c>
      <c r="BL167" s="18" t="s">
        <v>175</v>
      </c>
      <c r="BM167" s="18" t="s">
        <v>1063</v>
      </c>
    </row>
    <row r="168" spans="2:65" s="1" customFormat="1" ht="31.5" customHeight="1">
      <c r="B168" s="135"/>
      <c r="C168" s="174" t="s">
        <v>635</v>
      </c>
      <c r="D168" s="174" t="s">
        <v>162</v>
      </c>
      <c r="E168" s="175" t="s">
        <v>235</v>
      </c>
      <c r="F168" s="262" t="s">
        <v>236</v>
      </c>
      <c r="G168" s="262"/>
      <c r="H168" s="262"/>
      <c r="I168" s="262"/>
      <c r="J168" s="176" t="s">
        <v>206</v>
      </c>
      <c r="K168" s="159">
        <v>10.571999999999999</v>
      </c>
      <c r="L168" s="249">
        <v>0</v>
      </c>
      <c r="M168" s="249"/>
      <c r="N168" s="263">
        <f t="shared" si="25"/>
        <v>0</v>
      </c>
      <c r="O168" s="263"/>
      <c r="P168" s="263"/>
      <c r="Q168" s="263"/>
      <c r="R168" s="138"/>
      <c r="T168" s="160" t="s">
        <v>5</v>
      </c>
      <c r="U168" s="44" t="s">
        <v>39</v>
      </c>
      <c r="V168" s="36"/>
      <c r="W168" s="177">
        <f t="shared" si="26"/>
        <v>0</v>
      </c>
      <c r="X168" s="177">
        <v>0</v>
      </c>
      <c r="Y168" s="177">
        <f t="shared" si="27"/>
        <v>0</v>
      </c>
      <c r="Z168" s="177">
        <v>0</v>
      </c>
      <c r="AA168" s="178">
        <f t="shared" si="28"/>
        <v>0</v>
      </c>
      <c r="AR168" s="18" t="s">
        <v>175</v>
      </c>
      <c r="AT168" s="18" t="s">
        <v>162</v>
      </c>
      <c r="AU168" s="18" t="s">
        <v>88</v>
      </c>
      <c r="AY168" s="18" t="s">
        <v>170</v>
      </c>
      <c r="BE168" s="113">
        <f t="shared" si="29"/>
        <v>0</v>
      </c>
      <c r="BF168" s="113">
        <f t="shared" si="30"/>
        <v>0</v>
      </c>
      <c r="BG168" s="113">
        <f t="shared" si="31"/>
        <v>0</v>
      </c>
      <c r="BH168" s="113">
        <f t="shared" si="32"/>
        <v>0</v>
      </c>
      <c r="BI168" s="113">
        <f t="shared" si="33"/>
        <v>0</v>
      </c>
      <c r="BJ168" s="18" t="s">
        <v>88</v>
      </c>
      <c r="BK168" s="155">
        <f t="shared" si="34"/>
        <v>0</v>
      </c>
      <c r="BL168" s="18" t="s">
        <v>175</v>
      </c>
      <c r="BM168" s="18" t="s">
        <v>1064</v>
      </c>
    </row>
    <row r="169" spans="2:65" s="1" customFormat="1" ht="31.5" customHeight="1">
      <c r="B169" s="135"/>
      <c r="C169" s="174" t="s">
        <v>296</v>
      </c>
      <c r="D169" s="174" t="s">
        <v>162</v>
      </c>
      <c r="E169" s="175" t="s">
        <v>239</v>
      </c>
      <c r="F169" s="262" t="s">
        <v>240</v>
      </c>
      <c r="G169" s="262"/>
      <c r="H169" s="262"/>
      <c r="I169" s="262"/>
      <c r="J169" s="176" t="s">
        <v>206</v>
      </c>
      <c r="K169" s="159">
        <v>10.571999999999999</v>
      </c>
      <c r="L169" s="249">
        <v>0</v>
      </c>
      <c r="M169" s="249"/>
      <c r="N169" s="263">
        <f t="shared" si="25"/>
        <v>0</v>
      </c>
      <c r="O169" s="263"/>
      <c r="P169" s="263"/>
      <c r="Q169" s="263"/>
      <c r="R169" s="138"/>
      <c r="T169" s="160" t="s">
        <v>5</v>
      </c>
      <c r="U169" s="44" t="s">
        <v>39</v>
      </c>
      <c r="V169" s="36"/>
      <c r="W169" s="177">
        <f t="shared" si="26"/>
        <v>0</v>
      </c>
      <c r="X169" s="177">
        <v>0</v>
      </c>
      <c r="Y169" s="177">
        <f t="shared" si="27"/>
        <v>0</v>
      </c>
      <c r="Z169" s="177">
        <v>0</v>
      </c>
      <c r="AA169" s="178">
        <f t="shared" si="28"/>
        <v>0</v>
      </c>
      <c r="AR169" s="18" t="s">
        <v>175</v>
      </c>
      <c r="AT169" s="18" t="s">
        <v>162</v>
      </c>
      <c r="AU169" s="18" t="s">
        <v>88</v>
      </c>
      <c r="AY169" s="18" t="s">
        <v>170</v>
      </c>
      <c r="BE169" s="113">
        <f t="shared" si="29"/>
        <v>0</v>
      </c>
      <c r="BF169" s="113">
        <f t="shared" si="30"/>
        <v>0</v>
      </c>
      <c r="BG169" s="113">
        <f t="shared" si="31"/>
        <v>0</v>
      </c>
      <c r="BH169" s="113">
        <f t="shared" si="32"/>
        <v>0</v>
      </c>
      <c r="BI169" s="113">
        <f t="shared" si="33"/>
        <v>0</v>
      </c>
      <c r="BJ169" s="18" t="s">
        <v>88</v>
      </c>
      <c r="BK169" s="155">
        <f t="shared" si="34"/>
        <v>0</v>
      </c>
      <c r="BL169" s="18" t="s">
        <v>175</v>
      </c>
      <c r="BM169" s="18" t="s">
        <v>1065</v>
      </c>
    </row>
    <row r="170" spans="2:65" s="10" customFormat="1" ht="37.35" customHeight="1">
      <c r="B170" s="164"/>
      <c r="C170" s="165"/>
      <c r="D170" s="153" t="s">
        <v>168</v>
      </c>
      <c r="E170" s="153"/>
      <c r="F170" s="153"/>
      <c r="G170" s="153"/>
      <c r="H170" s="153"/>
      <c r="I170" s="153"/>
      <c r="J170" s="153"/>
      <c r="K170" s="153"/>
      <c r="L170" s="153"/>
      <c r="M170" s="153"/>
      <c r="N170" s="269">
        <f>BK170</f>
        <v>0</v>
      </c>
      <c r="O170" s="270"/>
      <c r="P170" s="270"/>
      <c r="Q170" s="270"/>
      <c r="R170" s="166"/>
      <c r="T170" s="167"/>
      <c r="U170" s="165"/>
      <c r="V170" s="165"/>
      <c r="W170" s="168">
        <f>W171+W174+W176</f>
        <v>0</v>
      </c>
      <c r="X170" s="165"/>
      <c r="Y170" s="168">
        <f>Y171+Y174+Y176</f>
        <v>0.18260760000000004</v>
      </c>
      <c r="Z170" s="165"/>
      <c r="AA170" s="169">
        <f>AA171+AA174+AA176</f>
        <v>0</v>
      </c>
      <c r="AR170" s="170" t="s">
        <v>88</v>
      </c>
      <c r="AT170" s="171" t="s">
        <v>71</v>
      </c>
      <c r="AU170" s="171" t="s">
        <v>72</v>
      </c>
      <c r="AY170" s="170" t="s">
        <v>170</v>
      </c>
      <c r="BK170" s="172">
        <f>BK171+BK174+BK176</f>
        <v>0</v>
      </c>
    </row>
    <row r="171" spans="2:65" s="10" customFormat="1" ht="19.899999999999999" customHeight="1">
      <c r="B171" s="164"/>
      <c r="C171" s="165"/>
      <c r="D171" s="173" t="s">
        <v>411</v>
      </c>
      <c r="E171" s="173"/>
      <c r="F171" s="173"/>
      <c r="G171" s="173"/>
      <c r="H171" s="173"/>
      <c r="I171" s="173"/>
      <c r="J171" s="173"/>
      <c r="K171" s="173"/>
      <c r="L171" s="173"/>
      <c r="M171" s="173"/>
      <c r="N171" s="265">
        <f>BK171</f>
        <v>0</v>
      </c>
      <c r="O171" s="266"/>
      <c r="P171" s="266"/>
      <c r="Q171" s="266"/>
      <c r="R171" s="166"/>
      <c r="T171" s="167"/>
      <c r="U171" s="165"/>
      <c r="V171" s="165"/>
      <c r="W171" s="168">
        <f>SUM(W172:W173)</f>
        <v>0</v>
      </c>
      <c r="X171" s="165"/>
      <c r="Y171" s="168">
        <f>SUM(Y172:Y173)</f>
        <v>0.15708000000000003</v>
      </c>
      <c r="Z171" s="165"/>
      <c r="AA171" s="169">
        <f>SUM(AA172:AA173)</f>
        <v>0</v>
      </c>
      <c r="AR171" s="170" t="s">
        <v>88</v>
      </c>
      <c r="AT171" s="171" t="s">
        <v>71</v>
      </c>
      <c r="AU171" s="171" t="s">
        <v>77</v>
      </c>
      <c r="AY171" s="170" t="s">
        <v>170</v>
      </c>
      <c r="BK171" s="172">
        <f>SUM(BK172:BK173)</f>
        <v>0</v>
      </c>
    </row>
    <row r="172" spans="2:65" s="1" customFormat="1" ht="31.5" customHeight="1">
      <c r="B172" s="135"/>
      <c r="C172" s="174" t="s">
        <v>615</v>
      </c>
      <c r="D172" s="174" t="s">
        <v>162</v>
      </c>
      <c r="E172" s="175" t="s">
        <v>1066</v>
      </c>
      <c r="F172" s="262" t="s">
        <v>1067</v>
      </c>
      <c r="G172" s="262"/>
      <c r="H172" s="262"/>
      <c r="I172" s="262"/>
      <c r="J172" s="176" t="s">
        <v>184</v>
      </c>
      <c r="K172" s="159">
        <v>66</v>
      </c>
      <c r="L172" s="249">
        <v>0</v>
      </c>
      <c r="M172" s="249"/>
      <c r="N172" s="263">
        <f>ROUND(L172*K172,3)</f>
        <v>0</v>
      </c>
      <c r="O172" s="263"/>
      <c r="P172" s="263"/>
      <c r="Q172" s="263"/>
      <c r="R172" s="138"/>
      <c r="T172" s="160" t="s">
        <v>5</v>
      </c>
      <c r="U172" s="44" t="s">
        <v>39</v>
      </c>
      <c r="V172" s="36"/>
      <c r="W172" s="177">
        <f>V172*K172</f>
        <v>0</v>
      </c>
      <c r="X172" s="177">
        <v>8.0000000000000007E-5</v>
      </c>
      <c r="Y172" s="177">
        <f>X172*K172</f>
        <v>5.2800000000000008E-3</v>
      </c>
      <c r="Z172" s="177">
        <v>0</v>
      </c>
      <c r="AA172" s="178">
        <f>Z172*K172</f>
        <v>0</v>
      </c>
      <c r="AR172" s="18" t="s">
        <v>199</v>
      </c>
      <c r="AT172" s="18" t="s">
        <v>162</v>
      </c>
      <c r="AU172" s="18" t="s">
        <v>88</v>
      </c>
      <c r="AY172" s="18" t="s">
        <v>170</v>
      </c>
      <c r="BE172" s="113">
        <f>IF(U172="základná",N172,0)</f>
        <v>0</v>
      </c>
      <c r="BF172" s="113">
        <f>IF(U172="znížená",N172,0)</f>
        <v>0</v>
      </c>
      <c r="BG172" s="113">
        <f>IF(U172="zákl. prenesená",N172,0)</f>
        <v>0</v>
      </c>
      <c r="BH172" s="113">
        <f>IF(U172="zníž. prenesená",N172,0)</f>
        <v>0</v>
      </c>
      <c r="BI172" s="113">
        <f>IF(U172="nulová",N172,0)</f>
        <v>0</v>
      </c>
      <c r="BJ172" s="18" t="s">
        <v>88</v>
      </c>
      <c r="BK172" s="155">
        <f>ROUND(L172*K172,3)</f>
        <v>0</v>
      </c>
      <c r="BL172" s="18" t="s">
        <v>199</v>
      </c>
      <c r="BM172" s="18" t="s">
        <v>1068</v>
      </c>
    </row>
    <row r="173" spans="2:65" s="1" customFormat="1" ht="44.25" customHeight="1">
      <c r="B173" s="135"/>
      <c r="C173" s="179" t="s">
        <v>539</v>
      </c>
      <c r="D173" s="179" t="s">
        <v>280</v>
      </c>
      <c r="E173" s="180" t="s">
        <v>1069</v>
      </c>
      <c r="F173" s="273" t="s">
        <v>1070</v>
      </c>
      <c r="G173" s="273"/>
      <c r="H173" s="273"/>
      <c r="I173" s="273"/>
      <c r="J173" s="181" t="s">
        <v>184</v>
      </c>
      <c r="K173" s="182">
        <v>75.900000000000006</v>
      </c>
      <c r="L173" s="274">
        <v>0</v>
      </c>
      <c r="M173" s="274"/>
      <c r="N173" s="275">
        <f>ROUND(L173*K173,3)</f>
        <v>0</v>
      </c>
      <c r="O173" s="263"/>
      <c r="P173" s="263"/>
      <c r="Q173" s="263"/>
      <c r="R173" s="138"/>
      <c r="T173" s="160" t="s">
        <v>5</v>
      </c>
      <c r="U173" s="44" t="s">
        <v>39</v>
      </c>
      <c r="V173" s="36"/>
      <c r="W173" s="177">
        <f>V173*K173</f>
        <v>0</v>
      </c>
      <c r="X173" s="177">
        <v>2E-3</v>
      </c>
      <c r="Y173" s="177">
        <f>X173*K173</f>
        <v>0.15180000000000002</v>
      </c>
      <c r="Z173" s="177">
        <v>0</v>
      </c>
      <c r="AA173" s="178">
        <f>Z173*K173</f>
        <v>0</v>
      </c>
      <c r="AR173" s="18" t="s">
        <v>562</v>
      </c>
      <c r="AT173" s="18" t="s">
        <v>280</v>
      </c>
      <c r="AU173" s="18" t="s">
        <v>88</v>
      </c>
      <c r="AY173" s="18" t="s">
        <v>170</v>
      </c>
      <c r="BE173" s="113">
        <f>IF(U173="základná",N173,0)</f>
        <v>0</v>
      </c>
      <c r="BF173" s="113">
        <f>IF(U173="znížená",N173,0)</f>
        <v>0</v>
      </c>
      <c r="BG173" s="113">
        <f>IF(U173="zákl. prenesená",N173,0)</f>
        <v>0</v>
      </c>
      <c r="BH173" s="113">
        <f>IF(U173="zníž. prenesená",N173,0)</f>
        <v>0</v>
      </c>
      <c r="BI173" s="113">
        <f>IF(U173="nulová",N173,0)</f>
        <v>0</v>
      </c>
      <c r="BJ173" s="18" t="s">
        <v>88</v>
      </c>
      <c r="BK173" s="155">
        <f>ROUND(L173*K173,3)</f>
        <v>0</v>
      </c>
      <c r="BL173" s="18" t="s">
        <v>199</v>
      </c>
      <c r="BM173" s="18" t="s">
        <v>1071</v>
      </c>
    </row>
    <row r="174" spans="2:65" s="10" customFormat="1" ht="29.85" customHeight="1">
      <c r="B174" s="164"/>
      <c r="C174" s="165"/>
      <c r="D174" s="173" t="s">
        <v>972</v>
      </c>
      <c r="E174" s="173"/>
      <c r="F174" s="173"/>
      <c r="G174" s="173"/>
      <c r="H174" s="173"/>
      <c r="I174" s="173"/>
      <c r="J174" s="173"/>
      <c r="K174" s="173"/>
      <c r="L174" s="173"/>
      <c r="M174" s="173"/>
      <c r="N174" s="267">
        <f>BK174</f>
        <v>0</v>
      </c>
      <c r="O174" s="268"/>
      <c r="P174" s="268"/>
      <c r="Q174" s="268"/>
      <c r="R174" s="166"/>
      <c r="T174" s="167"/>
      <c r="U174" s="165"/>
      <c r="V174" s="165"/>
      <c r="W174" s="168">
        <f>W175</f>
        <v>0</v>
      </c>
      <c r="X174" s="165"/>
      <c r="Y174" s="168">
        <f>Y175</f>
        <v>2.0727600000000002E-2</v>
      </c>
      <c r="Z174" s="165"/>
      <c r="AA174" s="169">
        <f>AA175</f>
        <v>0</v>
      </c>
      <c r="AR174" s="170" t="s">
        <v>88</v>
      </c>
      <c r="AT174" s="171" t="s">
        <v>71</v>
      </c>
      <c r="AU174" s="171" t="s">
        <v>77</v>
      </c>
      <c r="AY174" s="170" t="s">
        <v>170</v>
      </c>
      <c r="BK174" s="172">
        <f>BK175</f>
        <v>0</v>
      </c>
    </row>
    <row r="175" spans="2:65" s="1" customFormat="1" ht="44.25" customHeight="1">
      <c r="B175" s="135"/>
      <c r="C175" s="174" t="s">
        <v>195</v>
      </c>
      <c r="D175" s="174" t="s">
        <v>162</v>
      </c>
      <c r="E175" s="175" t="s">
        <v>1072</v>
      </c>
      <c r="F175" s="262" t="s">
        <v>1073</v>
      </c>
      <c r="G175" s="262"/>
      <c r="H175" s="262"/>
      <c r="I175" s="262"/>
      <c r="J175" s="176" t="s">
        <v>184</v>
      </c>
      <c r="K175" s="159">
        <v>51.819000000000003</v>
      </c>
      <c r="L175" s="249">
        <v>0</v>
      </c>
      <c r="M175" s="249"/>
      <c r="N175" s="263">
        <f>ROUND(L175*K175,3)</f>
        <v>0</v>
      </c>
      <c r="O175" s="263"/>
      <c r="P175" s="263"/>
      <c r="Q175" s="263"/>
      <c r="R175" s="138"/>
      <c r="T175" s="160" t="s">
        <v>5</v>
      </c>
      <c r="U175" s="44" t="s">
        <v>39</v>
      </c>
      <c r="V175" s="36"/>
      <c r="W175" s="177">
        <f>V175*K175</f>
        <v>0</v>
      </c>
      <c r="X175" s="177">
        <v>4.0000000000000002E-4</v>
      </c>
      <c r="Y175" s="177">
        <f>X175*K175</f>
        <v>2.0727600000000002E-2</v>
      </c>
      <c r="Z175" s="177">
        <v>0</v>
      </c>
      <c r="AA175" s="178">
        <f>Z175*K175</f>
        <v>0</v>
      </c>
      <c r="AR175" s="18" t="s">
        <v>199</v>
      </c>
      <c r="AT175" s="18" t="s">
        <v>162</v>
      </c>
      <c r="AU175" s="18" t="s">
        <v>88</v>
      </c>
      <c r="AY175" s="18" t="s">
        <v>170</v>
      </c>
      <c r="BE175" s="113">
        <f>IF(U175="základná",N175,0)</f>
        <v>0</v>
      </c>
      <c r="BF175" s="113">
        <f>IF(U175="znížená",N175,0)</f>
        <v>0</v>
      </c>
      <c r="BG175" s="113">
        <f>IF(U175="zákl. prenesená",N175,0)</f>
        <v>0</v>
      </c>
      <c r="BH175" s="113">
        <f>IF(U175="zníž. prenesená",N175,0)</f>
        <v>0</v>
      </c>
      <c r="BI175" s="113">
        <f>IF(U175="nulová",N175,0)</f>
        <v>0</v>
      </c>
      <c r="BJ175" s="18" t="s">
        <v>88</v>
      </c>
      <c r="BK175" s="155">
        <f>ROUND(L175*K175,3)</f>
        <v>0</v>
      </c>
      <c r="BL175" s="18" t="s">
        <v>199</v>
      </c>
      <c r="BM175" s="18" t="s">
        <v>1074</v>
      </c>
    </row>
    <row r="176" spans="2:65" s="10" customFormat="1" ht="29.85" customHeight="1">
      <c r="B176" s="164"/>
      <c r="C176" s="165"/>
      <c r="D176" s="173" t="s">
        <v>973</v>
      </c>
      <c r="E176" s="173"/>
      <c r="F176" s="173"/>
      <c r="G176" s="173"/>
      <c r="H176" s="173"/>
      <c r="I176" s="173"/>
      <c r="J176" s="173"/>
      <c r="K176" s="173"/>
      <c r="L176" s="173"/>
      <c r="M176" s="173"/>
      <c r="N176" s="267">
        <f>BK176</f>
        <v>0</v>
      </c>
      <c r="O176" s="268"/>
      <c r="P176" s="268"/>
      <c r="Q176" s="268"/>
      <c r="R176" s="166"/>
      <c r="T176" s="167"/>
      <c r="U176" s="165"/>
      <c r="V176" s="165"/>
      <c r="W176" s="168">
        <f>SUM(W177:W178)</f>
        <v>0</v>
      </c>
      <c r="X176" s="165"/>
      <c r="Y176" s="168">
        <f>SUM(Y177:Y178)</f>
        <v>4.8000000000000004E-3</v>
      </c>
      <c r="Z176" s="165"/>
      <c r="AA176" s="169">
        <f>SUM(AA177:AA178)</f>
        <v>0</v>
      </c>
      <c r="AR176" s="170" t="s">
        <v>88</v>
      </c>
      <c r="AT176" s="171" t="s">
        <v>71</v>
      </c>
      <c r="AU176" s="171" t="s">
        <v>77</v>
      </c>
      <c r="AY176" s="170" t="s">
        <v>170</v>
      </c>
      <c r="BK176" s="172">
        <f>SUM(BK177:BK178)</f>
        <v>0</v>
      </c>
    </row>
    <row r="177" spans="2:65" s="1" customFormat="1" ht="31.5" customHeight="1">
      <c r="B177" s="135"/>
      <c r="C177" s="174" t="s">
        <v>186</v>
      </c>
      <c r="D177" s="174" t="s">
        <v>162</v>
      </c>
      <c r="E177" s="175" t="s">
        <v>1075</v>
      </c>
      <c r="F177" s="262" t="s">
        <v>1076</v>
      </c>
      <c r="G177" s="262"/>
      <c r="H177" s="262"/>
      <c r="I177" s="262"/>
      <c r="J177" s="176" t="s">
        <v>184</v>
      </c>
      <c r="K177" s="159">
        <v>15</v>
      </c>
      <c r="L177" s="249">
        <v>0</v>
      </c>
      <c r="M177" s="249"/>
      <c r="N177" s="263">
        <f>ROUND(L177*K177,3)</f>
        <v>0</v>
      </c>
      <c r="O177" s="263"/>
      <c r="P177" s="263"/>
      <c r="Q177" s="263"/>
      <c r="R177" s="138"/>
      <c r="T177" s="160" t="s">
        <v>5</v>
      </c>
      <c r="U177" s="44" t="s">
        <v>39</v>
      </c>
      <c r="V177" s="36"/>
      <c r="W177" s="177">
        <f>V177*K177</f>
        <v>0</v>
      </c>
      <c r="X177" s="177">
        <v>2.4000000000000001E-4</v>
      </c>
      <c r="Y177" s="177">
        <f>X177*K177</f>
        <v>3.5999999999999999E-3</v>
      </c>
      <c r="Z177" s="177">
        <v>0</v>
      </c>
      <c r="AA177" s="178">
        <f>Z177*K177</f>
        <v>0</v>
      </c>
      <c r="AR177" s="18" t="s">
        <v>199</v>
      </c>
      <c r="AT177" s="18" t="s">
        <v>162</v>
      </c>
      <c r="AU177" s="18" t="s">
        <v>88</v>
      </c>
      <c r="AY177" s="18" t="s">
        <v>170</v>
      </c>
      <c r="BE177" s="113">
        <f>IF(U177="základná",N177,0)</f>
        <v>0</v>
      </c>
      <c r="BF177" s="113">
        <f>IF(U177="znížená",N177,0)</f>
        <v>0</v>
      </c>
      <c r="BG177" s="113">
        <f>IF(U177="zákl. prenesená",N177,0)</f>
        <v>0</v>
      </c>
      <c r="BH177" s="113">
        <f>IF(U177="zníž. prenesená",N177,0)</f>
        <v>0</v>
      </c>
      <c r="BI177" s="113">
        <f>IF(U177="nulová",N177,0)</f>
        <v>0</v>
      </c>
      <c r="BJ177" s="18" t="s">
        <v>88</v>
      </c>
      <c r="BK177" s="155">
        <f>ROUND(L177*K177,3)</f>
        <v>0</v>
      </c>
      <c r="BL177" s="18" t="s">
        <v>199</v>
      </c>
      <c r="BM177" s="18" t="s">
        <v>1077</v>
      </c>
    </row>
    <row r="178" spans="2:65" s="1" customFormat="1" ht="31.5" customHeight="1">
      <c r="B178" s="135"/>
      <c r="C178" s="174" t="s">
        <v>171</v>
      </c>
      <c r="D178" s="174" t="s">
        <v>162</v>
      </c>
      <c r="E178" s="175" t="s">
        <v>1078</v>
      </c>
      <c r="F178" s="262" t="s">
        <v>1079</v>
      </c>
      <c r="G178" s="262"/>
      <c r="H178" s="262"/>
      <c r="I178" s="262"/>
      <c r="J178" s="176" t="s">
        <v>184</v>
      </c>
      <c r="K178" s="159">
        <v>15</v>
      </c>
      <c r="L178" s="249">
        <v>0</v>
      </c>
      <c r="M178" s="249"/>
      <c r="N178" s="263">
        <f>ROUND(L178*K178,3)</f>
        <v>0</v>
      </c>
      <c r="O178" s="263"/>
      <c r="P178" s="263"/>
      <c r="Q178" s="263"/>
      <c r="R178" s="138"/>
      <c r="T178" s="160" t="s">
        <v>5</v>
      </c>
      <c r="U178" s="44" t="s">
        <v>39</v>
      </c>
      <c r="V178" s="36"/>
      <c r="W178" s="177">
        <f>V178*K178</f>
        <v>0</v>
      </c>
      <c r="X178" s="177">
        <v>8.0000000000000007E-5</v>
      </c>
      <c r="Y178" s="177">
        <f>X178*K178</f>
        <v>1.2000000000000001E-3</v>
      </c>
      <c r="Z178" s="177">
        <v>0</v>
      </c>
      <c r="AA178" s="178">
        <f>Z178*K178</f>
        <v>0</v>
      </c>
      <c r="AR178" s="18" t="s">
        <v>199</v>
      </c>
      <c r="AT178" s="18" t="s">
        <v>162</v>
      </c>
      <c r="AU178" s="18" t="s">
        <v>88</v>
      </c>
      <c r="AY178" s="18" t="s">
        <v>170</v>
      </c>
      <c r="BE178" s="113">
        <f>IF(U178="základná",N178,0)</f>
        <v>0</v>
      </c>
      <c r="BF178" s="113">
        <f>IF(U178="znížená",N178,0)</f>
        <v>0</v>
      </c>
      <c r="BG178" s="113">
        <f>IF(U178="zákl. prenesená",N178,0)</f>
        <v>0</v>
      </c>
      <c r="BH178" s="113">
        <f>IF(U178="zníž. prenesená",N178,0)</f>
        <v>0</v>
      </c>
      <c r="BI178" s="113">
        <f>IF(U178="nulová",N178,0)</f>
        <v>0</v>
      </c>
      <c r="BJ178" s="18" t="s">
        <v>88</v>
      </c>
      <c r="BK178" s="155">
        <f>ROUND(L178*K178,3)</f>
        <v>0</v>
      </c>
      <c r="BL178" s="18" t="s">
        <v>199</v>
      </c>
      <c r="BM178" s="18" t="s">
        <v>1080</v>
      </c>
    </row>
    <row r="179" spans="2:65" s="1" customFormat="1" ht="49.9" customHeight="1">
      <c r="B179" s="35"/>
      <c r="C179" s="36"/>
      <c r="D179" s="153" t="s">
        <v>160</v>
      </c>
      <c r="E179" s="36"/>
      <c r="F179" s="36"/>
      <c r="G179" s="36"/>
      <c r="H179" s="36"/>
      <c r="I179" s="36"/>
      <c r="J179" s="36"/>
      <c r="K179" s="36"/>
      <c r="L179" s="36"/>
      <c r="M179" s="36"/>
      <c r="N179" s="271">
        <f t="shared" ref="N179:N184" si="35">BK179</f>
        <v>0</v>
      </c>
      <c r="O179" s="272"/>
      <c r="P179" s="272"/>
      <c r="Q179" s="272"/>
      <c r="R179" s="37"/>
      <c r="T179" s="154"/>
      <c r="U179" s="36"/>
      <c r="V179" s="36"/>
      <c r="W179" s="36"/>
      <c r="X179" s="36"/>
      <c r="Y179" s="36"/>
      <c r="Z179" s="36"/>
      <c r="AA179" s="74"/>
      <c r="AT179" s="18" t="s">
        <v>71</v>
      </c>
      <c r="AU179" s="18" t="s">
        <v>72</v>
      </c>
      <c r="AY179" s="18" t="s">
        <v>161</v>
      </c>
      <c r="BK179" s="155">
        <f>SUM(BK180:BK184)</f>
        <v>0</v>
      </c>
    </row>
    <row r="180" spans="2:65" s="1" customFormat="1" ht="22.35" customHeight="1">
      <c r="B180" s="35"/>
      <c r="C180" s="156" t="s">
        <v>5</v>
      </c>
      <c r="D180" s="156" t="s">
        <v>162</v>
      </c>
      <c r="E180" s="157" t="s">
        <v>5</v>
      </c>
      <c r="F180" s="248" t="s">
        <v>5</v>
      </c>
      <c r="G180" s="248"/>
      <c r="H180" s="248"/>
      <c r="I180" s="248"/>
      <c r="J180" s="158" t="s">
        <v>5</v>
      </c>
      <c r="K180" s="159"/>
      <c r="L180" s="249"/>
      <c r="M180" s="250"/>
      <c r="N180" s="250">
        <f t="shared" si="35"/>
        <v>0</v>
      </c>
      <c r="O180" s="250"/>
      <c r="P180" s="250"/>
      <c r="Q180" s="250"/>
      <c r="R180" s="37"/>
      <c r="T180" s="160" t="s">
        <v>5</v>
      </c>
      <c r="U180" s="161" t="s">
        <v>39</v>
      </c>
      <c r="V180" s="36"/>
      <c r="W180" s="36"/>
      <c r="X180" s="36"/>
      <c r="Y180" s="36"/>
      <c r="Z180" s="36"/>
      <c r="AA180" s="74"/>
      <c r="AT180" s="18" t="s">
        <v>161</v>
      </c>
      <c r="AU180" s="18" t="s">
        <v>77</v>
      </c>
      <c r="AY180" s="18" t="s">
        <v>161</v>
      </c>
      <c r="BE180" s="113">
        <f>IF(U180="základná",N180,0)</f>
        <v>0</v>
      </c>
      <c r="BF180" s="113">
        <f>IF(U180="znížená",N180,0)</f>
        <v>0</v>
      </c>
      <c r="BG180" s="113">
        <f>IF(U180="zákl. prenesená",N180,0)</f>
        <v>0</v>
      </c>
      <c r="BH180" s="113">
        <f>IF(U180="zníž. prenesená",N180,0)</f>
        <v>0</v>
      </c>
      <c r="BI180" s="113">
        <f>IF(U180="nulová",N180,0)</f>
        <v>0</v>
      </c>
      <c r="BJ180" s="18" t="s">
        <v>88</v>
      </c>
      <c r="BK180" s="155">
        <f>L180*K180</f>
        <v>0</v>
      </c>
    </row>
    <row r="181" spans="2:65" s="1" customFormat="1" ht="22.35" customHeight="1">
      <c r="B181" s="35"/>
      <c r="C181" s="156" t="s">
        <v>5</v>
      </c>
      <c r="D181" s="156" t="s">
        <v>162</v>
      </c>
      <c r="E181" s="157" t="s">
        <v>5</v>
      </c>
      <c r="F181" s="248" t="s">
        <v>5</v>
      </c>
      <c r="G181" s="248"/>
      <c r="H181" s="248"/>
      <c r="I181" s="248"/>
      <c r="J181" s="158" t="s">
        <v>5</v>
      </c>
      <c r="K181" s="159"/>
      <c r="L181" s="249"/>
      <c r="M181" s="250"/>
      <c r="N181" s="250">
        <f t="shared" si="35"/>
        <v>0</v>
      </c>
      <c r="O181" s="250"/>
      <c r="P181" s="250"/>
      <c r="Q181" s="250"/>
      <c r="R181" s="37"/>
      <c r="T181" s="160" t="s">
        <v>5</v>
      </c>
      <c r="U181" s="161" t="s">
        <v>39</v>
      </c>
      <c r="V181" s="36"/>
      <c r="W181" s="36"/>
      <c r="X181" s="36"/>
      <c r="Y181" s="36"/>
      <c r="Z181" s="36"/>
      <c r="AA181" s="74"/>
      <c r="AT181" s="18" t="s">
        <v>161</v>
      </c>
      <c r="AU181" s="18" t="s">
        <v>77</v>
      </c>
      <c r="AY181" s="18" t="s">
        <v>161</v>
      </c>
      <c r="BE181" s="113">
        <f>IF(U181="základná",N181,0)</f>
        <v>0</v>
      </c>
      <c r="BF181" s="113">
        <f>IF(U181="znížená",N181,0)</f>
        <v>0</v>
      </c>
      <c r="BG181" s="113">
        <f>IF(U181="zákl. prenesená",N181,0)</f>
        <v>0</v>
      </c>
      <c r="BH181" s="113">
        <f>IF(U181="zníž. prenesená",N181,0)</f>
        <v>0</v>
      </c>
      <c r="BI181" s="113">
        <f>IF(U181="nulová",N181,0)</f>
        <v>0</v>
      </c>
      <c r="BJ181" s="18" t="s">
        <v>88</v>
      </c>
      <c r="BK181" s="155">
        <f>L181*K181</f>
        <v>0</v>
      </c>
    </row>
    <row r="182" spans="2:65" s="1" customFormat="1" ht="22.35" customHeight="1">
      <c r="B182" s="35"/>
      <c r="C182" s="156" t="s">
        <v>5</v>
      </c>
      <c r="D182" s="156" t="s">
        <v>162</v>
      </c>
      <c r="E182" s="157" t="s">
        <v>5</v>
      </c>
      <c r="F182" s="248" t="s">
        <v>5</v>
      </c>
      <c r="G182" s="248"/>
      <c r="H182" s="248"/>
      <c r="I182" s="248"/>
      <c r="J182" s="158" t="s">
        <v>5</v>
      </c>
      <c r="K182" s="159"/>
      <c r="L182" s="249"/>
      <c r="M182" s="250"/>
      <c r="N182" s="250">
        <f t="shared" si="35"/>
        <v>0</v>
      </c>
      <c r="O182" s="250"/>
      <c r="P182" s="250"/>
      <c r="Q182" s="250"/>
      <c r="R182" s="37"/>
      <c r="T182" s="160" t="s">
        <v>5</v>
      </c>
      <c r="U182" s="161" t="s">
        <v>39</v>
      </c>
      <c r="V182" s="36"/>
      <c r="W182" s="36"/>
      <c r="X182" s="36"/>
      <c r="Y182" s="36"/>
      <c r="Z182" s="36"/>
      <c r="AA182" s="74"/>
      <c r="AT182" s="18" t="s">
        <v>161</v>
      </c>
      <c r="AU182" s="18" t="s">
        <v>77</v>
      </c>
      <c r="AY182" s="18" t="s">
        <v>161</v>
      </c>
      <c r="BE182" s="113">
        <f>IF(U182="základná",N182,0)</f>
        <v>0</v>
      </c>
      <c r="BF182" s="113">
        <f>IF(U182="znížená",N182,0)</f>
        <v>0</v>
      </c>
      <c r="BG182" s="113">
        <f>IF(U182="zákl. prenesená",N182,0)</f>
        <v>0</v>
      </c>
      <c r="BH182" s="113">
        <f>IF(U182="zníž. prenesená",N182,0)</f>
        <v>0</v>
      </c>
      <c r="BI182" s="113">
        <f>IF(U182="nulová",N182,0)</f>
        <v>0</v>
      </c>
      <c r="BJ182" s="18" t="s">
        <v>88</v>
      </c>
      <c r="BK182" s="155">
        <f>L182*K182</f>
        <v>0</v>
      </c>
    </row>
    <row r="183" spans="2:65" s="1" customFormat="1" ht="22.35" customHeight="1">
      <c r="B183" s="35"/>
      <c r="C183" s="156" t="s">
        <v>5</v>
      </c>
      <c r="D183" s="156" t="s">
        <v>162</v>
      </c>
      <c r="E183" s="157" t="s">
        <v>5</v>
      </c>
      <c r="F183" s="248" t="s">
        <v>5</v>
      </c>
      <c r="G183" s="248"/>
      <c r="H183" s="248"/>
      <c r="I183" s="248"/>
      <c r="J183" s="158" t="s">
        <v>5</v>
      </c>
      <c r="K183" s="159"/>
      <c r="L183" s="249"/>
      <c r="M183" s="250"/>
      <c r="N183" s="250">
        <f t="shared" si="35"/>
        <v>0</v>
      </c>
      <c r="O183" s="250"/>
      <c r="P183" s="250"/>
      <c r="Q183" s="250"/>
      <c r="R183" s="37"/>
      <c r="T183" s="160" t="s">
        <v>5</v>
      </c>
      <c r="U183" s="161" t="s">
        <v>39</v>
      </c>
      <c r="V183" s="36"/>
      <c r="W183" s="36"/>
      <c r="X183" s="36"/>
      <c r="Y183" s="36"/>
      <c r="Z183" s="36"/>
      <c r="AA183" s="74"/>
      <c r="AT183" s="18" t="s">
        <v>161</v>
      </c>
      <c r="AU183" s="18" t="s">
        <v>77</v>
      </c>
      <c r="AY183" s="18" t="s">
        <v>161</v>
      </c>
      <c r="BE183" s="113">
        <f>IF(U183="základná",N183,0)</f>
        <v>0</v>
      </c>
      <c r="BF183" s="113">
        <f>IF(U183="znížená",N183,0)</f>
        <v>0</v>
      </c>
      <c r="BG183" s="113">
        <f>IF(U183="zákl. prenesená",N183,0)</f>
        <v>0</v>
      </c>
      <c r="BH183" s="113">
        <f>IF(U183="zníž. prenesená",N183,0)</f>
        <v>0</v>
      </c>
      <c r="BI183" s="113">
        <f>IF(U183="nulová",N183,0)</f>
        <v>0</v>
      </c>
      <c r="BJ183" s="18" t="s">
        <v>88</v>
      </c>
      <c r="BK183" s="155">
        <f>L183*K183</f>
        <v>0</v>
      </c>
    </row>
    <row r="184" spans="2:65" s="1" customFormat="1" ht="22.35" customHeight="1">
      <c r="B184" s="35"/>
      <c r="C184" s="156" t="s">
        <v>5</v>
      </c>
      <c r="D184" s="156" t="s">
        <v>162</v>
      </c>
      <c r="E184" s="157" t="s">
        <v>5</v>
      </c>
      <c r="F184" s="248" t="s">
        <v>5</v>
      </c>
      <c r="G184" s="248"/>
      <c r="H184" s="248"/>
      <c r="I184" s="248"/>
      <c r="J184" s="158" t="s">
        <v>5</v>
      </c>
      <c r="K184" s="159"/>
      <c r="L184" s="249"/>
      <c r="M184" s="250"/>
      <c r="N184" s="250">
        <f t="shared" si="35"/>
        <v>0</v>
      </c>
      <c r="O184" s="250"/>
      <c r="P184" s="250"/>
      <c r="Q184" s="250"/>
      <c r="R184" s="37"/>
      <c r="T184" s="160" t="s">
        <v>5</v>
      </c>
      <c r="U184" s="161" t="s">
        <v>39</v>
      </c>
      <c r="V184" s="56"/>
      <c r="W184" s="56"/>
      <c r="X184" s="56"/>
      <c r="Y184" s="56"/>
      <c r="Z184" s="56"/>
      <c r="AA184" s="58"/>
      <c r="AT184" s="18" t="s">
        <v>161</v>
      </c>
      <c r="AU184" s="18" t="s">
        <v>77</v>
      </c>
      <c r="AY184" s="18" t="s">
        <v>161</v>
      </c>
      <c r="BE184" s="113">
        <f>IF(U184="základná",N184,0)</f>
        <v>0</v>
      </c>
      <c r="BF184" s="113">
        <f>IF(U184="znížená",N184,0)</f>
        <v>0</v>
      </c>
      <c r="BG184" s="113">
        <f>IF(U184="zákl. prenesená",N184,0)</f>
        <v>0</v>
      </c>
      <c r="BH184" s="113">
        <f>IF(U184="zníž. prenesená",N184,0)</f>
        <v>0</v>
      </c>
      <c r="BI184" s="113">
        <f>IF(U184="nulová",N184,0)</f>
        <v>0</v>
      </c>
      <c r="BJ184" s="18" t="s">
        <v>88</v>
      </c>
      <c r="BK184" s="155">
        <f>L184*K184</f>
        <v>0</v>
      </c>
    </row>
    <row r="185" spans="2:65" s="1" customFormat="1" ht="6.95" customHeight="1">
      <c r="B185" s="59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1"/>
    </row>
  </sheetData>
  <mergeCells count="222">
    <mergeCell ref="H1:K1"/>
    <mergeCell ref="S2:AC2"/>
    <mergeCell ref="F183:I183"/>
    <mergeCell ref="L183:M183"/>
    <mergeCell ref="N183:Q183"/>
    <mergeCell ref="F184:I184"/>
    <mergeCell ref="L184:M184"/>
    <mergeCell ref="N184:Q184"/>
    <mergeCell ref="N127:Q127"/>
    <mergeCell ref="N128:Q128"/>
    <mergeCell ref="N129:Q129"/>
    <mergeCell ref="N133:Q133"/>
    <mergeCell ref="N140:Q140"/>
    <mergeCell ref="N145:Q145"/>
    <mergeCell ref="N154:Q154"/>
    <mergeCell ref="N156:Q156"/>
    <mergeCell ref="N170:Q170"/>
    <mergeCell ref="N171:Q171"/>
    <mergeCell ref="N174:Q174"/>
    <mergeCell ref="N176:Q176"/>
    <mergeCell ref="N179:Q179"/>
    <mergeCell ref="F180:I180"/>
    <mergeCell ref="L180:M180"/>
    <mergeCell ref="N180:Q180"/>
    <mergeCell ref="F181:I181"/>
    <mergeCell ref="L181:M181"/>
    <mergeCell ref="N181:Q181"/>
    <mergeCell ref="F182:I182"/>
    <mergeCell ref="L182:M182"/>
    <mergeCell ref="N182:Q182"/>
    <mergeCell ref="F175:I175"/>
    <mergeCell ref="L175:M175"/>
    <mergeCell ref="N175:Q175"/>
    <mergeCell ref="F177:I177"/>
    <mergeCell ref="L177:M177"/>
    <mergeCell ref="N177:Q177"/>
    <mergeCell ref="F178:I178"/>
    <mergeCell ref="L178:M178"/>
    <mergeCell ref="N178:Q178"/>
    <mergeCell ref="F169:I169"/>
    <mergeCell ref="L169:M169"/>
    <mergeCell ref="N169:Q169"/>
    <mergeCell ref="F172:I172"/>
    <mergeCell ref="L172:M172"/>
    <mergeCell ref="N172:Q172"/>
    <mergeCell ref="F173:I173"/>
    <mergeCell ref="L173:M173"/>
    <mergeCell ref="N173:Q173"/>
    <mergeCell ref="F166:I166"/>
    <mergeCell ref="L166:M166"/>
    <mergeCell ref="N166:Q166"/>
    <mergeCell ref="F167:I167"/>
    <mergeCell ref="L167:M167"/>
    <mergeCell ref="N167:Q167"/>
    <mergeCell ref="F168:I168"/>
    <mergeCell ref="L168:M168"/>
    <mergeCell ref="N168:Q168"/>
    <mergeCell ref="F163:I163"/>
    <mergeCell ref="L163:M163"/>
    <mergeCell ref="N163:Q163"/>
    <mergeCell ref="F164:I164"/>
    <mergeCell ref="L164:M164"/>
    <mergeCell ref="N164:Q164"/>
    <mergeCell ref="F165:I165"/>
    <mergeCell ref="L165:M165"/>
    <mergeCell ref="N165:Q165"/>
    <mergeCell ref="F160:I160"/>
    <mergeCell ref="L160:M160"/>
    <mergeCell ref="N160:Q160"/>
    <mergeCell ref="F161:I161"/>
    <mergeCell ref="L161:M161"/>
    <mergeCell ref="N161:Q161"/>
    <mergeCell ref="F162:I162"/>
    <mergeCell ref="L162:M162"/>
    <mergeCell ref="N162:Q162"/>
    <mergeCell ref="F157:I157"/>
    <mergeCell ref="L157:M157"/>
    <mergeCell ref="N157:Q157"/>
    <mergeCell ref="F158:I158"/>
    <mergeCell ref="L158:M158"/>
    <mergeCell ref="N158:Q158"/>
    <mergeCell ref="F159:I159"/>
    <mergeCell ref="L159:M159"/>
    <mergeCell ref="N159:Q159"/>
    <mergeCell ref="F152:I152"/>
    <mergeCell ref="L152:M152"/>
    <mergeCell ref="N152:Q152"/>
    <mergeCell ref="F153:I153"/>
    <mergeCell ref="L153:M153"/>
    <mergeCell ref="N153:Q153"/>
    <mergeCell ref="F155:I155"/>
    <mergeCell ref="L155:M155"/>
    <mergeCell ref="N155:Q155"/>
    <mergeCell ref="F149:I149"/>
    <mergeCell ref="L149:M149"/>
    <mergeCell ref="N149:Q149"/>
    <mergeCell ref="F150:I150"/>
    <mergeCell ref="L150:M150"/>
    <mergeCell ref="N150:Q150"/>
    <mergeCell ref="F151:I151"/>
    <mergeCell ref="L151:M151"/>
    <mergeCell ref="N151:Q151"/>
    <mergeCell ref="F146:I146"/>
    <mergeCell ref="L146:M146"/>
    <mergeCell ref="N146:Q146"/>
    <mergeCell ref="F147:I147"/>
    <mergeCell ref="L147:M147"/>
    <mergeCell ref="N147:Q147"/>
    <mergeCell ref="F148:I148"/>
    <mergeCell ref="L148:M148"/>
    <mergeCell ref="N148:Q148"/>
    <mergeCell ref="F142:I142"/>
    <mergeCell ref="L142:M142"/>
    <mergeCell ref="N142:Q142"/>
    <mergeCell ref="F143:I143"/>
    <mergeCell ref="L143:M143"/>
    <mergeCell ref="N143:Q143"/>
    <mergeCell ref="F144:I144"/>
    <mergeCell ref="L144:M144"/>
    <mergeCell ref="N144:Q144"/>
    <mergeCell ref="F138:I138"/>
    <mergeCell ref="L138:M138"/>
    <mergeCell ref="N138:Q138"/>
    <mergeCell ref="F139:I139"/>
    <mergeCell ref="L139:M139"/>
    <mergeCell ref="N139:Q139"/>
    <mergeCell ref="F141:I141"/>
    <mergeCell ref="L141:M141"/>
    <mergeCell ref="N141:Q141"/>
    <mergeCell ref="F135:I135"/>
    <mergeCell ref="L135:M135"/>
    <mergeCell ref="N135:Q135"/>
    <mergeCell ref="F136:I136"/>
    <mergeCell ref="L136:M136"/>
    <mergeCell ref="N136:Q136"/>
    <mergeCell ref="F137:I137"/>
    <mergeCell ref="L137:M137"/>
    <mergeCell ref="N137:Q137"/>
    <mergeCell ref="F131:I131"/>
    <mergeCell ref="L131:M131"/>
    <mergeCell ref="N131:Q131"/>
    <mergeCell ref="F132:I132"/>
    <mergeCell ref="L132:M132"/>
    <mergeCell ref="N132:Q132"/>
    <mergeCell ref="F134:I134"/>
    <mergeCell ref="L134:M134"/>
    <mergeCell ref="N134:Q134"/>
    <mergeCell ref="M121:P121"/>
    <mergeCell ref="M123:Q123"/>
    <mergeCell ref="M124:Q124"/>
    <mergeCell ref="F126:I126"/>
    <mergeCell ref="L126:M126"/>
    <mergeCell ref="N126:Q126"/>
    <mergeCell ref="F130:I130"/>
    <mergeCell ref="L130:M130"/>
    <mergeCell ref="N130:Q130"/>
    <mergeCell ref="D106:H106"/>
    <mergeCell ref="N106:Q106"/>
    <mergeCell ref="D107:H107"/>
    <mergeCell ref="N107:Q107"/>
    <mergeCell ref="N108:Q108"/>
    <mergeCell ref="L110:Q110"/>
    <mergeCell ref="C116:Q116"/>
    <mergeCell ref="F118:P118"/>
    <mergeCell ref="F119:P119"/>
    <mergeCell ref="N98:Q98"/>
    <mergeCell ref="N99:Q99"/>
    <mergeCell ref="N100:Q100"/>
    <mergeCell ref="N102:Q102"/>
    <mergeCell ref="D103:H103"/>
    <mergeCell ref="N103:Q103"/>
    <mergeCell ref="D104:H104"/>
    <mergeCell ref="N104:Q104"/>
    <mergeCell ref="D105:H105"/>
    <mergeCell ref="N105:Q105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dataValidations count="2">
    <dataValidation type="list" allowBlank="1" showInputMessage="1" showErrorMessage="1" error="Povolené sú hodnoty K, M." sqref="D180:D185">
      <formula1>"K, M"</formula1>
    </dataValidation>
    <dataValidation type="list" allowBlank="1" showInputMessage="1" showErrorMessage="1" error="Povolené sú hodnoty základná, znížená, nulová." sqref="U180:U185">
      <formula1>"základná, znížená, nulová"</formula1>
    </dataValidation>
  </dataValidations>
  <hyperlinks>
    <hyperlink ref="F1:G1" location="C2" display="1) Krycí list rozpočtu"/>
    <hyperlink ref="H1:K1" location="C86" display="2) Rekapitulácia rozpočtu"/>
    <hyperlink ref="L1" location="C126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14</vt:i4>
      </vt:variant>
      <vt:variant>
        <vt:lpstr>Pomenované rozsahy</vt:lpstr>
      </vt:variant>
      <vt:variant>
        <vt:i4>28</vt:i4>
      </vt:variant>
    </vt:vector>
  </HeadingPairs>
  <TitlesOfParts>
    <vt:vector size="42" baseType="lpstr">
      <vt:lpstr>Rekapitulácia stavby</vt:lpstr>
      <vt:lpstr>3-7-2017-2 - Základná ško...</vt:lpstr>
      <vt:lpstr>SO 01 - Príprava územia</vt:lpstr>
      <vt:lpstr>SO 02 - Športové ihriská</vt:lpstr>
      <vt:lpstr>SO 03 - Objekt dielne</vt:lpstr>
      <vt:lpstr>SO 03 -00 - Objekt dielne</vt:lpstr>
      <vt:lpstr>SO 03 - 01 - Zdravotechnika</vt:lpstr>
      <vt:lpstr>SO 03 - 02 - Elektroinšta...</vt:lpstr>
      <vt:lpstr>SO 04 - Spevnené plochy</vt:lpstr>
      <vt:lpstr>SO 05 - Oplotenie</vt:lpstr>
      <vt:lpstr>SO 06-07 - Areálový rozvo...</vt:lpstr>
      <vt:lpstr>SO 08 - Vonkajšie rozvody...</vt:lpstr>
      <vt:lpstr>SO-09 - Sadové úpravy</vt:lpstr>
      <vt:lpstr>SO 10 - Mobiliár</vt:lpstr>
      <vt:lpstr>'3-7-2017-2 - Základná ško...'!Názvy_tlače</vt:lpstr>
      <vt:lpstr>'Rekapitulácia stavby'!Názvy_tlače</vt:lpstr>
      <vt:lpstr>'SO 01 - Príprava územia'!Názvy_tlače</vt:lpstr>
      <vt:lpstr>'SO 02 - Športové ihriská'!Názvy_tlače</vt:lpstr>
      <vt:lpstr>'SO 03 - 01 - Zdravotechnika'!Názvy_tlače</vt:lpstr>
      <vt:lpstr>'SO 03 - 02 - Elektroinšta...'!Názvy_tlače</vt:lpstr>
      <vt:lpstr>'SO 03 - Objekt dielne'!Názvy_tlače</vt:lpstr>
      <vt:lpstr>'SO 03 -00 - Objekt dielne'!Názvy_tlače</vt:lpstr>
      <vt:lpstr>'SO 04 - Spevnené plochy'!Názvy_tlače</vt:lpstr>
      <vt:lpstr>'SO 05 - Oplotenie'!Názvy_tlače</vt:lpstr>
      <vt:lpstr>'SO 06-07 - Areálový rozvo...'!Názvy_tlače</vt:lpstr>
      <vt:lpstr>'SO 08 - Vonkajšie rozvody...'!Názvy_tlače</vt:lpstr>
      <vt:lpstr>'SO 10 - Mobiliár'!Názvy_tlače</vt:lpstr>
      <vt:lpstr>'SO-09 - Sadové úpravy'!Názvy_tlače</vt:lpstr>
      <vt:lpstr>'3-7-2017-2 - Základná ško...'!Oblasť_tlače</vt:lpstr>
      <vt:lpstr>'Rekapitulácia stavby'!Oblasť_tlače</vt:lpstr>
      <vt:lpstr>'SO 01 - Príprava územia'!Oblasť_tlače</vt:lpstr>
      <vt:lpstr>'SO 02 - Športové ihriská'!Oblasť_tlače</vt:lpstr>
      <vt:lpstr>'SO 03 - 01 - Zdravotechnika'!Oblasť_tlače</vt:lpstr>
      <vt:lpstr>'SO 03 - 02 - Elektroinšta...'!Oblasť_tlače</vt:lpstr>
      <vt:lpstr>'SO 03 - Objekt dielne'!Oblasť_tlače</vt:lpstr>
      <vt:lpstr>'SO 03 -00 - Objekt dielne'!Oblasť_tlače</vt:lpstr>
      <vt:lpstr>'SO 04 - Spevnené plochy'!Oblasť_tlače</vt:lpstr>
      <vt:lpstr>'SO 05 - Oplotenie'!Oblasť_tlače</vt:lpstr>
      <vt:lpstr>'SO 06-07 - Areálový rozvo...'!Oblasť_tlače</vt:lpstr>
      <vt:lpstr>'SO 08 - Vonkajšie rozvody...'!Oblasť_tlače</vt:lpstr>
      <vt:lpstr>'SO 10 - Mobiliár'!Oblasť_tlače</vt:lpstr>
      <vt:lpstr>'SO-09 - Sadové úpravy'!Oblasť_tlače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MIVA-KONSTRUKT\PC</dc:creator>
  <cp:lastModifiedBy>monika.heregova</cp:lastModifiedBy>
  <dcterms:created xsi:type="dcterms:W3CDTF">2018-04-23T07:22:26Z</dcterms:created>
  <dcterms:modified xsi:type="dcterms:W3CDTF">2018-04-24T09:13:13Z</dcterms:modified>
</cp:coreProperties>
</file>