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\\superdisk\Superprojects\125_KorzoRaca\07_VO\POSTA\investor\OUT\260514_upraveny rozpocet pre VO\"/>
    </mc:Choice>
  </mc:AlternateContent>
  <xr:revisionPtr revIDLastSave="0" documentId="13_ncr:1_{F2AF9045-009C-4273-A554-F0558ACDE00E}" xr6:coauthVersionLast="47" xr6:coauthVersionMax="47" xr10:uidLastSave="{00000000-0000-0000-0000-000000000000}"/>
  <bookViews>
    <workbookView xWindow="-108" yWindow="-108" windowWidth="30936" windowHeight="16776" firstSheet="2" activeTab="2" xr2:uid="{00000000-000D-0000-FFFF-FFFF00000000}"/>
  </bookViews>
  <sheets>
    <sheet name="Rekapitulácia stavby" sheetId="1" r:id="rId1"/>
    <sheet name="Poznámky" sheetId="6" r:id="rId2"/>
    <sheet name="01 - Račianske Korzo - l...." sheetId="2" r:id="rId3"/>
    <sheet name="02 -  Sadové úpravy " sheetId="3" r:id="rId4"/>
    <sheet name="03 - Verejné osvetlenie -..." sheetId="4" r:id="rId5"/>
  </sheets>
  <definedNames>
    <definedName name="_xlnm._FilterDatabase" localSheetId="2" hidden="1">'01 - Račianske Korzo - l....'!$C$128:$K$543</definedName>
    <definedName name="_xlnm._FilterDatabase" localSheetId="3" hidden="1">'02 -  Sadové úpravy '!$C$119:$K$321</definedName>
    <definedName name="_xlnm._FilterDatabase" localSheetId="4" hidden="1">'03 - Verejné osvetlenie -...'!$C$118:$K$134</definedName>
    <definedName name="_xlnm.Print_Titles" localSheetId="2">'01 - Račianske Korzo - l....'!$128:$128</definedName>
    <definedName name="_xlnm.Print_Titles" localSheetId="3">'02 -  Sadové úpravy '!$119:$119</definedName>
    <definedName name="_xlnm.Print_Titles" localSheetId="4">'03 - Verejné osvetlenie -...'!$118:$118</definedName>
    <definedName name="_xlnm.Print_Titles" localSheetId="0">'Rekapitulácia stavby'!$92:$92</definedName>
    <definedName name="_xlnm.Print_Area" localSheetId="2">'01 - Račianske Korzo - l....'!$C$4:$J$76,'01 - Račianske Korzo - l....'!$C$82:$J$110,'01 - Račianske Korzo - l....'!$C$116:$J$543</definedName>
    <definedName name="_xlnm.Print_Area" localSheetId="3">'02 -  Sadové úpravy '!$C$4:$J$76,'02 -  Sadové úpravy '!$C$82:$J$101,'02 -  Sadové úpravy '!$C$107:$J$321</definedName>
    <definedName name="_xlnm.Print_Area" localSheetId="4">'03 - Verejné osvetlenie -...'!$C$4:$J$76,'03 - Verejné osvetlenie -...'!$C$82:$J$100,'03 - Verejné osvetlenie -...'!$C$106:$J$134</definedName>
    <definedName name="_xlnm.Print_Area" localSheetId="0">'Rekapitulácia stavby'!$D$4:$AO$76,'Rekapitulácia stavby'!$C$82:$AQ$98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J115" i="4"/>
  <c r="F113" i="4"/>
  <c r="E111" i="4"/>
  <c r="J91" i="4"/>
  <c r="F89" i="4"/>
  <c r="E87" i="4"/>
  <c r="J24" i="4"/>
  <c r="E24" i="4"/>
  <c r="J92" i="4"/>
  <c r="J23" i="4"/>
  <c r="J18" i="4"/>
  <c r="E18" i="4"/>
  <c r="F92" i="4"/>
  <c r="J17" i="4"/>
  <c r="J15" i="4"/>
  <c r="E15" i="4"/>
  <c r="F91" i="4"/>
  <c r="J14" i="4"/>
  <c r="J12" i="4"/>
  <c r="J113" i="4"/>
  <c r="E7" i="4"/>
  <c r="E85" i="4" s="1"/>
  <c r="J37" i="3"/>
  <c r="J36" i="3"/>
  <c r="AY96" i="1"/>
  <c r="J35" i="3"/>
  <c r="AX96" i="1" s="1"/>
  <c r="BI321" i="3"/>
  <c r="BH321" i="3"/>
  <c r="BG321" i="3"/>
  <c r="BE321" i="3"/>
  <c r="T321" i="3"/>
  <c r="T320" i="3"/>
  <c r="R321" i="3"/>
  <c r="R320" i="3" s="1"/>
  <c r="P321" i="3"/>
  <c r="P320" i="3"/>
  <c r="BI316" i="3"/>
  <c r="BH316" i="3"/>
  <c r="BG316" i="3"/>
  <c r="BE316" i="3"/>
  <c r="T316" i="3"/>
  <c r="R316" i="3"/>
  <c r="P316" i="3"/>
  <c r="BI312" i="3"/>
  <c r="BH312" i="3"/>
  <c r="BG312" i="3"/>
  <c r="BE312" i="3"/>
  <c r="T312" i="3"/>
  <c r="R312" i="3"/>
  <c r="P312" i="3"/>
  <c r="BI309" i="3"/>
  <c r="BH309" i="3"/>
  <c r="BG309" i="3"/>
  <c r="BE309" i="3"/>
  <c r="T309" i="3"/>
  <c r="R309" i="3"/>
  <c r="P309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0" i="3"/>
  <c r="BH300" i="3"/>
  <c r="BG300" i="3"/>
  <c r="BE300" i="3"/>
  <c r="T300" i="3"/>
  <c r="R300" i="3"/>
  <c r="P300" i="3"/>
  <c r="BI292" i="3"/>
  <c r="BH292" i="3"/>
  <c r="BG292" i="3"/>
  <c r="BE292" i="3"/>
  <c r="T292" i="3"/>
  <c r="R292" i="3"/>
  <c r="P292" i="3"/>
  <c r="BI289" i="3"/>
  <c r="BH289" i="3"/>
  <c r="BG289" i="3"/>
  <c r="BE289" i="3"/>
  <c r="T289" i="3"/>
  <c r="R289" i="3"/>
  <c r="P289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2" i="3"/>
  <c r="BH272" i="3"/>
  <c r="BG272" i="3"/>
  <c r="BE272" i="3"/>
  <c r="T272" i="3"/>
  <c r="R272" i="3"/>
  <c r="P272" i="3"/>
  <c r="BI268" i="3"/>
  <c r="BH268" i="3"/>
  <c r="BG268" i="3"/>
  <c r="BE268" i="3"/>
  <c r="T268" i="3"/>
  <c r="R268" i="3"/>
  <c r="P268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2" i="3"/>
  <c r="BH252" i="3"/>
  <c r="BG252" i="3"/>
  <c r="BE252" i="3"/>
  <c r="T252" i="3"/>
  <c r="R252" i="3"/>
  <c r="P252" i="3"/>
  <c r="BI246" i="3"/>
  <c r="BH246" i="3"/>
  <c r="BG246" i="3"/>
  <c r="BE246" i="3"/>
  <c r="T246" i="3"/>
  <c r="R246" i="3"/>
  <c r="P246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1" i="3"/>
  <c r="BH231" i="3"/>
  <c r="BG231" i="3"/>
  <c r="BE231" i="3"/>
  <c r="T231" i="3"/>
  <c r="R231" i="3"/>
  <c r="P231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4" i="3"/>
  <c r="BH214" i="3"/>
  <c r="BG214" i="3"/>
  <c r="BE214" i="3"/>
  <c r="T214" i="3"/>
  <c r="R214" i="3"/>
  <c r="P214" i="3"/>
  <c r="BI210" i="3"/>
  <c r="BH210" i="3"/>
  <c r="BG210" i="3"/>
  <c r="BE210" i="3"/>
  <c r="T210" i="3"/>
  <c r="R210" i="3"/>
  <c r="P210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3" i="3"/>
  <c r="BH193" i="3"/>
  <c r="BG193" i="3"/>
  <c r="BE193" i="3"/>
  <c r="T193" i="3"/>
  <c r="R193" i="3"/>
  <c r="P193" i="3"/>
  <c r="BI189" i="3"/>
  <c r="BH189" i="3"/>
  <c r="BG189" i="3"/>
  <c r="BE189" i="3"/>
  <c r="T189" i="3"/>
  <c r="R189" i="3"/>
  <c r="P189" i="3"/>
  <c r="BI185" i="3"/>
  <c r="BH185" i="3"/>
  <c r="BG185" i="3"/>
  <c r="BE185" i="3"/>
  <c r="T185" i="3"/>
  <c r="R185" i="3"/>
  <c r="P185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58" i="3"/>
  <c r="BH158" i="3"/>
  <c r="BG158" i="3"/>
  <c r="BE158" i="3"/>
  <c r="T158" i="3"/>
  <c r="R158" i="3"/>
  <c r="P158" i="3"/>
  <c r="BI152" i="3"/>
  <c r="BH152" i="3"/>
  <c r="BG152" i="3"/>
  <c r="BE152" i="3"/>
  <c r="T152" i="3"/>
  <c r="R152" i="3"/>
  <c r="P152" i="3"/>
  <c r="BI144" i="3"/>
  <c r="BH144" i="3"/>
  <c r="BG144" i="3"/>
  <c r="BE144" i="3"/>
  <c r="T144" i="3"/>
  <c r="R144" i="3"/>
  <c r="P144" i="3"/>
  <c r="BI140" i="3"/>
  <c r="BH140" i="3"/>
  <c r="BG140" i="3"/>
  <c r="BE140" i="3"/>
  <c r="T140" i="3"/>
  <c r="R140" i="3"/>
  <c r="P140" i="3"/>
  <c r="BI136" i="3"/>
  <c r="BH136" i="3"/>
  <c r="BG136" i="3"/>
  <c r="BE136" i="3"/>
  <c r="T136" i="3"/>
  <c r="R136" i="3"/>
  <c r="P136" i="3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BI123" i="3"/>
  <c r="BH123" i="3"/>
  <c r="BG123" i="3"/>
  <c r="BE123" i="3"/>
  <c r="T123" i="3"/>
  <c r="R123" i="3"/>
  <c r="P123" i="3"/>
  <c r="J117" i="3"/>
  <c r="J116" i="3"/>
  <c r="F114" i="3"/>
  <c r="E112" i="3"/>
  <c r="J92" i="3"/>
  <c r="J91" i="3"/>
  <c r="F89" i="3"/>
  <c r="E87" i="3"/>
  <c r="J18" i="3"/>
  <c r="E18" i="3"/>
  <c r="F117" i="3"/>
  <c r="J17" i="3"/>
  <c r="J15" i="3"/>
  <c r="E15" i="3"/>
  <c r="F116" i="3"/>
  <c r="J14" i="3"/>
  <c r="J12" i="3"/>
  <c r="J89" i="3" s="1"/>
  <c r="E7" i="3"/>
  <c r="E110" i="3"/>
  <c r="J37" i="2"/>
  <c r="J36" i="2"/>
  <c r="AY95" i="1"/>
  <c r="J35" i="2"/>
  <c r="AX95" i="1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3" i="2"/>
  <c r="BH533" i="2"/>
  <c r="BG533" i="2"/>
  <c r="BE533" i="2"/>
  <c r="T533" i="2"/>
  <c r="T532" i="2"/>
  <c r="R533" i="2"/>
  <c r="R532" i="2"/>
  <c r="P533" i="2"/>
  <c r="P532" i="2" s="1"/>
  <c r="BI531" i="2"/>
  <c r="BH531" i="2"/>
  <c r="BG531" i="2"/>
  <c r="BE531" i="2"/>
  <c r="T531" i="2"/>
  <c r="R531" i="2"/>
  <c r="P531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8" i="2"/>
  <c r="BH508" i="2"/>
  <c r="BG508" i="2"/>
  <c r="BE508" i="2"/>
  <c r="T508" i="2"/>
  <c r="R508" i="2"/>
  <c r="P508" i="2"/>
  <c r="BI506" i="2"/>
  <c r="BH506" i="2"/>
  <c r="BG506" i="2"/>
  <c r="BE506" i="2"/>
  <c r="T506" i="2"/>
  <c r="R506" i="2"/>
  <c r="P506" i="2"/>
  <c r="BI504" i="2"/>
  <c r="BH504" i="2"/>
  <c r="BG504" i="2"/>
  <c r="BE504" i="2"/>
  <c r="T504" i="2"/>
  <c r="R504" i="2"/>
  <c r="P504" i="2"/>
  <c r="BI493" i="2"/>
  <c r="BH493" i="2"/>
  <c r="BG493" i="2"/>
  <c r="BE493" i="2"/>
  <c r="T493" i="2"/>
  <c r="R493" i="2"/>
  <c r="P493" i="2"/>
  <c r="BI491" i="2"/>
  <c r="BH491" i="2"/>
  <c r="BG491" i="2"/>
  <c r="BE491" i="2"/>
  <c r="T491" i="2"/>
  <c r="R491" i="2"/>
  <c r="P491" i="2"/>
  <c r="BI489" i="2"/>
  <c r="BH489" i="2"/>
  <c r="BG489" i="2"/>
  <c r="BE489" i="2"/>
  <c r="T489" i="2"/>
  <c r="R489" i="2"/>
  <c r="P489" i="2"/>
  <c r="BI487" i="2"/>
  <c r="BH487" i="2"/>
  <c r="BG487" i="2"/>
  <c r="BE487" i="2"/>
  <c r="T487" i="2"/>
  <c r="R487" i="2"/>
  <c r="P487" i="2"/>
  <c r="BI484" i="2"/>
  <c r="BH484" i="2"/>
  <c r="BG484" i="2"/>
  <c r="BE484" i="2"/>
  <c r="T484" i="2"/>
  <c r="T483" i="2"/>
  <c r="R484" i="2"/>
  <c r="R483" i="2"/>
  <c r="P484" i="2"/>
  <c r="P483" i="2" s="1"/>
  <c r="BI481" i="2"/>
  <c r="BH481" i="2"/>
  <c r="BG481" i="2"/>
  <c r="BE481" i="2"/>
  <c r="T481" i="2"/>
  <c r="R481" i="2"/>
  <c r="P481" i="2"/>
  <c r="BI479" i="2"/>
  <c r="BH479" i="2"/>
  <c r="BG479" i="2"/>
  <c r="BE479" i="2"/>
  <c r="T479" i="2"/>
  <c r="R479" i="2"/>
  <c r="P479" i="2"/>
  <c r="BI477" i="2"/>
  <c r="BH477" i="2"/>
  <c r="BG477" i="2"/>
  <c r="BE477" i="2"/>
  <c r="T477" i="2"/>
  <c r="R477" i="2"/>
  <c r="P477" i="2"/>
  <c r="BI475" i="2"/>
  <c r="BH475" i="2"/>
  <c r="BG475" i="2"/>
  <c r="BE475" i="2"/>
  <c r="T475" i="2"/>
  <c r="R475" i="2"/>
  <c r="P475" i="2"/>
  <c r="BI468" i="2"/>
  <c r="BH468" i="2"/>
  <c r="BG468" i="2"/>
  <c r="BE468" i="2"/>
  <c r="T468" i="2"/>
  <c r="R468" i="2"/>
  <c r="P468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3" i="2"/>
  <c r="BH453" i="2"/>
  <c r="BG453" i="2"/>
  <c r="BE453" i="2"/>
  <c r="T453" i="2"/>
  <c r="R453" i="2"/>
  <c r="P453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39" i="2"/>
  <c r="BH439" i="2"/>
  <c r="BG439" i="2"/>
  <c r="BE439" i="2"/>
  <c r="T439" i="2"/>
  <c r="R439" i="2"/>
  <c r="P439" i="2"/>
  <c r="BI437" i="2"/>
  <c r="BH437" i="2"/>
  <c r="BG437" i="2"/>
  <c r="BE437" i="2"/>
  <c r="T437" i="2"/>
  <c r="R437" i="2"/>
  <c r="P437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08" i="2"/>
  <c r="BH408" i="2"/>
  <c r="BG408" i="2"/>
  <c r="BE408" i="2"/>
  <c r="T408" i="2"/>
  <c r="R408" i="2"/>
  <c r="P408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0" i="2"/>
  <c r="BH400" i="2"/>
  <c r="BG400" i="2"/>
  <c r="BE400" i="2"/>
  <c r="T400" i="2"/>
  <c r="R400" i="2"/>
  <c r="P400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6" i="2"/>
  <c r="BH386" i="2"/>
  <c r="BG386" i="2"/>
  <c r="BE386" i="2"/>
  <c r="T386" i="2"/>
  <c r="R386" i="2"/>
  <c r="P386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4" i="2"/>
  <c r="BH354" i="2"/>
  <c r="BG354" i="2"/>
  <c r="BE354" i="2"/>
  <c r="T354" i="2"/>
  <c r="R354" i="2"/>
  <c r="P354" i="2"/>
  <c r="BI337" i="2"/>
  <c r="BH337" i="2"/>
  <c r="BG337" i="2"/>
  <c r="BE337" i="2"/>
  <c r="T337" i="2"/>
  <c r="R337" i="2"/>
  <c r="P337" i="2"/>
  <c r="BI334" i="2"/>
  <c r="BH334" i="2"/>
  <c r="BG334" i="2"/>
  <c r="BE334" i="2"/>
  <c r="T334" i="2"/>
  <c r="R334" i="2"/>
  <c r="P334" i="2"/>
  <c r="BI331" i="2"/>
  <c r="BH331" i="2"/>
  <c r="BG331" i="2"/>
  <c r="BE331" i="2"/>
  <c r="T331" i="2"/>
  <c r="R331" i="2"/>
  <c r="P331" i="2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16" i="2"/>
  <c r="BH316" i="2"/>
  <c r="BG316" i="2"/>
  <c r="BE316" i="2"/>
  <c r="T316" i="2"/>
  <c r="R316" i="2"/>
  <c r="P316" i="2"/>
  <c r="BI308" i="2"/>
  <c r="BH308" i="2"/>
  <c r="BG308" i="2"/>
  <c r="BE308" i="2"/>
  <c r="T308" i="2"/>
  <c r="R308" i="2"/>
  <c r="P308" i="2"/>
  <c r="BI301" i="2"/>
  <c r="BH301" i="2"/>
  <c r="BG301" i="2"/>
  <c r="BE301" i="2"/>
  <c r="T301" i="2"/>
  <c r="R301" i="2"/>
  <c r="P301" i="2"/>
  <c r="BI294" i="2"/>
  <c r="BH294" i="2"/>
  <c r="BG294" i="2"/>
  <c r="BE294" i="2"/>
  <c r="T294" i="2"/>
  <c r="R294" i="2"/>
  <c r="P294" i="2"/>
  <c r="BI286" i="2"/>
  <c r="BH286" i="2"/>
  <c r="BG286" i="2"/>
  <c r="BE286" i="2"/>
  <c r="T286" i="2"/>
  <c r="R286" i="2"/>
  <c r="P286" i="2"/>
  <c r="BI281" i="2"/>
  <c r="BH281" i="2"/>
  <c r="BG281" i="2"/>
  <c r="BE281" i="2"/>
  <c r="T281" i="2"/>
  <c r="R281" i="2"/>
  <c r="P281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4" i="2"/>
  <c r="BH244" i="2"/>
  <c r="BG244" i="2"/>
  <c r="BE244" i="2"/>
  <c r="T244" i="2"/>
  <c r="R244" i="2"/>
  <c r="P244" i="2"/>
  <c r="BI236" i="2"/>
  <c r="BH236" i="2"/>
  <c r="BG236" i="2"/>
  <c r="BE236" i="2"/>
  <c r="T236" i="2"/>
  <c r="R236" i="2"/>
  <c r="P236" i="2"/>
  <c r="BI231" i="2"/>
  <c r="BH231" i="2"/>
  <c r="BG231" i="2"/>
  <c r="BE231" i="2"/>
  <c r="T231" i="2"/>
  <c r="R231" i="2"/>
  <c r="P231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68" i="2"/>
  <c r="BH168" i="2"/>
  <c r="BG168" i="2"/>
  <c r="BE168" i="2"/>
  <c r="T168" i="2"/>
  <c r="R168" i="2"/>
  <c r="P168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F35" i="2" s="1"/>
  <c r="BE142" i="2"/>
  <c r="T142" i="2"/>
  <c r="R142" i="2"/>
  <c r="P142" i="2"/>
  <c r="BI132" i="2"/>
  <c r="BH132" i="2"/>
  <c r="F36" i="2" s="1"/>
  <c r="BG132" i="2"/>
  <c r="BE132" i="2"/>
  <c r="F33" i="2" s="1"/>
  <c r="T132" i="2"/>
  <c r="R132" i="2"/>
  <c r="P132" i="2"/>
  <c r="J126" i="2"/>
  <c r="J125" i="2"/>
  <c r="F123" i="2"/>
  <c r="E121" i="2"/>
  <c r="J92" i="2"/>
  <c r="J91" i="2"/>
  <c r="F89" i="2"/>
  <c r="E87" i="2"/>
  <c r="J18" i="2"/>
  <c r="E18" i="2"/>
  <c r="F126" i="2"/>
  <c r="J17" i="2"/>
  <c r="J15" i="2"/>
  <c r="E15" i="2"/>
  <c r="F125" i="2"/>
  <c r="J14" i="2"/>
  <c r="J12" i="2"/>
  <c r="J123" i="2"/>
  <c r="E7" i="2"/>
  <c r="E119" i="2" s="1"/>
  <c r="L90" i="1"/>
  <c r="AM90" i="1"/>
  <c r="AM89" i="1"/>
  <c r="L89" i="1"/>
  <c r="AM87" i="1"/>
  <c r="L87" i="1"/>
  <c r="L85" i="1"/>
  <c r="J542" i="2"/>
  <c r="BK540" i="2"/>
  <c r="J539" i="2"/>
  <c r="J533" i="2"/>
  <c r="J527" i="2"/>
  <c r="BK525" i="2"/>
  <c r="J524" i="2"/>
  <c r="BK522" i="2"/>
  <c r="BK520" i="2"/>
  <c r="BK518" i="2"/>
  <c r="BK516" i="2"/>
  <c r="BK513" i="2"/>
  <c r="BK511" i="2"/>
  <c r="BK508" i="2"/>
  <c r="BK504" i="2"/>
  <c r="BK491" i="2"/>
  <c r="J487" i="2"/>
  <c r="J481" i="2"/>
  <c r="J477" i="2"/>
  <c r="J468" i="2"/>
  <c r="J464" i="2"/>
  <c r="BK460" i="2"/>
  <c r="J459" i="2"/>
  <c r="BK457" i="2"/>
  <c r="J453" i="2"/>
  <c r="BK448" i="2"/>
  <c r="J448" i="2"/>
  <c r="BK447" i="2"/>
  <c r="J447" i="2"/>
  <c r="BK439" i="2"/>
  <c r="J439" i="2"/>
  <c r="BK437" i="2"/>
  <c r="J437" i="2"/>
  <c r="J430" i="2"/>
  <c r="BK428" i="2"/>
  <c r="BK427" i="2"/>
  <c r="J425" i="2"/>
  <c r="J422" i="2"/>
  <c r="J420" i="2"/>
  <c r="BK417" i="2"/>
  <c r="BK415" i="2"/>
  <c r="BK411" i="2"/>
  <c r="BK403" i="2"/>
  <c r="J398" i="2"/>
  <c r="J392" i="2"/>
  <c r="BK380" i="2"/>
  <c r="BK371" i="2"/>
  <c r="BK368" i="2"/>
  <c r="BK358" i="2"/>
  <c r="BK334" i="2"/>
  <c r="J325" i="2"/>
  <c r="J294" i="2"/>
  <c r="J270" i="2"/>
  <c r="BK260" i="2"/>
  <c r="BK255" i="2"/>
  <c r="J250" i="2"/>
  <c r="BK231" i="2"/>
  <c r="BK218" i="2"/>
  <c r="J210" i="2"/>
  <c r="BK178" i="2"/>
  <c r="J157" i="2"/>
  <c r="J145" i="2"/>
  <c r="J142" i="2"/>
  <c r="BK284" i="3"/>
  <c r="BK231" i="3"/>
  <c r="BK201" i="3"/>
  <c r="BK309" i="3"/>
  <c r="BK123" i="3"/>
  <c r="J259" i="3"/>
  <c r="J222" i="3"/>
  <c r="BK144" i="3"/>
  <c r="J258" i="3"/>
  <c r="BK180" i="3"/>
  <c r="J235" i="3"/>
  <c r="J185" i="3"/>
  <c r="BK283" i="3"/>
  <c r="J197" i="3"/>
  <c r="BK140" i="3"/>
  <c r="BK286" i="3"/>
  <c r="J240" i="3"/>
  <c r="J202" i="3"/>
  <c r="BK289" i="3"/>
  <c r="J217" i="3"/>
  <c r="BK189" i="3"/>
  <c r="BK132" i="4"/>
  <c r="J126" i="4"/>
  <c r="J128" i="4"/>
  <c r="J543" i="2"/>
  <c r="BK541" i="2"/>
  <c r="BK539" i="2"/>
  <c r="BK533" i="2"/>
  <c r="BK528" i="2"/>
  <c r="BK526" i="2"/>
  <c r="BK524" i="2"/>
  <c r="J522" i="2"/>
  <c r="J520" i="2"/>
  <c r="BK517" i="2"/>
  <c r="BK515" i="2"/>
  <c r="BK512" i="2"/>
  <c r="BK510" i="2"/>
  <c r="BK506" i="2"/>
  <c r="J493" i="2"/>
  <c r="J489" i="2"/>
  <c r="J484" i="2"/>
  <c r="J479" i="2"/>
  <c r="J475" i="2"/>
  <c r="BK465" i="2"/>
  <c r="J460" i="2"/>
  <c r="J458" i="2"/>
  <c r="J456" i="2"/>
  <c r="J455" i="2"/>
  <c r="BK430" i="2"/>
  <c r="J429" i="2"/>
  <c r="J427" i="2"/>
  <c r="J424" i="2"/>
  <c r="J421" i="2"/>
  <c r="J419" i="2"/>
  <c r="BK412" i="2"/>
  <c r="BK404" i="2"/>
  <c r="BK397" i="2"/>
  <c r="BK391" i="2"/>
  <c r="BK377" i="2"/>
  <c r="J371" i="2"/>
  <c r="BK361" i="2"/>
  <c r="BK354" i="2"/>
  <c r="BK327" i="2"/>
  <c r="BK308" i="2"/>
  <c r="J286" i="2"/>
  <c r="J266" i="2"/>
  <c r="BK256" i="2"/>
  <c r="BK250" i="2"/>
  <c r="BK236" i="2"/>
  <c r="BK217" i="2"/>
  <c r="BK207" i="2"/>
  <c r="J168" i="2"/>
  <c r="BK155" i="2"/>
  <c r="BK147" i="2"/>
  <c r="J143" i="2"/>
  <c r="J309" i="3"/>
  <c r="J239" i="3"/>
  <c r="J218" i="3"/>
  <c r="BK185" i="3"/>
  <c r="BK193" i="3"/>
  <c r="BK304" i="3"/>
  <c r="J246" i="3"/>
  <c r="J219" i="3"/>
  <c r="J303" i="3"/>
  <c r="J268" i="3"/>
  <c r="BK218" i="3"/>
  <c r="J158" i="3"/>
  <c r="BK198" i="3"/>
  <c r="J304" i="3"/>
  <c r="BK220" i="3"/>
  <c r="J166" i="3"/>
  <c r="BK303" i="3"/>
  <c r="J281" i="3"/>
  <c r="J236" i="3"/>
  <c r="BK164" i="3"/>
  <c r="BK246" i="3"/>
  <c r="BK204" i="3"/>
  <c r="J164" i="3"/>
  <c r="J131" i="4"/>
  <c r="BK133" i="4"/>
  <c r="BK128" i="4"/>
  <c r="BK422" i="2"/>
  <c r="BK420" i="2"/>
  <c r="J418" i="2"/>
  <c r="J416" i="2"/>
  <c r="J408" i="2"/>
  <c r="BK400" i="2"/>
  <c r="BK390" i="2"/>
  <c r="BK378" i="2"/>
  <c r="BK370" i="2"/>
  <c r="BK359" i="2"/>
  <c r="J337" i="2"/>
  <c r="J324" i="2"/>
  <c r="J301" i="2"/>
  <c r="BK270" i="2"/>
  <c r="BK258" i="2"/>
  <c r="J253" i="2"/>
  <c r="J244" i="2"/>
  <c r="J224" i="2"/>
  <c r="BK210" i="2"/>
  <c r="J179" i="2"/>
  <c r="J160" i="2"/>
  <c r="BK153" i="2"/>
  <c r="J146" i="2"/>
  <c r="BK132" i="2"/>
  <c r="BK260" i="3"/>
  <c r="J220" i="3"/>
  <c r="J178" i="3"/>
  <c r="J189" i="3"/>
  <c r="BK280" i="3"/>
  <c r="J227" i="3"/>
  <c r="J175" i="3"/>
  <c r="J286" i="3"/>
  <c r="BK252" i="3"/>
  <c r="J171" i="3"/>
  <c r="J221" i="3"/>
  <c r="J179" i="3"/>
  <c r="J292" i="3"/>
  <c r="J203" i="3"/>
  <c r="J132" i="3"/>
  <c r="BK282" i="3"/>
  <c r="BK227" i="3"/>
  <c r="BK178" i="3"/>
  <c r="BK221" i="3"/>
  <c r="BK197" i="3"/>
  <c r="BK129" i="3"/>
  <c r="BK129" i="4"/>
  <c r="J123" i="4"/>
  <c r="BK131" i="4"/>
  <c r="BK386" i="2"/>
  <c r="BK372" i="2"/>
  <c r="J368" i="2"/>
  <c r="BK356" i="2"/>
  <c r="J331" i="2"/>
  <c r="BK316" i="2"/>
  <c r="BK286" i="2"/>
  <c r="BK266" i="2"/>
  <c r="J260" i="2"/>
  <c r="BK253" i="2"/>
  <c r="J231" i="2"/>
  <c r="J218" i="2"/>
  <c r="J208" i="2"/>
  <c r="J176" i="2"/>
  <c r="J159" i="2"/>
  <c r="J151" i="2"/>
  <c r="J144" i="2"/>
  <c r="AS94" i="1"/>
  <c r="J198" i="3"/>
  <c r="J200" i="3"/>
  <c r="J282" i="3"/>
  <c r="BK206" i="3"/>
  <c r="J167" i="3"/>
  <c r="BK281" i="3"/>
  <c r="BK238" i="3"/>
  <c r="J165" i="3"/>
  <c r="BK199" i="3"/>
  <c r="J280" i="3"/>
  <c r="BK202" i="3"/>
  <c r="BK305" i="3"/>
  <c r="J252" i="3"/>
  <c r="BK226" i="3"/>
  <c r="J144" i="3"/>
  <c r="BK268" i="3"/>
  <c r="J193" i="3"/>
  <c r="BK122" i="4"/>
  <c r="BK134" i="4"/>
  <c r="BK123" i="4"/>
  <c r="BK408" i="2"/>
  <c r="BK398" i="2"/>
  <c r="J386" i="2"/>
  <c r="J377" i="2"/>
  <c r="J370" i="2"/>
  <c r="J359" i="2"/>
  <c r="BK337" i="2"/>
  <c r="BK325" i="2"/>
  <c r="J308" i="2"/>
  <c r="J281" i="2"/>
  <c r="J262" i="2"/>
  <c r="BK252" i="2"/>
  <c r="BK244" i="2"/>
  <c r="J226" i="2"/>
  <c r="J211" i="2"/>
  <c r="BK179" i="2"/>
  <c r="BK160" i="2"/>
  <c r="J155" i="2"/>
  <c r="BK149" i="2"/>
  <c r="BK145" i="2"/>
  <c r="J305" i="3"/>
  <c r="J237" i="3"/>
  <c r="J210" i="3"/>
  <c r="J152" i="3"/>
  <c r="BK179" i="3"/>
  <c r="J300" i="3"/>
  <c r="BK237" i="3"/>
  <c r="J180" i="3"/>
  <c r="J289" i="3"/>
  <c r="J260" i="3"/>
  <c r="BK181" i="3"/>
  <c r="J123" i="3"/>
  <c r="J312" i="3"/>
  <c r="BK285" i="3"/>
  <c r="BK214" i="3"/>
  <c r="BK158" i="3"/>
  <c r="J283" i="3"/>
  <c r="BK210" i="3"/>
  <c r="J201" i="3"/>
  <c r="J316" i="3"/>
  <c r="BK219" i="3"/>
  <c r="J181" i="3"/>
  <c r="J127" i="4"/>
  <c r="BK127" i="4"/>
  <c r="BK124" i="4"/>
  <c r="J390" i="2"/>
  <c r="BK373" i="2"/>
  <c r="BK369" i="2"/>
  <c r="J356" i="2"/>
  <c r="J334" i="2"/>
  <c r="BK324" i="2"/>
  <c r="BK301" i="2"/>
  <c r="BK271" i="2"/>
  <c r="J264" i="2"/>
  <c r="J255" i="2"/>
  <c r="BK248" i="2"/>
  <c r="BK226" i="2"/>
  <c r="J217" i="2"/>
  <c r="J207" i="2"/>
  <c r="BK168" i="2"/>
  <c r="BK151" i="2"/>
  <c r="BK146" i="2"/>
  <c r="BK142" i="2"/>
  <c r="BK292" i="3"/>
  <c r="BK235" i="3"/>
  <c r="J199" i="3"/>
  <c r="BK312" i="3"/>
  <c r="J129" i="3"/>
  <c r="BK239" i="3"/>
  <c r="BK171" i="3"/>
  <c r="BK272" i="3"/>
  <c r="BK175" i="3"/>
  <c r="BK217" i="3"/>
  <c r="BK132" i="3"/>
  <c r="BK236" i="3"/>
  <c r="J170" i="3"/>
  <c r="BK316" i="3"/>
  <c r="BK259" i="3"/>
  <c r="J231" i="3"/>
  <c r="BK203" i="3"/>
  <c r="J321" i="3"/>
  <c r="J214" i="3"/>
  <c r="BK152" i="3"/>
  <c r="J129" i="4"/>
  <c r="J134" i="4"/>
  <c r="J132" i="4"/>
  <c r="BK542" i="2"/>
  <c r="J541" i="2"/>
  <c r="J538" i="2"/>
  <c r="J531" i="2"/>
  <c r="BK527" i="2"/>
  <c r="J526" i="2"/>
  <c r="J523" i="2"/>
  <c r="J521" i="2"/>
  <c r="BK519" i="2"/>
  <c r="J518" i="2"/>
  <c r="J516" i="2"/>
  <c r="J513" i="2"/>
  <c r="J511" i="2"/>
  <c r="J508" i="2"/>
  <c r="J504" i="2"/>
  <c r="J491" i="2"/>
  <c r="BK487" i="2"/>
  <c r="BK481" i="2"/>
  <c r="BK477" i="2"/>
  <c r="BK468" i="2"/>
  <c r="BK464" i="2"/>
  <c r="J461" i="2"/>
  <c r="BK458" i="2"/>
  <c r="BK456" i="2"/>
  <c r="BK429" i="2"/>
  <c r="J428" i="2"/>
  <c r="BK424" i="2"/>
  <c r="BK421" i="2"/>
  <c r="BK419" i="2"/>
  <c r="J417" i="2"/>
  <c r="J415" i="2"/>
  <c r="J411" i="2"/>
  <c r="J403" i="2"/>
  <c r="J397" i="2"/>
  <c r="J391" i="2"/>
  <c r="J378" i="2"/>
  <c r="J373" i="2"/>
  <c r="J369" i="2"/>
  <c r="J358" i="2"/>
  <c r="BK331" i="2"/>
  <c r="J316" i="2"/>
  <c r="BK281" i="2"/>
  <c r="BK264" i="2"/>
  <c r="J258" i="2"/>
  <c r="J252" i="2"/>
  <c r="J236" i="2"/>
  <c r="BK211" i="2"/>
  <c r="J178" i="2"/>
  <c r="BK159" i="2"/>
  <c r="J153" i="2"/>
  <c r="J147" i="2"/>
  <c r="BK143" i="2"/>
  <c r="BK543" i="2"/>
  <c r="J540" i="2"/>
  <c r="BK538" i="2"/>
  <c r="BK531" i="2"/>
  <c r="J528" i="2"/>
  <c r="J525" i="2"/>
  <c r="BK523" i="2"/>
  <c r="BK521" i="2"/>
  <c r="J519" i="2"/>
  <c r="J517" i="2"/>
  <c r="J515" i="2"/>
  <c r="J512" i="2"/>
  <c r="J510" i="2"/>
  <c r="J506" i="2"/>
  <c r="BK493" i="2"/>
  <c r="BK489" i="2"/>
  <c r="BK484" i="2"/>
  <c r="BK479" i="2"/>
  <c r="BK475" i="2"/>
  <c r="J465" i="2"/>
  <c r="BK461" i="2"/>
  <c r="BK459" i="2"/>
  <c r="J457" i="2"/>
  <c r="BK455" i="2"/>
  <c r="BK453" i="2"/>
  <c r="BK425" i="2"/>
  <c r="BK418" i="2"/>
  <c r="BK416" i="2"/>
  <c r="J412" i="2"/>
  <c r="J404" i="2"/>
  <c r="J400" i="2"/>
  <c r="BK392" i="2"/>
  <c r="J380" i="2"/>
  <c r="J372" i="2"/>
  <c r="J361" i="2"/>
  <c r="J354" i="2"/>
  <c r="J327" i="2"/>
  <c r="BK294" i="2"/>
  <c r="J271" i="2"/>
  <c r="BK262" i="2"/>
  <c r="J256" i="2"/>
  <c r="J248" i="2"/>
  <c r="BK224" i="2"/>
  <c r="BK208" i="2"/>
  <c r="BK176" i="2"/>
  <c r="BK157" i="2"/>
  <c r="J149" i="2"/>
  <c r="BK144" i="2"/>
  <c r="J132" i="2"/>
  <c r="J285" i="3"/>
  <c r="BK222" i="3"/>
  <c r="J140" i="3"/>
  <c r="BK166" i="3"/>
  <c r="J272" i="3"/>
  <c r="BK200" i="3"/>
  <c r="BK170" i="3"/>
  <c r="J284" i="3"/>
  <c r="J226" i="3"/>
  <c r="J136" i="3"/>
  <c r="BK136" i="3"/>
  <c r="BK240" i="3"/>
  <c r="BK165" i="3"/>
  <c r="BK300" i="3"/>
  <c r="J238" i="3"/>
  <c r="J204" i="3"/>
  <c r="BK321" i="3"/>
  <c r="BK258" i="3"/>
  <c r="J206" i="3"/>
  <c r="BK167" i="3"/>
  <c r="J122" i="4"/>
  <c r="J124" i="4"/>
  <c r="J133" i="4"/>
  <c r="BK126" i="4"/>
  <c r="F37" i="2" l="1"/>
  <c r="BD95" i="1" s="1"/>
  <c r="J33" i="2"/>
  <c r="AV95" i="1" s="1"/>
  <c r="BK131" i="2"/>
  <c r="R333" i="2"/>
  <c r="R414" i="2"/>
  <c r="R486" i="2"/>
  <c r="T122" i="3"/>
  <c r="T121" i="3"/>
  <c r="T120" i="3" s="1"/>
  <c r="T311" i="3"/>
  <c r="T131" i="2"/>
  <c r="BK333" i="2"/>
  <c r="J333" i="2" s="1"/>
  <c r="J100" i="2" s="1"/>
  <c r="BK414" i="2"/>
  <c r="J414" i="2"/>
  <c r="J103" i="2" s="1"/>
  <c r="BK486" i="2"/>
  <c r="J486" i="2" s="1"/>
  <c r="J106" i="2" s="1"/>
  <c r="BK122" i="3"/>
  <c r="BK311" i="3"/>
  <c r="J311" i="3"/>
  <c r="J99" i="3"/>
  <c r="R131" i="2"/>
  <c r="P333" i="2"/>
  <c r="P414" i="2"/>
  <c r="P486" i="2"/>
  <c r="BK537" i="2"/>
  <c r="J537" i="2" s="1"/>
  <c r="J109" i="2" s="1"/>
  <c r="P257" i="2"/>
  <c r="T379" i="2"/>
  <c r="T410" i="2"/>
  <c r="BK492" i="2"/>
  <c r="T121" i="4"/>
  <c r="T120" i="4"/>
  <c r="BK257" i="2"/>
  <c r="J257" i="2" s="1"/>
  <c r="J99" i="2" s="1"/>
  <c r="BK379" i="2"/>
  <c r="J379" i="2"/>
  <c r="J101" i="2" s="1"/>
  <c r="R410" i="2"/>
  <c r="T492" i="2"/>
  <c r="R537" i="2"/>
  <c r="P122" i="3"/>
  <c r="P121" i="3" s="1"/>
  <c r="P120" i="3" s="1"/>
  <c r="AU96" i="1" s="1"/>
  <c r="R311" i="3"/>
  <c r="BK121" i="4"/>
  <c r="J121" i="4"/>
  <c r="J98" i="4"/>
  <c r="P130" i="4"/>
  <c r="T257" i="2"/>
  <c r="P379" i="2"/>
  <c r="P410" i="2"/>
  <c r="P492" i="2"/>
  <c r="P485" i="2"/>
  <c r="T537" i="2"/>
  <c r="R121" i="4"/>
  <c r="R120" i="4" s="1"/>
  <c r="R130" i="4"/>
  <c r="P131" i="2"/>
  <c r="P130" i="2" s="1"/>
  <c r="P129" i="2" s="1"/>
  <c r="AU95" i="1" s="1"/>
  <c r="T333" i="2"/>
  <c r="T414" i="2"/>
  <c r="T486" i="2"/>
  <c r="P121" i="4"/>
  <c r="P120" i="4"/>
  <c r="P119" i="4" s="1"/>
  <c r="AU97" i="1" s="1"/>
  <c r="T130" i="4"/>
  <c r="R257" i="2"/>
  <c r="R379" i="2"/>
  <c r="BK410" i="2"/>
  <c r="J410" i="2" s="1"/>
  <c r="J102" i="2" s="1"/>
  <c r="R492" i="2"/>
  <c r="P537" i="2"/>
  <c r="R122" i="3"/>
  <c r="R121" i="3"/>
  <c r="R120" i="3"/>
  <c r="P311" i="3"/>
  <c r="BK130" i="4"/>
  <c r="J130" i="4"/>
  <c r="J99" i="4" s="1"/>
  <c r="BK532" i="2"/>
  <c r="J532" i="2"/>
  <c r="J108" i="2"/>
  <c r="BK320" i="3"/>
  <c r="J320" i="3" s="1"/>
  <c r="J100" i="3" s="1"/>
  <c r="BK483" i="2"/>
  <c r="J483" i="2" s="1"/>
  <c r="J104" i="2" s="1"/>
  <c r="F115" i="4"/>
  <c r="E109" i="4"/>
  <c r="BF132" i="4"/>
  <c r="J116" i="4"/>
  <c r="BF126" i="4"/>
  <c r="BF128" i="4"/>
  <c r="F116" i="4"/>
  <c r="BF123" i="4"/>
  <c r="BF124" i="4"/>
  <c r="BF127" i="4"/>
  <c r="J122" i="3"/>
  <c r="J98" i="3" s="1"/>
  <c r="J89" i="4"/>
  <c r="BF122" i="4"/>
  <c r="BF133" i="4"/>
  <c r="BF129" i="4"/>
  <c r="BF131" i="4"/>
  <c r="BF134" i="4"/>
  <c r="F92" i="3"/>
  <c r="BF140" i="3"/>
  <c r="BF164" i="3"/>
  <c r="BF178" i="3"/>
  <c r="BF200" i="3"/>
  <c r="BF202" i="3"/>
  <c r="BF237" i="3"/>
  <c r="BF239" i="3"/>
  <c r="BF280" i="3"/>
  <c r="BF281" i="3"/>
  <c r="BF304" i="3"/>
  <c r="BF305" i="3"/>
  <c r="BF321" i="3"/>
  <c r="E85" i="3"/>
  <c r="BF129" i="3"/>
  <c r="BF152" i="3"/>
  <c r="BF171" i="3"/>
  <c r="BF238" i="3"/>
  <c r="BF259" i="3"/>
  <c r="BF260" i="3"/>
  <c r="BF268" i="3"/>
  <c r="BF272" i="3"/>
  <c r="BF312" i="3"/>
  <c r="J492" i="2"/>
  <c r="J107" i="2"/>
  <c r="F91" i="3"/>
  <c r="J114" i="3"/>
  <c r="BF199" i="3"/>
  <c r="BF206" i="3"/>
  <c r="BF217" i="3"/>
  <c r="BF218" i="3"/>
  <c r="BF227" i="3"/>
  <c r="BF231" i="3"/>
  <c r="BF284" i="3"/>
  <c r="BF286" i="3"/>
  <c r="BF292" i="3"/>
  <c r="BF123" i="3"/>
  <c r="BF165" i="3"/>
  <c r="BF201" i="3"/>
  <c r="BF222" i="3"/>
  <c r="BF144" i="3"/>
  <c r="BF198" i="3"/>
  <c r="BF204" i="3"/>
  <c r="BF210" i="3"/>
  <c r="BF220" i="3"/>
  <c r="BF221" i="3"/>
  <c r="BF235" i="3"/>
  <c r="BF236" i="3"/>
  <c r="BF240" i="3"/>
  <c r="BF285" i="3"/>
  <c r="BF309" i="3"/>
  <c r="BF316" i="3"/>
  <c r="J131" i="2"/>
  <c r="J98" i="2" s="1"/>
  <c r="BF185" i="3"/>
  <c r="BF189" i="3"/>
  <c r="BF197" i="3"/>
  <c r="BF203" i="3"/>
  <c r="BF136" i="3"/>
  <c r="BF170" i="3"/>
  <c r="BF175" i="3"/>
  <c r="BF181" i="3"/>
  <c r="BF214" i="3"/>
  <c r="BF219" i="3"/>
  <c r="BF300" i="3"/>
  <c r="BF132" i="3"/>
  <c r="BF158" i="3"/>
  <c r="BF166" i="3"/>
  <c r="BF167" i="3"/>
  <c r="BF179" i="3"/>
  <c r="BF180" i="3"/>
  <c r="BF193" i="3"/>
  <c r="BF226" i="3"/>
  <c r="BF246" i="3"/>
  <c r="BF252" i="3"/>
  <c r="BF258" i="3"/>
  <c r="BF282" i="3"/>
  <c r="BF283" i="3"/>
  <c r="BF289" i="3"/>
  <c r="BF303" i="3"/>
  <c r="BC95" i="1"/>
  <c r="E85" i="2"/>
  <c r="J89" i="2"/>
  <c r="F91" i="2"/>
  <c r="F92" i="2"/>
  <c r="BF132" i="2"/>
  <c r="BF142" i="2"/>
  <c r="BF143" i="2"/>
  <c r="BF144" i="2"/>
  <c r="BF145" i="2"/>
  <c r="BF146" i="2"/>
  <c r="BF147" i="2"/>
  <c r="BF149" i="2"/>
  <c r="BF151" i="2"/>
  <c r="BF153" i="2"/>
  <c r="BF155" i="2"/>
  <c r="BF157" i="2"/>
  <c r="BF159" i="2"/>
  <c r="BF160" i="2"/>
  <c r="BF168" i="2"/>
  <c r="BF176" i="2"/>
  <c r="BF178" i="2"/>
  <c r="BF179" i="2"/>
  <c r="BF207" i="2"/>
  <c r="BF208" i="2"/>
  <c r="BF210" i="2"/>
  <c r="BF211" i="2"/>
  <c r="BF217" i="2"/>
  <c r="BF218" i="2"/>
  <c r="BF224" i="2"/>
  <c r="BF226" i="2"/>
  <c r="BF231" i="2"/>
  <c r="BF236" i="2"/>
  <c r="BF244" i="2"/>
  <c r="BF248" i="2"/>
  <c r="BF250" i="2"/>
  <c r="BF252" i="2"/>
  <c r="BF253" i="2"/>
  <c r="BF255" i="2"/>
  <c r="BF256" i="2"/>
  <c r="BF258" i="2"/>
  <c r="BF260" i="2"/>
  <c r="BF262" i="2"/>
  <c r="BF264" i="2"/>
  <c r="BF266" i="2"/>
  <c r="BF270" i="2"/>
  <c r="BF271" i="2"/>
  <c r="BF281" i="2"/>
  <c r="BF286" i="2"/>
  <c r="BF294" i="2"/>
  <c r="BF301" i="2"/>
  <c r="BF308" i="2"/>
  <c r="BF316" i="2"/>
  <c r="BF324" i="2"/>
  <c r="BF325" i="2"/>
  <c r="BF327" i="2"/>
  <c r="BF331" i="2"/>
  <c r="BF334" i="2"/>
  <c r="BF337" i="2"/>
  <c r="BF354" i="2"/>
  <c r="BF356" i="2"/>
  <c r="BF358" i="2"/>
  <c r="BF359" i="2"/>
  <c r="BF361" i="2"/>
  <c r="BF368" i="2"/>
  <c r="BF369" i="2"/>
  <c r="BF370" i="2"/>
  <c r="BF371" i="2"/>
  <c r="BF372" i="2"/>
  <c r="BF373" i="2"/>
  <c r="BF377" i="2"/>
  <c r="BF378" i="2"/>
  <c r="BF380" i="2"/>
  <c r="BF386" i="2"/>
  <c r="BF390" i="2"/>
  <c r="BF391" i="2"/>
  <c r="BF392" i="2"/>
  <c r="BF397" i="2"/>
  <c r="BF398" i="2"/>
  <c r="BF400" i="2"/>
  <c r="BF403" i="2"/>
  <c r="BF404" i="2"/>
  <c r="BF408" i="2"/>
  <c r="BF411" i="2"/>
  <c r="BF412" i="2"/>
  <c r="BF415" i="2"/>
  <c r="BF416" i="2"/>
  <c r="BF417" i="2"/>
  <c r="BF418" i="2"/>
  <c r="BF419" i="2"/>
  <c r="BF420" i="2"/>
  <c r="BF421" i="2"/>
  <c r="BF422" i="2"/>
  <c r="BF424" i="2"/>
  <c r="BF425" i="2"/>
  <c r="BF427" i="2"/>
  <c r="BF428" i="2"/>
  <c r="BF429" i="2"/>
  <c r="BF430" i="2"/>
  <c r="BF437" i="2"/>
  <c r="BF439" i="2"/>
  <c r="BF447" i="2"/>
  <c r="BF448" i="2"/>
  <c r="BF453" i="2"/>
  <c r="BF455" i="2"/>
  <c r="BF456" i="2"/>
  <c r="BF457" i="2"/>
  <c r="BF458" i="2"/>
  <c r="BF459" i="2"/>
  <c r="BF460" i="2"/>
  <c r="BF461" i="2"/>
  <c r="BF464" i="2"/>
  <c r="BF465" i="2"/>
  <c r="BF468" i="2"/>
  <c r="BF475" i="2"/>
  <c r="BF477" i="2"/>
  <c r="BF479" i="2"/>
  <c r="BF481" i="2"/>
  <c r="BF484" i="2"/>
  <c r="BF487" i="2"/>
  <c r="BF489" i="2"/>
  <c r="BF491" i="2"/>
  <c r="BF493" i="2"/>
  <c r="BF504" i="2"/>
  <c r="BF506" i="2"/>
  <c r="BF508" i="2"/>
  <c r="BF510" i="2"/>
  <c r="BF511" i="2"/>
  <c r="BF512" i="2"/>
  <c r="BF513" i="2"/>
  <c r="BF515" i="2"/>
  <c r="BF516" i="2"/>
  <c r="BF517" i="2"/>
  <c r="BF518" i="2"/>
  <c r="BF519" i="2"/>
  <c r="BF520" i="2"/>
  <c r="BF521" i="2"/>
  <c r="BF522" i="2"/>
  <c r="BF523" i="2"/>
  <c r="BF524" i="2"/>
  <c r="BF525" i="2"/>
  <c r="BF526" i="2"/>
  <c r="BF527" i="2"/>
  <c r="BF528" i="2"/>
  <c r="BF531" i="2"/>
  <c r="BF533" i="2"/>
  <c r="BF538" i="2"/>
  <c r="BF539" i="2"/>
  <c r="BF540" i="2"/>
  <c r="BF541" i="2"/>
  <c r="BF542" i="2"/>
  <c r="BF543" i="2"/>
  <c r="AZ95" i="1"/>
  <c r="BB95" i="1"/>
  <c r="F33" i="4"/>
  <c r="AZ97" i="1" s="1"/>
  <c r="F36" i="4"/>
  <c r="BC97" i="1"/>
  <c r="F33" i="3"/>
  <c r="AZ96" i="1" s="1"/>
  <c r="F37" i="3"/>
  <c r="BD96" i="1" s="1"/>
  <c r="J33" i="3"/>
  <c r="AV96" i="1" s="1"/>
  <c r="J33" i="4"/>
  <c r="AV97" i="1"/>
  <c r="F37" i="4"/>
  <c r="BD97" i="1"/>
  <c r="F36" i="3"/>
  <c r="BC96" i="1" s="1"/>
  <c r="F35" i="4"/>
  <c r="BB97" i="1" s="1"/>
  <c r="F35" i="3"/>
  <c r="BB96" i="1"/>
  <c r="BK485" i="2" l="1"/>
  <c r="J485" i="2" s="1"/>
  <c r="J105" i="2" s="1"/>
  <c r="T485" i="2"/>
  <c r="T119" i="4"/>
  <c r="BK121" i="3"/>
  <c r="J121" i="3" s="1"/>
  <c r="J97" i="3" s="1"/>
  <c r="T130" i="2"/>
  <c r="T129" i="2"/>
  <c r="R485" i="2"/>
  <c r="R119" i="4"/>
  <c r="R130" i="2"/>
  <c r="BK130" i="2"/>
  <c r="J130" i="2"/>
  <c r="J97" i="2"/>
  <c r="BK120" i="4"/>
  <c r="BK119" i="4"/>
  <c r="J119" i="4" s="1"/>
  <c r="J96" i="4" s="1"/>
  <c r="AU94" i="1"/>
  <c r="BD94" i="1"/>
  <c r="W33" i="1" s="1"/>
  <c r="BC94" i="1"/>
  <c r="W32" i="1" s="1"/>
  <c r="J34" i="4"/>
  <c r="AW97" i="1" s="1"/>
  <c r="AT97" i="1" s="1"/>
  <c r="F34" i="2"/>
  <c r="BA95" i="1" s="1"/>
  <c r="F34" i="3"/>
  <c r="BA96" i="1" s="1"/>
  <c r="J34" i="2"/>
  <c r="AW95" i="1" s="1"/>
  <c r="AT95" i="1" s="1"/>
  <c r="J34" i="3"/>
  <c r="AW96" i="1"/>
  <c r="AT96" i="1" s="1"/>
  <c r="AZ94" i="1"/>
  <c r="W29" i="1" s="1"/>
  <c r="F34" i="4"/>
  <c r="BA97" i="1" s="1"/>
  <c r="BB94" i="1"/>
  <c r="W31" i="1" s="1"/>
  <c r="R129" i="2" l="1"/>
  <c r="BK120" i="3"/>
  <c r="J120" i="3"/>
  <c r="J96" i="3"/>
  <c r="BK129" i="2"/>
  <c r="J129" i="2" s="1"/>
  <c r="J96" i="2" s="1"/>
  <c r="J120" i="4"/>
  <c r="J97" i="4" s="1"/>
  <c r="J30" i="4"/>
  <c r="AG97" i="1"/>
  <c r="AX94" i="1"/>
  <c r="BA94" i="1"/>
  <c r="W30" i="1" s="1"/>
  <c r="AV94" i="1"/>
  <c r="AK29" i="1"/>
  <c r="AY94" i="1"/>
  <c r="J39" i="4" l="1"/>
  <c r="AN97" i="1"/>
  <c r="J30" i="2"/>
  <c r="AG95" i="1"/>
  <c r="AN95" i="1"/>
  <c r="AW94" i="1"/>
  <c r="AK30" i="1" s="1"/>
  <c r="J30" i="3"/>
  <c r="AG96" i="1" s="1"/>
  <c r="AN96" i="1" s="1"/>
  <c r="J39" i="2" l="1"/>
  <c r="J39" i="3"/>
  <c r="AG94" i="1"/>
  <c r="AK26" i="1" s="1"/>
  <c r="AT94" i="1"/>
  <c r="AN94" i="1" s="1"/>
  <c r="AK35" i="1" l="1"/>
</calcChain>
</file>

<file path=xl/sharedStrings.xml><?xml version="1.0" encoding="utf-8"?>
<sst xmlns="http://schemas.openxmlformats.org/spreadsheetml/2006/main" count="7345" uniqueCount="1272">
  <si>
    <t>Export Komplet</t>
  </si>
  <si>
    <t/>
  </si>
  <si>
    <t>2.0</t>
  </si>
  <si>
    <t>False</t>
  </si>
  <si>
    <t>{39af940c-9581-41f4-a069-2ec797d88c5e}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</si>
  <si>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</si>
  <si>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</si>
  <si>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</si>
  <si>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</si>
  <si>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</si>
  <si>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</si>
  <si>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</si>
  <si>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</si>
  <si>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</si>
  <si>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</si>
  <si>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Račianske Korzo - l.etapa - zóna F </t>
  </si>
  <si>
    <t>JKSO:</t>
  </si>
  <si>
    <t>ČS:</t>
  </si>
  <si>
    <t>Miesto:</t>
  </si>
  <si>
    <t>Račianska- Černockého - Hečkova</t>
  </si>
  <si>
    <t>Dátum:</t>
  </si>
  <si>
    <t>18. 12. 2025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</si>
  <si>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</si>
  <si>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</si>
  <si>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</si>
  <si>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</si>
  <si>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</si>
  <si>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</si>
  <si>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</si>
  <si>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SUPERATELIER s.r.o., Mýtna 11, 811 07 Bratislava</t>
  </si>
  <si>
    <t>True</t>
  </si>
  <si>
    <t>Spracovateľ:</t>
  </si>
  <si>
    <t>Rosoft,s.r.o.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</si>
  <si>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</si>
  <si>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</si>
  <si>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</si>
  <si>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</si>
  <si>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</si>
  <si>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</si>
  <si>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</si>
  <si>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</si>
  <si>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</si>
  <si>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</si>
  <si>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</si>
  <si>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</si>
  <si>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</si>
  <si>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</si>
  <si>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</si>
  <si>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</si>
  <si>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</si>
  <si>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</si>
  <si>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</si>
  <si>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</si>
  <si>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</si>
  <si>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</si>
  <si>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</si>
  <si>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</si>
  <si>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</si>
  <si>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</si>
  <si>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</si>
  <si>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</si>
  <si>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</si>
  <si>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</si>
  <si>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</si>
  <si>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</si>
  <si>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</si>
  <si>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</si>
  <si>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</si>
  <si>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</si>
  <si>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</si>
  <si>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</si>
  <si>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</si>
  <si>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</si>
  <si>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</si>
  <si>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</si>
  <si>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</si>
  <si>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</si>
  <si>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</si>
  <si>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</si>
  <si>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</si>
  <si>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Račianske Korzo - l.etapa - zóna F - SO 01-07</t>
  </si>
  <si>
    <t>STA</t>
  </si>
  <si>
    <t>1</t>
  </si>
  <si>
    <t>{20e990c3-9f6c-46ee-b042-c5424f1c7aed}</t>
  </si>
  <si>
    <t>02</t>
  </si>
  <si>
    <t xml:space="preserve"> Sadové úpravy </t>
  </si>
  <si>
    <t>{c8039957-7352-4672-924d-cafbaed4d210}</t>
  </si>
  <si>
    <t>03</t>
  </si>
  <si>
    <t>Verejné osvetlenie - SO 04,08</t>
  </si>
  <si>
    <t>{6cd28b87-f220-4e53-baab-be3899edb0e9}</t>
  </si>
  <si>
    <t>Poznámky:</t>
  </si>
  <si>
    <t>▪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</si>
  <si>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</si>
  <si>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či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</si>
  <si>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</si>
  <si>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Navrhované materiály a výrobky sú referenčné a je možné ich nahradiť materiálmi a výrobkami s rovnocennými alebo lepšími technickými prarametrami, podľa pravidla pre ekvivalent, uvedeného v súťažných podkladov.</t>
  </si>
  <si>
    <t>Výmery položiek presunov hmot PSV vyjadrených mernými jednotkami v percentách % si uchádzač výpĺna sám podľa metodiky rozpočtárskych programov napr. Cenkros, ODIS.</t>
  </si>
  <si>
    <t>Vedľajšie rozpočtové náklady sú súčasťou jednotkových cien. Dopravné náklady doručenia materiálov a technológii na stavenisko sú obstarávacie náklady, kt. sú súčasťou jednotkových cien.</t>
  </si>
  <si>
    <t>Dodávateľ si zahrnie do jednotkových cien všetky náklady podla ZoD, vrátane VRN-ov: napr. označenie staveniska, čistenie komunikacií, opatrenia pre stav. v zimnom období, poistenie, geodet. merania a dokumentáciu, skúšky, vzorky, revízie, revízne správy, uvedenie do prevádzky, zaškolenie obsluhy, dielenskú a technickú dokumentáciu , dokumentáciu skut. vyhotovenia - okrem tej, ktorú zadávateľ požaduje výkazáť samostatne-viď zádávacie podklady k projektu, staveb. výťah, žeriav v súčinnosti a položkami pre zvislý presun hmôt vo všetkých výkazoch, vyčistenie všetkých dotknutých plôch od stavebného odpadu, ako aj príprava pre sadové úpravy a režijné náklady, vzniknuté odpady počas výstavby -napr. obalové materiály</t>
  </si>
  <si>
    <t>Poznámky sú platné pre všetky záložky výkazu výmer.</t>
  </si>
  <si>
    <t>deb_L</t>
  </si>
  <si>
    <t>61,59</t>
  </si>
  <si>
    <t>2</t>
  </si>
  <si>
    <t>odkop1</t>
  </si>
  <si>
    <t>58,05</t>
  </si>
  <si>
    <t>KRYCÍ LIST ROZPOČTU</t>
  </si>
  <si>
    <t>odkop2</t>
  </si>
  <si>
    <t>135,31</t>
  </si>
  <si>
    <t>v1</t>
  </si>
  <si>
    <t>94,095</t>
  </si>
  <si>
    <t>v2</t>
  </si>
  <si>
    <t>12,85</t>
  </si>
  <si>
    <t>výkop</t>
  </si>
  <si>
    <t>515,605</t>
  </si>
  <si>
    <t>Objekt:</t>
  </si>
  <si>
    <t>zásyp_násyp</t>
  </si>
  <si>
    <t>338,78</t>
  </si>
  <si>
    <t>01 - Račianske Korzo - l.etapa - zóna F - SO 01-07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</si>
  <si>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</si>
  <si>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</si>
  <si>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</si>
  <si>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</si>
  <si>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</si>
  <si>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</si>
  <si>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</si>
  <si>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</si>
  <si>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</si>
  <si>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</si>
  <si>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</si>
  <si>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</si>
  <si>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</si>
  <si>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</si>
  <si>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</si>
  <si>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</si>
  <si>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>HZS - Hodinové zúčtovacie sadzby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</si>
  <si>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</si>
  <si>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</si>
  <si>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</si>
  <si>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</si>
  <si>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</si>
  <si>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</si>
  <si>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</si>
  <si>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</si>
  <si>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</si>
  <si>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</si>
  <si>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</si>
  <si>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</si>
  <si>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</si>
  <si>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</si>
  <si>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</si>
  <si>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</si>
  <si>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</si>
  <si>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</si>
  <si>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111203111.S</t>
  </si>
  <si>
    <t>Odstránenie pňa odfrézovaním až do hĺbky 500 mm</t>
  </si>
  <si>
    <t>m2</t>
  </si>
  <si>
    <t>4</t>
  </si>
  <si>
    <t>-1265191523</t>
  </si>
  <si>
    <t>VV</t>
  </si>
  <si>
    <t>"18 odumretý" pi*0,035*0,035</t>
  </si>
  <si>
    <t>"19 odumretý" pi*0,03*0,03</t>
  </si>
  <si>
    <t>"51 topoľ čierny" pi*0,07*0,07</t>
  </si>
  <si>
    <t>"60 topoľ kanadský" pi*0,05*0,05</t>
  </si>
  <si>
    <t>"76 topoľ čierny" pi*0,05*0,05</t>
  </si>
  <si>
    <t>"129 slivka čerešňoplodá" pi*0,065*0,065</t>
  </si>
  <si>
    <t>"131 slivka čerešňoplodá" pi*0,055*0,055</t>
  </si>
  <si>
    <t>"132 slivka čerešňoplodá" pi*0,02*0,02</t>
  </si>
  <si>
    <t>Súčet</t>
  </si>
  <si>
    <t>112104134.R</t>
  </si>
  <si>
    <t>Odstránenie spadnutého stromu s priemerom kmeňa do 1500 mm, rozrezanie na menšie časti a presun vrámci staveniska - predpokladá sa neskoršie využitie.</t>
  </si>
  <si>
    <t>ks</t>
  </si>
  <si>
    <t>-765626711</t>
  </si>
  <si>
    <t>3</t>
  </si>
  <si>
    <t>112201101.S</t>
  </si>
  <si>
    <t>Odstránenie pňov na vzdial. 50 m priemeru nad 100 do 300 mm</t>
  </si>
  <si>
    <t>1707242355</t>
  </si>
  <si>
    <t>112201102.S</t>
  </si>
  <si>
    <t>Odstránenie pňov na vzdial. 50 m priemeru nad 300 do 500 mm</t>
  </si>
  <si>
    <t>-93133008</t>
  </si>
  <si>
    <t>5</t>
  </si>
  <si>
    <t>113202111.S</t>
  </si>
  <si>
    <t>Vytrhanie obrúb kamenných, z krajníkov alebo obrubníkov stojatých,  -0,06500t</t>
  </si>
  <si>
    <t>m</t>
  </si>
  <si>
    <t>-45387924</t>
  </si>
  <si>
    <t>6</t>
  </si>
  <si>
    <t>113206111.S</t>
  </si>
  <si>
    <t>Vytrhanie obrúb betónových, z krajníkov alebo obrubníkov stojatých</t>
  </si>
  <si>
    <t>-1084491798</t>
  </si>
  <si>
    <t>7</t>
  </si>
  <si>
    <t>113209021.S</t>
  </si>
  <si>
    <t>Vybúranie lôžka obrúb, obrubníkov a žľabov, hr. do 150 mm z betónu prostého</t>
  </si>
  <si>
    <t>-1389068380</t>
  </si>
  <si>
    <t>7+855</t>
  </si>
  <si>
    <t>8</t>
  </si>
  <si>
    <t>113107241.5</t>
  </si>
  <si>
    <t>Odstránenie krytu v ploche nad 200 m2 z asfaltobetónu, hr. vrstvy do 50 mm,  -0,11000t</t>
  </si>
  <si>
    <t>590039715</t>
  </si>
  <si>
    <t>"búranie chodníka asfaltobetón" 1690,0</t>
  </si>
  <si>
    <t>9</t>
  </si>
  <si>
    <t>113307231.S</t>
  </si>
  <si>
    <t>Odstránenie podkladu v ploche nad 200 m2 z betónu prostého, hr. vrstvy do 150 mm,  -0,24000t</t>
  </si>
  <si>
    <t>-1841470471</t>
  </si>
  <si>
    <t>10</t>
  </si>
  <si>
    <t>113307221.5</t>
  </si>
  <si>
    <t>Odstránenie podkladu v ploche nad 200 m2 zo štrkopiesku, hr. do 100 mm,  -0,20000t</t>
  </si>
  <si>
    <t>1550772479</t>
  </si>
  <si>
    <t>11</t>
  </si>
  <si>
    <t>113106211.5</t>
  </si>
  <si>
    <t>Rozoberanie dlažby v ploche do 200 m2 z veľkých kociek 500x500x100 mm ,  -0,25000t</t>
  </si>
  <si>
    <t>-1788826236</t>
  </si>
  <si>
    <t>"búranie chodníka dlažba" 20,0</t>
  </si>
  <si>
    <t>12</t>
  </si>
  <si>
    <t>113307122.S</t>
  </si>
  <si>
    <t>Odstránenie podkladu v ploche do 200 m2 z kameniva hrubého drveného, hr.100 do 200 mm,  -0,30000t</t>
  </si>
  <si>
    <t>1257533691</t>
  </si>
  <si>
    <t>13</t>
  </si>
  <si>
    <t>111301111.S</t>
  </si>
  <si>
    <t>Zobratie mačiny hr. do 100 mm</t>
  </si>
  <si>
    <t>595538216</t>
  </si>
  <si>
    <t>14</t>
  </si>
  <si>
    <t>121101001.S</t>
  </si>
  <si>
    <t>Odstránenie zeminy ručne s vodorov. premiest., na hromady do 50 m hr. do 150 mm</t>
  </si>
  <si>
    <t>m3</t>
  </si>
  <si>
    <t>-759392778</t>
  </si>
  <si>
    <t>"30% výkopu ručne</t>
  </si>
  <si>
    <t>"zVV dopravy</t>
  </si>
  <si>
    <t xml:space="preserve">154,0*0,3 </t>
  </si>
  <si>
    <t>"z výkresu HTU</t>
  </si>
  <si>
    <t>27,0*0,3</t>
  </si>
  <si>
    <t>12,5*0,3</t>
  </si>
  <si>
    <t>15</t>
  </si>
  <si>
    <t>121101112.S</t>
  </si>
  <si>
    <t>Odstránenie zeminy s premiestn. na hromady, so zložením na vzdialenosť do 100 m a do 1000 m3</t>
  </si>
  <si>
    <t>-1381291499</t>
  </si>
  <si>
    <t>"70% výkopu strojne</t>
  </si>
  <si>
    <t>154,0*0,7</t>
  </si>
  <si>
    <t>27,0*0,7</t>
  </si>
  <si>
    <t>12,3*0,7</t>
  </si>
  <si>
    <t>16</t>
  </si>
  <si>
    <t>132211101.S</t>
  </si>
  <si>
    <t>Hĺbenie rýh šírky do 600 mm v  hornine tr.3 súdržných - ručným náradím</t>
  </si>
  <si>
    <t>-1346095422</t>
  </si>
  <si>
    <t>"30% výkopu ručne" v1*0,3</t>
  </si>
  <si>
    <t>17</t>
  </si>
  <si>
    <t>132211119.S</t>
  </si>
  <si>
    <t>Príplatok za lepivosť pri hĺbení rýh š do 600 mm ručným náradím v hornine tr. 3</t>
  </si>
  <si>
    <t>-1242166860</t>
  </si>
  <si>
    <t>18</t>
  </si>
  <si>
    <t>132201101.S</t>
  </si>
  <si>
    <t>Výkop ryhy do šírky 600 mm v horn.3 do 100 m3</t>
  </si>
  <si>
    <t>1505112547</t>
  </si>
  <si>
    <t>"ryhy pre základy zaoblenej lavičky</t>
  </si>
  <si>
    <t>(0,15+0,65)*0,75*0,5*10</t>
  </si>
  <si>
    <t>"ryhy pre kotvenie pásoveho obrubnika</t>
  </si>
  <si>
    <t>0,76*(0,15*0,15*3,14)*1285</t>
  </si>
  <si>
    <t>"SO 01 - chodník z pororoštov</t>
  </si>
  <si>
    <t>0,65*0,5*3,5</t>
  </si>
  <si>
    <t>1,05*0,5*3,5</t>
  </si>
  <si>
    <t>"pásy pre oplotenie</t>
  </si>
  <si>
    <t>"A</t>
  </si>
  <si>
    <t>0,8*0,35*(2,35+1,3)</t>
  </si>
  <si>
    <t>"B</t>
  </si>
  <si>
    <t>0,8*0,35*(1,3+1,3)*4</t>
  </si>
  <si>
    <t>"C</t>
  </si>
  <si>
    <t>0,8*0,35*(1,5+1,35+1,35)*3</t>
  </si>
  <si>
    <t>"D</t>
  </si>
  <si>
    <t>0,8*0,35*(1,35+1,37)*5</t>
  </si>
  <si>
    <t>"pätky pre oplotenie</t>
  </si>
  <si>
    <t>0,8*0,35*0,35</t>
  </si>
  <si>
    <t>0,8*0,35*0,35*5</t>
  </si>
  <si>
    <t>"základové pätky k ostatným stĺpom</t>
  </si>
  <si>
    <t>0,8*0,35*0,35*68</t>
  </si>
  <si>
    <t>"pätky pre infopanely</t>
  </si>
  <si>
    <t>0,8*0,5*0,5*3</t>
  </si>
  <si>
    <t>"70%výkopu strojne" v1*0,7</t>
  </si>
  <si>
    <t>19</t>
  </si>
  <si>
    <t>132201109.S</t>
  </si>
  <si>
    <t>Príplatok k cene za lepivosť pri hĺbení rýh šírky do 600 mm zapažených i nezapažených s urovnaním dna v hornine 3</t>
  </si>
  <si>
    <t>822201988</t>
  </si>
  <si>
    <t>20</t>
  </si>
  <si>
    <t>132211121.S</t>
  </si>
  <si>
    <t>Hĺbenie rýh šírky nad 600  do 1300 mm v  horninách tr. 3 súdržných - ručným náradím</t>
  </si>
  <si>
    <t>1464412877</t>
  </si>
  <si>
    <t>"30% výkopu ručne" v2*0,3</t>
  </si>
  <si>
    <t>21</t>
  </si>
  <si>
    <t>132211139.S</t>
  </si>
  <si>
    <t>Príplatok za lepivosť pri hĺbení rýh š nad 600 do 1300 mm ručným náradím v horninetr. 3</t>
  </si>
  <si>
    <t>1339952891</t>
  </si>
  <si>
    <t>22</t>
  </si>
  <si>
    <t>132201201.S</t>
  </si>
  <si>
    <t>Výkop ryhy šírky 600-2000mm horn.3 do 100m3</t>
  </si>
  <si>
    <t>10802216</t>
  </si>
  <si>
    <t>0,7*0,8*0,8*2*1,035</t>
  </si>
  <si>
    <t>0,75*0,8*0,8*24*1,035</t>
  </si>
  <si>
    <t>"70% výkopu strojne" v2*0,7</t>
  </si>
  <si>
    <t>132201209.S</t>
  </si>
  <si>
    <t>Príplatok k cenám za lepivosť pri hĺbení rýh š. nad 600 do 2 000 mm zapaž. i nezapažených, s urovnaním dna v hornine 3</t>
  </si>
  <si>
    <t>-1343927377</t>
  </si>
  <si>
    <t>24</t>
  </si>
  <si>
    <t>162201102.S</t>
  </si>
  <si>
    <t>Vodorovné premiestnenie výkopku z horniny 1-4 nad 20-50m</t>
  </si>
  <si>
    <t>-705766496</t>
  </si>
  <si>
    <t>"získaná zemina z výkopov a odkopov</t>
  </si>
  <si>
    <t>odkop1+odkop2</t>
  </si>
  <si>
    <t>61,3+154,0+94,095+12,85</t>
  </si>
  <si>
    <t>Medzisúčet</t>
  </si>
  <si>
    <t>25</t>
  </si>
  <si>
    <t>171201202.S</t>
  </si>
  <si>
    <t>Uloženie sypaniny na skládky nad 100 do 1000 m3</t>
  </si>
  <si>
    <t>1057803857</t>
  </si>
  <si>
    <t>26</t>
  </si>
  <si>
    <t>167101102.S</t>
  </si>
  <si>
    <t>Nakladanie neuľahnutého výkopku z hornín tr.1-4 nad 100 do 1000 m3</t>
  </si>
  <si>
    <t>-1681315863</t>
  </si>
  <si>
    <t>"z dočasnej deponie do zásypov a násypov</t>
  </si>
  <si>
    <t>248,5+90,28</t>
  </si>
  <si>
    <t>27</t>
  </si>
  <si>
    <t>174101102.S</t>
  </si>
  <si>
    <t>Zásyp sypaninou v uzavretých priestoroch s urovnaním povrchu zásypu</t>
  </si>
  <si>
    <t>2045017465</t>
  </si>
  <si>
    <t>"zásyp pôvodných vpustov, odhad rozmer 600x600x2000" 0,6*0,6*2,0*5</t>
  </si>
  <si>
    <t>"zásyp pozdĺž obrubníkov" 51,0</t>
  </si>
  <si>
    <t>"zásyp po vybúraní základov oplotenia" 35,68</t>
  </si>
  <si>
    <t>28</t>
  </si>
  <si>
    <t>171101104.S</t>
  </si>
  <si>
    <t xml:space="preserve">Uloženie sypaniny do násypu  </t>
  </si>
  <si>
    <t>750013745</t>
  </si>
  <si>
    <t xml:space="preserve">"z VV dopravy </t>
  </si>
  <si>
    <t>195,0</t>
  </si>
  <si>
    <t>"z výkresov HTU</t>
  </si>
  <si>
    <t>36,0 "úprava terénu pod chodníkom</t>
  </si>
  <si>
    <t>12,5 "násyp/dorovnanie terénu v okolé nových spevnených plôch</t>
  </si>
  <si>
    <t>5,0 "úprava terénu</t>
  </si>
  <si>
    <t>29</t>
  </si>
  <si>
    <t>162501102.S</t>
  </si>
  <si>
    <t>Vodorovné premiestnenie výkopku po spevnenej ceste z horniny tr.1-4, do 100 m3 na vzdialenosť do 3000 m</t>
  </si>
  <si>
    <t>-1377752263</t>
  </si>
  <si>
    <t>-(248,5+90,28) "zásyp a násyp</t>
  </si>
  <si>
    <t>30</t>
  </si>
  <si>
    <t>162501105.S</t>
  </si>
  <si>
    <t>Vodorovné premiestnenie výkopku po spevnenej ceste z horniny tr.1-4, do 100 m3, príplatok k cene za každých ďalšich a začatých 1000 m, uvaž. do 20 km, dodávateľ nacení podľa svojich možností</t>
  </si>
  <si>
    <t>-1268512966</t>
  </si>
  <si>
    <t>(20-3)*164,465</t>
  </si>
  <si>
    <t>31</t>
  </si>
  <si>
    <t>171209002.S</t>
  </si>
  <si>
    <t>Poplatok za skládku - zemina a kamenivo (17 05), ostatné</t>
  </si>
  <si>
    <t>t</t>
  </si>
  <si>
    <t>-963175987</t>
  </si>
  <si>
    <t>výkop-zásyp_násyp</t>
  </si>
  <si>
    <t>32</t>
  </si>
  <si>
    <t>180402111.S</t>
  </si>
  <si>
    <t>Založenie trávnika parkového výsevom v rovine do 1:5</t>
  </si>
  <si>
    <t>-406018458</t>
  </si>
  <si>
    <t>33</t>
  </si>
  <si>
    <t>M</t>
  </si>
  <si>
    <t>005720001400.S</t>
  </si>
  <si>
    <t>Osivá tráv - semená parkovej zmesi</t>
  </si>
  <si>
    <t>kg</t>
  </si>
  <si>
    <t>477950748</t>
  </si>
  <si>
    <t>328*0,0309 'Prepočítané koeficientom množstva</t>
  </si>
  <si>
    <t>34</t>
  </si>
  <si>
    <t>181101102.S</t>
  </si>
  <si>
    <t>Úprava pláne zarovnaním v hornine 1-4 so zhutnením</t>
  </si>
  <si>
    <t>-1916045201</t>
  </si>
  <si>
    <t>35</t>
  </si>
  <si>
    <t>181301102.S</t>
  </si>
  <si>
    <t>Rozprestretie zeminy v rovine, plocha do 500 m2, hr.do 150 mm - použije sa získaná mačina</t>
  </si>
  <si>
    <t>572336809</t>
  </si>
  <si>
    <t>Zakladanie</t>
  </si>
  <si>
    <t>36</t>
  </si>
  <si>
    <t>27531352.1</t>
  </si>
  <si>
    <t>M+D kompletná spodná stavba k špeciálnemu košu na psie exkrementy, betón prostý tr. C 12/15, vrátane kotvenia chemickými závit.tyčami M10</t>
  </si>
  <si>
    <t>-1264836428</t>
  </si>
  <si>
    <t>P</t>
  </si>
  <si>
    <t>Poznámka k položke:_x000D_
- výkopové práce / rozdláždenie,_x000D_
- štrkopieskový podsyp,_x000D_
- betonáž základov, prípadne osadenie prefabrikátu,_x000D_
- odvoz (nie uskladnenie, nie likvidácia) vykopanej zeminy, prípadne iného stavebného odpadu na skládku do vzdialenosti max. 10km_x000D_
od miesta realizácie,_x000D_
- zadláždenie bez dorezov dlažby,_x000D_
- ohraničenie staveniska páskou.</t>
  </si>
  <si>
    <t>37</t>
  </si>
  <si>
    <t>27531352.2</t>
  </si>
  <si>
    <t>M+D kompletná spodná stavba k trojitému odpadkovému košu, betón prostý tr. C 12/15, vrátane kotvenia chemickými závit.tyčami M10</t>
  </si>
  <si>
    <t>-365736269</t>
  </si>
  <si>
    <t>38</t>
  </si>
  <si>
    <t>27531352.3</t>
  </si>
  <si>
    <t>M+D kompletná spodná stavba k stojanu na bicykel, betón prostý tr. C 12/15, vrátane kotvenia chemickými závit.tyčami M12</t>
  </si>
  <si>
    <t>-430267327</t>
  </si>
  <si>
    <t>39</t>
  </si>
  <si>
    <t>27531352.4</t>
  </si>
  <si>
    <t>M+D kompletná spodná stavba k drevenej lavičke, betón prostý tr. C 12/15, vrátane kotvenia chemickými závit.tyčami M12</t>
  </si>
  <si>
    <t>-1272352160</t>
  </si>
  <si>
    <t>40</t>
  </si>
  <si>
    <t>273321511.S</t>
  </si>
  <si>
    <t>Betón základových dosiek, železový (bez výstuže), tr. C 30/37</t>
  </si>
  <si>
    <t>1717330843</t>
  </si>
  <si>
    <t>"pod varovné a signálne pásy</t>
  </si>
  <si>
    <t>0,15*7,0*1,035</t>
  </si>
  <si>
    <t>"stratné 3,5% za betonáž do terénu</t>
  </si>
  <si>
    <t>41</t>
  </si>
  <si>
    <t>273362421.S</t>
  </si>
  <si>
    <t>Výstuž základových dosiek zo zvár. sietí KARI, priemer drôtu 6/6 mm, veľkosť oka 100x100 mm</t>
  </si>
  <si>
    <t>78887759</t>
  </si>
  <si>
    <t>42</t>
  </si>
  <si>
    <t>274313521.S</t>
  </si>
  <si>
    <t>Betón základových pásov, prostý tr. C 12/15</t>
  </si>
  <si>
    <t>460292647</t>
  </si>
  <si>
    <t>0,8*0,35*(2,35+1,3)*1,035</t>
  </si>
  <si>
    <t>0,8*0,35*(1,3+1,3)*1,035*4</t>
  </si>
  <si>
    <t>0,8*0,35*(1,5+1,35+1,35)*1,035*3</t>
  </si>
  <si>
    <t>0,8*0,35*(1,35+1,37)*1,035*5</t>
  </si>
  <si>
    <t>43</t>
  </si>
  <si>
    <t>274313611.S</t>
  </si>
  <si>
    <t>Betón základových pásov, prostý tr. C 16/20 - XC0 (SK) - Cl0,4 - Dmax16 - S3</t>
  </si>
  <si>
    <t>1025746495</t>
  </si>
  <si>
    <t>0,65*0,5*3,5*1,035</t>
  </si>
  <si>
    <t>1,05*0,5*3,5*1,035</t>
  </si>
  <si>
    <t>44</t>
  </si>
  <si>
    <t>275313521.S</t>
  </si>
  <si>
    <t>Betón základových pätiek, prostý tr. C 12/15</t>
  </si>
  <si>
    <t>1725216604</t>
  </si>
  <si>
    <t>0,8*0,35*0,35*1,035</t>
  </si>
  <si>
    <t>0,8*0,35*0,35*1,035*5</t>
  </si>
  <si>
    <t>0,8*0,35*0,35*1,035*68</t>
  </si>
  <si>
    <t>45</t>
  </si>
  <si>
    <t>275313611.S</t>
  </si>
  <si>
    <t>Betón základových pätiek, prostý tr. C 16/20 - XC0 (SK) - Cl0,4 - Dmax16 - S3</t>
  </si>
  <si>
    <t>-1973761651</t>
  </si>
  <si>
    <t>0,8*0,5*0,5*1,035*3</t>
  </si>
  <si>
    <t>46</t>
  </si>
  <si>
    <t>275313612.S</t>
  </si>
  <si>
    <t>Betón základových pätiek, prostý tr. C 20/25 - XC0 (SK) - Cl0,4 - Dmax16 - S3</t>
  </si>
  <si>
    <t>866629467</t>
  </si>
  <si>
    <t>"pätky pre osadenie nerezového obrubníka v.400mm, priem.300mm</t>
  </si>
  <si>
    <t>0,4*(0,15*0,15*3,14)*1285*1,035</t>
  </si>
  <si>
    <t>"pätky zaoblenej lavičky</t>
  </si>
  <si>
    <t>0,65*0,5*0,75*10*1,035</t>
  </si>
  <si>
    <t>"uvažované stratné 3,5% za betonáž do terénu</t>
  </si>
  <si>
    <t>47</t>
  </si>
  <si>
    <t>279321511.S</t>
  </si>
  <si>
    <t>Betón základových múrikov, železový (bez výstuže), tr. C 30/37</t>
  </si>
  <si>
    <t>1062142496</t>
  </si>
  <si>
    <t>"OB01</t>
  </si>
  <si>
    <t>0,25*0,2*3,5</t>
  </si>
  <si>
    <t>"OB02</t>
  </si>
  <si>
    <t>0,33*0,15*3,34</t>
  </si>
  <si>
    <t>"OB03</t>
  </si>
  <si>
    <t>0,512*0,15*2 "acad x hrubka</t>
  </si>
  <si>
    <t>48</t>
  </si>
  <si>
    <t>279351105.S</t>
  </si>
  <si>
    <t>Debnenie základových múrikov obojstranné zhotovenie-dielce</t>
  </si>
  <si>
    <t>599126912</t>
  </si>
  <si>
    <t>0,25*(0,2*2+3,5*2)</t>
  </si>
  <si>
    <t>0,33*(0,15*2+3,34*2)</t>
  </si>
  <si>
    <t>0,512*2+0,15*0,74+0,15*0,43 "acad x hrubka</t>
  </si>
  <si>
    <t>49</t>
  </si>
  <si>
    <t>279351106.S</t>
  </si>
  <si>
    <t>Debnenie základových múrikov obojstranné odstránenie-dielce</t>
  </si>
  <si>
    <t>-1199994609</t>
  </si>
  <si>
    <t>50</t>
  </si>
  <si>
    <t>279361821.S</t>
  </si>
  <si>
    <t>Výstuž základových múrikov z ocele B500 (10505)</t>
  </si>
  <si>
    <t>-1645223957</t>
  </si>
  <si>
    <t>"statika S-06 - výstuž obrubníkov"  61,3/1000</t>
  </si>
  <si>
    <t>51</t>
  </si>
  <si>
    <t>289971211.S</t>
  </si>
  <si>
    <t>Zhotovenie vrstvy z geotextílie na upravenom povrchu sklon do 1 : 5</t>
  </si>
  <si>
    <t>1414570642</t>
  </si>
  <si>
    <t>1131,0 "mlat mimo ochr.pásmo</t>
  </si>
  <si>
    <t>56,0 "tehl.mimo ochr.pásmo</t>
  </si>
  <si>
    <t>52</t>
  </si>
  <si>
    <t>693110004710.S</t>
  </si>
  <si>
    <t>Geotextília polypropylénová netkaná 400 g/m2</t>
  </si>
  <si>
    <t>-1277833771</t>
  </si>
  <si>
    <t>1187*1,15 'Prepočítané koeficientom množstva</t>
  </si>
  <si>
    <t>Zvislé a kompletné konštrukcie</t>
  </si>
  <si>
    <t>53</t>
  </si>
  <si>
    <t>311321511.S</t>
  </si>
  <si>
    <t>Betón nadzákladových múrov, železový (bez výstuže) tr. C 30/37 - XC4,XF1 (SK) - Cl0,4 - Dmax16 - S3, červený pigment</t>
  </si>
  <si>
    <t>1916611263</t>
  </si>
  <si>
    <t>"zaoblená lavička - hodnota z 3D"  13,74</t>
  </si>
  <si>
    <t>54</t>
  </si>
  <si>
    <t>311351105.S</t>
  </si>
  <si>
    <t>Debnenie nadzákladových múrov obojstranné zhotovenie-dielce</t>
  </si>
  <si>
    <t>-1218667165</t>
  </si>
  <si>
    <t>"zaoblená lavička</t>
  </si>
  <si>
    <t xml:space="preserve">"rez 1 </t>
  </si>
  <si>
    <t>(0,1+0,125+0,9)*(2,225+5,24+2,47+1,47)</t>
  </si>
  <si>
    <t>(0,4+0,4+0,05+0,2)*(2,225+5,24+2,47+1,47)</t>
  </si>
  <si>
    <t>"rez 2</t>
  </si>
  <si>
    <t>(0,1+0,36+0,54)*(2,49+2,96)</t>
  </si>
  <si>
    <t>(0,46+0,34+0,05+0,2)*(2,49+2,96)</t>
  </si>
  <si>
    <t>"premenlivé výšky -  uvažované na 600mm</t>
  </si>
  <si>
    <t>"rez 3</t>
  </si>
  <si>
    <t>0,6*(1,58*2+0,6+6,585+2,12+0,625)</t>
  </si>
  <si>
    <t>0,6*(3,465+4,89+1,08)</t>
  </si>
  <si>
    <t>"rez 4</t>
  </si>
  <si>
    <t>0,6*(4,89*2)</t>
  </si>
  <si>
    <t>"rez 5</t>
  </si>
  <si>
    <t>0,6*(4,89*2+0,6)</t>
  </si>
  <si>
    <t>55</t>
  </si>
  <si>
    <t>311351106.S</t>
  </si>
  <si>
    <t>Debnenie nadzákladových múrov obojstranné odstránenie-dielce</t>
  </si>
  <si>
    <t>1716826144</t>
  </si>
  <si>
    <t>56</t>
  </si>
  <si>
    <t>311361821.S</t>
  </si>
  <si>
    <t>Výstuž nadzákladových múrov B500 (10505)</t>
  </si>
  <si>
    <t>-1806656647</t>
  </si>
  <si>
    <t>"výstuž lavičky" 0,8175</t>
  </si>
  <si>
    <t>57</t>
  </si>
  <si>
    <t>317941123.R</t>
  </si>
  <si>
    <t>Osadenie oceľovej konštrukcie pre chodník z pororoštov, vrátane povrhovej úpravy žiarovým zinkovaním odol.koróznemu prostrediu C3 so životnosťou H, spojovacích a kotviacich prvkov, zálievkovej malty a všetkých potrebných komponentov</t>
  </si>
  <si>
    <t>-149426183</t>
  </si>
  <si>
    <t>58</t>
  </si>
  <si>
    <t>13381000020.O</t>
  </si>
  <si>
    <t>Oceľová konštrukcia chodníka, podrobnosti viď projekt Statiky výkres S-03</t>
  </si>
  <si>
    <t>-366427285</t>
  </si>
  <si>
    <t>9,085*1,03 'Prepočítané koeficientom množstva</t>
  </si>
  <si>
    <t>59</t>
  </si>
  <si>
    <t>338171122.S</t>
  </si>
  <si>
    <t>Osadzovanie stĺpika oceľového pre ploty zo strojného pletiva výšky nad 2 m so zabetónovaním do vopred vykopaných dier (pätky a výkopy ocenené samostatne)</t>
  </si>
  <si>
    <t>-1316863035</t>
  </si>
  <si>
    <t>178 "01 plotový</t>
  </si>
  <si>
    <t>7 "02 rohový</t>
  </si>
  <si>
    <t>4 "03 plotový s podperami</t>
  </si>
  <si>
    <t>7 "04 bránkový s podperou</t>
  </si>
  <si>
    <t>1 "05 bránkový</t>
  </si>
  <si>
    <t>60</t>
  </si>
  <si>
    <t>553510022200.S</t>
  </si>
  <si>
    <t>Stĺpik, d 48 mm, výška 2,5 m, výška pletiva 1,8 m, pozinkovaný s PVC čiapkou, pre pletivo v rolkách</t>
  </si>
  <si>
    <t>-1051991033</t>
  </si>
  <si>
    <t>61</t>
  </si>
  <si>
    <t>553510022200.2</t>
  </si>
  <si>
    <t>Stĺpik rohový vystužený s podperami, d 48 mm, výška 2,5 m, výška pletiva 1,8 m, pozinkovaný s PVC čiapkou, pre pletivo v rolkách</t>
  </si>
  <si>
    <t>386285324</t>
  </si>
  <si>
    <t>62</t>
  </si>
  <si>
    <t>553510022200.3</t>
  </si>
  <si>
    <t>Stĺpik plotový vystužený s dvomi podperami, d 48 mm, výška 2,5 m, výška pletiva 1,8 m, pozinkovaný s PVC čiapkou, pre pletivo v rolkách</t>
  </si>
  <si>
    <t>1857251584</t>
  </si>
  <si>
    <t>63</t>
  </si>
  <si>
    <t>553510022200.4</t>
  </si>
  <si>
    <t>Stĺpik bránkový vystužený s podperou, s prírubou pre pánty, zámok, d 48 mm, výška 2,5 m, výška pletiva 1,8 m, pozinkovaný s PVC čiapkou, pre pletivo v rolkách</t>
  </si>
  <si>
    <t>-1193726067</t>
  </si>
  <si>
    <t>64</t>
  </si>
  <si>
    <t>553510022200.5</t>
  </si>
  <si>
    <t>Stĺpik bránkový, s prírubou pre pánty, zámok, d 48 mm, výška 2,5 m, výška pletiva 1,8 m, pozinkovaný s PVC čiapkou, pre pletivo v rolkách</t>
  </si>
  <si>
    <t>1372297593</t>
  </si>
  <si>
    <t>65</t>
  </si>
  <si>
    <t>338172112.S</t>
  </si>
  <si>
    <t>Osadzovanie vzpery oceľovej plotovej so zabetónovaním do vopred vykopaných dier (pätky a výkopy ocenené samostatne)</t>
  </si>
  <si>
    <t>1325800933</t>
  </si>
  <si>
    <t>29 "dl.2000mm</t>
  </si>
  <si>
    <t>1 "dl.1200mm</t>
  </si>
  <si>
    <t>66</t>
  </si>
  <si>
    <t>553510022300.5</t>
  </si>
  <si>
    <t>Vzpera, d 48 mm, výška 2 m, výška pletiva 1,8 m, pozinkovaná, pre pletivo v rolkách</t>
  </si>
  <si>
    <t>-1173864348</t>
  </si>
  <si>
    <t>67</t>
  </si>
  <si>
    <t>553510022300.6</t>
  </si>
  <si>
    <t>Vzpera, d 48 mm, výška 1,2 m, výška pletiva 1,8 m, pozinkovaná, pre pletivo v rolkách</t>
  </si>
  <si>
    <t>-1905388323</t>
  </si>
  <si>
    <t>Komunikácie</t>
  </si>
  <si>
    <t>68</t>
  </si>
  <si>
    <t>564210123.D</t>
  </si>
  <si>
    <t>Údržba krycej vrstvy pre mlatovú cestu k z kameniva fr. 0-5 mm s rozprestretím, vlhčením a zhutnením do hr. 40 mm, realizované po zosadnutí stavby pri ručnom zhutnení</t>
  </si>
  <si>
    <t>-1254359760</t>
  </si>
  <si>
    <t>"na ploche ručných výkopov</t>
  </si>
  <si>
    <t>46,2/0,1</t>
  </si>
  <si>
    <t>65,867/0,7</t>
  </si>
  <si>
    <t>3,855/0,7</t>
  </si>
  <si>
    <t>69</t>
  </si>
  <si>
    <t>564210123.Sr</t>
  </si>
  <si>
    <t>Krycia vrstva pre mlatovú cestu k z kameniva fr. 0-5 mm s rozprestretím, vlhčením a zhutnením do hr. 40 mm, plochy nad 1000 m2, červená farba</t>
  </si>
  <si>
    <t>1018252205</t>
  </si>
  <si>
    <t>1131,0 "mimo ochranné pásma</t>
  </si>
  <si>
    <t>676,0 "v rámci ochranných pásiem</t>
  </si>
  <si>
    <t>70</t>
  </si>
  <si>
    <t>564211112.S</t>
  </si>
  <si>
    <t>Podklad alebo podsyp zo štrkopiesku fr. 0-16 mm s rozprestretím, vlhčením a zhutnením, po zhutnení hr. 60 mm</t>
  </si>
  <si>
    <t>1964658586</t>
  </si>
  <si>
    <t>71</t>
  </si>
  <si>
    <t>564710112.S</t>
  </si>
  <si>
    <t>Podklad alebo kryt z kameniva hrubého drveného veľ. 0-16 mm s rozprestretím a zhutnením hr. 60 mm</t>
  </si>
  <si>
    <t>-1620236143</t>
  </si>
  <si>
    <t>72</t>
  </si>
  <si>
    <t>5647503100.R</t>
  </si>
  <si>
    <t>Podklad pre mlatový chodník zo zmesi zlepšujúcej opatrenia koreňovej zóny s rozprestretím a zhutnením hr. 150 mm, plochy nad 200 do 1000 m2</t>
  </si>
  <si>
    <t>646957671</t>
  </si>
  <si>
    <t>Poznámka k položke:_x000D_
Skladba zmesi : _x000D_
70% štrk 8/16_x000D_
15% štrk 4/8_x000D_
15% vyzretý kompost_x000D_
vrátane hydrogelu 2kg/m3</t>
  </si>
  <si>
    <t>676,0 "mlátový povrch vrámci ochr.pásma</t>
  </si>
  <si>
    <t>39,0 "tehlová dlžba vrámci ochr.pásma</t>
  </si>
  <si>
    <t>73</t>
  </si>
  <si>
    <t>564861112.R</t>
  </si>
  <si>
    <t>Podklad zo štrkodrviny s rozprestretím a zhutnením, po zhutnení hr. 210 mm, ŠD 0/31,5-Gc-OC 85-UF 7-LF 2</t>
  </si>
  <si>
    <t>805378933</t>
  </si>
  <si>
    <t>74</t>
  </si>
  <si>
    <t>564871112.R</t>
  </si>
  <si>
    <t>Podklad zo štrkodrviny s rozprestretím a zhutnením, po zhutnení hr. 260 mm, ŠD 0/31,5-Gc-OC 85-UF 7-LF 2 - BEZ DODÁVKY MATERIÁLU! použije sa štrkodrva z drvenia obrubníkov</t>
  </si>
  <si>
    <t>-1345270789</t>
  </si>
  <si>
    <t xml:space="preserve">Poznámka k položke:_x000D_
Ako podklad sa použije drvina z obrubníkov, zvyšok obstará dodávateľ._x000D_
</t>
  </si>
  <si>
    <t>75</t>
  </si>
  <si>
    <t>564871112.R2</t>
  </si>
  <si>
    <t xml:space="preserve">Podklad zo štrkodrviny s rozprestretím a zhutnením, po zhutnení hr. 260 mm, ŠD 0/31,5-Gc-OC 85-UF 7-LF 2 </t>
  </si>
  <si>
    <t>-254751443</t>
  </si>
  <si>
    <t>1131-300</t>
  </si>
  <si>
    <t>76</t>
  </si>
  <si>
    <t>564871113.R</t>
  </si>
  <si>
    <t>Podklad zo štrkodrviny s rozprestretím a zhutnením, po zhutnení hr. 270 mm, ŠD 0/31,5-Gc-OC 85-UF 7-LF 2</t>
  </si>
  <si>
    <t>382833345</t>
  </si>
  <si>
    <t>77</t>
  </si>
  <si>
    <t>596911142.St</t>
  </si>
  <si>
    <t>Kladenie tehlovej dlažby komunikácií hr. 52 mm 50 do 100 m2 so zriadením lôžka z kameniva drveného fr. 4-8 mm, hr. 38 mm</t>
  </si>
  <si>
    <t>-1834175035</t>
  </si>
  <si>
    <t>56,0 "mimo ochranné pásma</t>
  </si>
  <si>
    <t>39,0 "v rámci ochranných pásiem</t>
  </si>
  <si>
    <t>78</t>
  </si>
  <si>
    <t>592460010100.Sd</t>
  </si>
  <si>
    <t>Dlažba tehlová, rozmer 200x100x52 mm, červená farba</t>
  </si>
  <si>
    <t>-1196046713</t>
  </si>
  <si>
    <t>95*1,02 'Prepočítané koeficientom množstva</t>
  </si>
  <si>
    <t>Úpravy povrchov, podlahy, osadenie</t>
  </si>
  <si>
    <t>79</t>
  </si>
  <si>
    <t>627452221.S</t>
  </si>
  <si>
    <t>Škárovacia malta s trasom pre tehlovú dlažbu, farba antracit, polosuché ručné špárovanie pre šírku škár 5 mm</t>
  </si>
  <si>
    <t>-540934010</t>
  </si>
  <si>
    <t>80</t>
  </si>
  <si>
    <t>62745231.SP</t>
  </si>
  <si>
    <t xml:space="preserve">Údržba špárovanie tehlovej dlažby najjemnejšou formou frakcie andezitu/použitej špárovacej hmoty </t>
  </si>
  <si>
    <t>779134966</t>
  </si>
  <si>
    <t>56+39</t>
  </si>
  <si>
    <t>Ostatné konštrukcie a práce-búranie</t>
  </si>
  <si>
    <t>81</t>
  </si>
  <si>
    <t>914001111.S</t>
  </si>
  <si>
    <t>Osadenie a montáž cestnej zvislej dopravnej značky na stĺpik, stĺp, konzolu alebo objekt, vrátane osadenia a zabetónovania stĺpiku</t>
  </si>
  <si>
    <t>303945445</t>
  </si>
  <si>
    <t>82</t>
  </si>
  <si>
    <t>404410035920</t>
  </si>
  <si>
    <t>Regulačná značka ZDZ 232 "Zákaz vjazdu pre všetky motorové vozidlá", Zn lisovaná, V2 - kruh 600 mm, RA2, P3, E2, SP1</t>
  </si>
  <si>
    <t>2093009961</t>
  </si>
  <si>
    <t>83</t>
  </si>
  <si>
    <t>404490008500.S</t>
  </si>
  <si>
    <t>Stĺpik Zn, rozmer 40x40 mm, dĺžka 2 m, (červeno - biely reflexný polep), pre dopravné značky</t>
  </si>
  <si>
    <t>-655661492</t>
  </si>
  <si>
    <t>84</t>
  </si>
  <si>
    <t>404490008700.S</t>
  </si>
  <si>
    <t>Krytka stĺpika, 40x40 mm</t>
  </si>
  <si>
    <t>511501958</t>
  </si>
  <si>
    <t>85</t>
  </si>
  <si>
    <t>404440000200.S</t>
  </si>
  <si>
    <t>Úchyt na stĺpik, d 40x40 mm, Al</t>
  </si>
  <si>
    <t>1636267730</t>
  </si>
  <si>
    <t>86</t>
  </si>
  <si>
    <t>914812211.S</t>
  </si>
  <si>
    <t>Montáž dočasného dopravného značenia kompletná značka vrátane stĺpika a podstavca základná</t>
  </si>
  <si>
    <t>-904133547</t>
  </si>
  <si>
    <t>87</t>
  </si>
  <si>
    <t>404410211400.S</t>
  </si>
  <si>
    <t>Kompletná dopravná značka základná vrátane podstavca a stĺpa</t>
  </si>
  <si>
    <t>2143532570</t>
  </si>
  <si>
    <t>88</t>
  </si>
  <si>
    <t>915715115.S</t>
  </si>
  <si>
    <t>Varovný a signálny pás pre nevidiacich a slabozrakých zo studeného plastu šírky 400 mm, farba antracit</t>
  </si>
  <si>
    <t>955226595</t>
  </si>
  <si>
    <t>22,5</t>
  </si>
  <si>
    <t>89</t>
  </si>
  <si>
    <t>917461112.S</t>
  </si>
  <si>
    <t>Osadenie chodník. obrubníka kamenného stojatého do lôžka z betónu prostého C 16/20 - XF2 (SK) - Cl0,4 hr. 150 mm</t>
  </si>
  <si>
    <t>1659073973</t>
  </si>
  <si>
    <t>90</t>
  </si>
  <si>
    <t>583810001300.S</t>
  </si>
  <si>
    <t>Obrubník kamenný rovný z čadiča štiepaného, 150x250x500 mm, bez skosenia</t>
  </si>
  <si>
    <t>2095649511</t>
  </si>
  <si>
    <t>17*1,1 'Prepočítané koeficientom množstva</t>
  </si>
  <si>
    <t>91</t>
  </si>
  <si>
    <t>917511121.5</t>
  </si>
  <si>
    <t>Osadenie obruby nerezovej výšky 100 mm, vrátane spojov, zvarov a potrebných komponentov</t>
  </si>
  <si>
    <t>-1162841375</t>
  </si>
  <si>
    <t>92</t>
  </si>
  <si>
    <t>553550500130.5</t>
  </si>
  <si>
    <t>Obrubník z nerezovej pásoviny, 100/6 mm</t>
  </si>
  <si>
    <t>521808217</t>
  </si>
  <si>
    <t>93</t>
  </si>
  <si>
    <t>919726114.R</t>
  </si>
  <si>
    <t>Rezanie tehlovej dlažby v prípade potreby úpravy dĺžky za použitia špeciálnych nástrojov/brúsky na veľmi tvrdé materiály</t>
  </si>
  <si>
    <t>-1549933007</t>
  </si>
  <si>
    <t>94</t>
  </si>
  <si>
    <t>931992221.S</t>
  </si>
  <si>
    <t>Montáž vložky do dilatačnej škáry zvislej, z extrudovaného polystyrénu (XPS) hr. do 30 mm</t>
  </si>
  <si>
    <t>1442638630</t>
  </si>
  <si>
    <t>0,435*0,6*2</t>
  </si>
  <si>
    <t>1,54*2</t>
  </si>
  <si>
    <t>1,77</t>
  </si>
  <si>
    <t>0,36*0,6*2</t>
  </si>
  <si>
    <t>95</t>
  </si>
  <si>
    <t>283750000399.5</t>
  </si>
  <si>
    <t>Doska XPS hr. 10 mm</t>
  </si>
  <si>
    <t>-1698813623</t>
  </si>
  <si>
    <t>5,804*1,1 'Prepočítané koeficientom množstva</t>
  </si>
  <si>
    <t>96</t>
  </si>
  <si>
    <t>961043111.S</t>
  </si>
  <si>
    <t>Búranie základov alebo vybúranie otvorov plochy nad 4 m2 z betónu prostého alebo preloženého kameňom,  -2,20000t</t>
  </si>
  <si>
    <t>-2086138079</t>
  </si>
  <si>
    <t>"oplotenie 01</t>
  </si>
  <si>
    <t>1,25*0,28*15,0</t>
  </si>
  <si>
    <t>"oplotenie 02</t>
  </si>
  <si>
    <t>0,9*0,2*150,0</t>
  </si>
  <si>
    <t>"oplotenie 03 - odhad 35ks stlpikov á 2m</t>
  </si>
  <si>
    <t>0,8*0,35*0,35*35</t>
  </si>
  <si>
    <t>97</t>
  </si>
  <si>
    <t>963015161.R</t>
  </si>
  <si>
    <t>Demontáž vpustu, šachty, žumpy do 1,5 t,  -1,5000t</t>
  </si>
  <si>
    <t>-455555452</t>
  </si>
  <si>
    <t>98</t>
  </si>
  <si>
    <t>966067112.S</t>
  </si>
  <si>
    <t>Rozobratie plotov výšky do 250 cm, z drôteného pletiva alebo z plechu,  -0,03000t</t>
  </si>
  <si>
    <t>374013644</t>
  </si>
  <si>
    <t>Poznámka k položke:_x000D_
1. V cenách sú započítané aj náklady na:_x000D_
a) odkopanie zeminy okolo stĺpikov_x000D_
b) vytiahnutie stĺpikov zo zeme_x000D_
c) rozobratie pažín, príp. odsekávanie svorníkov na betónových stĺpikoch._x000D_
d) odstránenie bránových krídel</t>
  </si>
  <si>
    <t>"oplotenie 01" 15,0</t>
  </si>
  <si>
    <t>"oplotenie 03" 65,0</t>
  </si>
  <si>
    <t>99</t>
  </si>
  <si>
    <t>968071136.S</t>
  </si>
  <si>
    <t>Vyvesenie kovového krídla vrát do suti plochy do 4 m2</t>
  </si>
  <si>
    <t>688706101</t>
  </si>
  <si>
    <t>"oplotenie 03 "2</t>
  </si>
  <si>
    <t>100</t>
  </si>
  <si>
    <t>979087112.S</t>
  </si>
  <si>
    <t>Nakladanie na dopravný prostriedok pre vodorovnú dopravu sutiny alebo prekladanie na depónie (drvenie)</t>
  </si>
  <si>
    <t>-173950260</t>
  </si>
  <si>
    <t>101</t>
  </si>
  <si>
    <t>979089010</t>
  </si>
  <si>
    <t>Odvoz a likvidácia biologického odpadu po odstránení pňa a koreňovej sústavy celkového priemeru do 300 mm</t>
  </si>
  <si>
    <t>1231184237</t>
  </si>
  <si>
    <t>102</t>
  </si>
  <si>
    <t>979089012</t>
  </si>
  <si>
    <t>Odvoz a likvidácia biologického odpadu po odstránení pňa a koreňovej sústavy celkového priemeru do 500 mm</t>
  </si>
  <si>
    <t>1753529380</t>
  </si>
  <si>
    <t>103</t>
  </si>
  <si>
    <t>97909311.R</t>
  </si>
  <si>
    <t>Rozprestretie drviny s hrubým urovnaním bez zhutnenia</t>
  </si>
  <si>
    <t>1562829577</t>
  </si>
  <si>
    <t>104</t>
  </si>
  <si>
    <t>979093512.S</t>
  </si>
  <si>
    <t>Drvenie stavebného odpadu (recyklácia bez kovového materiálu) z betónu prostého</t>
  </si>
  <si>
    <t>-303846743</t>
  </si>
  <si>
    <t>105</t>
  </si>
  <si>
    <t>979082111.S</t>
  </si>
  <si>
    <t>Vnútrostavenisková doprava sutiny a vybúraných hmôt do 10 m</t>
  </si>
  <si>
    <t>636522631</t>
  </si>
  <si>
    <t>106</t>
  </si>
  <si>
    <t>979082121.S</t>
  </si>
  <si>
    <t>Vnútrostavenisková doprava sutiny a vybúraných hmôt za každých ďalších 5 m, uvaž. do 50 m</t>
  </si>
  <si>
    <t>-306368240</t>
  </si>
  <si>
    <t xml:space="preserve">Poznámka k položke:_x000D_
presun uvažovaný do 30m od miesta vyburania po dočasnu deponiu/dopravný prostriedok_x000D_
</t>
  </si>
  <si>
    <t>1030,801*8 'Prepočítané koeficientom množstva</t>
  </si>
  <si>
    <t>107</t>
  </si>
  <si>
    <t>979081111.S</t>
  </si>
  <si>
    <t>Odvoz sutiny a vybúraných hmôt na skládku do 1 km</t>
  </si>
  <si>
    <t>-262977691</t>
  </si>
  <si>
    <t>108</t>
  </si>
  <si>
    <t>979081121.S</t>
  </si>
  <si>
    <t>Odvoz sutiny a vybúraných hmôt na skládku za každý ďalší 1 km, uvaž.do 20 km, dodávateľ nacení podľa svojich možností</t>
  </si>
  <si>
    <t>-1872383582</t>
  </si>
  <si>
    <t>Poznámka k položke:_x000D_
presun uvažovaný na 25km, dodávateľ nacení podľa svojich možností</t>
  </si>
  <si>
    <t>1030,801*19 'Prepočítané koeficientom množstva</t>
  </si>
  <si>
    <t>109</t>
  </si>
  <si>
    <t>979089012.S</t>
  </si>
  <si>
    <t>Poplatok za skládku - betón, tehly, dlaždice, obkladačky a keramika  (17 01), ostatné</t>
  </si>
  <si>
    <t>1691959991</t>
  </si>
  <si>
    <t>1030,801</t>
  </si>
  <si>
    <t>-3,85</t>
  </si>
  <si>
    <t>-185,9</t>
  </si>
  <si>
    <t>-344,455</t>
  </si>
  <si>
    <t>-7,5</t>
  </si>
  <si>
    <t>110</t>
  </si>
  <si>
    <t>979089312.S</t>
  </si>
  <si>
    <t>Poplatok za skládku - kovy (meď, bronz, mosadz, atď.) (17 04), ostatné - možný výzisk</t>
  </si>
  <si>
    <t>345221901</t>
  </si>
  <si>
    <t>2,4+1,35+0,1</t>
  </si>
  <si>
    <t>111</t>
  </si>
  <si>
    <t>979089212.S</t>
  </si>
  <si>
    <t>Poplatok za skládku - bitúmenové zmesi, uholný decht, dechtové výrobky (17 03), ostatné</t>
  </si>
  <si>
    <t>-429588281</t>
  </si>
  <si>
    <t>185,9</t>
  </si>
  <si>
    <t>112</t>
  </si>
  <si>
    <t>941998459</t>
  </si>
  <si>
    <t>338+6+0,455</t>
  </si>
  <si>
    <t>113</t>
  </si>
  <si>
    <t>979089612.S</t>
  </si>
  <si>
    <t>Poplatok za skládku - iné odpady zo stavieb a demolácií (17 09), ostatné</t>
  </si>
  <si>
    <t>-1292437535</t>
  </si>
  <si>
    <t>7,5</t>
  </si>
  <si>
    <t>Presun hmôt HSV</t>
  </si>
  <si>
    <t>114</t>
  </si>
  <si>
    <t>998222011.S</t>
  </si>
  <si>
    <t>Presun hmôt pre pozemné komunikácie s krytom z kameniva alebo mlatu (8222, 8225) akejkoľvek dĺžky objektu</t>
  </si>
  <si>
    <t>-458619568</t>
  </si>
  <si>
    <t>PSV</t>
  </si>
  <si>
    <t>Práce a dodávky PSV</t>
  </si>
  <si>
    <t>762</t>
  </si>
  <si>
    <t>Konštrukcie tesárske</t>
  </si>
  <si>
    <t>115</t>
  </si>
  <si>
    <t>76271211.03</t>
  </si>
  <si>
    <t xml:space="preserve">M+D Drevené lamely - sedadlo, 50x50x440 mm, agát, vrátane kotvenia a povrchovej úpravy - ošetrené bezfarebným lakom/olejom/voskom s UV ochranou </t>
  </si>
  <si>
    <t>-2008787947</t>
  </si>
  <si>
    <t>Poznámka k položke:_x000D_
drevené lamely sú spájané pod uhlom 109˚ , typ spoju v realizačnej dokumentácii skonzultovať s architektom</t>
  </si>
  <si>
    <t>116</t>
  </si>
  <si>
    <t>76271211.04</t>
  </si>
  <si>
    <t xml:space="preserve">M+D Drevené lamely - operadlo, 50x50x480 mm, agát, vrátane kotvenia a povrchovej úpravy - ošetrené bezfarebným lakom/olejom/voskom s UV ochranou </t>
  </si>
  <si>
    <t>307285427</t>
  </si>
  <si>
    <t>117</t>
  </si>
  <si>
    <t>998762202.S</t>
  </si>
  <si>
    <t>Presun hmôt pre konštrukcie tesárske v objektoch výšky do 12 m</t>
  </si>
  <si>
    <t>%</t>
  </si>
  <si>
    <t>-782086703</t>
  </si>
  <si>
    <t>767</t>
  </si>
  <si>
    <t>Konštrukcie doplnkové kovové</t>
  </si>
  <si>
    <t>118</t>
  </si>
  <si>
    <t>767251133.S</t>
  </si>
  <si>
    <t xml:space="preserve">Montáž oceľových pochôdznych lisovaných roštov </t>
  </si>
  <si>
    <t>800578063</t>
  </si>
  <si>
    <t>"R01" 0,999*0,999*198</t>
  </si>
  <si>
    <t>"R02a" 0,8223*1</t>
  </si>
  <si>
    <t>"R02b"  0,8223*1</t>
  </si>
  <si>
    <t>"R03a" 0,653*1</t>
  </si>
  <si>
    <t>"R03b" 0,653*1</t>
  </si>
  <si>
    <t>"R04a" 0,4833*1</t>
  </si>
  <si>
    <t>"R04b" 0,4833*1</t>
  </si>
  <si>
    <t>"R05" 0,839*0,999*3</t>
  </si>
  <si>
    <t>"R06" 0,944*0,999*3</t>
  </si>
  <si>
    <t>119</t>
  </si>
  <si>
    <t>553430010110.R</t>
  </si>
  <si>
    <t>Pororošt hr. 40 mm s povrchovou úpravou žiarový pozink</t>
  </si>
  <si>
    <t>-631904972</t>
  </si>
  <si>
    <t>206,863*1,08 'Prepočítané koeficientom množstva</t>
  </si>
  <si>
    <t>120</t>
  </si>
  <si>
    <t>767911130.S</t>
  </si>
  <si>
    <t>Montáž oplotenia strojového pletiva, s výškou nad 1,6 m</t>
  </si>
  <si>
    <t>1978626536</t>
  </si>
  <si>
    <t>Poznámka k položke:_x000D_
- Pri zaoblenej časti pletiva je potrebné dodržať predpísaný rozostup a zabezpečiť, aby jednotlivé segmenty pletiva zvierali uhol približne 178°_x000D_
- Dôležité je dodržiavať vzdialenosť 750 mm od obrubníka pre zachovanie geometrie</t>
  </si>
  <si>
    <t>121</t>
  </si>
  <si>
    <t>313290002800.5</t>
  </si>
  <si>
    <t>Pletivo pozinkované pletené štvorhranné, oko 55x55 mm, vxl 1,8x25 m, bez napínacieho drôtu</t>
  </si>
  <si>
    <t>-214848160</t>
  </si>
  <si>
    <t>198*1,8 'Prepočítané koeficientom množstva</t>
  </si>
  <si>
    <t>122</t>
  </si>
  <si>
    <t>767912130.S</t>
  </si>
  <si>
    <t>Montáž napínacieho drôtu</t>
  </si>
  <si>
    <t>65930129</t>
  </si>
  <si>
    <t>123</t>
  </si>
  <si>
    <t>156140002500.S</t>
  </si>
  <si>
    <t>Drôt napínací pozinkovaný d 3,5 mm, dĺžka 78 m</t>
  </si>
  <si>
    <t>1061815686</t>
  </si>
  <si>
    <t>124</t>
  </si>
  <si>
    <t>553510009300.S</t>
  </si>
  <si>
    <t>Napinák PVC (biely, zelený) pre napínanie pletiva s napínacím drôtom</t>
  </si>
  <si>
    <t>771644068</t>
  </si>
  <si>
    <t>125</t>
  </si>
  <si>
    <t>767914830.S</t>
  </si>
  <si>
    <t>Demontáž oplotenia rámového na oceľové stĺpiky, výšky nad 1 do 2 m,  -0,00900t</t>
  </si>
  <si>
    <t>513698501</t>
  </si>
  <si>
    <t>"oplotenie 02" 150,0</t>
  </si>
  <si>
    <t>126</t>
  </si>
  <si>
    <t>767920210.S</t>
  </si>
  <si>
    <t>Montáž vrát a vrátok k oploteniu osadzovaných na stĺpiky oceľové, s plochou jednotlivo do 2 m2</t>
  </si>
  <si>
    <t>196602407</t>
  </si>
  <si>
    <t>127</t>
  </si>
  <si>
    <t>553510010300.S</t>
  </si>
  <si>
    <t>Bránka jednokrídlová, šxv 0,85x1,85 m, vrátane pántov a zámku, výroba na mieru</t>
  </si>
  <si>
    <t>-494777097</t>
  </si>
  <si>
    <t>128</t>
  </si>
  <si>
    <t>767920220.S</t>
  </si>
  <si>
    <t>Montáž vrát a vrátok k oploteniu osadzovaných na stĺpiky oceľové, s plochou jednotlivo nad 2 do 4 m2</t>
  </si>
  <si>
    <t>-1511298829</t>
  </si>
  <si>
    <t>129</t>
  </si>
  <si>
    <t>553510011140.R</t>
  </si>
  <si>
    <t>Bránka dvojkrídlová, šxv (2x1,394)x1,8 m, vrátane pántov a zámku, výroba na mieru</t>
  </si>
  <si>
    <t>1881490389</t>
  </si>
  <si>
    <t>130</t>
  </si>
  <si>
    <t>7679951.01</t>
  </si>
  <si>
    <t>M+D Kotviaca oceľová pásnica, 50x10x2490 mm, vrátane gumovej podložky, kotvenia a povrchovej úpravy</t>
  </si>
  <si>
    <t>1331877253</t>
  </si>
  <si>
    <t>131</t>
  </si>
  <si>
    <t>7679951.02</t>
  </si>
  <si>
    <t>M+D Kotviaca oceľová pásnica, 50x10x2910 mm, vrátane gumovej podložky, kotvenia a povrchovej úpravy</t>
  </si>
  <si>
    <t>-265338396</t>
  </si>
  <si>
    <t>132</t>
  </si>
  <si>
    <t>7679431.1</t>
  </si>
  <si>
    <t>M+D Oceľový kruhový stolík integrovaný do betónovej lavičky, priemer 300 mm, výška 450 mm, podrobnosti viď PD Zaoblená lavička det.A</t>
  </si>
  <si>
    <t>-504365996</t>
  </si>
  <si>
    <t>133</t>
  </si>
  <si>
    <t>7679431.2</t>
  </si>
  <si>
    <t>M+D Podrúčka s dreveným madlom kotvená do betónovej lavičky, dĺžka 400 mm, výška 200 mm, podrobnosti viď PD Zaoblená lavička det.B</t>
  </si>
  <si>
    <t>12859730</t>
  </si>
  <si>
    <t>134</t>
  </si>
  <si>
    <t>7679431.3</t>
  </si>
  <si>
    <t>M+D Podrúčka s dreveným madlom kotvená do dreva na stred lamely, dĺžka 410 mm, výška 200 mm, podrobnosti viď PD Zaoblená lavička det.C</t>
  </si>
  <si>
    <t>60592757</t>
  </si>
  <si>
    <t>135</t>
  </si>
  <si>
    <t>7679431.7</t>
  </si>
  <si>
    <t>M+D Špeciálny odpadkový kôš na psie exkrementy, 260x260x985 mm, opláštenie oceľ.plech RAL9006, 30l, vrátane rámček na uchytenie sáčkov z oceľ.pozink tyčoviny 233x233 mm,  podrobnosti viď PD</t>
  </si>
  <si>
    <t>-1405842716</t>
  </si>
  <si>
    <t>136</t>
  </si>
  <si>
    <t>7679431.8</t>
  </si>
  <si>
    <t>M+D Trojitý odpadkový kôšna triedený odpad, 945x260x985 mm, objem 2x32l + 1x55l, v popolníkom, pozink.vnút.nádoby,  podrobnosti viď PD</t>
  </si>
  <si>
    <t>158499860</t>
  </si>
  <si>
    <t>137</t>
  </si>
  <si>
    <t>7679431.9</t>
  </si>
  <si>
    <t>M+D Stojan na bicykle, 600x60x1005 mm, zvarenec z L-profilov 60x60x6 mm a plech.výpalkov 10 mm,  podrobnosti viď PD</t>
  </si>
  <si>
    <t>1951689827</t>
  </si>
  <si>
    <t>138</t>
  </si>
  <si>
    <t>7679431.10</t>
  </si>
  <si>
    <t>M+D Drevená lavička, 3000x710x790 mm, masívny drev.rošt s oceľ.konštrukciou nôh, sedák 15 dosiek 23170x3000 mm, operadlo 1 doska 45x230x3000 mm, vrátane povrchovej úpravy, podrobnosti viď PD</t>
  </si>
  <si>
    <t>2114920095</t>
  </si>
  <si>
    <t>139</t>
  </si>
  <si>
    <t>767943121.R</t>
  </si>
  <si>
    <t>M+D drobných kovových predmetov do betónu - označenie vstupu na chodník z nerezových písmen veľkosti 50 mm, nápis "KORZO RAČA", podrobnosti viď PD - prvok 09</t>
  </si>
  <si>
    <t>1706830385</t>
  </si>
  <si>
    <t>"uvažované na začiatok a koniec lávky na pre 2 obrubníky" 2</t>
  </si>
  <si>
    <t>"počet kusov písmen sa upresní na stavbe podľa návrhu a rozmiestnenia písmen"</t>
  </si>
  <si>
    <t>140</t>
  </si>
  <si>
    <t>998767201.S</t>
  </si>
  <si>
    <t>Presun hmôt pre kovové stavebné doplnkové konštrukcie v objektoch výšky do 6 m</t>
  </si>
  <si>
    <t>-2091916817</t>
  </si>
  <si>
    <t>HZS</t>
  </si>
  <si>
    <t>Hodinové zúčtovacie sadzby</t>
  </si>
  <si>
    <t>141</t>
  </si>
  <si>
    <t>HZS000111.S</t>
  </si>
  <si>
    <t>Stavebno montážne práce menej náročne, pomocné alebo manupulačné - výšková úprava poklopov šácht a vývodov inžinierskych sietí</t>
  </si>
  <si>
    <t>hod</t>
  </si>
  <si>
    <t>512</t>
  </si>
  <si>
    <t>223898473</t>
  </si>
  <si>
    <t>"poklopy" 2*3</t>
  </si>
  <si>
    <t>"vývody" 2*3</t>
  </si>
  <si>
    <t>OST</t>
  </si>
  <si>
    <t>Ostatné</t>
  </si>
  <si>
    <t>142</t>
  </si>
  <si>
    <t>OST1</t>
  </si>
  <si>
    <t>Vytýčenie stavby a inžinierskych sietí - územie pre vytýčenie vyznačené v situácii</t>
  </si>
  <si>
    <t>201930298</t>
  </si>
  <si>
    <t>143</t>
  </si>
  <si>
    <t>OST2</t>
  </si>
  <si>
    <t>Vypracovanie požadovanej projektovej dokumentácie a konzultačná činnosť na základe požiadaviek z vyjadrení dotknutých subjetov a správcov sietí (Telecom, UPC, Orange, BVS, SVP - križovanie vodného toku)</t>
  </si>
  <si>
    <t>-1796024209</t>
  </si>
  <si>
    <t>144</t>
  </si>
  <si>
    <t>OST4</t>
  </si>
  <si>
    <t>Porealizačné zameranie</t>
  </si>
  <si>
    <t>253306086</t>
  </si>
  <si>
    <t>145</t>
  </si>
  <si>
    <t>OST5</t>
  </si>
  <si>
    <t>Projekt skutočného vyhotovenia stavby</t>
  </si>
  <si>
    <t>-1140041950</t>
  </si>
  <si>
    <t>146</t>
  </si>
  <si>
    <t>OST6</t>
  </si>
  <si>
    <t>Vklad do digitálnej mapy mesta</t>
  </si>
  <si>
    <t>830347531</t>
  </si>
  <si>
    <t>147</t>
  </si>
  <si>
    <t>OST7</t>
  </si>
  <si>
    <t>Zmeny voči projektovej dokumentácie</t>
  </si>
  <si>
    <t>1275971344</t>
  </si>
  <si>
    <t>4,94</t>
  </si>
  <si>
    <t xml:space="preserve">02 -  Sadové úpravy </t>
  </si>
  <si>
    <t xml:space="preserve"> Bratislava - Rača</t>
  </si>
  <si>
    <t>Atelier Divo s.r.o.</t>
  </si>
  <si>
    <t>183402111.S</t>
  </si>
  <si>
    <t>Rozrušenie pôdy na hĺbku nad 50 do 15O mm v rovine alebo na svahu do 1:5</t>
  </si>
  <si>
    <t>-1178414655</t>
  </si>
  <si>
    <t xml:space="preserve">záhon pod roštom </t>
  </si>
  <si>
    <t>221,8</t>
  </si>
  <si>
    <t>lúka - obnova (~10% plochy)</t>
  </si>
  <si>
    <t>900,0</t>
  </si>
  <si>
    <t>182001121.S</t>
  </si>
  <si>
    <t>Plošná úprava terénu pri nerovnostiach terénu nad 100-150 mm v rovine alebo na svahu do 1:5</t>
  </si>
  <si>
    <t>1592970315</t>
  </si>
  <si>
    <t>1121,8</t>
  </si>
  <si>
    <t>182001122.S</t>
  </si>
  <si>
    <t>Plošná úprava terénu pri nerovnostiach terénu nad 100-150 mm na svahu nad 1:5-1:2</t>
  </si>
  <si>
    <t>713278405</t>
  </si>
  <si>
    <t>pozn.: svah za lavičkou; vrátane koeficientu svahu 1,1</t>
  </si>
  <si>
    <t>28,49</t>
  </si>
  <si>
    <t>181301111.S</t>
  </si>
  <si>
    <t>Rozprestretie ornice v rovine, plocha nad 500 m2, hr.do 100 mm</t>
  </si>
  <si>
    <t>1516105220</t>
  </si>
  <si>
    <t>Pozn.: lúka doplnenie priem. hr. 50 mm, záhon priem. 100 mm</t>
  </si>
  <si>
    <t>182001121.1</t>
  </si>
  <si>
    <t>Modelovanie terénu - svahy</t>
  </si>
  <si>
    <t>-586224047</t>
  </si>
  <si>
    <t>"rastly teren</t>
  </si>
  <si>
    <t>25,9</t>
  </si>
  <si>
    <t>103640000100.S1</t>
  </si>
  <si>
    <t>Zemina pre terénne úpravy - ornica , vrátane dopravy (použije sa materiál zo skrývky, pri nedostatku materiálu zo stavebnej časti treba dokúpiť)</t>
  </si>
  <si>
    <t>-1204780166</t>
  </si>
  <si>
    <t>záhon pod roštom - priem. hr. 100 mm</t>
  </si>
  <si>
    <t>22,18</t>
  </si>
  <si>
    <t>lúka - obnova (~10% plochy) - priem. hr. 50 mm</t>
  </si>
  <si>
    <t>45,0</t>
  </si>
  <si>
    <t>svah za lavičkou - priem. hr. 300 mm</t>
  </si>
  <si>
    <t>7,77</t>
  </si>
  <si>
    <t>183403161.S</t>
  </si>
  <si>
    <t>Obrobenie pôdy valcovaním v rovine alebo na svahu do 1:5</t>
  </si>
  <si>
    <t>927919119</t>
  </si>
  <si>
    <t xml:space="preserve">"zemné práce rastlý terén </t>
  </si>
  <si>
    <t>ZALOŽENIE LÚČNEHO TRÁVNIKA VÝSEVOM</t>
  </si>
  <si>
    <t>183403261.S</t>
  </si>
  <si>
    <t>Obrobenie pôdy valcovaním na svahu nad 1:5 do 1:2</t>
  </si>
  <si>
    <t>1619497739</t>
  </si>
  <si>
    <t>18450111021</t>
  </si>
  <si>
    <t>Vytýčenie stromov (geodetické vytýčenie pozícií stromov na výsadbu)</t>
  </si>
  <si>
    <t>1558505166</t>
  </si>
  <si>
    <t>184802111.S</t>
  </si>
  <si>
    <t>Chemické odburinenie pôdy v rovine alebo na svahu do 1:5 postrekom naširoko</t>
  </si>
  <si>
    <t>573818654</t>
  </si>
  <si>
    <t>184802211.S</t>
  </si>
  <si>
    <t>Chemické odburinenie pôdy na svahu nad 1:5 do 1:2 postrekom naširoko</t>
  </si>
  <si>
    <t>-1506194115</t>
  </si>
  <si>
    <t>25225231000010r</t>
  </si>
  <si>
    <t>Chemické odburinenie  - herbicid</t>
  </si>
  <si>
    <t>l</t>
  </si>
  <si>
    <t>-1039362183</t>
  </si>
  <si>
    <t>(1121,8+28,49)*0,0004</t>
  </si>
  <si>
    <t>183205111.S</t>
  </si>
  <si>
    <t>Založenie záhonu na svahu nad 1:5 do 1:2 rovine alebo na svahu do 1:5 v hornine 1 až 2</t>
  </si>
  <si>
    <t>1475971643</t>
  </si>
  <si>
    <t>693410003.1</t>
  </si>
  <si>
    <t>Dodávka substrátu  (50% piesok / 25% ornice / 25% rašelinaornice, vrátane dovozu</t>
  </si>
  <si>
    <t>-239229753</t>
  </si>
  <si>
    <t>"dazdova zahrada</t>
  </si>
  <si>
    <t>184807112.1</t>
  </si>
  <si>
    <t>Ochranné oplotenie koreňovej zóny stromu v rovine alebo na svahu do 1:5 v do 1500 mm, vrátane dopravy inštalácie a odstránenia</t>
  </si>
  <si>
    <t>-1057074732</t>
  </si>
  <si>
    <t>484,0</t>
  </si>
  <si>
    <t>183101111.S</t>
  </si>
  <si>
    <t>Hĺbenie jamky v rovine alebo na svahu do 1:5, objem do 0,01 m3</t>
  </si>
  <si>
    <t>696792764</t>
  </si>
  <si>
    <t>183204112.S</t>
  </si>
  <si>
    <t>Výsadba kvetín do pripravovanej pôdy so zaliatím s jednoduchými koreňami trvaliek</t>
  </si>
  <si>
    <t>-1885000619</t>
  </si>
  <si>
    <t>026619250001</t>
  </si>
  <si>
    <t>Hedera helix (5 ks/m2)</t>
  </si>
  <si>
    <t>363887412</t>
  </si>
  <si>
    <t>183101114.S</t>
  </si>
  <si>
    <t>Hĺbenie jamky v rovine alebo na svahu do 1:5, objem nad 0,05 do 0,125 m3</t>
  </si>
  <si>
    <t>-2121582322</t>
  </si>
  <si>
    <t>KRY A POPÍNAVÉ RASTLINY</t>
  </si>
  <si>
    <t>183102134.S</t>
  </si>
  <si>
    <t>Hĺbenie jamky na svahu nad 1:5-1:2 , objemu nad 0,05 do 0,125 m3</t>
  </si>
  <si>
    <t>-651725846</t>
  </si>
  <si>
    <t>25,0</t>
  </si>
  <si>
    <t>184102112.S</t>
  </si>
  <si>
    <t>Výsadba dreviny s balom v rovine alebo na svahu do 1:5, priemer balu nad 200 do 300 mm</t>
  </si>
  <si>
    <t>1414363499</t>
  </si>
  <si>
    <t>184102122.S</t>
  </si>
  <si>
    <t>Výsadba dreviny s balom na svahu nad 1:5 do 1:2, pri priemere balu nad 200 do 300 mm</t>
  </si>
  <si>
    <t>-623242932</t>
  </si>
  <si>
    <t>026619250002</t>
  </si>
  <si>
    <t>Parthenocissus quinquefolia, v= 40-60 cm</t>
  </si>
  <si>
    <t>-1067001333</t>
  </si>
  <si>
    <t>026619250003</t>
  </si>
  <si>
    <t>Hedera helix, v= 40-60 cm</t>
  </si>
  <si>
    <t>1405503169</t>
  </si>
  <si>
    <t>026619250004</t>
  </si>
  <si>
    <t>Hedera helix Arborescens, v= 40-60 cm</t>
  </si>
  <si>
    <t>1447160044</t>
  </si>
  <si>
    <t>026619250005</t>
  </si>
  <si>
    <t>Lonicera xylosteum, v= 40-60 cm</t>
  </si>
  <si>
    <t>1881830402</t>
  </si>
  <si>
    <t>026619250006</t>
  </si>
  <si>
    <t>Viburnum opulus v= 40-60 cm</t>
  </si>
  <si>
    <t>771941961</t>
  </si>
  <si>
    <t>180401211.S</t>
  </si>
  <si>
    <t>Založenie trávnika lúčneho výsevom v rovine alebo na svahu do 1:5</t>
  </si>
  <si>
    <t>1738549993</t>
  </si>
  <si>
    <t>180401212.S</t>
  </si>
  <si>
    <t>Založenie trávnika lúčneho výsevom na svahu nad 1:5 do 1:2</t>
  </si>
  <si>
    <t>-2125226165</t>
  </si>
  <si>
    <t>005720001400.5</t>
  </si>
  <si>
    <t>Lúčna zmes (Agrostis, KORIDOR - bylinná rekultivačná zmes), výsevok 15 g/m2</t>
  </si>
  <si>
    <t>1788128323</t>
  </si>
  <si>
    <t>13,927</t>
  </si>
  <si>
    <t>183403153.S</t>
  </si>
  <si>
    <t>Obrobenie pôdy hrabaním v rovine alebo na svahu do 1:5</t>
  </si>
  <si>
    <t>1624195521</t>
  </si>
  <si>
    <t>"ZALOŽENIE LÚČNEHO TRÁVNIKA VÝSEVOM</t>
  </si>
  <si>
    <t>183403253.S</t>
  </si>
  <si>
    <t>Obrobenie pôdy hrabaním na svahu nad 1:5 do 1:2</t>
  </si>
  <si>
    <t>-431895902</t>
  </si>
  <si>
    <t>pozn.: započítaný koeficient svahu 1,1</t>
  </si>
  <si>
    <t>185803101.S0</t>
  </si>
  <si>
    <t>Pokosenie novo založeného lúčneho trávnika s naložením, prepravou a zložením pokoseného materiálu, 2x (prvé kosenie po založení pri dosiahnutí výšky porastu cca 20 cm, ďalšie v priebehu vegetácie, minimálna výška kosenia bude 5 cm nad povrchom pôdy)</t>
  </si>
  <si>
    <t>1550820341</t>
  </si>
  <si>
    <t>(900+28,49)</t>
  </si>
  <si>
    <t>183101121.S</t>
  </si>
  <si>
    <t>Hĺbenie jamiek pre vysadzovanie rastlín v hornine 1 až 4 bez výmeny pôdy, s prípadným naložením prebytočných výkopkov na dopravný prostriedok, odvozom na vzdialenosť do 20 km a so zložením v rovine alebo na svahu do 1:5 objemu nad 0,40 do 1,00 m3</t>
  </si>
  <si>
    <t>1098583074</t>
  </si>
  <si>
    <t>184102116.S</t>
  </si>
  <si>
    <t>Výsadba dreviny s balom v rovine alebo na svahu do 1:5, priemer balu nad 600 do 800 mm</t>
  </si>
  <si>
    <t>-608242745</t>
  </si>
  <si>
    <t>0265500000522</t>
  </si>
  <si>
    <t>Prunus avium, ob.km. 21-25 cm</t>
  </si>
  <si>
    <t>1975957321</t>
  </si>
  <si>
    <t>0265500000522.1</t>
  </si>
  <si>
    <t>Prunus avium, ob.km. 18-20 cm</t>
  </si>
  <si>
    <t>1163607335</t>
  </si>
  <si>
    <t>0265500000523</t>
  </si>
  <si>
    <t>Quercus robur, ob.km. 18-20 cm</t>
  </si>
  <si>
    <t>132021382</t>
  </si>
  <si>
    <t>184801121.41</t>
  </si>
  <si>
    <t>Arboristické ošetrenie drevín - Rez stromu výchovný do 3 m</t>
  </si>
  <si>
    <t>-116044596</t>
  </si>
  <si>
    <t>pozn.: rez pri výsadbe</t>
  </si>
  <si>
    <t>20,0</t>
  </si>
  <si>
    <t>184202112</t>
  </si>
  <si>
    <t>Zakotvenie dreviny troma a viac kolmi pri priemere kolov do 100 mm pri dĺžke kolov do 2 m do 3 m</t>
  </si>
  <si>
    <t>2058586221</t>
  </si>
  <si>
    <t>184202112X</t>
  </si>
  <si>
    <t>Zakotvenie dreviny troma a viac kolmi pri priemere kolov do 100 mm pri dĺžke kolov do 2 m do 3 m- - so spojmi aj v spodnej časti; v rovine a na svahu do 1:5</t>
  </si>
  <si>
    <t>384738788</t>
  </si>
  <si>
    <t xml:space="preserve">pozn.: nové stromy vo venčisku, kde bude priečne spojenie aj v 2 radoch na spodu, ktoré zabráni prístupu psa ku kmeňu </t>
  </si>
  <si>
    <t>1,0</t>
  </si>
  <si>
    <t>05541000011r</t>
  </si>
  <si>
    <t>Kotviaca páska</t>
  </si>
  <si>
    <t>-1226455382</t>
  </si>
  <si>
    <t xml:space="preserve"> (2,5m/strom)</t>
  </si>
  <si>
    <t>2,5*20</t>
  </si>
  <si>
    <t>05541000012r</t>
  </si>
  <si>
    <t>Kôl drevený, frézovaný so špicou, priem. 10 cm, dl. 3,0 m (3ks/strom)</t>
  </si>
  <si>
    <t>576712254</t>
  </si>
  <si>
    <t>05541000013r</t>
  </si>
  <si>
    <t>Kôl drevený, priem. 10 cm, dl. 3,0 m   (priečný spoj 1ks/strom; vo venčisku 3ks/strom)</t>
  </si>
  <si>
    <t>-194523812</t>
  </si>
  <si>
    <t>184801121r</t>
  </si>
  <si>
    <t>Náter kmeňov ochranným náterom proti škodám spôsobeným teplotnými vplyvmi (napr. Arboflex), vrátane materiálu a dovozu</t>
  </si>
  <si>
    <t>129023699</t>
  </si>
  <si>
    <t>05505541000014r</t>
  </si>
  <si>
    <t>Ochranná pryž proti odieraniu kmeňa v mieste kotvení</t>
  </si>
  <si>
    <t>-785035036</t>
  </si>
  <si>
    <t>1845011102</t>
  </si>
  <si>
    <t xml:space="preserve">Vytvorenie výsadbovej misy v rovine a na svahu </t>
  </si>
  <si>
    <t>-1854655196</t>
  </si>
  <si>
    <t>184816111.S</t>
  </si>
  <si>
    <t>Hnojenie sadeníc s dopravou hnojiva zo vzd. do 200m, priemyslovými hnojivami do 0,25 kg/sad.</t>
  </si>
  <si>
    <t>-89210985</t>
  </si>
  <si>
    <t xml:space="preserve">"15ks/strom </t>
  </si>
  <si>
    <t>Hnojivové tablety 1 ks / rastlina</t>
  </si>
  <si>
    <t>141,0+5,0</t>
  </si>
  <si>
    <t>25111112001</t>
  </si>
  <si>
    <t>Tabletové hnojivo - Hnojivové tablety</t>
  </si>
  <si>
    <t>474366509</t>
  </si>
  <si>
    <t>15*20</t>
  </si>
  <si>
    <t xml:space="preserve">Hnojivové tablety 1 ks /kry a popínavé rastliny </t>
  </si>
  <si>
    <t>141+5,0</t>
  </si>
  <si>
    <t>184816111u</t>
  </si>
  <si>
    <t>M+D Pôdny kondicioner</t>
  </si>
  <si>
    <t>-1964175665</t>
  </si>
  <si>
    <t>" 0,5 kg/strom</t>
  </si>
  <si>
    <t>0,5*20,0</t>
  </si>
  <si>
    <t>"0,05 kg/rastlina</t>
  </si>
  <si>
    <t>0,05*(141,0+5,0)</t>
  </si>
  <si>
    <t>184202112r1</t>
  </si>
  <si>
    <t>Ochrana drevín proti mechanickému poškodeniu(pokosu) v rovine a svahu do 1:5</t>
  </si>
  <si>
    <t>519805306</t>
  </si>
  <si>
    <t>052170000500.r1</t>
  </si>
  <si>
    <t>Chránička proti mechanickému poškodeniu (pokosu) GEFA Plantasafe XL</t>
  </si>
  <si>
    <t>-657696801</t>
  </si>
  <si>
    <t>184921116.S</t>
  </si>
  <si>
    <t>Položenie mulčovacej kôry v rovine alebo na svahu do 1:5</t>
  </si>
  <si>
    <t>-1743368568</t>
  </si>
  <si>
    <t>"stromy a viackmene -(stromy v trávniku/ lúke)</t>
  </si>
  <si>
    <t>" popínavé rastliny  (0,25 m2/rastlina)</t>
  </si>
  <si>
    <t>29,0</t>
  </si>
  <si>
    <t>"PODRASTOVÝ ZÁHON POD ROŠTOM</t>
  </si>
  <si>
    <t>184921117.S</t>
  </si>
  <si>
    <t>Položenie mulčovacej kôry na svahu nad 1:5 do 1:2/ ker (0,5 m2/rastlina)</t>
  </si>
  <si>
    <t>1693578755</t>
  </si>
  <si>
    <t>"kry(0,5 m2/rastlina)</t>
  </si>
  <si>
    <t>12,5</t>
  </si>
  <si>
    <t>0550554151000.1</t>
  </si>
  <si>
    <t xml:space="preserve">Mulčovacia kôra, vratane nákupu a dovozu _x000D_
</t>
  </si>
  <si>
    <t>2113132043</t>
  </si>
  <si>
    <t>1,4</t>
  </si>
  <si>
    <t>"kry a popínavé rastliny  (0,25 m2/rastlina)+na svahu ker (0,5 m2/rastlina)</t>
  </si>
  <si>
    <t>2,905</t>
  </si>
  <si>
    <t>15,526</t>
  </si>
  <si>
    <t>185804111i</t>
  </si>
  <si>
    <t>Údržba záhonu po dobu 24 mesiacov(5x ročne odburinenie,kontrola a prípadné doplnenie mulču)</t>
  </si>
  <si>
    <t>757258427</t>
  </si>
  <si>
    <t>185804111i2</t>
  </si>
  <si>
    <t>Údržba záhonu po dobu 24 mesiacovzálievka rastlín  zálievka plochy  (10 l/m2 20x ročne)</t>
  </si>
  <si>
    <t>-839850026</t>
  </si>
  <si>
    <t>185804111p2</t>
  </si>
  <si>
    <t>Údržba drevín/ stromov po dobu 24 mesiacov(kontrola a prípadná oprava kotvenia a úväzkov, výchovný rez, odstránenie výmladkov, odplevelovanie mulčovaných plôch a prípadné doplnenie mulču)</t>
  </si>
  <si>
    <t>-787122842</t>
  </si>
  <si>
    <t>185804111p6</t>
  </si>
  <si>
    <t>Údržba drevín/ stromov po dobu 24 mesiacov zálievka stromov mimo strechu (80-100l/ strom 20x ročne)</t>
  </si>
  <si>
    <t>14484659</t>
  </si>
  <si>
    <t>185804111v1</t>
  </si>
  <si>
    <t>Údržba popinavých rastlín počas 24 mesiacov (odburňovanie aspoň 5x ročne, dopĺňanie mulču a rez podľa potreby, resp. min 1x ročne, popínavé rastliny podľa potreby navádzanie k opore)</t>
  </si>
  <si>
    <t>kus</t>
  </si>
  <si>
    <t>-261030319</t>
  </si>
  <si>
    <t>185804111v12</t>
  </si>
  <si>
    <t>Údržba popinavých rastlín počas 24 mesiacov (- zálievka rastlín  (5l/ rastlina 20x ročne)</t>
  </si>
  <si>
    <t>-1691266364</t>
  </si>
  <si>
    <t>185804111u</t>
  </si>
  <si>
    <t>Údržba lúčneho trávnika počas 24 mesiacov  (kosba 2-3x v priebehu vegetácie, minimálna výška kosenia bude 5 cm nad povrchom pôdy)</t>
  </si>
  <si>
    <t>2027401667</t>
  </si>
  <si>
    <t xml:space="preserve">"lúčny trávnik </t>
  </si>
  <si>
    <t>928,49</t>
  </si>
  <si>
    <t>185804111u_2</t>
  </si>
  <si>
    <t xml:space="preserve">Zálievka plochy  po založení = udržiavanie pôdy vo vlhkom stave počas 3 mesiacov (3 l / m2 15x mesačne), vrátane materiálu a dovozu </t>
  </si>
  <si>
    <t>1672633625</t>
  </si>
  <si>
    <t>185804311.S</t>
  </si>
  <si>
    <t>Zaliatie rastlín vodou, plochy jednotlivo do 20 m2</t>
  </si>
  <si>
    <t>477990445</t>
  </si>
  <si>
    <t>"Zaliatie rastlín vodou, 80-100 l/strom</t>
  </si>
  <si>
    <t>100*20/1000</t>
  </si>
  <si>
    <t>"Zaliatie rastlín vodou 5 l/rastlina</t>
  </si>
  <si>
    <t>5*(141+5)/1000</t>
  </si>
  <si>
    <t xml:space="preserve">"Zálievka plochy rastlín 10l/m2 - trvalky </t>
  </si>
  <si>
    <t>10*221,0/1000</t>
  </si>
  <si>
    <t>185851111.S</t>
  </si>
  <si>
    <t>Dovoz vody pre zálievku rastlín na vzdialenosť do 6000 m</t>
  </si>
  <si>
    <t>796074586</t>
  </si>
  <si>
    <t>184807111.Sr</t>
  </si>
  <si>
    <t>Ochrana stromu debnením pred poškodením stavebnou činnosťou zhotovenie</t>
  </si>
  <si>
    <t>1679062694</t>
  </si>
  <si>
    <t>184807112.Sr</t>
  </si>
  <si>
    <t>Ochrana stromu debnením pred poškodením stavebnou činnosťou odstránenie</t>
  </si>
  <si>
    <t>-176482020</t>
  </si>
  <si>
    <t>184807131.0</t>
  </si>
  <si>
    <t xml:space="preserve">Dohľad certifikovaného arboristu </t>
  </si>
  <si>
    <t>-1555817206</t>
  </si>
  <si>
    <t>Poznámka k položke:_x000D_
pozn.: dohľad na stromy dotknutými stavbou; prvých 5 rokov každoročný dohľad, sledovanie do 10 rokov</t>
  </si>
  <si>
    <t xml:space="preserve">pozn.: v priebehu celej výstavby </t>
  </si>
  <si>
    <t>184807131.x</t>
  </si>
  <si>
    <t>Dohľad certifikovaného arboristu po nasledujúcich 60 mesiacov</t>
  </si>
  <si>
    <t>-1446516660</t>
  </si>
  <si>
    <t>289971221</t>
  </si>
  <si>
    <t>Zhotovenie vrstvy z geotextílie  700 g/m2 vo svahu od 1:5 do 1:2</t>
  </si>
  <si>
    <t>-899410027</t>
  </si>
  <si>
    <t xml:space="preserve">pozn.: svah za lavičkou; vrátane koeficientu svahu 1,1 </t>
  </si>
  <si>
    <t>6936655000n</t>
  </si>
  <si>
    <t>Jutová sieť 500 g/m2+ 15% rezerva na preklady; vrátane dopravy</t>
  </si>
  <si>
    <t>49098840</t>
  </si>
  <si>
    <t>28,49*1,15</t>
  </si>
  <si>
    <t>998231311</t>
  </si>
  <si>
    <t>Presun hmôt pre sadovnícke a krajinárske úpravy do 5000 m vodorovne vrátane  zvislého presunu</t>
  </si>
  <si>
    <t>61160807</t>
  </si>
  <si>
    <t>03 - Verejné osvetlenie - SO 04,08</t>
  </si>
  <si>
    <t>REWID s.r.o.</t>
  </si>
  <si>
    <t xml:space="preserve">M - Práce a dodávky M   </t>
  </si>
  <si>
    <t xml:space="preserve">    21-M - Elektromontáže   </t>
  </si>
  <si>
    <t xml:space="preserve">Práce a dodávky M   </t>
  </si>
  <si>
    <t>21-M</t>
  </si>
  <si>
    <t xml:space="preserve">Elektromontáže   </t>
  </si>
  <si>
    <t>460202263P.S</t>
  </si>
  <si>
    <t>Hĺbenie káblovej ryhy 50 cm širokej a 80 cm hlbokej, v zemine triedy 3 - ručný</t>
  </si>
  <si>
    <t>460202263p1.S</t>
  </si>
  <si>
    <t>Hĺbenie káblovej ryhy strojne 50 cm širokej a 80 cm hlbokej, v zemine triedy 3</t>
  </si>
  <si>
    <t>460560263.S</t>
  </si>
  <si>
    <t>Ručný zásyp nezap. káblovej ryhy bez zhutn. zeminy, 50 cm širokej, 80 cm hlbokej v zemine tr. 3</t>
  </si>
  <si>
    <t>650+50</t>
  </si>
  <si>
    <t>460420321.S</t>
  </si>
  <si>
    <t>Pokládka zákrytových dosiek š. 250 mm</t>
  </si>
  <si>
    <t>283140000100</t>
  </si>
  <si>
    <t>Zákrytová doska 250x1000 červená PVC ekvivalent: DEKAB</t>
  </si>
  <si>
    <t>256</t>
  </si>
  <si>
    <t>113106611.S</t>
  </si>
  <si>
    <t>Rozoberanie zámkovej dlažby všetkých druhov v ploche do 20 m2</t>
  </si>
  <si>
    <t>596911121.S</t>
  </si>
  <si>
    <t>Kladenie betónovej zámkovej dlažby komunikácií pre peších</t>
  </si>
  <si>
    <t>960101002.S</t>
  </si>
  <si>
    <t>Vytýčenie inžinierskych sietí</t>
  </si>
  <si>
    <t>960101001.S</t>
  </si>
  <si>
    <t>Geodetické vytýčenie stožiarov</t>
  </si>
  <si>
    <t>960101004.S</t>
  </si>
  <si>
    <t>Geodetické zameranie</t>
  </si>
  <si>
    <t>960101005.Z</t>
  </si>
  <si>
    <t>-592460332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</si>
</sst>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name val="Arial CE"/>
      <family val="2"/>
    </font>
    <font>
      <sz val="8"/>
      <name val="MS Sans Serif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42" fillId="0" borderId="0" applyNumberFormat="0" applyFill="0" applyBorder="0" applyAlignment="0" applyProtection="0"/>
    <xf numFmtId="0" fontId="43" fillId="0" borderId="0"/>
    <xf numFmtId="0" fontId="44" fillId="0" borderId="0" applyAlignment="0">
      <alignment vertical="top" wrapText="1"/>
      <protection locked="0"/>
    </xf>
  </cellStyleXfs>
  <cellXfs count="2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3" fillId="0" borderId="0" xfId="2"/>
    <xf numFmtId="0" fontId="46" fillId="0" borderId="0" xfId="2" applyFont="1" applyAlignment="1">
      <alignment horizontal="right" vertical="top"/>
    </xf>
    <xf numFmtId="0" fontId="43" fillId="0" borderId="0" xfId="2" applyAlignment="1">
      <alignment vertical="center"/>
    </xf>
    <xf numFmtId="0" fontId="47" fillId="0" borderId="0" xfId="3" applyFont="1" applyAlignment="1">
      <alignment horizontal="right" vertical="top"/>
      <protection locked="0"/>
    </xf>
    <xf numFmtId="0" fontId="47" fillId="0" borderId="0" xfId="3" applyFont="1" applyAlignment="1">
      <alignment horizontal="left" vertical="top" wrapText="1"/>
      <protection locked="0"/>
    </xf>
    <xf numFmtId="0" fontId="47" fillId="0" borderId="0" xfId="3" applyFont="1" applyAlignment="1">
      <alignment horizontal="left" vertical="top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45" fillId="0" borderId="0" xfId="3" applyFont="1" applyAlignment="1">
      <alignment horizontal="left" vertical="top" wrapText="1"/>
      <protection locked="0"/>
    </xf>
    <xf numFmtId="0" fontId="0" fillId="0" borderId="0" xfId="0" applyAlignment="1"/>
  </cellXfs>
  <cellStyles count="4">
    <cellStyle name="Hypertextové prepojenie" xfId="1" builtinId="8"/>
    <cellStyle name="Normálna" xfId="0" builtinId="0" customBuiltin="1"/>
    <cellStyle name="Normálna 2" xfId="2" xr:uid="{AF886F0E-FB82-4C1C-8445-E8B5A74FD6F2}"/>
    <cellStyle name="normálne_SO-01 Rodinný dom a občianska vybavenosť - zmena Zadanie s výkazom výmer" xfId="3" xr:uid="{5001FA68-C266-4CB1-9BDB-46E879D2081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B2" sqref="B2"/>
    </sheetView>
  </sheetViews>
  <sheetFormatPr defaultRowHeight="10.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13" t="s">
        <v>5</v>
      </c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1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R5" s="20"/>
      <c r="BE5" s="244" t="s">
        <v>13</v>
      </c>
      <c r="BS5" s="17" t="s">
        <v>6</v>
      </c>
    </row>
    <row r="6" spans="1:74" ht="36.950000000000003" customHeight="1">
      <c r="B6" s="20"/>
      <c r="D6" s="26" t="s">
        <v>14</v>
      </c>
      <c r="K6" s="247" t="s">
        <v>15</v>
      </c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R6" s="20"/>
      <c r="BE6" s="245"/>
      <c r="BS6" s="17" t="s">
        <v>6</v>
      </c>
    </row>
    <row r="7" spans="1:74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45"/>
      <c r="BS7" s="17" t="s">
        <v>6</v>
      </c>
    </row>
    <row r="8" spans="1:74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245"/>
      <c r="BS8" s="17" t="s">
        <v>6</v>
      </c>
    </row>
    <row r="9" spans="1:74" ht="14.45" customHeight="1">
      <c r="B9" s="20"/>
      <c r="AR9" s="20"/>
      <c r="BE9" s="245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45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45"/>
      <c r="BS11" s="17" t="s">
        <v>6</v>
      </c>
    </row>
    <row r="12" spans="1:74" ht="6.95" customHeight="1">
      <c r="B12" s="20"/>
      <c r="AR12" s="20"/>
      <c r="BE12" s="245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45"/>
      <c r="BS13" s="17" t="s">
        <v>6</v>
      </c>
    </row>
    <row r="14" spans="1:74" ht="13.15">
      <c r="B14" s="20"/>
      <c r="E14" s="248" t="s">
        <v>27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7" t="s">
        <v>25</v>
      </c>
      <c r="AN14" s="29" t="s">
        <v>27</v>
      </c>
      <c r="AR14" s="20"/>
      <c r="BE14" s="245"/>
      <c r="BS14" s="17" t="s">
        <v>6</v>
      </c>
    </row>
    <row r="15" spans="1:74" ht="6.95" customHeight="1">
      <c r="B15" s="20"/>
      <c r="AR15" s="20"/>
      <c r="BE15" s="245"/>
      <c r="BS15" s="17" t="s">
        <v>3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45"/>
      <c r="BS16" s="17" t="s">
        <v>3</v>
      </c>
    </row>
    <row r="17" spans="2:7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45"/>
      <c r="BS17" s="17" t="s">
        <v>30</v>
      </c>
    </row>
    <row r="18" spans="2:71" ht="6.95" customHeight="1">
      <c r="B18" s="20"/>
      <c r="AR18" s="20"/>
      <c r="BE18" s="245"/>
      <c r="BS18" s="17" t="s">
        <v>6</v>
      </c>
    </row>
    <row r="19" spans="2:7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45"/>
      <c r="BS19" s="17" t="s">
        <v>6</v>
      </c>
    </row>
    <row r="20" spans="2:7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45"/>
      <c r="BS20" s="17" t="s">
        <v>30</v>
      </c>
    </row>
    <row r="21" spans="2:71" ht="6.95" customHeight="1">
      <c r="B21" s="20"/>
      <c r="AR21" s="20"/>
      <c r="BE21" s="245"/>
    </row>
    <row r="22" spans="2:71" ht="12" customHeight="1">
      <c r="B22" s="20"/>
      <c r="D22" s="27" t="s">
        <v>33</v>
      </c>
      <c r="AR22" s="20"/>
      <c r="BE22" s="245"/>
    </row>
    <row r="23" spans="2:71" ht="16.5" customHeight="1">
      <c r="B23" s="20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20"/>
      <c r="BE23" s="245"/>
    </row>
    <row r="24" spans="2:71" ht="6.95" customHeight="1">
      <c r="B24" s="20"/>
      <c r="AR24" s="20"/>
      <c r="BE24" s="24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5"/>
    </row>
    <row r="26" spans="2:71" s="1" customFormat="1" ht="25.9" customHeight="1">
      <c r="B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0">
        <f>ROUND(AG94,2)</f>
        <v>0</v>
      </c>
      <c r="AL26" s="251"/>
      <c r="AM26" s="251"/>
      <c r="AN26" s="251"/>
      <c r="AO26" s="251"/>
      <c r="AR26" s="32"/>
      <c r="BE26" s="245"/>
    </row>
    <row r="27" spans="2:71" s="1" customFormat="1" ht="6.95" customHeight="1">
      <c r="B27" s="32"/>
      <c r="AR27" s="32"/>
      <c r="BE27" s="245"/>
    </row>
    <row r="28" spans="2:71" s="1" customFormat="1" ht="13.15">
      <c r="B28" s="32"/>
      <c r="L28" s="252" t="s">
        <v>35</v>
      </c>
      <c r="M28" s="252"/>
      <c r="N28" s="252"/>
      <c r="O28" s="252"/>
      <c r="P28" s="252"/>
      <c r="W28" s="252" t="s">
        <v>36</v>
      </c>
      <c r="X28" s="252"/>
      <c r="Y28" s="252"/>
      <c r="Z28" s="252"/>
      <c r="AA28" s="252"/>
      <c r="AB28" s="252"/>
      <c r="AC28" s="252"/>
      <c r="AD28" s="252"/>
      <c r="AE28" s="252"/>
      <c r="AK28" s="252" t="s">
        <v>37</v>
      </c>
      <c r="AL28" s="252"/>
      <c r="AM28" s="252"/>
      <c r="AN28" s="252"/>
      <c r="AO28" s="252"/>
      <c r="AR28" s="32"/>
      <c r="BE28" s="245"/>
    </row>
    <row r="29" spans="2:71" s="2" customFormat="1" ht="14.45" customHeight="1">
      <c r="B29" s="36"/>
      <c r="D29" s="27" t="s">
        <v>38</v>
      </c>
      <c r="F29" s="37" t="s">
        <v>39</v>
      </c>
      <c r="L29" s="230">
        <v>0.23</v>
      </c>
      <c r="M29" s="229"/>
      <c r="N29" s="229"/>
      <c r="O29" s="229"/>
      <c r="P29" s="229"/>
      <c r="Q29" s="38"/>
      <c r="R29" s="38"/>
      <c r="S29" s="38"/>
      <c r="T29" s="38"/>
      <c r="U29" s="38"/>
      <c r="V29" s="38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F29" s="38"/>
      <c r="AG29" s="38"/>
      <c r="AH29" s="38"/>
      <c r="AI29" s="38"/>
      <c r="AJ29" s="38"/>
      <c r="AK29" s="228">
        <f>ROUND(AV94, 2)</f>
        <v>0</v>
      </c>
      <c r="AL29" s="229"/>
      <c r="AM29" s="229"/>
      <c r="AN29" s="229"/>
      <c r="AO29" s="229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6"/>
    </row>
    <row r="30" spans="2:71" s="2" customFormat="1" ht="14.45" customHeight="1">
      <c r="B30" s="36"/>
      <c r="F30" s="37" t="s">
        <v>40</v>
      </c>
      <c r="L30" s="253">
        <v>0.23</v>
      </c>
      <c r="M30" s="236"/>
      <c r="N30" s="236"/>
      <c r="O30" s="236"/>
      <c r="P30" s="236"/>
      <c r="W30" s="235">
        <f>ROUND(BA94, 2)</f>
        <v>0</v>
      </c>
      <c r="X30" s="236"/>
      <c r="Y30" s="236"/>
      <c r="Z30" s="236"/>
      <c r="AA30" s="236"/>
      <c r="AB30" s="236"/>
      <c r="AC30" s="236"/>
      <c r="AD30" s="236"/>
      <c r="AE30" s="236"/>
      <c r="AK30" s="235">
        <f>ROUND(AW94, 2)</f>
        <v>0</v>
      </c>
      <c r="AL30" s="236"/>
      <c r="AM30" s="236"/>
      <c r="AN30" s="236"/>
      <c r="AO30" s="236"/>
      <c r="AR30" s="36"/>
      <c r="BE30" s="246"/>
    </row>
    <row r="31" spans="2:71" s="2" customFormat="1" ht="14.45" hidden="1" customHeight="1">
      <c r="B31" s="36"/>
      <c r="F31" s="27" t="s">
        <v>41</v>
      </c>
      <c r="L31" s="253">
        <v>0.23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6"/>
      <c r="BE31" s="246"/>
    </row>
    <row r="32" spans="2:71" s="2" customFormat="1" ht="14.45" hidden="1" customHeight="1">
      <c r="B32" s="36"/>
      <c r="F32" s="27" t="s">
        <v>42</v>
      </c>
      <c r="L32" s="253">
        <v>0.23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6"/>
      <c r="BE32" s="246"/>
    </row>
    <row r="33" spans="2:57" s="2" customFormat="1" ht="14.45" hidden="1" customHeight="1">
      <c r="B33" s="36"/>
      <c r="F33" s="37" t="s">
        <v>43</v>
      </c>
      <c r="L33" s="230">
        <v>0</v>
      </c>
      <c r="M33" s="229"/>
      <c r="N33" s="229"/>
      <c r="O33" s="229"/>
      <c r="P33" s="229"/>
      <c r="Q33" s="38"/>
      <c r="R33" s="38"/>
      <c r="S33" s="38"/>
      <c r="T33" s="38"/>
      <c r="U33" s="38"/>
      <c r="V33" s="38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F33" s="38"/>
      <c r="AG33" s="38"/>
      <c r="AH33" s="38"/>
      <c r="AI33" s="38"/>
      <c r="AJ33" s="38"/>
      <c r="AK33" s="228">
        <v>0</v>
      </c>
      <c r="AL33" s="229"/>
      <c r="AM33" s="229"/>
      <c r="AN33" s="229"/>
      <c r="AO33" s="229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6"/>
    </row>
    <row r="34" spans="2:57" s="1" customFormat="1" ht="6.95" customHeight="1">
      <c r="B34" s="32"/>
      <c r="AR34" s="32"/>
      <c r="BE34" s="245"/>
    </row>
    <row r="35" spans="2:57" s="1" customFormat="1" ht="25.9" customHeight="1"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31" t="s">
        <v>46</v>
      </c>
      <c r="Y35" s="232"/>
      <c r="Z35" s="232"/>
      <c r="AA35" s="232"/>
      <c r="AB35" s="232"/>
      <c r="AC35" s="42"/>
      <c r="AD35" s="42"/>
      <c r="AE35" s="42"/>
      <c r="AF35" s="42"/>
      <c r="AG35" s="42"/>
      <c r="AH35" s="42"/>
      <c r="AI35" s="42"/>
      <c r="AJ35" s="42"/>
      <c r="AK35" s="233">
        <f>SUM(AK26:AK33)</f>
        <v>0</v>
      </c>
      <c r="AL35" s="232"/>
      <c r="AM35" s="232"/>
      <c r="AN35" s="232"/>
      <c r="AO35" s="234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15">
      <c r="B60" s="32"/>
      <c r="D60" s="46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49</v>
      </c>
      <c r="AI60" s="34"/>
      <c r="AJ60" s="34"/>
      <c r="AK60" s="34"/>
      <c r="AL60" s="34"/>
      <c r="AM60" s="46" t="s">
        <v>50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15">
      <c r="B64" s="32"/>
      <c r="D64" s="44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52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15">
      <c r="B75" s="32"/>
      <c r="D75" s="46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49</v>
      </c>
      <c r="AI75" s="34"/>
      <c r="AJ75" s="34"/>
      <c r="AK75" s="34"/>
      <c r="AL75" s="34"/>
      <c r="AM75" s="46" t="s">
        <v>50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53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AR84" s="51"/>
    </row>
    <row r="85" spans="1:91" s="4" customFormat="1" ht="36.950000000000003" customHeight="1">
      <c r="B85" s="52"/>
      <c r="C85" s="53" t="s">
        <v>14</v>
      </c>
      <c r="L85" s="209" t="str">
        <f>K6</f>
        <v xml:space="preserve">Račianske Korzo - l.etapa - zóna F 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18</v>
      </c>
      <c r="L87" s="54" t="str">
        <f>IF(K8="","",K8)</f>
        <v>Račianska- Černockého - Hečkova</v>
      </c>
      <c r="AI87" s="27" t="s">
        <v>20</v>
      </c>
      <c r="AM87" s="221" t="str">
        <f>IF(AN8= "","",AN8)</f>
        <v>18. 12. 2025</v>
      </c>
      <c r="AN87" s="221"/>
      <c r="AR87" s="32"/>
    </row>
    <row r="88" spans="1:91" s="1" customFormat="1" ht="6.95" customHeight="1">
      <c r="B88" s="32"/>
      <c r="AR88" s="32"/>
    </row>
    <row r="89" spans="1:91" s="1" customFormat="1" ht="25.7" customHeight="1">
      <c r="B89" s="32"/>
      <c r="C89" s="27" t="s">
        <v>22</v>
      </c>
      <c r="L89" s="3" t="str">
        <f>IF(E11= "","",E11)</f>
        <v xml:space="preserve"> </v>
      </c>
      <c r="AI89" s="27" t="s">
        <v>28</v>
      </c>
      <c r="AM89" s="222" t="str">
        <f>IF(E17="","",E17)</f>
        <v>SUPERATELIER s.r.o., Mýtna 11, 811 07 Bratislava</v>
      </c>
      <c r="AN89" s="223"/>
      <c r="AO89" s="223"/>
      <c r="AP89" s="223"/>
      <c r="AR89" s="32"/>
      <c r="AS89" s="224" t="s">
        <v>54</v>
      </c>
      <c r="AT89" s="225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26</v>
      </c>
      <c r="L90" s="3" t="str">
        <f>IF(E14= "Vyplň údaj","",E14)</f>
        <v/>
      </c>
      <c r="AI90" s="27" t="s">
        <v>31</v>
      </c>
      <c r="AM90" s="222" t="str">
        <f>IF(E20="","",E20)</f>
        <v>Rosoft,s.r.o.</v>
      </c>
      <c r="AN90" s="223"/>
      <c r="AO90" s="223"/>
      <c r="AP90" s="223"/>
      <c r="AR90" s="32"/>
      <c r="AS90" s="226"/>
      <c r="AT90" s="227"/>
      <c r="BD90" s="59"/>
    </row>
    <row r="91" spans="1:91" s="1" customFormat="1" ht="10.9" customHeight="1">
      <c r="B91" s="32"/>
      <c r="AR91" s="32"/>
      <c r="AS91" s="226"/>
      <c r="AT91" s="227"/>
      <c r="BD91" s="59"/>
    </row>
    <row r="92" spans="1:91" s="1" customFormat="1" ht="29.25" customHeight="1">
      <c r="B92" s="32"/>
      <c r="C92" s="237" t="s">
        <v>55</v>
      </c>
      <c r="D92" s="238"/>
      <c r="E92" s="238"/>
      <c r="F92" s="238"/>
      <c r="G92" s="238"/>
      <c r="H92" s="60"/>
      <c r="I92" s="239" t="s">
        <v>56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57</v>
      </c>
      <c r="AH92" s="238"/>
      <c r="AI92" s="238"/>
      <c r="AJ92" s="238"/>
      <c r="AK92" s="238"/>
      <c r="AL92" s="238"/>
      <c r="AM92" s="238"/>
      <c r="AN92" s="239" t="s">
        <v>58</v>
      </c>
      <c r="AO92" s="238"/>
      <c r="AP92" s="241"/>
      <c r="AQ92" s="61" t="s">
        <v>59</v>
      </c>
      <c r="AR92" s="32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42">
        <f>ROUND(SUM(AG95:AG97),2)</f>
        <v>0</v>
      </c>
      <c r="AH94" s="242"/>
      <c r="AI94" s="242"/>
      <c r="AJ94" s="242"/>
      <c r="AK94" s="242"/>
      <c r="AL94" s="242"/>
      <c r="AM94" s="242"/>
      <c r="AN94" s="243">
        <f>SUM(AG94,AT94)</f>
        <v>0</v>
      </c>
      <c r="AO94" s="243"/>
      <c r="AP94" s="243"/>
      <c r="AQ94" s="70" t="s">
        <v>1</v>
      </c>
      <c r="AR94" s="66"/>
      <c r="AS94" s="71">
        <f>ROUND(SUM(AS95:AS97),2)</f>
        <v>0</v>
      </c>
      <c r="AT94" s="72">
        <f>ROUND(SUM(AV94:AW94),2)</f>
        <v>0</v>
      </c>
      <c r="AU94" s="73">
        <f>ROUND(SUM(AU95:AU97),5)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ROUND(SUM(AZ95:AZ97),2)</f>
        <v>0</v>
      </c>
      <c r="BA94" s="72">
        <f>ROUND(SUM(BA95:BA97),2)</f>
        <v>0</v>
      </c>
      <c r="BB94" s="72">
        <f>ROUND(SUM(BB95:BB97),2)</f>
        <v>0</v>
      </c>
      <c r="BC94" s="72">
        <f>ROUND(SUM(BC95:BC97),2)</f>
        <v>0</v>
      </c>
      <c r="BD94" s="74">
        <f>ROUND(SUM(BD95:BD97),2)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4</v>
      </c>
      <c r="BX94" s="75" t="s">
        <v>77</v>
      </c>
      <c r="CL94" s="75" t="s">
        <v>1</v>
      </c>
    </row>
    <row r="95" spans="1:91" s="6" customFormat="1" ht="24.75" customHeight="1">
      <c r="A95" s="77" t="s">
        <v>78</v>
      </c>
      <c r="B95" s="78"/>
      <c r="C95" s="79"/>
      <c r="D95" s="219" t="s">
        <v>79</v>
      </c>
      <c r="E95" s="219"/>
      <c r="F95" s="219"/>
      <c r="G95" s="219"/>
      <c r="H95" s="219"/>
      <c r="I95" s="80"/>
      <c r="J95" s="219" t="s">
        <v>80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'01 - Račianske Korzo - l....'!J30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81" t="s">
        <v>81</v>
      </c>
      <c r="AR95" s="78"/>
      <c r="AS95" s="82">
        <v>0</v>
      </c>
      <c r="AT95" s="83">
        <f>ROUND(SUM(AV95:AW95),2)</f>
        <v>0</v>
      </c>
      <c r="AU95" s="84">
        <f>'01 - Račianske Korzo - l....'!P129</f>
        <v>0</v>
      </c>
      <c r="AV95" s="83">
        <f>'01 - Račianske Korzo - l....'!J33</f>
        <v>0</v>
      </c>
      <c r="AW95" s="83">
        <f>'01 - Račianske Korzo - l....'!J34</f>
        <v>0</v>
      </c>
      <c r="AX95" s="83">
        <f>'01 - Račianske Korzo - l....'!J35</f>
        <v>0</v>
      </c>
      <c r="AY95" s="83">
        <f>'01 - Račianske Korzo - l....'!J36</f>
        <v>0</v>
      </c>
      <c r="AZ95" s="83">
        <f>'01 - Račianske Korzo - l....'!F33</f>
        <v>0</v>
      </c>
      <c r="BA95" s="83">
        <f>'01 - Račianske Korzo - l....'!F34</f>
        <v>0</v>
      </c>
      <c r="BB95" s="83">
        <f>'01 - Račianske Korzo - l....'!F35</f>
        <v>0</v>
      </c>
      <c r="BC95" s="83">
        <f>'01 - Račianske Korzo - l....'!F36</f>
        <v>0</v>
      </c>
      <c r="BD95" s="85">
        <f>'01 - Račianske Korzo - l....'!F37</f>
        <v>0</v>
      </c>
      <c r="BT95" s="86" t="s">
        <v>82</v>
      </c>
      <c r="BV95" s="86" t="s">
        <v>76</v>
      </c>
      <c r="BW95" s="86" t="s">
        <v>83</v>
      </c>
      <c r="BX95" s="86" t="s">
        <v>4</v>
      </c>
      <c r="CL95" s="86" t="s">
        <v>1</v>
      </c>
      <c r="CM95" s="86" t="s">
        <v>74</v>
      </c>
    </row>
    <row r="96" spans="1:91" s="6" customFormat="1" ht="16.5" customHeight="1">
      <c r="A96" s="77" t="s">
        <v>78</v>
      </c>
      <c r="B96" s="78"/>
      <c r="C96" s="79"/>
      <c r="D96" s="219" t="s">
        <v>84</v>
      </c>
      <c r="E96" s="219"/>
      <c r="F96" s="219"/>
      <c r="G96" s="219"/>
      <c r="H96" s="219"/>
      <c r="I96" s="80"/>
      <c r="J96" s="219" t="s">
        <v>85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7">
        <f>'02 -  Sadové úpravy '!J30</f>
        <v>0</v>
      </c>
      <c r="AH96" s="218"/>
      <c r="AI96" s="218"/>
      <c r="AJ96" s="218"/>
      <c r="AK96" s="218"/>
      <c r="AL96" s="218"/>
      <c r="AM96" s="218"/>
      <c r="AN96" s="217">
        <f>SUM(AG96,AT96)</f>
        <v>0</v>
      </c>
      <c r="AO96" s="218"/>
      <c r="AP96" s="218"/>
      <c r="AQ96" s="81" t="s">
        <v>81</v>
      </c>
      <c r="AR96" s="78"/>
      <c r="AS96" s="82">
        <v>0</v>
      </c>
      <c r="AT96" s="83">
        <f>ROUND(SUM(AV96:AW96),2)</f>
        <v>0</v>
      </c>
      <c r="AU96" s="84">
        <f>'02 -  Sadové úpravy '!P120</f>
        <v>0</v>
      </c>
      <c r="AV96" s="83">
        <f>'02 -  Sadové úpravy '!J33</f>
        <v>0</v>
      </c>
      <c r="AW96" s="83">
        <f>'02 -  Sadové úpravy '!J34</f>
        <v>0</v>
      </c>
      <c r="AX96" s="83">
        <f>'02 -  Sadové úpravy '!J35</f>
        <v>0</v>
      </c>
      <c r="AY96" s="83">
        <f>'02 -  Sadové úpravy '!J36</f>
        <v>0</v>
      </c>
      <c r="AZ96" s="83">
        <f>'02 -  Sadové úpravy '!F33</f>
        <v>0</v>
      </c>
      <c r="BA96" s="83">
        <f>'02 -  Sadové úpravy '!F34</f>
        <v>0</v>
      </c>
      <c r="BB96" s="83">
        <f>'02 -  Sadové úpravy '!F35</f>
        <v>0</v>
      </c>
      <c r="BC96" s="83">
        <f>'02 -  Sadové úpravy '!F36</f>
        <v>0</v>
      </c>
      <c r="BD96" s="85">
        <f>'02 -  Sadové úpravy '!F37</f>
        <v>0</v>
      </c>
      <c r="BT96" s="86" t="s">
        <v>82</v>
      </c>
      <c r="BV96" s="86" t="s">
        <v>76</v>
      </c>
      <c r="BW96" s="86" t="s">
        <v>86</v>
      </c>
      <c r="BX96" s="86" t="s">
        <v>4</v>
      </c>
      <c r="CL96" s="86" t="s">
        <v>1</v>
      </c>
      <c r="CM96" s="86" t="s">
        <v>74</v>
      </c>
    </row>
    <row r="97" spans="1:91" s="6" customFormat="1" ht="16.5" customHeight="1">
      <c r="A97" s="77" t="s">
        <v>78</v>
      </c>
      <c r="B97" s="78"/>
      <c r="C97" s="79"/>
      <c r="D97" s="219" t="s">
        <v>87</v>
      </c>
      <c r="E97" s="219"/>
      <c r="F97" s="219"/>
      <c r="G97" s="219"/>
      <c r="H97" s="219"/>
      <c r="I97" s="80"/>
      <c r="J97" s="219" t="s">
        <v>88</v>
      </c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7">
        <f>'03 - Verejné osvetlenie -...'!J30</f>
        <v>0</v>
      </c>
      <c r="AH97" s="218"/>
      <c r="AI97" s="218"/>
      <c r="AJ97" s="218"/>
      <c r="AK97" s="218"/>
      <c r="AL97" s="218"/>
      <c r="AM97" s="218"/>
      <c r="AN97" s="217">
        <f>SUM(AG97,AT97)</f>
        <v>0</v>
      </c>
      <c r="AO97" s="218"/>
      <c r="AP97" s="218"/>
      <c r="AQ97" s="81" t="s">
        <v>81</v>
      </c>
      <c r="AR97" s="78"/>
      <c r="AS97" s="87">
        <v>0</v>
      </c>
      <c r="AT97" s="88">
        <f>ROUND(SUM(AV97:AW97),2)</f>
        <v>0</v>
      </c>
      <c r="AU97" s="89">
        <f>'03 - Verejné osvetlenie -...'!P119</f>
        <v>0</v>
      </c>
      <c r="AV97" s="88">
        <f>'03 - Verejné osvetlenie -...'!J33</f>
        <v>0</v>
      </c>
      <c r="AW97" s="88">
        <f>'03 - Verejné osvetlenie -...'!J34</f>
        <v>0</v>
      </c>
      <c r="AX97" s="88">
        <f>'03 - Verejné osvetlenie -...'!J35</f>
        <v>0</v>
      </c>
      <c r="AY97" s="88">
        <f>'03 - Verejné osvetlenie -...'!J36</f>
        <v>0</v>
      </c>
      <c r="AZ97" s="88">
        <f>'03 - Verejné osvetlenie -...'!F33</f>
        <v>0</v>
      </c>
      <c r="BA97" s="88">
        <f>'03 - Verejné osvetlenie -...'!F34</f>
        <v>0</v>
      </c>
      <c r="BB97" s="88">
        <f>'03 - Verejné osvetlenie -...'!F35</f>
        <v>0</v>
      </c>
      <c r="BC97" s="88">
        <f>'03 - Verejné osvetlenie -...'!F36</f>
        <v>0</v>
      </c>
      <c r="BD97" s="90">
        <f>'03 - Verejné osvetlenie -...'!F37</f>
        <v>0</v>
      </c>
      <c r="BT97" s="86" t="s">
        <v>82</v>
      </c>
      <c r="BV97" s="86" t="s">
        <v>76</v>
      </c>
      <c r="BW97" s="86" t="s">
        <v>89</v>
      </c>
      <c r="BX97" s="86" t="s">
        <v>4</v>
      </c>
      <c r="CL97" s="86" t="s">
        <v>1</v>
      </c>
      <c r="CM97" s="86" t="s">
        <v>74</v>
      </c>
    </row>
    <row r="98" spans="1:91" s="1" customFormat="1" ht="30" customHeight="1">
      <c r="B98" s="32"/>
      <c r="AR98" s="32"/>
    </row>
    <row r="99" spans="1:91" s="1" customFormat="1" ht="6.95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32"/>
    </row>
  </sheetData>
  <mergeCells count="50"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Račianske Korzo - l....'!C2" display="/" xr:uid="{00000000-0004-0000-0000-000000000000}"/>
    <hyperlink ref="A96" location="'02 -  Sadové úpravy '!C2" display="/" xr:uid="{00000000-0004-0000-0000-000001000000}"/>
    <hyperlink ref="A97" location="'03 - Verejné osvetlenie -...'!C2" display="/" xr:uid="{00000000-0004-0000-0000-000002000000}"/>
  </hyperlinks>
  <pageMargins left="0.39370078740157483" right="0.39370078740157483" top="0.39370078740157483" bottom="0.39370078740157483" header="0" footer="0"/>
  <pageSetup paperSize="9" scale="74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490C-8B9E-4696-B03E-CA85A6BEF5E5}">
  <sheetPr>
    <pageSetUpPr fitToPage="1"/>
  </sheetPr>
  <dimension ref="A2:L10"/>
  <sheetViews>
    <sheetView workbookViewId="0">
      <selection activeCell="B2" sqref="B2"/>
    </sheetView>
  </sheetViews>
  <sheetFormatPr defaultColWidth="11.6640625" defaultRowHeight="10.15"/>
  <cols>
    <col min="1" max="1" width="4.33203125" style="203" customWidth="1"/>
    <col min="2" max="16384" width="11.6640625" style="203"/>
  </cols>
  <sheetData>
    <row r="2" spans="1:12" ht="15.6">
      <c r="B2" s="208" t="s">
        <v>90</v>
      </c>
      <c r="C2" s="207"/>
      <c r="D2" s="207"/>
      <c r="E2" s="207"/>
      <c r="F2" s="207"/>
      <c r="G2" s="206"/>
      <c r="H2" s="206"/>
    </row>
    <row r="3" spans="1:12" s="205" customFormat="1" ht="39.950000000000003" customHeight="1">
      <c r="A3" s="204" t="s">
        <v>91</v>
      </c>
      <c r="B3" s="254" t="s">
        <v>92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2" s="205" customFormat="1" ht="69.95" customHeight="1">
      <c r="A4" s="204" t="s">
        <v>91</v>
      </c>
      <c r="B4" s="254" t="s">
        <v>93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 s="205" customFormat="1" ht="69.95" customHeight="1">
      <c r="A5" s="204" t="s">
        <v>91</v>
      </c>
      <c r="B5" s="254" t="s">
        <v>94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2" s="205" customFormat="1" ht="39.950000000000003" customHeight="1">
      <c r="A6" s="204" t="s">
        <v>91</v>
      </c>
      <c r="B6" s="254" t="s">
        <v>95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</row>
    <row r="7" spans="1:12" s="205" customFormat="1" ht="39.950000000000003" customHeight="1">
      <c r="A7" s="204" t="s">
        <v>91</v>
      </c>
      <c r="B7" s="254" t="s">
        <v>96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1:12" s="205" customFormat="1" ht="39.950000000000003" customHeight="1">
      <c r="A8" s="204" t="s">
        <v>91</v>
      </c>
      <c r="B8" s="254" t="s">
        <v>97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</row>
    <row r="9" spans="1:12" s="205" customFormat="1" ht="114.95" customHeight="1">
      <c r="A9" s="204" t="s">
        <v>91</v>
      </c>
      <c r="B9" s="254" t="s">
        <v>98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</row>
    <row r="10" spans="1:12" ht="20.100000000000001" customHeight="1">
      <c r="A10" s="204" t="s">
        <v>91</v>
      </c>
      <c r="B10" s="254" t="s">
        <v>99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</row>
  </sheetData>
  <mergeCells count="8">
    <mergeCell ref="B10:L10"/>
    <mergeCell ref="B8:L8"/>
    <mergeCell ref="B6:L6"/>
    <mergeCell ref="B3:L3"/>
    <mergeCell ref="B4:L4"/>
    <mergeCell ref="B5:L5"/>
    <mergeCell ref="B7:L7"/>
    <mergeCell ref="B9:L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44"/>
  <sheetViews>
    <sheetView showGridLines="0" tabSelected="1" topLeftCell="A394" workbookViewId="0">
      <selection activeCell="F412" sqref="F412"/>
    </sheetView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3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7" t="s">
        <v>83</v>
      </c>
      <c r="AZ2" s="91" t="s">
        <v>100</v>
      </c>
      <c r="BA2" s="91" t="s">
        <v>1</v>
      </c>
      <c r="BB2" s="91" t="s">
        <v>1</v>
      </c>
      <c r="BC2" s="91" t="s">
        <v>101</v>
      </c>
      <c r="BD2" s="91" t="s">
        <v>102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  <c r="AZ3" s="91" t="s">
        <v>103</v>
      </c>
      <c r="BA3" s="91" t="s">
        <v>1</v>
      </c>
      <c r="BB3" s="91" t="s">
        <v>1</v>
      </c>
      <c r="BC3" s="91" t="s">
        <v>104</v>
      </c>
      <c r="BD3" s="91" t="s">
        <v>102</v>
      </c>
    </row>
    <row r="4" spans="2:56" ht="24.95" customHeight="1">
      <c r="B4" s="20"/>
      <c r="D4" s="21" t="s">
        <v>105</v>
      </c>
      <c r="L4" s="20"/>
      <c r="M4" s="92" t="s">
        <v>9</v>
      </c>
      <c r="AT4" s="17" t="s">
        <v>3</v>
      </c>
      <c r="AZ4" s="91" t="s">
        <v>106</v>
      </c>
      <c r="BA4" s="91" t="s">
        <v>1</v>
      </c>
      <c r="BB4" s="91" t="s">
        <v>1</v>
      </c>
      <c r="BC4" s="91" t="s">
        <v>107</v>
      </c>
      <c r="BD4" s="91" t="s">
        <v>102</v>
      </c>
    </row>
    <row r="5" spans="2:56" ht="6.95" customHeight="1">
      <c r="B5" s="20"/>
      <c r="L5" s="20"/>
      <c r="AZ5" s="91" t="s">
        <v>108</v>
      </c>
      <c r="BA5" s="91" t="s">
        <v>1</v>
      </c>
      <c r="BB5" s="91" t="s">
        <v>1</v>
      </c>
      <c r="BC5" s="91" t="s">
        <v>109</v>
      </c>
      <c r="BD5" s="91" t="s">
        <v>102</v>
      </c>
    </row>
    <row r="6" spans="2:56" ht="12" customHeight="1">
      <c r="B6" s="20"/>
      <c r="D6" s="27" t="s">
        <v>14</v>
      </c>
      <c r="L6" s="20"/>
      <c r="AZ6" s="91" t="s">
        <v>110</v>
      </c>
      <c r="BA6" s="91" t="s">
        <v>1</v>
      </c>
      <c r="BB6" s="91" t="s">
        <v>1</v>
      </c>
      <c r="BC6" s="91" t="s">
        <v>111</v>
      </c>
      <c r="BD6" s="91" t="s">
        <v>102</v>
      </c>
    </row>
    <row r="7" spans="2:56" ht="26.25" customHeight="1">
      <c r="B7" s="20"/>
      <c r="E7" s="211" t="str">
        <f>'Rekapitulácia stavby'!K6</f>
        <v xml:space="preserve">Račianske Korzo - l.etapa - zóna F </v>
      </c>
      <c r="F7" s="212"/>
      <c r="G7" s="212"/>
      <c r="H7" s="212"/>
      <c r="L7" s="20"/>
      <c r="AZ7" s="91" t="s">
        <v>112</v>
      </c>
      <c r="BA7" s="91" t="s">
        <v>1</v>
      </c>
      <c r="BB7" s="91" t="s">
        <v>1</v>
      </c>
      <c r="BC7" s="91" t="s">
        <v>113</v>
      </c>
      <c r="BD7" s="91" t="s">
        <v>102</v>
      </c>
    </row>
    <row r="8" spans="2:56" s="1" customFormat="1" ht="12" customHeight="1">
      <c r="B8" s="32"/>
      <c r="D8" s="27" t="s">
        <v>114</v>
      </c>
      <c r="L8" s="32"/>
      <c r="AZ8" s="91" t="s">
        <v>115</v>
      </c>
      <c r="BA8" s="91" t="s">
        <v>1</v>
      </c>
      <c r="BB8" s="91" t="s">
        <v>1</v>
      </c>
      <c r="BC8" s="91" t="s">
        <v>116</v>
      </c>
      <c r="BD8" s="91" t="s">
        <v>102</v>
      </c>
    </row>
    <row r="9" spans="2:56" s="1" customFormat="1" ht="16.5" customHeight="1">
      <c r="B9" s="32"/>
      <c r="E9" s="209" t="s">
        <v>117</v>
      </c>
      <c r="F9" s="210"/>
      <c r="G9" s="210"/>
      <c r="H9" s="210"/>
      <c r="L9" s="32"/>
    </row>
    <row r="10" spans="2:56" s="1" customFormat="1">
      <c r="B10" s="32"/>
      <c r="L10" s="32"/>
    </row>
    <row r="11" spans="2:5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5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18. 12. 2025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5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25</v>
      </c>
      <c r="J15" s="25" t="str">
        <f>IF('Rekapitulácia stavby'!AN11="","",'Rekapitulácia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14" t="str">
        <f>'Rekapitulácia stavby'!E14</f>
        <v>Vyplň údaj</v>
      </c>
      <c r="F18" s="215"/>
      <c r="G18" s="215"/>
      <c r="H18" s="21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3"/>
      <c r="E27" s="216" t="s">
        <v>1</v>
      </c>
      <c r="F27" s="216"/>
      <c r="G27" s="216"/>
      <c r="H27" s="216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34</v>
      </c>
      <c r="J30" s="69">
        <f>ROUND(J129,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8" t="s">
        <v>38</v>
      </c>
      <c r="E33" s="37" t="s">
        <v>39</v>
      </c>
      <c r="F33" s="95">
        <f>ROUND((SUM(BE129:BE543)),  2)</f>
        <v>0</v>
      </c>
      <c r="G33" s="96"/>
      <c r="H33" s="96"/>
      <c r="I33" s="97">
        <v>0.23</v>
      </c>
      <c r="J33" s="95">
        <f>ROUND(((SUM(BE129:BE543))*I33),  2)</f>
        <v>0</v>
      </c>
      <c r="L33" s="32"/>
    </row>
    <row r="34" spans="2:12" s="1" customFormat="1" ht="14.45" customHeight="1">
      <c r="B34" s="32"/>
      <c r="E34" s="37" t="s">
        <v>40</v>
      </c>
      <c r="F34" s="98">
        <f>ROUND((SUM(BF129:BF543)),  2)</f>
        <v>0</v>
      </c>
      <c r="I34" s="99">
        <v>0.23</v>
      </c>
      <c r="J34" s="98">
        <f>ROUND(((SUM(BF129:BF543))*I34),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8">
        <f>ROUND((SUM(BG129:BG543)),  2)</f>
        <v>0</v>
      </c>
      <c r="I35" s="99">
        <v>0.23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8">
        <f>ROUND((SUM(BH129:BH543)),  2)</f>
        <v>0</v>
      </c>
      <c r="I36" s="99">
        <v>0.23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43</v>
      </c>
      <c r="F37" s="95">
        <f>ROUND((SUM(BI129:BI543)),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44</v>
      </c>
      <c r="E39" s="60"/>
      <c r="F39" s="60"/>
      <c r="G39" s="102" t="s">
        <v>45</v>
      </c>
      <c r="H39" s="103" t="s">
        <v>46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15">
      <c r="B61" s="32"/>
      <c r="D61" s="46" t="s">
        <v>49</v>
      </c>
      <c r="E61" s="34"/>
      <c r="F61" s="106" t="s">
        <v>50</v>
      </c>
      <c r="G61" s="46" t="s">
        <v>49</v>
      </c>
      <c r="H61" s="34"/>
      <c r="I61" s="34"/>
      <c r="J61" s="107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15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15">
      <c r="B76" s="32"/>
      <c r="D76" s="46" t="s">
        <v>49</v>
      </c>
      <c r="E76" s="34"/>
      <c r="F76" s="106" t="s">
        <v>50</v>
      </c>
      <c r="G76" s="46" t="s">
        <v>49</v>
      </c>
      <c r="H76" s="34"/>
      <c r="I76" s="34"/>
      <c r="J76" s="107" t="s">
        <v>50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26.25" customHeight="1">
      <c r="B85" s="32"/>
      <c r="E85" s="211" t="str">
        <f>E7</f>
        <v xml:space="preserve">Račianske Korzo - l.etapa - zóna F 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114</v>
      </c>
      <c r="L86" s="32"/>
    </row>
    <row r="87" spans="2:47" s="1" customFormat="1" ht="16.5" customHeight="1">
      <c r="B87" s="32"/>
      <c r="E87" s="209" t="str">
        <f>E9</f>
        <v>01 - Račianske Korzo - l.etapa - zóna F - SO 01-07</v>
      </c>
      <c r="F87" s="210"/>
      <c r="G87" s="210"/>
      <c r="H87" s="21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Račianska- Černockého - Hečkova</v>
      </c>
      <c r="I89" s="27" t="s">
        <v>20</v>
      </c>
      <c r="J89" s="55" t="str">
        <f>IF(J12="","",J12)</f>
        <v>18. 12. 2025</v>
      </c>
      <c r="L89" s="32"/>
    </row>
    <row r="90" spans="2:47" s="1" customFormat="1" ht="6.95" customHeight="1">
      <c r="B90" s="32"/>
      <c r="L90" s="32"/>
    </row>
    <row r="91" spans="2:47" s="1" customFormat="1" ht="40.15" customHeight="1">
      <c r="B91" s="32"/>
      <c r="C91" s="27" t="s">
        <v>22</v>
      </c>
      <c r="F91" s="25" t="str">
        <f>E15</f>
        <v xml:space="preserve"> </v>
      </c>
      <c r="I91" s="27" t="s">
        <v>28</v>
      </c>
      <c r="J91" s="30" t="str">
        <f>E21</f>
        <v>SUPERATELIER s.r.o., Mýtna 11, 811 07 Bratislava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119</v>
      </c>
      <c r="D94" s="100"/>
      <c r="E94" s="100"/>
      <c r="F94" s="100"/>
      <c r="G94" s="100"/>
      <c r="H94" s="100"/>
      <c r="I94" s="100"/>
      <c r="J94" s="109" t="s">
        <v>120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121</v>
      </c>
      <c r="J96" s="69">
        <f>J129</f>
        <v>0</v>
      </c>
      <c r="L96" s="32"/>
      <c r="AU96" s="17" t="s">
        <v>122</v>
      </c>
    </row>
    <row r="97" spans="2:12" s="8" customFormat="1" ht="24.95" customHeight="1">
      <c r="B97" s="111"/>
      <c r="D97" s="112" t="s">
        <v>123</v>
      </c>
      <c r="E97" s="113"/>
      <c r="F97" s="113"/>
      <c r="G97" s="113"/>
      <c r="H97" s="113"/>
      <c r="I97" s="113"/>
      <c r="J97" s="114">
        <f>J130</f>
        <v>0</v>
      </c>
      <c r="L97" s="111"/>
    </row>
    <row r="98" spans="2:12" s="9" customFormat="1" ht="19.899999999999999" customHeight="1">
      <c r="B98" s="115"/>
      <c r="D98" s="116" t="s">
        <v>124</v>
      </c>
      <c r="E98" s="117"/>
      <c r="F98" s="117"/>
      <c r="G98" s="117"/>
      <c r="H98" s="117"/>
      <c r="I98" s="117"/>
      <c r="J98" s="118">
        <f>J131</f>
        <v>0</v>
      </c>
      <c r="L98" s="115"/>
    </row>
    <row r="99" spans="2:12" s="9" customFormat="1" ht="19.899999999999999" customHeight="1">
      <c r="B99" s="115"/>
      <c r="D99" s="116" t="s">
        <v>125</v>
      </c>
      <c r="E99" s="117"/>
      <c r="F99" s="117"/>
      <c r="G99" s="117"/>
      <c r="H99" s="117"/>
      <c r="I99" s="117"/>
      <c r="J99" s="118">
        <f>J257</f>
        <v>0</v>
      </c>
      <c r="L99" s="115"/>
    </row>
    <row r="100" spans="2:12" s="9" customFormat="1" ht="19.899999999999999" customHeight="1">
      <c r="B100" s="115"/>
      <c r="D100" s="116" t="s">
        <v>126</v>
      </c>
      <c r="E100" s="117"/>
      <c r="F100" s="117"/>
      <c r="G100" s="117"/>
      <c r="H100" s="117"/>
      <c r="I100" s="117"/>
      <c r="J100" s="118">
        <f>J333</f>
        <v>0</v>
      </c>
      <c r="L100" s="115"/>
    </row>
    <row r="101" spans="2:12" s="9" customFormat="1" ht="19.899999999999999" customHeight="1">
      <c r="B101" s="115"/>
      <c r="D101" s="116" t="s">
        <v>127</v>
      </c>
      <c r="E101" s="117"/>
      <c r="F101" s="117"/>
      <c r="G101" s="117"/>
      <c r="H101" s="117"/>
      <c r="I101" s="117"/>
      <c r="J101" s="118">
        <f>J379</f>
        <v>0</v>
      </c>
      <c r="L101" s="115"/>
    </row>
    <row r="102" spans="2:12" s="9" customFormat="1" ht="19.899999999999999" customHeight="1">
      <c r="B102" s="115"/>
      <c r="D102" s="116" t="s">
        <v>128</v>
      </c>
      <c r="E102" s="117"/>
      <c r="F102" s="117"/>
      <c r="G102" s="117"/>
      <c r="H102" s="117"/>
      <c r="I102" s="117"/>
      <c r="J102" s="118">
        <f>J410</f>
        <v>0</v>
      </c>
      <c r="L102" s="115"/>
    </row>
    <row r="103" spans="2:12" s="9" customFormat="1" ht="19.899999999999999" customHeight="1">
      <c r="B103" s="115"/>
      <c r="D103" s="116" t="s">
        <v>129</v>
      </c>
      <c r="E103" s="117"/>
      <c r="F103" s="117"/>
      <c r="G103" s="117"/>
      <c r="H103" s="117"/>
      <c r="I103" s="117"/>
      <c r="J103" s="118">
        <f>J414</f>
        <v>0</v>
      </c>
      <c r="L103" s="115"/>
    </row>
    <row r="104" spans="2:12" s="9" customFormat="1" ht="19.899999999999999" customHeight="1">
      <c r="B104" s="115"/>
      <c r="D104" s="116" t="s">
        <v>130</v>
      </c>
      <c r="E104" s="117"/>
      <c r="F104" s="117"/>
      <c r="G104" s="117"/>
      <c r="H104" s="117"/>
      <c r="I104" s="117"/>
      <c r="J104" s="118">
        <f>J483</f>
        <v>0</v>
      </c>
      <c r="L104" s="115"/>
    </row>
    <row r="105" spans="2:12" s="8" customFormat="1" ht="24.95" customHeight="1">
      <c r="B105" s="111"/>
      <c r="D105" s="112" t="s">
        <v>131</v>
      </c>
      <c r="E105" s="113"/>
      <c r="F105" s="113"/>
      <c r="G105" s="113"/>
      <c r="H105" s="113"/>
      <c r="I105" s="113"/>
      <c r="J105" s="114">
        <f>J485</f>
        <v>0</v>
      </c>
      <c r="L105" s="111"/>
    </row>
    <row r="106" spans="2:12" s="9" customFormat="1" ht="19.899999999999999" customHeight="1">
      <c r="B106" s="115"/>
      <c r="D106" s="116" t="s">
        <v>132</v>
      </c>
      <c r="E106" s="117"/>
      <c r="F106" s="117"/>
      <c r="G106" s="117"/>
      <c r="H106" s="117"/>
      <c r="I106" s="117"/>
      <c r="J106" s="118">
        <f>J486</f>
        <v>0</v>
      </c>
      <c r="L106" s="115"/>
    </row>
    <row r="107" spans="2:12" s="9" customFormat="1" ht="19.899999999999999" customHeight="1">
      <c r="B107" s="115"/>
      <c r="D107" s="116" t="s">
        <v>133</v>
      </c>
      <c r="E107" s="117"/>
      <c r="F107" s="117"/>
      <c r="G107" s="117"/>
      <c r="H107" s="117"/>
      <c r="I107" s="117"/>
      <c r="J107" s="118">
        <f>J492</f>
        <v>0</v>
      </c>
      <c r="L107" s="115"/>
    </row>
    <row r="108" spans="2:12" s="8" customFormat="1" ht="24.95" customHeight="1">
      <c r="B108" s="111"/>
      <c r="D108" s="112" t="s">
        <v>134</v>
      </c>
      <c r="E108" s="113"/>
      <c r="F108" s="113"/>
      <c r="G108" s="113"/>
      <c r="H108" s="113"/>
      <c r="I108" s="113"/>
      <c r="J108" s="114">
        <f>J532</f>
        <v>0</v>
      </c>
      <c r="L108" s="111"/>
    </row>
    <row r="109" spans="2:12" s="8" customFormat="1" ht="24.95" customHeight="1">
      <c r="B109" s="111"/>
      <c r="D109" s="112" t="s">
        <v>135</v>
      </c>
      <c r="E109" s="113"/>
      <c r="F109" s="113"/>
      <c r="G109" s="113"/>
      <c r="H109" s="113"/>
      <c r="I109" s="113"/>
      <c r="J109" s="114">
        <f>J537</f>
        <v>0</v>
      </c>
      <c r="L109" s="111"/>
    </row>
    <row r="110" spans="2:12" s="1" customFormat="1" ht="21.75" customHeight="1">
      <c r="B110" s="32"/>
      <c r="L110" s="32"/>
    </row>
    <row r="111" spans="2:12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20" s="1" customFormat="1" ht="6.95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20" s="1" customFormat="1" ht="24.95" customHeight="1">
      <c r="B116" s="32"/>
      <c r="C116" s="21" t="s">
        <v>136</v>
      </c>
      <c r="L116" s="32"/>
    </row>
    <row r="117" spans="2:20" s="1" customFormat="1" ht="6.95" customHeight="1">
      <c r="B117" s="32"/>
      <c r="L117" s="32"/>
    </row>
    <row r="118" spans="2:20" s="1" customFormat="1" ht="12" customHeight="1">
      <c r="B118" s="32"/>
      <c r="C118" s="27" t="s">
        <v>14</v>
      </c>
      <c r="L118" s="32"/>
    </row>
    <row r="119" spans="2:20" s="1" customFormat="1" ht="26.25" customHeight="1">
      <c r="B119" s="32"/>
      <c r="E119" s="211" t="str">
        <f>E7</f>
        <v xml:space="preserve">Račianske Korzo - l.etapa - zóna F </v>
      </c>
      <c r="F119" s="212"/>
      <c r="G119" s="212"/>
      <c r="H119" s="212"/>
      <c r="L119" s="32"/>
    </row>
    <row r="120" spans="2:20" s="1" customFormat="1" ht="12" customHeight="1">
      <c r="B120" s="32"/>
      <c r="C120" s="27" t="s">
        <v>114</v>
      </c>
      <c r="L120" s="32"/>
    </row>
    <row r="121" spans="2:20" s="1" customFormat="1" ht="16.5" customHeight="1">
      <c r="B121" s="32"/>
      <c r="E121" s="209" t="str">
        <f>E9</f>
        <v>01 - Račianske Korzo - l.etapa - zóna F - SO 01-07</v>
      </c>
      <c r="F121" s="210"/>
      <c r="G121" s="210"/>
      <c r="H121" s="210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18</v>
      </c>
      <c r="F123" s="25" t="str">
        <f>F12</f>
        <v>Račianska- Černockého - Hečkova</v>
      </c>
      <c r="I123" s="27" t="s">
        <v>20</v>
      </c>
      <c r="J123" s="55" t="str">
        <f>IF(J12="","",J12)</f>
        <v>18. 12. 2025</v>
      </c>
      <c r="L123" s="32"/>
    </row>
    <row r="124" spans="2:20" s="1" customFormat="1" ht="6.95" customHeight="1">
      <c r="B124" s="32"/>
      <c r="L124" s="32"/>
    </row>
    <row r="125" spans="2:20" s="1" customFormat="1" ht="40.15" customHeight="1">
      <c r="B125" s="32"/>
      <c r="C125" s="27" t="s">
        <v>22</v>
      </c>
      <c r="F125" s="25" t="str">
        <f>E15</f>
        <v xml:space="preserve"> </v>
      </c>
      <c r="I125" s="27" t="s">
        <v>28</v>
      </c>
      <c r="J125" s="30" t="str">
        <f>E21</f>
        <v>SUPERATELIER s.r.o., Mýtna 11, 811 07 Bratislava</v>
      </c>
      <c r="L125" s="32"/>
    </row>
    <row r="126" spans="2:20" s="1" customFormat="1" ht="15.2" customHeight="1">
      <c r="B126" s="32"/>
      <c r="C126" s="27" t="s">
        <v>26</v>
      </c>
      <c r="F126" s="25" t="str">
        <f>IF(E18="","",E18)</f>
        <v>Vyplň údaj</v>
      </c>
      <c r="I126" s="27" t="s">
        <v>31</v>
      </c>
      <c r="J126" s="30" t="str">
        <f>E24</f>
        <v>Rosoft,s.r.o.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9"/>
      <c r="C128" s="120" t="s">
        <v>137</v>
      </c>
      <c r="D128" s="121" t="s">
        <v>59</v>
      </c>
      <c r="E128" s="121" t="s">
        <v>55</v>
      </c>
      <c r="F128" s="121" t="s">
        <v>56</v>
      </c>
      <c r="G128" s="121" t="s">
        <v>138</v>
      </c>
      <c r="H128" s="121" t="s">
        <v>139</v>
      </c>
      <c r="I128" s="121" t="s">
        <v>140</v>
      </c>
      <c r="J128" s="122" t="s">
        <v>120</v>
      </c>
      <c r="K128" s="123" t="s">
        <v>141</v>
      </c>
      <c r="L128" s="119"/>
      <c r="M128" s="62" t="s">
        <v>1</v>
      </c>
      <c r="N128" s="63" t="s">
        <v>38</v>
      </c>
      <c r="O128" s="63" t="s">
        <v>142</v>
      </c>
      <c r="P128" s="63" t="s">
        <v>143</v>
      </c>
      <c r="Q128" s="63" t="s">
        <v>144</v>
      </c>
      <c r="R128" s="63" t="s">
        <v>145</v>
      </c>
      <c r="S128" s="63" t="s">
        <v>146</v>
      </c>
      <c r="T128" s="64" t="s">
        <v>147</v>
      </c>
    </row>
    <row r="129" spans="2:65" s="1" customFormat="1" ht="22.9" customHeight="1">
      <c r="B129" s="32"/>
      <c r="C129" s="67" t="s">
        <v>121</v>
      </c>
      <c r="J129" s="124">
        <f>BK129</f>
        <v>0</v>
      </c>
      <c r="L129" s="32"/>
      <c r="M129" s="65"/>
      <c r="N129" s="56"/>
      <c r="O129" s="56"/>
      <c r="P129" s="125">
        <f>P130+P485+P532+P537</f>
        <v>0</v>
      </c>
      <c r="Q129" s="56"/>
      <c r="R129" s="125">
        <f>R130+R485+R532+R537</f>
        <v>1547.6687248049</v>
      </c>
      <c r="S129" s="56"/>
      <c r="T129" s="126">
        <f>T130+T485+T532+T537</f>
        <v>1030.8009999999999</v>
      </c>
      <c r="AT129" s="17" t="s">
        <v>73</v>
      </c>
      <c r="AU129" s="17" t="s">
        <v>122</v>
      </c>
      <c r="BK129" s="127">
        <f>BK130+BK485+BK532+BK537</f>
        <v>0</v>
      </c>
    </row>
    <row r="130" spans="2:65" s="11" customFormat="1" ht="25.9" customHeight="1">
      <c r="B130" s="128"/>
      <c r="D130" s="129" t="s">
        <v>73</v>
      </c>
      <c r="E130" s="130" t="s">
        <v>148</v>
      </c>
      <c r="F130" s="130" t="s">
        <v>149</v>
      </c>
      <c r="I130" s="131"/>
      <c r="J130" s="132">
        <f>BK130</f>
        <v>0</v>
      </c>
      <c r="L130" s="128"/>
      <c r="M130" s="133"/>
      <c r="P130" s="134">
        <f>P131+P257+P333+P379+P410+P414+P483</f>
        <v>0</v>
      </c>
      <c r="R130" s="134">
        <f>R131+R257+R333+R379+R410+R414+R483</f>
        <v>1526.7046377749</v>
      </c>
      <c r="T130" s="135">
        <f>T131+T257+T333+T379+T410+T414+T483</f>
        <v>1029.451</v>
      </c>
      <c r="AR130" s="129" t="s">
        <v>82</v>
      </c>
      <c r="AT130" s="136" t="s">
        <v>73</v>
      </c>
      <c r="AU130" s="136" t="s">
        <v>74</v>
      </c>
      <c r="AY130" s="129" t="s">
        <v>150</v>
      </c>
      <c r="BK130" s="137">
        <f>BK131+BK257+BK333+BK379+BK410+BK414+BK483</f>
        <v>0</v>
      </c>
    </row>
    <row r="131" spans="2:65" s="11" customFormat="1" ht="22.9" customHeight="1">
      <c r="B131" s="128"/>
      <c r="D131" s="129" t="s">
        <v>73</v>
      </c>
      <c r="E131" s="138" t="s">
        <v>82</v>
      </c>
      <c r="F131" s="138" t="s">
        <v>151</v>
      </c>
      <c r="I131" s="131"/>
      <c r="J131" s="139">
        <f>BK131</f>
        <v>0</v>
      </c>
      <c r="L131" s="128"/>
      <c r="M131" s="133"/>
      <c r="P131" s="134">
        <f>SUM(P132:P256)</f>
        <v>0</v>
      </c>
      <c r="R131" s="134">
        <f>SUM(R132:R256)</f>
        <v>1.0302199999999999E-2</v>
      </c>
      <c r="T131" s="135">
        <f>SUM(T132:T256)</f>
        <v>940.95499999999993</v>
      </c>
      <c r="AR131" s="129" t="s">
        <v>82</v>
      </c>
      <c r="AT131" s="136" t="s">
        <v>73</v>
      </c>
      <c r="AU131" s="136" t="s">
        <v>82</v>
      </c>
      <c r="AY131" s="129" t="s">
        <v>150</v>
      </c>
      <c r="BK131" s="137">
        <f>SUM(BK132:BK256)</f>
        <v>0</v>
      </c>
    </row>
    <row r="132" spans="2:65" s="1" customFormat="1" ht="21.75" customHeight="1">
      <c r="B132" s="140"/>
      <c r="C132" s="141" t="s">
        <v>82</v>
      </c>
      <c r="D132" s="141" t="s">
        <v>152</v>
      </c>
      <c r="E132" s="142" t="s">
        <v>153</v>
      </c>
      <c r="F132" s="143" t="s">
        <v>154</v>
      </c>
      <c r="G132" s="144" t="s">
        <v>155</v>
      </c>
      <c r="H132" s="145">
        <v>6.2E-2</v>
      </c>
      <c r="I132" s="146"/>
      <c r="J132" s="147">
        <f>ROUND(I132*H132,2)</f>
        <v>0</v>
      </c>
      <c r="K132" s="148"/>
      <c r="L132" s="32"/>
      <c r="M132" s="149" t="s">
        <v>1</v>
      </c>
      <c r="N132" s="150" t="s">
        <v>40</v>
      </c>
      <c r="P132" s="151">
        <f>O132*H132</f>
        <v>0</v>
      </c>
      <c r="Q132" s="151">
        <v>0</v>
      </c>
      <c r="R132" s="151">
        <f>Q132*H132</f>
        <v>0</v>
      </c>
      <c r="S132" s="151">
        <v>0</v>
      </c>
      <c r="T132" s="152">
        <f>S132*H132</f>
        <v>0</v>
      </c>
      <c r="AR132" s="153" t="s">
        <v>156</v>
      </c>
      <c r="AT132" s="153" t="s">
        <v>152</v>
      </c>
      <c r="AU132" s="153" t="s">
        <v>102</v>
      </c>
      <c r="AY132" s="17" t="s">
        <v>150</v>
      </c>
      <c r="BE132" s="154">
        <f>IF(N132="základná",J132,0)</f>
        <v>0</v>
      </c>
      <c r="BF132" s="154">
        <f>IF(N132="znížená",J132,0)</f>
        <v>0</v>
      </c>
      <c r="BG132" s="154">
        <f>IF(N132="zákl. prenesená",J132,0)</f>
        <v>0</v>
      </c>
      <c r="BH132" s="154">
        <f>IF(N132="zníž. prenesená",J132,0)</f>
        <v>0</v>
      </c>
      <c r="BI132" s="154">
        <f>IF(N132="nulová",J132,0)</f>
        <v>0</v>
      </c>
      <c r="BJ132" s="17" t="s">
        <v>102</v>
      </c>
      <c r="BK132" s="154">
        <f>ROUND(I132*H132,2)</f>
        <v>0</v>
      </c>
      <c r="BL132" s="17" t="s">
        <v>156</v>
      </c>
      <c r="BM132" s="153" t="s">
        <v>157</v>
      </c>
    </row>
    <row r="133" spans="2:65" s="12" customFormat="1">
      <c r="B133" s="155"/>
      <c r="D133" s="156" t="s">
        <v>158</v>
      </c>
      <c r="E133" s="157" t="s">
        <v>1</v>
      </c>
      <c r="F133" s="158" t="s">
        <v>159</v>
      </c>
      <c r="H133" s="159">
        <v>4.0000000000000001E-3</v>
      </c>
      <c r="I133" s="160"/>
      <c r="L133" s="155"/>
      <c r="M133" s="161"/>
      <c r="T133" s="162"/>
      <c r="AT133" s="157" t="s">
        <v>158</v>
      </c>
      <c r="AU133" s="157" t="s">
        <v>102</v>
      </c>
      <c r="AV133" s="12" t="s">
        <v>102</v>
      </c>
      <c r="AW133" s="12" t="s">
        <v>30</v>
      </c>
      <c r="AX133" s="12" t="s">
        <v>74</v>
      </c>
      <c r="AY133" s="157" t="s">
        <v>150</v>
      </c>
    </row>
    <row r="134" spans="2:65" s="12" customFormat="1">
      <c r="B134" s="155"/>
      <c r="D134" s="156" t="s">
        <v>158</v>
      </c>
      <c r="E134" s="157" t="s">
        <v>1</v>
      </c>
      <c r="F134" s="158" t="s">
        <v>160</v>
      </c>
      <c r="H134" s="159">
        <v>3.0000000000000001E-3</v>
      </c>
      <c r="I134" s="160"/>
      <c r="L134" s="155"/>
      <c r="M134" s="161"/>
      <c r="T134" s="162"/>
      <c r="AT134" s="157" t="s">
        <v>158</v>
      </c>
      <c r="AU134" s="157" t="s">
        <v>102</v>
      </c>
      <c r="AV134" s="12" t="s">
        <v>102</v>
      </c>
      <c r="AW134" s="12" t="s">
        <v>30</v>
      </c>
      <c r="AX134" s="12" t="s">
        <v>74</v>
      </c>
      <c r="AY134" s="157" t="s">
        <v>150</v>
      </c>
    </row>
    <row r="135" spans="2:65" s="12" customFormat="1">
      <c r="B135" s="155"/>
      <c r="D135" s="156" t="s">
        <v>158</v>
      </c>
      <c r="E135" s="157" t="s">
        <v>1</v>
      </c>
      <c r="F135" s="158" t="s">
        <v>161</v>
      </c>
      <c r="H135" s="159">
        <v>1.4999999999999999E-2</v>
      </c>
      <c r="I135" s="160"/>
      <c r="L135" s="155"/>
      <c r="M135" s="161"/>
      <c r="T135" s="162"/>
      <c r="AT135" s="157" t="s">
        <v>158</v>
      </c>
      <c r="AU135" s="157" t="s">
        <v>102</v>
      </c>
      <c r="AV135" s="12" t="s">
        <v>102</v>
      </c>
      <c r="AW135" s="12" t="s">
        <v>30</v>
      </c>
      <c r="AX135" s="12" t="s">
        <v>74</v>
      </c>
      <c r="AY135" s="157" t="s">
        <v>150</v>
      </c>
    </row>
    <row r="136" spans="2:65" s="12" customFormat="1">
      <c r="B136" s="155"/>
      <c r="D136" s="156" t="s">
        <v>158</v>
      </c>
      <c r="E136" s="157" t="s">
        <v>1</v>
      </c>
      <c r="F136" s="158" t="s">
        <v>162</v>
      </c>
      <c r="H136" s="159">
        <v>8.0000000000000002E-3</v>
      </c>
      <c r="I136" s="160"/>
      <c r="L136" s="155"/>
      <c r="M136" s="161"/>
      <c r="T136" s="162"/>
      <c r="AT136" s="157" t="s">
        <v>158</v>
      </c>
      <c r="AU136" s="157" t="s">
        <v>102</v>
      </c>
      <c r="AV136" s="12" t="s">
        <v>102</v>
      </c>
      <c r="AW136" s="12" t="s">
        <v>30</v>
      </c>
      <c r="AX136" s="12" t="s">
        <v>74</v>
      </c>
      <c r="AY136" s="157" t="s">
        <v>150</v>
      </c>
    </row>
    <row r="137" spans="2:65" s="12" customFormat="1">
      <c r="B137" s="155"/>
      <c r="D137" s="156" t="s">
        <v>158</v>
      </c>
      <c r="E137" s="157" t="s">
        <v>1</v>
      </c>
      <c r="F137" s="158" t="s">
        <v>163</v>
      </c>
      <c r="H137" s="159">
        <v>8.0000000000000002E-3</v>
      </c>
      <c r="I137" s="160"/>
      <c r="L137" s="155"/>
      <c r="M137" s="161"/>
      <c r="T137" s="162"/>
      <c r="AT137" s="157" t="s">
        <v>158</v>
      </c>
      <c r="AU137" s="157" t="s">
        <v>102</v>
      </c>
      <c r="AV137" s="12" t="s">
        <v>102</v>
      </c>
      <c r="AW137" s="12" t="s">
        <v>30</v>
      </c>
      <c r="AX137" s="12" t="s">
        <v>74</v>
      </c>
      <c r="AY137" s="157" t="s">
        <v>150</v>
      </c>
    </row>
    <row r="138" spans="2:65" s="12" customFormat="1">
      <c r="B138" s="155"/>
      <c r="D138" s="156" t="s">
        <v>158</v>
      </c>
      <c r="E138" s="157" t="s">
        <v>1</v>
      </c>
      <c r="F138" s="158" t="s">
        <v>164</v>
      </c>
      <c r="H138" s="159">
        <v>1.2999999999999999E-2</v>
      </c>
      <c r="I138" s="160"/>
      <c r="L138" s="155"/>
      <c r="M138" s="161"/>
      <c r="T138" s="162"/>
      <c r="AT138" s="157" t="s">
        <v>158</v>
      </c>
      <c r="AU138" s="157" t="s">
        <v>102</v>
      </c>
      <c r="AV138" s="12" t="s">
        <v>102</v>
      </c>
      <c r="AW138" s="12" t="s">
        <v>30</v>
      </c>
      <c r="AX138" s="12" t="s">
        <v>74</v>
      </c>
      <c r="AY138" s="157" t="s">
        <v>150</v>
      </c>
    </row>
    <row r="139" spans="2:65" s="12" customFormat="1">
      <c r="B139" s="155"/>
      <c r="D139" s="156" t="s">
        <v>158</v>
      </c>
      <c r="E139" s="157" t="s">
        <v>1</v>
      </c>
      <c r="F139" s="158" t="s">
        <v>165</v>
      </c>
      <c r="H139" s="159">
        <v>0.01</v>
      </c>
      <c r="I139" s="160"/>
      <c r="L139" s="155"/>
      <c r="M139" s="161"/>
      <c r="T139" s="162"/>
      <c r="AT139" s="157" t="s">
        <v>158</v>
      </c>
      <c r="AU139" s="157" t="s">
        <v>102</v>
      </c>
      <c r="AV139" s="12" t="s">
        <v>102</v>
      </c>
      <c r="AW139" s="12" t="s">
        <v>30</v>
      </c>
      <c r="AX139" s="12" t="s">
        <v>74</v>
      </c>
      <c r="AY139" s="157" t="s">
        <v>150</v>
      </c>
    </row>
    <row r="140" spans="2:65" s="12" customFormat="1">
      <c r="B140" s="155"/>
      <c r="D140" s="156" t="s">
        <v>158</v>
      </c>
      <c r="E140" s="157" t="s">
        <v>1</v>
      </c>
      <c r="F140" s="158" t="s">
        <v>166</v>
      </c>
      <c r="H140" s="159">
        <v>1E-3</v>
      </c>
      <c r="I140" s="160"/>
      <c r="L140" s="155"/>
      <c r="M140" s="161"/>
      <c r="T140" s="162"/>
      <c r="AT140" s="157" t="s">
        <v>158</v>
      </c>
      <c r="AU140" s="157" t="s">
        <v>102</v>
      </c>
      <c r="AV140" s="12" t="s">
        <v>102</v>
      </c>
      <c r="AW140" s="12" t="s">
        <v>30</v>
      </c>
      <c r="AX140" s="12" t="s">
        <v>74</v>
      </c>
      <c r="AY140" s="157" t="s">
        <v>150</v>
      </c>
    </row>
    <row r="141" spans="2:65" s="13" customFormat="1">
      <c r="B141" s="163"/>
      <c r="D141" s="156" t="s">
        <v>158</v>
      </c>
      <c r="E141" s="164" t="s">
        <v>1</v>
      </c>
      <c r="F141" s="165" t="s">
        <v>167</v>
      </c>
      <c r="H141" s="166">
        <v>6.2E-2</v>
      </c>
      <c r="I141" s="167"/>
      <c r="L141" s="163"/>
      <c r="M141" s="168"/>
      <c r="T141" s="169"/>
      <c r="AT141" s="164" t="s">
        <v>158</v>
      </c>
      <c r="AU141" s="164" t="s">
        <v>102</v>
      </c>
      <c r="AV141" s="13" t="s">
        <v>156</v>
      </c>
      <c r="AW141" s="13" t="s">
        <v>30</v>
      </c>
      <c r="AX141" s="13" t="s">
        <v>82</v>
      </c>
      <c r="AY141" s="164" t="s">
        <v>150</v>
      </c>
    </row>
    <row r="142" spans="2:65" s="1" customFormat="1" ht="44.25" customHeight="1">
      <c r="B142" s="140"/>
      <c r="C142" s="141" t="s">
        <v>102</v>
      </c>
      <c r="D142" s="141" t="s">
        <v>152</v>
      </c>
      <c r="E142" s="142" t="s">
        <v>168</v>
      </c>
      <c r="F142" s="143" t="s">
        <v>169</v>
      </c>
      <c r="G142" s="144" t="s">
        <v>170</v>
      </c>
      <c r="H142" s="145">
        <v>2</v>
      </c>
      <c r="I142" s="146"/>
      <c r="J142" s="147">
        <f t="shared" ref="J142:J147" si="0">ROUND(I142*H142,2)</f>
        <v>0</v>
      </c>
      <c r="K142" s="148"/>
      <c r="L142" s="32"/>
      <c r="M142" s="149" t="s">
        <v>1</v>
      </c>
      <c r="N142" s="150" t="s">
        <v>40</v>
      </c>
      <c r="P142" s="151">
        <f t="shared" ref="P142:P147" si="1">O142*H142</f>
        <v>0</v>
      </c>
      <c r="Q142" s="151">
        <v>0</v>
      </c>
      <c r="R142" s="151">
        <f t="shared" ref="R142:R147" si="2">Q142*H142</f>
        <v>0</v>
      </c>
      <c r="S142" s="151">
        <v>0</v>
      </c>
      <c r="T142" s="152">
        <f t="shared" ref="T142:T147" si="3">S142*H142</f>
        <v>0</v>
      </c>
      <c r="AR142" s="153" t="s">
        <v>156</v>
      </c>
      <c r="AT142" s="153" t="s">
        <v>152</v>
      </c>
      <c r="AU142" s="153" t="s">
        <v>102</v>
      </c>
      <c r="AY142" s="17" t="s">
        <v>150</v>
      </c>
      <c r="BE142" s="154">
        <f t="shared" ref="BE142:BE147" si="4">IF(N142="základná",J142,0)</f>
        <v>0</v>
      </c>
      <c r="BF142" s="154">
        <f t="shared" ref="BF142:BF147" si="5">IF(N142="znížená",J142,0)</f>
        <v>0</v>
      </c>
      <c r="BG142" s="154">
        <f t="shared" ref="BG142:BG147" si="6">IF(N142="zákl. prenesená",J142,0)</f>
        <v>0</v>
      </c>
      <c r="BH142" s="154">
        <f t="shared" ref="BH142:BH147" si="7">IF(N142="zníž. prenesená",J142,0)</f>
        <v>0</v>
      </c>
      <c r="BI142" s="154">
        <f t="shared" ref="BI142:BI147" si="8">IF(N142="nulová",J142,0)</f>
        <v>0</v>
      </c>
      <c r="BJ142" s="17" t="s">
        <v>102</v>
      </c>
      <c r="BK142" s="154">
        <f t="shared" ref="BK142:BK147" si="9">ROUND(I142*H142,2)</f>
        <v>0</v>
      </c>
      <c r="BL142" s="17" t="s">
        <v>156</v>
      </c>
      <c r="BM142" s="153" t="s">
        <v>171</v>
      </c>
    </row>
    <row r="143" spans="2:65" s="1" customFormat="1" ht="24.2" customHeight="1">
      <c r="B143" s="140"/>
      <c r="C143" s="141" t="s">
        <v>172</v>
      </c>
      <c r="D143" s="141" t="s">
        <v>152</v>
      </c>
      <c r="E143" s="142" t="s">
        <v>173</v>
      </c>
      <c r="F143" s="143" t="s">
        <v>174</v>
      </c>
      <c r="G143" s="144" t="s">
        <v>170</v>
      </c>
      <c r="H143" s="145">
        <v>7</v>
      </c>
      <c r="I143" s="146"/>
      <c r="J143" s="147">
        <f t="shared" si="0"/>
        <v>0</v>
      </c>
      <c r="K143" s="148"/>
      <c r="L143" s="32"/>
      <c r="M143" s="149" t="s">
        <v>1</v>
      </c>
      <c r="N143" s="150" t="s">
        <v>40</v>
      </c>
      <c r="P143" s="151">
        <f t="shared" si="1"/>
        <v>0</v>
      </c>
      <c r="Q143" s="151">
        <v>1.52E-5</v>
      </c>
      <c r="R143" s="151">
        <f t="shared" si="2"/>
        <v>1.064E-4</v>
      </c>
      <c r="S143" s="151">
        <v>0</v>
      </c>
      <c r="T143" s="152">
        <f t="shared" si="3"/>
        <v>0</v>
      </c>
      <c r="AR143" s="153" t="s">
        <v>156</v>
      </c>
      <c r="AT143" s="153" t="s">
        <v>152</v>
      </c>
      <c r="AU143" s="153" t="s">
        <v>102</v>
      </c>
      <c r="AY143" s="17" t="s">
        <v>150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102</v>
      </c>
      <c r="BK143" s="154">
        <f t="shared" si="9"/>
        <v>0</v>
      </c>
      <c r="BL143" s="17" t="s">
        <v>156</v>
      </c>
      <c r="BM143" s="153" t="s">
        <v>175</v>
      </c>
    </row>
    <row r="144" spans="2:65" s="1" customFormat="1" ht="24.2" customHeight="1">
      <c r="B144" s="140"/>
      <c r="C144" s="141" t="s">
        <v>156</v>
      </c>
      <c r="D144" s="141" t="s">
        <v>152</v>
      </c>
      <c r="E144" s="142" t="s">
        <v>176</v>
      </c>
      <c r="F144" s="143" t="s">
        <v>177</v>
      </c>
      <c r="G144" s="144" t="s">
        <v>170</v>
      </c>
      <c r="H144" s="145">
        <v>4</v>
      </c>
      <c r="I144" s="146"/>
      <c r="J144" s="147">
        <f t="shared" si="0"/>
        <v>0</v>
      </c>
      <c r="K144" s="148"/>
      <c r="L144" s="32"/>
      <c r="M144" s="149" t="s">
        <v>1</v>
      </c>
      <c r="N144" s="150" t="s">
        <v>40</v>
      </c>
      <c r="P144" s="151">
        <f t="shared" si="1"/>
        <v>0</v>
      </c>
      <c r="Q144" s="151">
        <v>1.52E-5</v>
      </c>
      <c r="R144" s="151">
        <f t="shared" si="2"/>
        <v>6.0800000000000001E-5</v>
      </c>
      <c r="S144" s="151">
        <v>0</v>
      </c>
      <c r="T144" s="152">
        <f t="shared" si="3"/>
        <v>0</v>
      </c>
      <c r="AR144" s="153" t="s">
        <v>156</v>
      </c>
      <c r="AT144" s="153" t="s">
        <v>152</v>
      </c>
      <c r="AU144" s="153" t="s">
        <v>102</v>
      </c>
      <c r="AY144" s="17" t="s">
        <v>150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102</v>
      </c>
      <c r="BK144" s="154">
        <f t="shared" si="9"/>
        <v>0</v>
      </c>
      <c r="BL144" s="17" t="s">
        <v>156</v>
      </c>
      <c r="BM144" s="153" t="s">
        <v>178</v>
      </c>
    </row>
    <row r="145" spans="2:65" s="1" customFormat="1" ht="24.2" customHeight="1">
      <c r="B145" s="140"/>
      <c r="C145" s="141" t="s">
        <v>179</v>
      </c>
      <c r="D145" s="141" t="s">
        <v>152</v>
      </c>
      <c r="E145" s="142" t="s">
        <v>180</v>
      </c>
      <c r="F145" s="143" t="s">
        <v>181</v>
      </c>
      <c r="G145" s="144" t="s">
        <v>182</v>
      </c>
      <c r="H145" s="145">
        <v>7</v>
      </c>
      <c r="I145" s="146"/>
      <c r="J145" s="147">
        <f t="shared" si="0"/>
        <v>0</v>
      </c>
      <c r="K145" s="148"/>
      <c r="L145" s="32"/>
      <c r="M145" s="149" t="s">
        <v>1</v>
      </c>
      <c r="N145" s="150" t="s">
        <v>40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6.5000000000000002E-2</v>
      </c>
      <c r="T145" s="152">
        <f t="shared" si="3"/>
        <v>0.45500000000000002</v>
      </c>
      <c r="AR145" s="153" t="s">
        <v>156</v>
      </c>
      <c r="AT145" s="153" t="s">
        <v>152</v>
      </c>
      <c r="AU145" s="153" t="s">
        <v>102</v>
      </c>
      <c r="AY145" s="17" t="s">
        <v>150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102</v>
      </c>
      <c r="BK145" s="154">
        <f t="shared" si="9"/>
        <v>0</v>
      </c>
      <c r="BL145" s="17" t="s">
        <v>156</v>
      </c>
      <c r="BM145" s="153" t="s">
        <v>183</v>
      </c>
    </row>
    <row r="146" spans="2:65" s="1" customFormat="1" ht="24.2" customHeight="1">
      <c r="B146" s="140"/>
      <c r="C146" s="141" t="s">
        <v>184</v>
      </c>
      <c r="D146" s="141" t="s">
        <v>152</v>
      </c>
      <c r="E146" s="142" t="s">
        <v>185</v>
      </c>
      <c r="F146" s="143" t="s">
        <v>186</v>
      </c>
      <c r="G146" s="144" t="s">
        <v>182</v>
      </c>
      <c r="H146" s="145">
        <v>855</v>
      </c>
      <c r="I146" s="146"/>
      <c r="J146" s="147">
        <f t="shared" si="0"/>
        <v>0</v>
      </c>
      <c r="K146" s="148"/>
      <c r="L146" s="32"/>
      <c r="M146" s="149" t="s">
        <v>1</v>
      </c>
      <c r="N146" s="150" t="s">
        <v>40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156</v>
      </c>
      <c r="AT146" s="153" t="s">
        <v>152</v>
      </c>
      <c r="AU146" s="153" t="s">
        <v>102</v>
      </c>
      <c r="AY146" s="17" t="s">
        <v>150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7" t="s">
        <v>102</v>
      </c>
      <c r="BK146" s="154">
        <f t="shared" si="9"/>
        <v>0</v>
      </c>
      <c r="BL146" s="17" t="s">
        <v>156</v>
      </c>
      <c r="BM146" s="153" t="s">
        <v>187</v>
      </c>
    </row>
    <row r="147" spans="2:65" s="1" customFormat="1" ht="24.2" customHeight="1">
      <c r="B147" s="140"/>
      <c r="C147" s="141" t="s">
        <v>188</v>
      </c>
      <c r="D147" s="141" t="s">
        <v>152</v>
      </c>
      <c r="E147" s="142" t="s">
        <v>189</v>
      </c>
      <c r="F147" s="143" t="s">
        <v>190</v>
      </c>
      <c r="G147" s="144" t="s">
        <v>182</v>
      </c>
      <c r="H147" s="145">
        <v>862</v>
      </c>
      <c r="I147" s="146"/>
      <c r="J147" s="147">
        <f t="shared" si="0"/>
        <v>0</v>
      </c>
      <c r="K147" s="148"/>
      <c r="L147" s="32"/>
      <c r="M147" s="149" t="s">
        <v>1</v>
      </c>
      <c r="N147" s="150" t="s">
        <v>40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156</v>
      </c>
      <c r="AT147" s="153" t="s">
        <v>152</v>
      </c>
      <c r="AU147" s="153" t="s">
        <v>102</v>
      </c>
      <c r="AY147" s="17" t="s">
        <v>150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7" t="s">
        <v>102</v>
      </c>
      <c r="BK147" s="154">
        <f t="shared" si="9"/>
        <v>0</v>
      </c>
      <c r="BL147" s="17" t="s">
        <v>156</v>
      </c>
      <c r="BM147" s="153" t="s">
        <v>191</v>
      </c>
    </row>
    <row r="148" spans="2:65" s="12" customFormat="1">
      <c r="B148" s="155"/>
      <c r="D148" s="156" t="s">
        <v>158</v>
      </c>
      <c r="E148" s="157" t="s">
        <v>1</v>
      </c>
      <c r="F148" s="158" t="s">
        <v>192</v>
      </c>
      <c r="H148" s="159">
        <v>862</v>
      </c>
      <c r="I148" s="160"/>
      <c r="L148" s="155"/>
      <c r="M148" s="161"/>
      <c r="T148" s="162"/>
      <c r="AT148" s="157" t="s">
        <v>158</v>
      </c>
      <c r="AU148" s="157" t="s">
        <v>102</v>
      </c>
      <c r="AV148" s="12" t="s">
        <v>102</v>
      </c>
      <c r="AW148" s="12" t="s">
        <v>30</v>
      </c>
      <c r="AX148" s="12" t="s">
        <v>82</v>
      </c>
      <c r="AY148" s="157" t="s">
        <v>150</v>
      </c>
    </row>
    <row r="149" spans="2:65" s="1" customFormat="1" ht="24.2" customHeight="1">
      <c r="B149" s="140"/>
      <c r="C149" s="141" t="s">
        <v>193</v>
      </c>
      <c r="D149" s="141" t="s">
        <v>152</v>
      </c>
      <c r="E149" s="142" t="s">
        <v>194</v>
      </c>
      <c r="F149" s="143" t="s">
        <v>195</v>
      </c>
      <c r="G149" s="144" t="s">
        <v>155</v>
      </c>
      <c r="H149" s="145">
        <v>1690</v>
      </c>
      <c r="I149" s="146"/>
      <c r="J149" s="147">
        <f>ROUND(I149*H149,2)</f>
        <v>0</v>
      </c>
      <c r="K149" s="148"/>
      <c r="L149" s="32"/>
      <c r="M149" s="149" t="s">
        <v>1</v>
      </c>
      <c r="N149" s="150" t="s">
        <v>40</v>
      </c>
      <c r="P149" s="151">
        <f>O149*H149</f>
        <v>0</v>
      </c>
      <c r="Q149" s="151">
        <v>0</v>
      </c>
      <c r="R149" s="151">
        <f>Q149*H149</f>
        <v>0</v>
      </c>
      <c r="S149" s="151">
        <v>0.11</v>
      </c>
      <c r="T149" s="152">
        <f>S149*H149</f>
        <v>185.9</v>
      </c>
      <c r="AR149" s="153" t="s">
        <v>156</v>
      </c>
      <c r="AT149" s="153" t="s">
        <v>152</v>
      </c>
      <c r="AU149" s="153" t="s">
        <v>102</v>
      </c>
      <c r="AY149" s="17" t="s">
        <v>150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7" t="s">
        <v>102</v>
      </c>
      <c r="BK149" s="154">
        <f>ROUND(I149*H149,2)</f>
        <v>0</v>
      </c>
      <c r="BL149" s="17" t="s">
        <v>156</v>
      </c>
      <c r="BM149" s="153" t="s">
        <v>196</v>
      </c>
    </row>
    <row r="150" spans="2:65" s="12" customFormat="1">
      <c r="B150" s="155"/>
      <c r="D150" s="156" t="s">
        <v>158</v>
      </c>
      <c r="E150" s="157" t="s">
        <v>1</v>
      </c>
      <c r="F150" s="158" t="s">
        <v>197</v>
      </c>
      <c r="H150" s="159">
        <v>1690</v>
      </c>
      <c r="I150" s="160"/>
      <c r="L150" s="155"/>
      <c r="M150" s="161"/>
      <c r="T150" s="162"/>
      <c r="AT150" s="157" t="s">
        <v>158</v>
      </c>
      <c r="AU150" s="157" t="s">
        <v>102</v>
      </c>
      <c r="AV150" s="12" t="s">
        <v>102</v>
      </c>
      <c r="AW150" s="12" t="s">
        <v>30</v>
      </c>
      <c r="AX150" s="12" t="s">
        <v>82</v>
      </c>
      <c r="AY150" s="157" t="s">
        <v>150</v>
      </c>
    </row>
    <row r="151" spans="2:65" s="1" customFormat="1" ht="33" customHeight="1">
      <c r="B151" s="140"/>
      <c r="C151" s="141" t="s">
        <v>198</v>
      </c>
      <c r="D151" s="141" t="s">
        <v>152</v>
      </c>
      <c r="E151" s="142" t="s">
        <v>199</v>
      </c>
      <c r="F151" s="143" t="s">
        <v>200</v>
      </c>
      <c r="G151" s="144" t="s">
        <v>155</v>
      </c>
      <c r="H151" s="145">
        <v>1690</v>
      </c>
      <c r="I151" s="146"/>
      <c r="J151" s="147">
        <f>ROUND(I151*H151,2)</f>
        <v>0</v>
      </c>
      <c r="K151" s="148"/>
      <c r="L151" s="32"/>
      <c r="M151" s="149" t="s">
        <v>1</v>
      </c>
      <c r="N151" s="150" t="s">
        <v>40</v>
      </c>
      <c r="P151" s="151">
        <f>O151*H151</f>
        <v>0</v>
      </c>
      <c r="Q151" s="151">
        <v>0</v>
      </c>
      <c r="R151" s="151">
        <f>Q151*H151</f>
        <v>0</v>
      </c>
      <c r="S151" s="151">
        <v>0.24</v>
      </c>
      <c r="T151" s="152">
        <f>S151*H151</f>
        <v>405.59999999999997</v>
      </c>
      <c r="AR151" s="153" t="s">
        <v>156</v>
      </c>
      <c r="AT151" s="153" t="s">
        <v>152</v>
      </c>
      <c r="AU151" s="153" t="s">
        <v>102</v>
      </c>
      <c r="AY151" s="17" t="s">
        <v>150</v>
      </c>
      <c r="BE151" s="154">
        <f>IF(N151="základná",J151,0)</f>
        <v>0</v>
      </c>
      <c r="BF151" s="154">
        <f>IF(N151="znížená",J151,0)</f>
        <v>0</v>
      </c>
      <c r="BG151" s="154">
        <f>IF(N151="zákl. prenesená",J151,0)</f>
        <v>0</v>
      </c>
      <c r="BH151" s="154">
        <f>IF(N151="zníž. prenesená",J151,0)</f>
        <v>0</v>
      </c>
      <c r="BI151" s="154">
        <f>IF(N151="nulová",J151,0)</f>
        <v>0</v>
      </c>
      <c r="BJ151" s="17" t="s">
        <v>102</v>
      </c>
      <c r="BK151" s="154">
        <f>ROUND(I151*H151,2)</f>
        <v>0</v>
      </c>
      <c r="BL151" s="17" t="s">
        <v>156</v>
      </c>
      <c r="BM151" s="153" t="s">
        <v>201</v>
      </c>
    </row>
    <row r="152" spans="2:65" s="12" customFormat="1">
      <c r="B152" s="155"/>
      <c r="D152" s="156" t="s">
        <v>158</v>
      </c>
      <c r="E152" s="157" t="s">
        <v>1</v>
      </c>
      <c r="F152" s="158" t="s">
        <v>197</v>
      </c>
      <c r="H152" s="159">
        <v>1690</v>
      </c>
      <c r="I152" s="160"/>
      <c r="L152" s="155"/>
      <c r="M152" s="161"/>
      <c r="T152" s="162"/>
      <c r="AT152" s="157" t="s">
        <v>158</v>
      </c>
      <c r="AU152" s="157" t="s">
        <v>102</v>
      </c>
      <c r="AV152" s="12" t="s">
        <v>102</v>
      </c>
      <c r="AW152" s="12" t="s">
        <v>30</v>
      </c>
      <c r="AX152" s="12" t="s">
        <v>82</v>
      </c>
      <c r="AY152" s="157" t="s">
        <v>150</v>
      </c>
    </row>
    <row r="153" spans="2:65" s="1" customFormat="1" ht="24.2" customHeight="1">
      <c r="B153" s="140"/>
      <c r="C153" s="141" t="s">
        <v>202</v>
      </c>
      <c r="D153" s="141" t="s">
        <v>152</v>
      </c>
      <c r="E153" s="142" t="s">
        <v>203</v>
      </c>
      <c r="F153" s="143" t="s">
        <v>204</v>
      </c>
      <c r="G153" s="144" t="s">
        <v>155</v>
      </c>
      <c r="H153" s="145">
        <v>1690</v>
      </c>
      <c r="I153" s="146"/>
      <c r="J153" s="147">
        <f>ROUND(I153*H153,2)</f>
        <v>0</v>
      </c>
      <c r="K153" s="148"/>
      <c r="L153" s="32"/>
      <c r="M153" s="149" t="s">
        <v>1</v>
      </c>
      <c r="N153" s="150" t="s">
        <v>40</v>
      </c>
      <c r="P153" s="151">
        <f>O153*H153</f>
        <v>0</v>
      </c>
      <c r="Q153" s="151">
        <v>0</v>
      </c>
      <c r="R153" s="151">
        <f>Q153*H153</f>
        <v>0</v>
      </c>
      <c r="S153" s="151">
        <v>0.2</v>
      </c>
      <c r="T153" s="152">
        <f>S153*H153</f>
        <v>338</v>
      </c>
      <c r="AR153" s="153" t="s">
        <v>156</v>
      </c>
      <c r="AT153" s="153" t="s">
        <v>152</v>
      </c>
      <c r="AU153" s="153" t="s">
        <v>102</v>
      </c>
      <c r="AY153" s="17" t="s">
        <v>150</v>
      </c>
      <c r="BE153" s="154">
        <f>IF(N153="základná",J153,0)</f>
        <v>0</v>
      </c>
      <c r="BF153" s="154">
        <f>IF(N153="znížená",J153,0)</f>
        <v>0</v>
      </c>
      <c r="BG153" s="154">
        <f>IF(N153="zákl. prenesená",J153,0)</f>
        <v>0</v>
      </c>
      <c r="BH153" s="154">
        <f>IF(N153="zníž. prenesená",J153,0)</f>
        <v>0</v>
      </c>
      <c r="BI153" s="154">
        <f>IF(N153="nulová",J153,0)</f>
        <v>0</v>
      </c>
      <c r="BJ153" s="17" t="s">
        <v>102</v>
      </c>
      <c r="BK153" s="154">
        <f>ROUND(I153*H153,2)</f>
        <v>0</v>
      </c>
      <c r="BL153" s="17" t="s">
        <v>156</v>
      </c>
      <c r="BM153" s="153" t="s">
        <v>205</v>
      </c>
    </row>
    <row r="154" spans="2:65" s="12" customFormat="1">
      <c r="B154" s="155"/>
      <c r="D154" s="156" t="s">
        <v>158</v>
      </c>
      <c r="E154" s="157" t="s">
        <v>1</v>
      </c>
      <c r="F154" s="158" t="s">
        <v>197</v>
      </c>
      <c r="H154" s="159">
        <v>1690</v>
      </c>
      <c r="I154" s="160"/>
      <c r="L154" s="155"/>
      <c r="M154" s="161"/>
      <c r="T154" s="162"/>
      <c r="AT154" s="157" t="s">
        <v>158</v>
      </c>
      <c r="AU154" s="157" t="s">
        <v>102</v>
      </c>
      <c r="AV154" s="12" t="s">
        <v>102</v>
      </c>
      <c r="AW154" s="12" t="s">
        <v>30</v>
      </c>
      <c r="AX154" s="12" t="s">
        <v>82</v>
      </c>
      <c r="AY154" s="157" t="s">
        <v>150</v>
      </c>
    </row>
    <row r="155" spans="2:65" s="1" customFormat="1" ht="24.2" customHeight="1">
      <c r="B155" s="140"/>
      <c r="C155" s="141" t="s">
        <v>206</v>
      </c>
      <c r="D155" s="141" t="s">
        <v>152</v>
      </c>
      <c r="E155" s="142" t="s">
        <v>207</v>
      </c>
      <c r="F155" s="143" t="s">
        <v>208</v>
      </c>
      <c r="G155" s="144" t="s">
        <v>155</v>
      </c>
      <c r="H155" s="145">
        <v>20</v>
      </c>
      <c r="I155" s="146"/>
      <c r="J155" s="147">
        <f>ROUND(I155*H155,2)</f>
        <v>0</v>
      </c>
      <c r="K155" s="148"/>
      <c r="L155" s="32"/>
      <c r="M155" s="149" t="s">
        <v>1</v>
      </c>
      <c r="N155" s="150" t="s">
        <v>40</v>
      </c>
      <c r="P155" s="151">
        <f>O155*H155</f>
        <v>0</v>
      </c>
      <c r="Q155" s="151">
        <v>0</v>
      </c>
      <c r="R155" s="151">
        <f>Q155*H155</f>
        <v>0</v>
      </c>
      <c r="S155" s="151">
        <v>0.25</v>
      </c>
      <c r="T155" s="152">
        <f>S155*H155</f>
        <v>5</v>
      </c>
      <c r="AR155" s="153" t="s">
        <v>156</v>
      </c>
      <c r="AT155" s="153" t="s">
        <v>152</v>
      </c>
      <c r="AU155" s="153" t="s">
        <v>102</v>
      </c>
      <c r="AY155" s="17" t="s">
        <v>150</v>
      </c>
      <c r="BE155" s="154">
        <f>IF(N155="základná",J155,0)</f>
        <v>0</v>
      </c>
      <c r="BF155" s="154">
        <f>IF(N155="znížená",J155,0)</f>
        <v>0</v>
      </c>
      <c r="BG155" s="154">
        <f>IF(N155="zákl. prenesená",J155,0)</f>
        <v>0</v>
      </c>
      <c r="BH155" s="154">
        <f>IF(N155="zníž. prenesená",J155,0)</f>
        <v>0</v>
      </c>
      <c r="BI155" s="154">
        <f>IF(N155="nulová",J155,0)</f>
        <v>0</v>
      </c>
      <c r="BJ155" s="17" t="s">
        <v>102</v>
      </c>
      <c r="BK155" s="154">
        <f>ROUND(I155*H155,2)</f>
        <v>0</v>
      </c>
      <c r="BL155" s="17" t="s">
        <v>156</v>
      </c>
      <c r="BM155" s="153" t="s">
        <v>209</v>
      </c>
    </row>
    <row r="156" spans="2:65" s="12" customFormat="1">
      <c r="B156" s="155"/>
      <c r="D156" s="156" t="s">
        <v>158</v>
      </c>
      <c r="E156" s="157" t="s">
        <v>1</v>
      </c>
      <c r="F156" s="158" t="s">
        <v>210</v>
      </c>
      <c r="H156" s="159">
        <v>20</v>
      </c>
      <c r="I156" s="160"/>
      <c r="L156" s="155"/>
      <c r="M156" s="161"/>
      <c r="T156" s="162"/>
      <c r="AT156" s="157" t="s">
        <v>158</v>
      </c>
      <c r="AU156" s="157" t="s">
        <v>102</v>
      </c>
      <c r="AV156" s="12" t="s">
        <v>102</v>
      </c>
      <c r="AW156" s="12" t="s">
        <v>30</v>
      </c>
      <c r="AX156" s="12" t="s">
        <v>82</v>
      </c>
      <c r="AY156" s="157" t="s">
        <v>150</v>
      </c>
    </row>
    <row r="157" spans="2:65" s="1" customFormat="1" ht="33" customHeight="1">
      <c r="B157" s="140"/>
      <c r="C157" s="141" t="s">
        <v>211</v>
      </c>
      <c r="D157" s="141" t="s">
        <v>152</v>
      </c>
      <c r="E157" s="142" t="s">
        <v>212</v>
      </c>
      <c r="F157" s="143" t="s">
        <v>213</v>
      </c>
      <c r="G157" s="144" t="s">
        <v>155</v>
      </c>
      <c r="H157" s="145">
        <v>20</v>
      </c>
      <c r="I157" s="146"/>
      <c r="J157" s="147">
        <f>ROUND(I157*H157,2)</f>
        <v>0</v>
      </c>
      <c r="K157" s="148"/>
      <c r="L157" s="32"/>
      <c r="M157" s="149" t="s">
        <v>1</v>
      </c>
      <c r="N157" s="150" t="s">
        <v>40</v>
      </c>
      <c r="P157" s="151">
        <f>O157*H157</f>
        <v>0</v>
      </c>
      <c r="Q157" s="151">
        <v>0</v>
      </c>
      <c r="R157" s="151">
        <f>Q157*H157</f>
        <v>0</v>
      </c>
      <c r="S157" s="151">
        <v>0.3</v>
      </c>
      <c r="T157" s="152">
        <f>S157*H157</f>
        <v>6</v>
      </c>
      <c r="AR157" s="153" t="s">
        <v>156</v>
      </c>
      <c r="AT157" s="153" t="s">
        <v>152</v>
      </c>
      <c r="AU157" s="153" t="s">
        <v>102</v>
      </c>
      <c r="AY157" s="17" t="s">
        <v>150</v>
      </c>
      <c r="BE157" s="154">
        <f>IF(N157="základná",J157,0)</f>
        <v>0</v>
      </c>
      <c r="BF157" s="154">
        <f>IF(N157="znížená",J157,0)</f>
        <v>0</v>
      </c>
      <c r="BG157" s="154">
        <f>IF(N157="zákl. prenesená",J157,0)</f>
        <v>0</v>
      </c>
      <c r="BH157" s="154">
        <f>IF(N157="zníž. prenesená",J157,0)</f>
        <v>0</v>
      </c>
      <c r="BI157" s="154">
        <f>IF(N157="nulová",J157,0)</f>
        <v>0</v>
      </c>
      <c r="BJ157" s="17" t="s">
        <v>102</v>
      </c>
      <c r="BK157" s="154">
        <f>ROUND(I157*H157,2)</f>
        <v>0</v>
      </c>
      <c r="BL157" s="17" t="s">
        <v>156</v>
      </c>
      <c r="BM157" s="153" t="s">
        <v>214</v>
      </c>
    </row>
    <row r="158" spans="2:65" s="12" customFormat="1">
      <c r="B158" s="155"/>
      <c r="D158" s="156" t="s">
        <v>158</v>
      </c>
      <c r="E158" s="157" t="s">
        <v>1</v>
      </c>
      <c r="F158" s="158" t="s">
        <v>210</v>
      </c>
      <c r="H158" s="159">
        <v>20</v>
      </c>
      <c r="I158" s="160"/>
      <c r="L158" s="155"/>
      <c r="M158" s="161"/>
      <c r="T158" s="162"/>
      <c r="AT158" s="157" t="s">
        <v>158</v>
      </c>
      <c r="AU158" s="157" t="s">
        <v>102</v>
      </c>
      <c r="AV158" s="12" t="s">
        <v>102</v>
      </c>
      <c r="AW158" s="12" t="s">
        <v>30</v>
      </c>
      <c r="AX158" s="12" t="s">
        <v>82</v>
      </c>
      <c r="AY158" s="157" t="s">
        <v>150</v>
      </c>
    </row>
    <row r="159" spans="2:65" s="1" customFormat="1" ht="16.5" customHeight="1">
      <c r="B159" s="140"/>
      <c r="C159" s="141" t="s">
        <v>215</v>
      </c>
      <c r="D159" s="141" t="s">
        <v>152</v>
      </c>
      <c r="E159" s="142" t="s">
        <v>216</v>
      </c>
      <c r="F159" s="143" t="s">
        <v>217</v>
      </c>
      <c r="G159" s="144" t="s">
        <v>155</v>
      </c>
      <c r="H159" s="145">
        <v>613</v>
      </c>
      <c r="I159" s="146"/>
      <c r="J159" s="147">
        <f>ROUND(I159*H159,2)</f>
        <v>0</v>
      </c>
      <c r="K159" s="148"/>
      <c r="L159" s="32"/>
      <c r="M159" s="149" t="s">
        <v>1</v>
      </c>
      <c r="N159" s="150" t="s">
        <v>40</v>
      </c>
      <c r="P159" s="151">
        <f>O159*H159</f>
        <v>0</v>
      </c>
      <c r="Q159" s="151">
        <v>0</v>
      </c>
      <c r="R159" s="151">
        <f>Q159*H159</f>
        <v>0</v>
      </c>
      <c r="S159" s="151">
        <v>0</v>
      </c>
      <c r="T159" s="152">
        <f>S159*H159</f>
        <v>0</v>
      </c>
      <c r="AR159" s="153" t="s">
        <v>156</v>
      </c>
      <c r="AT159" s="153" t="s">
        <v>152</v>
      </c>
      <c r="AU159" s="153" t="s">
        <v>102</v>
      </c>
      <c r="AY159" s="17" t="s">
        <v>150</v>
      </c>
      <c r="BE159" s="154">
        <f>IF(N159="základná",J159,0)</f>
        <v>0</v>
      </c>
      <c r="BF159" s="154">
        <f>IF(N159="znížená",J159,0)</f>
        <v>0</v>
      </c>
      <c r="BG159" s="154">
        <f>IF(N159="zákl. prenesená",J159,0)</f>
        <v>0</v>
      </c>
      <c r="BH159" s="154">
        <f>IF(N159="zníž. prenesená",J159,0)</f>
        <v>0</v>
      </c>
      <c r="BI159" s="154">
        <f>IF(N159="nulová",J159,0)</f>
        <v>0</v>
      </c>
      <c r="BJ159" s="17" t="s">
        <v>102</v>
      </c>
      <c r="BK159" s="154">
        <f>ROUND(I159*H159,2)</f>
        <v>0</v>
      </c>
      <c r="BL159" s="17" t="s">
        <v>156</v>
      </c>
      <c r="BM159" s="153" t="s">
        <v>218</v>
      </c>
    </row>
    <row r="160" spans="2:65" s="1" customFormat="1" ht="24.2" customHeight="1">
      <c r="B160" s="140"/>
      <c r="C160" s="141" t="s">
        <v>219</v>
      </c>
      <c r="D160" s="141" t="s">
        <v>152</v>
      </c>
      <c r="E160" s="142" t="s">
        <v>220</v>
      </c>
      <c r="F160" s="143" t="s">
        <v>221</v>
      </c>
      <c r="G160" s="144" t="s">
        <v>222</v>
      </c>
      <c r="H160" s="145">
        <v>58.05</v>
      </c>
      <c r="I160" s="146"/>
      <c r="J160" s="147">
        <f>ROUND(I160*H160,2)</f>
        <v>0</v>
      </c>
      <c r="K160" s="148"/>
      <c r="L160" s="32"/>
      <c r="M160" s="149" t="s">
        <v>1</v>
      </c>
      <c r="N160" s="150" t="s">
        <v>40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156</v>
      </c>
      <c r="AT160" s="153" t="s">
        <v>152</v>
      </c>
      <c r="AU160" s="153" t="s">
        <v>102</v>
      </c>
      <c r="AY160" s="17" t="s">
        <v>150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7" t="s">
        <v>102</v>
      </c>
      <c r="BK160" s="154">
        <f>ROUND(I160*H160,2)</f>
        <v>0</v>
      </c>
      <c r="BL160" s="17" t="s">
        <v>156</v>
      </c>
      <c r="BM160" s="153" t="s">
        <v>223</v>
      </c>
    </row>
    <row r="161" spans="2:65" s="14" customFormat="1">
      <c r="B161" s="170"/>
      <c r="D161" s="156" t="s">
        <v>158</v>
      </c>
      <c r="E161" s="171" t="s">
        <v>1</v>
      </c>
      <c r="F161" s="172" t="s">
        <v>224</v>
      </c>
      <c r="H161" s="171" t="s">
        <v>1</v>
      </c>
      <c r="I161" s="173"/>
      <c r="L161" s="170"/>
      <c r="M161" s="174"/>
      <c r="T161" s="175"/>
      <c r="AT161" s="171" t="s">
        <v>158</v>
      </c>
      <c r="AU161" s="171" t="s">
        <v>102</v>
      </c>
      <c r="AV161" s="14" t="s">
        <v>82</v>
      </c>
      <c r="AW161" s="14" t="s">
        <v>30</v>
      </c>
      <c r="AX161" s="14" t="s">
        <v>74</v>
      </c>
      <c r="AY161" s="171" t="s">
        <v>150</v>
      </c>
    </row>
    <row r="162" spans="2:65" s="14" customFormat="1">
      <c r="B162" s="170"/>
      <c r="D162" s="156" t="s">
        <v>158</v>
      </c>
      <c r="E162" s="171" t="s">
        <v>1</v>
      </c>
      <c r="F162" s="172" t="s">
        <v>225</v>
      </c>
      <c r="H162" s="171" t="s">
        <v>1</v>
      </c>
      <c r="I162" s="173"/>
      <c r="L162" s="170"/>
      <c r="M162" s="174"/>
      <c r="T162" s="175"/>
      <c r="AT162" s="171" t="s">
        <v>158</v>
      </c>
      <c r="AU162" s="171" t="s">
        <v>102</v>
      </c>
      <c r="AV162" s="14" t="s">
        <v>82</v>
      </c>
      <c r="AW162" s="14" t="s">
        <v>30</v>
      </c>
      <c r="AX162" s="14" t="s">
        <v>74</v>
      </c>
      <c r="AY162" s="171" t="s">
        <v>150</v>
      </c>
    </row>
    <row r="163" spans="2:65" s="12" customFormat="1">
      <c r="B163" s="155"/>
      <c r="D163" s="156" t="s">
        <v>158</v>
      </c>
      <c r="E163" s="157" t="s">
        <v>1</v>
      </c>
      <c r="F163" s="158" t="s">
        <v>226</v>
      </c>
      <c r="H163" s="159">
        <v>46.2</v>
      </c>
      <c r="I163" s="160"/>
      <c r="L163" s="155"/>
      <c r="M163" s="161"/>
      <c r="T163" s="162"/>
      <c r="AT163" s="157" t="s">
        <v>158</v>
      </c>
      <c r="AU163" s="157" t="s">
        <v>102</v>
      </c>
      <c r="AV163" s="12" t="s">
        <v>102</v>
      </c>
      <c r="AW163" s="12" t="s">
        <v>30</v>
      </c>
      <c r="AX163" s="12" t="s">
        <v>74</v>
      </c>
      <c r="AY163" s="157" t="s">
        <v>150</v>
      </c>
    </row>
    <row r="164" spans="2:65" s="14" customFormat="1">
      <c r="B164" s="170"/>
      <c r="D164" s="156" t="s">
        <v>158</v>
      </c>
      <c r="E164" s="171" t="s">
        <v>1</v>
      </c>
      <c r="F164" s="172" t="s">
        <v>227</v>
      </c>
      <c r="H164" s="171" t="s">
        <v>1</v>
      </c>
      <c r="I164" s="173"/>
      <c r="L164" s="170"/>
      <c r="M164" s="174"/>
      <c r="T164" s="175"/>
      <c r="AT164" s="171" t="s">
        <v>158</v>
      </c>
      <c r="AU164" s="171" t="s">
        <v>102</v>
      </c>
      <c r="AV164" s="14" t="s">
        <v>82</v>
      </c>
      <c r="AW164" s="14" t="s">
        <v>30</v>
      </c>
      <c r="AX164" s="14" t="s">
        <v>74</v>
      </c>
      <c r="AY164" s="171" t="s">
        <v>150</v>
      </c>
    </row>
    <row r="165" spans="2:65" s="12" customFormat="1">
      <c r="B165" s="155"/>
      <c r="D165" s="156" t="s">
        <v>158</v>
      </c>
      <c r="E165" s="157" t="s">
        <v>1</v>
      </c>
      <c r="F165" s="158" t="s">
        <v>228</v>
      </c>
      <c r="H165" s="159">
        <v>8.1</v>
      </c>
      <c r="I165" s="160"/>
      <c r="L165" s="155"/>
      <c r="M165" s="161"/>
      <c r="T165" s="162"/>
      <c r="AT165" s="157" t="s">
        <v>158</v>
      </c>
      <c r="AU165" s="157" t="s">
        <v>102</v>
      </c>
      <c r="AV165" s="12" t="s">
        <v>102</v>
      </c>
      <c r="AW165" s="12" t="s">
        <v>30</v>
      </c>
      <c r="AX165" s="12" t="s">
        <v>74</v>
      </c>
      <c r="AY165" s="157" t="s">
        <v>150</v>
      </c>
    </row>
    <row r="166" spans="2:65" s="12" customFormat="1">
      <c r="B166" s="155"/>
      <c r="D166" s="156" t="s">
        <v>158</v>
      </c>
      <c r="E166" s="157" t="s">
        <v>1</v>
      </c>
      <c r="F166" s="158" t="s">
        <v>229</v>
      </c>
      <c r="H166" s="159">
        <v>3.75</v>
      </c>
      <c r="I166" s="160"/>
      <c r="L166" s="155"/>
      <c r="M166" s="161"/>
      <c r="T166" s="162"/>
      <c r="AT166" s="157" t="s">
        <v>158</v>
      </c>
      <c r="AU166" s="157" t="s">
        <v>102</v>
      </c>
      <c r="AV166" s="12" t="s">
        <v>102</v>
      </c>
      <c r="AW166" s="12" t="s">
        <v>30</v>
      </c>
      <c r="AX166" s="12" t="s">
        <v>74</v>
      </c>
      <c r="AY166" s="157" t="s">
        <v>150</v>
      </c>
    </row>
    <row r="167" spans="2:65" s="13" customFormat="1">
      <c r="B167" s="163"/>
      <c r="D167" s="156" t="s">
        <v>158</v>
      </c>
      <c r="E167" s="164" t="s">
        <v>103</v>
      </c>
      <c r="F167" s="165" t="s">
        <v>167</v>
      </c>
      <c r="H167" s="166">
        <v>58.050000000000004</v>
      </c>
      <c r="I167" s="167"/>
      <c r="L167" s="163"/>
      <c r="M167" s="168"/>
      <c r="T167" s="169"/>
      <c r="AT167" s="164" t="s">
        <v>158</v>
      </c>
      <c r="AU167" s="164" t="s">
        <v>102</v>
      </c>
      <c r="AV167" s="13" t="s">
        <v>156</v>
      </c>
      <c r="AW167" s="13" t="s">
        <v>30</v>
      </c>
      <c r="AX167" s="13" t="s">
        <v>82</v>
      </c>
      <c r="AY167" s="164" t="s">
        <v>150</v>
      </c>
    </row>
    <row r="168" spans="2:65" s="1" customFormat="1" ht="33" customHeight="1">
      <c r="B168" s="140"/>
      <c r="C168" s="141" t="s">
        <v>230</v>
      </c>
      <c r="D168" s="141" t="s">
        <v>152</v>
      </c>
      <c r="E168" s="142" t="s">
        <v>231</v>
      </c>
      <c r="F168" s="143" t="s">
        <v>232</v>
      </c>
      <c r="G168" s="144" t="s">
        <v>222</v>
      </c>
      <c r="H168" s="145">
        <v>135.31</v>
      </c>
      <c r="I168" s="146"/>
      <c r="J168" s="147">
        <f>ROUND(I168*H168,2)</f>
        <v>0</v>
      </c>
      <c r="K168" s="148"/>
      <c r="L168" s="32"/>
      <c r="M168" s="149" t="s">
        <v>1</v>
      </c>
      <c r="N168" s="150" t="s">
        <v>40</v>
      </c>
      <c r="P168" s="151">
        <f>O168*H168</f>
        <v>0</v>
      </c>
      <c r="Q168" s="151">
        <v>0</v>
      </c>
      <c r="R168" s="151">
        <f>Q168*H168</f>
        <v>0</v>
      </c>
      <c r="S168" s="151">
        <v>0</v>
      </c>
      <c r="T168" s="152">
        <f>S168*H168</f>
        <v>0</v>
      </c>
      <c r="AR168" s="153" t="s">
        <v>156</v>
      </c>
      <c r="AT168" s="153" t="s">
        <v>152</v>
      </c>
      <c r="AU168" s="153" t="s">
        <v>102</v>
      </c>
      <c r="AY168" s="17" t="s">
        <v>150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7" t="s">
        <v>102</v>
      </c>
      <c r="BK168" s="154">
        <f>ROUND(I168*H168,2)</f>
        <v>0</v>
      </c>
      <c r="BL168" s="17" t="s">
        <v>156</v>
      </c>
      <c r="BM168" s="153" t="s">
        <v>233</v>
      </c>
    </row>
    <row r="169" spans="2:65" s="14" customFormat="1">
      <c r="B169" s="170"/>
      <c r="D169" s="156" t="s">
        <v>158</v>
      </c>
      <c r="E169" s="171" t="s">
        <v>1</v>
      </c>
      <c r="F169" s="172" t="s">
        <v>234</v>
      </c>
      <c r="H169" s="171" t="s">
        <v>1</v>
      </c>
      <c r="I169" s="173"/>
      <c r="L169" s="170"/>
      <c r="M169" s="174"/>
      <c r="T169" s="175"/>
      <c r="AT169" s="171" t="s">
        <v>158</v>
      </c>
      <c r="AU169" s="171" t="s">
        <v>102</v>
      </c>
      <c r="AV169" s="14" t="s">
        <v>82</v>
      </c>
      <c r="AW169" s="14" t="s">
        <v>30</v>
      </c>
      <c r="AX169" s="14" t="s">
        <v>74</v>
      </c>
      <c r="AY169" s="171" t="s">
        <v>150</v>
      </c>
    </row>
    <row r="170" spans="2:65" s="14" customFormat="1">
      <c r="B170" s="170"/>
      <c r="D170" s="156" t="s">
        <v>158</v>
      </c>
      <c r="E170" s="171" t="s">
        <v>1</v>
      </c>
      <c r="F170" s="172" t="s">
        <v>225</v>
      </c>
      <c r="H170" s="171" t="s">
        <v>1</v>
      </c>
      <c r="I170" s="173"/>
      <c r="L170" s="170"/>
      <c r="M170" s="174"/>
      <c r="T170" s="175"/>
      <c r="AT170" s="171" t="s">
        <v>158</v>
      </c>
      <c r="AU170" s="171" t="s">
        <v>102</v>
      </c>
      <c r="AV170" s="14" t="s">
        <v>82</v>
      </c>
      <c r="AW170" s="14" t="s">
        <v>30</v>
      </c>
      <c r="AX170" s="14" t="s">
        <v>74</v>
      </c>
      <c r="AY170" s="171" t="s">
        <v>150</v>
      </c>
    </row>
    <row r="171" spans="2:65" s="12" customFormat="1">
      <c r="B171" s="155"/>
      <c r="D171" s="156" t="s">
        <v>158</v>
      </c>
      <c r="E171" s="157" t="s">
        <v>1</v>
      </c>
      <c r="F171" s="158" t="s">
        <v>235</v>
      </c>
      <c r="H171" s="159">
        <v>107.8</v>
      </c>
      <c r="I171" s="160"/>
      <c r="L171" s="155"/>
      <c r="M171" s="161"/>
      <c r="T171" s="162"/>
      <c r="AT171" s="157" t="s">
        <v>158</v>
      </c>
      <c r="AU171" s="157" t="s">
        <v>102</v>
      </c>
      <c r="AV171" s="12" t="s">
        <v>102</v>
      </c>
      <c r="AW171" s="12" t="s">
        <v>30</v>
      </c>
      <c r="AX171" s="12" t="s">
        <v>74</v>
      </c>
      <c r="AY171" s="157" t="s">
        <v>150</v>
      </c>
    </row>
    <row r="172" spans="2:65" s="14" customFormat="1">
      <c r="B172" s="170"/>
      <c r="D172" s="156" t="s">
        <v>158</v>
      </c>
      <c r="E172" s="171" t="s">
        <v>1</v>
      </c>
      <c r="F172" s="172" t="s">
        <v>227</v>
      </c>
      <c r="H172" s="171" t="s">
        <v>1</v>
      </c>
      <c r="I172" s="173"/>
      <c r="L172" s="170"/>
      <c r="M172" s="174"/>
      <c r="T172" s="175"/>
      <c r="AT172" s="171" t="s">
        <v>158</v>
      </c>
      <c r="AU172" s="171" t="s">
        <v>102</v>
      </c>
      <c r="AV172" s="14" t="s">
        <v>82</v>
      </c>
      <c r="AW172" s="14" t="s">
        <v>30</v>
      </c>
      <c r="AX172" s="14" t="s">
        <v>74</v>
      </c>
      <c r="AY172" s="171" t="s">
        <v>150</v>
      </c>
    </row>
    <row r="173" spans="2:65" s="12" customFormat="1">
      <c r="B173" s="155"/>
      <c r="D173" s="156" t="s">
        <v>158</v>
      </c>
      <c r="E173" s="157" t="s">
        <v>1</v>
      </c>
      <c r="F173" s="158" t="s">
        <v>236</v>
      </c>
      <c r="H173" s="159">
        <v>18.899999999999999</v>
      </c>
      <c r="I173" s="160"/>
      <c r="L173" s="155"/>
      <c r="M173" s="161"/>
      <c r="T173" s="162"/>
      <c r="AT173" s="157" t="s">
        <v>158</v>
      </c>
      <c r="AU173" s="157" t="s">
        <v>102</v>
      </c>
      <c r="AV173" s="12" t="s">
        <v>102</v>
      </c>
      <c r="AW173" s="12" t="s">
        <v>30</v>
      </c>
      <c r="AX173" s="12" t="s">
        <v>74</v>
      </c>
      <c r="AY173" s="157" t="s">
        <v>150</v>
      </c>
    </row>
    <row r="174" spans="2:65" s="12" customFormat="1">
      <c r="B174" s="155"/>
      <c r="D174" s="156" t="s">
        <v>158</v>
      </c>
      <c r="E174" s="157" t="s">
        <v>1</v>
      </c>
      <c r="F174" s="158" t="s">
        <v>237</v>
      </c>
      <c r="H174" s="159">
        <v>8.61</v>
      </c>
      <c r="I174" s="160"/>
      <c r="L174" s="155"/>
      <c r="M174" s="161"/>
      <c r="T174" s="162"/>
      <c r="AT174" s="157" t="s">
        <v>158</v>
      </c>
      <c r="AU174" s="157" t="s">
        <v>102</v>
      </c>
      <c r="AV174" s="12" t="s">
        <v>102</v>
      </c>
      <c r="AW174" s="12" t="s">
        <v>30</v>
      </c>
      <c r="AX174" s="12" t="s">
        <v>74</v>
      </c>
      <c r="AY174" s="157" t="s">
        <v>150</v>
      </c>
    </row>
    <row r="175" spans="2:65" s="13" customFormat="1">
      <c r="B175" s="163"/>
      <c r="D175" s="156" t="s">
        <v>158</v>
      </c>
      <c r="E175" s="164" t="s">
        <v>106</v>
      </c>
      <c r="F175" s="165" t="s">
        <v>167</v>
      </c>
      <c r="H175" s="166">
        <v>135.31</v>
      </c>
      <c r="I175" s="167"/>
      <c r="L175" s="163"/>
      <c r="M175" s="168"/>
      <c r="T175" s="169"/>
      <c r="AT175" s="164" t="s">
        <v>158</v>
      </c>
      <c r="AU175" s="164" t="s">
        <v>102</v>
      </c>
      <c r="AV175" s="13" t="s">
        <v>156</v>
      </c>
      <c r="AW175" s="13" t="s">
        <v>30</v>
      </c>
      <c r="AX175" s="13" t="s">
        <v>82</v>
      </c>
      <c r="AY175" s="164" t="s">
        <v>150</v>
      </c>
    </row>
    <row r="176" spans="2:65" s="1" customFormat="1" ht="24.2" customHeight="1">
      <c r="B176" s="140"/>
      <c r="C176" s="141" t="s">
        <v>238</v>
      </c>
      <c r="D176" s="141" t="s">
        <v>152</v>
      </c>
      <c r="E176" s="142" t="s">
        <v>239</v>
      </c>
      <c r="F176" s="143" t="s">
        <v>240</v>
      </c>
      <c r="G176" s="144" t="s">
        <v>222</v>
      </c>
      <c r="H176" s="145">
        <v>28.228999999999999</v>
      </c>
      <c r="I176" s="146"/>
      <c r="J176" s="147">
        <f>ROUND(I176*H176,2)</f>
        <v>0</v>
      </c>
      <c r="K176" s="148"/>
      <c r="L176" s="32"/>
      <c r="M176" s="149" t="s">
        <v>1</v>
      </c>
      <c r="N176" s="150" t="s">
        <v>40</v>
      </c>
      <c r="P176" s="151">
        <f>O176*H176</f>
        <v>0</v>
      </c>
      <c r="Q176" s="151">
        <v>0</v>
      </c>
      <c r="R176" s="151">
        <f>Q176*H176</f>
        <v>0</v>
      </c>
      <c r="S176" s="151">
        <v>0</v>
      </c>
      <c r="T176" s="152">
        <f>S176*H176</f>
        <v>0</v>
      </c>
      <c r="AR176" s="153" t="s">
        <v>156</v>
      </c>
      <c r="AT176" s="153" t="s">
        <v>152</v>
      </c>
      <c r="AU176" s="153" t="s">
        <v>102</v>
      </c>
      <c r="AY176" s="17" t="s">
        <v>150</v>
      </c>
      <c r="BE176" s="154">
        <f>IF(N176="základná",J176,0)</f>
        <v>0</v>
      </c>
      <c r="BF176" s="154">
        <f>IF(N176="znížená",J176,0)</f>
        <v>0</v>
      </c>
      <c r="BG176" s="154">
        <f>IF(N176="zákl. prenesená",J176,0)</f>
        <v>0</v>
      </c>
      <c r="BH176" s="154">
        <f>IF(N176="zníž. prenesená",J176,0)</f>
        <v>0</v>
      </c>
      <c r="BI176" s="154">
        <f>IF(N176="nulová",J176,0)</f>
        <v>0</v>
      </c>
      <c r="BJ176" s="17" t="s">
        <v>102</v>
      </c>
      <c r="BK176" s="154">
        <f>ROUND(I176*H176,2)</f>
        <v>0</v>
      </c>
      <c r="BL176" s="17" t="s">
        <v>156</v>
      </c>
      <c r="BM176" s="153" t="s">
        <v>241</v>
      </c>
    </row>
    <row r="177" spans="2:65" s="12" customFormat="1">
      <c r="B177" s="155"/>
      <c r="D177" s="156" t="s">
        <v>158</v>
      </c>
      <c r="E177" s="157" t="s">
        <v>1</v>
      </c>
      <c r="F177" s="158" t="s">
        <v>242</v>
      </c>
      <c r="H177" s="159">
        <v>28.228999999999999</v>
      </c>
      <c r="I177" s="160"/>
      <c r="L177" s="155"/>
      <c r="M177" s="161"/>
      <c r="T177" s="162"/>
      <c r="AT177" s="157" t="s">
        <v>158</v>
      </c>
      <c r="AU177" s="157" t="s">
        <v>102</v>
      </c>
      <c r="AV177" s="12" t="s">
        <v>102</v>
      </c>
      <c r="AW177" s="12" t="s">
        <v>30</v>
      </c>
      <c r="AX177" s="12" t="s">
        <v>82</v>
      </c>
      <c r="AY177" s="157" t="s">
        <v>150</v>
      </c>
    </row>
    <row r="178" spans="2:65" s="1" customFormat="1" ht="24.2" customHeight="1">
      <c r="B178" s="140"/>
      <c r="C178" s="141" t="s">
        <v>243</v>
      </c>
      <c r="D178" s="141" t="s">
        <v>152</v>
      </c>
      <c r="E178" s="142" t="s">
        <v>244</v>
      </c>
      <c r="F178" s="143" t="s">
        <v>245</v>
      </c>
      <c r="G178" s="144" t="s">
        <v>222</v>
      </c>
      <c r="H178" s="145">
        <v>28.228999999999999</v>
      </c>
      <c r="I178" s="146"/>
      <c r="J178" s="147">
        <f>ROUND(I178*H178,2)</f>
        <v>0</v>
      </c>
      <c r="K178" s="148"/>
      <c r="L178" s="32"/>
      <c r="M178" s="149" t="s">
        <v>1</v>
      </c>
      <c r="N178" s="150" t="s">
        <v>40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156</v>
      </c>
      <c r="AT178" s="153" t="s">
        <v>152</v>
      </c>
      <c r="AU178" s="153" t="s">
        <v>102</v>
      </c>
      <c r="AY178" s="17" t="s">
        <v>150</v>
      </c>
      <c r="BE178" s="154">
        <f>IF(N178="základná",J178,0)</f>
        <v>0</v>
      </c>
      <c r="BF178" s="154">
        <f>IF(N178="znížená",J178,0)</f>
        <v>0</v>
      </c>
      <c r="BG178" s="154">
        <f>IF(N178="zákl. prenesená",J178,0)</f>
        <v>0</v>
      </c>
      <c r="BH178" s="154">
        <f>IF(N178="zníž. prenesená",J178,0)</f>
        <v>0</v>
      </c>
      <c r="BI178" s="154">
        <f>IF(N178="nulová",J178,0)</f>
        <v>0</v>
      </c>
      <c r="BJ178" s="17" t="s">
        <v>102</v>
      </c>
      <c r="BK178" s="154">
        <f>ROUND(I178*H178,2)</f>
        <v>0</v>
      </c>
      <c r="BL178" s="17" t="s">
        <v>156</v>
      </c>
      <c r="BM178" s="153" t="s">
        <v>246</v>
      </c>
    </row>
    <row r="179" spans="2:65" s="1" customFormat="1" ht="21.75" customHeight="1">
      <c r="B179" s="140"/>
      <c r="C179" s="141" t="s">
        <v>247</v>
      </c>
      <c r="D179" s="141" t="s">
        <v>152</v>
      </c>
      <c r="E179" s="142" t="s">
        <v>248</v>
      </c>
      <c r="F179" s="143" t="s">
        <v>249</v>
      </c>
      <c r="G179" s="144" t="s">
        <v>222</v>
      </c>
      <c r="H179" s="145">
        <v>65.867000000000004</v>
      </c>
      <c r="I179" s="146"/>
      <c r="J179" s="147">
        <f>ROUND(I179*H179,2)</f>
        <v>0</v>
      </c>
      <c r="K179" s="148"/>
      <c r="L179" s="32"/>
      <c r="M179" s="149" t="s">
        <v>1</v>
      </c>
      <c r="N179" s="150" t="s">
        <v>40</v>
      </c>
      <c r="P179" s="151">
        <f>O179*H179</f>
        <v>0</v>
      </c>
      <c r="Q179" s="151">
        <v>0</v>
      </c>
      <c r="R179" s="151">
        <f>Q179*H179</f>
        <v>0</v>
      </c>
      <c r="S179" s="151">
        <v>0</v>
      </c>
      <c r="T179" s="152">
        <f>S179*H179</f>
        <v>0</v>
      </c>
      <c r="AR179" s="153" t="s">
        <v>156</v>
      </c>
      <c r="AT179" s="153" t="s">
        <v>152</v>
      </c>
      <c r="AU179" s="153" t="s">
        <v>102</v>
      </c>
      <c r="AY179" s="17" t="s">
        <v>150</v>
      </c>
      <c r="BE179" s="154">
        <f>IF(N179="základná",J179,0)</f>
        <v>0</v>
      </c>
      <c r="BF179" s="154">
        <f>IF(N179="znížená",J179,0)</f>
        <v>0</v>
      </c>
      <c r="BG179" s="154">
        <f>IF(N179="zákl. prenesená",J179,0)</f>
        <v>0</v>
      </c>
      <c r="BH179" s="154">
        <f>IF(N179="zníž. prenesená",J179,0)</f>
        <v>0</v>
      </c>
      <c r="BI179" s="154">
        <f>IF(N179="nulová",J179,0)</f>
        <v>0</v>
      </c>
      <c r="BJ179" s="17" t="s">
        <v>102</v>
      </c>
      <c r="BK179" s="154">
        <f>ROUND(I179*H179,2)</f>
        <v>0</v>
      </c>
      <c r="BL179" s="17" t="s">
        <v>156</v>
      </c>
      <c r="BM179" s="153" t="s">
        <v>250</v>
      </c>
    </row>
    <row r="180" spans="2:65" s="14" customFormat="1">
      <c r="B180" s="170"/>
      <c r="D180" s="156" t="s">
        <v>158</v>
      </c>
      <c r="E180" s="171" t="s">
        <v>1</v>
      </c>
      <c r="F180" s="172" t="s">
        <v>251</v>
      </c>
      <c r="H180" s="171" t="s">
        <v>1</v>
      </c>
      <c r="I180" s="173"/>
      <c r="L180" s="170"/>
      <c r="M180" s="174"/>
      <c r="T180" s="175"/>
      <c r="AT180" s="171" t="s">
        <v>158</v>
      </c>
      <c r="AU180" s="171" t="s">
        <v>102</v>
      </c>
      <c r="AV180" s="14" t="s">
        <v>82</v>
      </c>
      <c r="AW180" s="14" t="s">
        <v>30</v>
      </c>
      <c r="AX180" s="14" t="s">
        <v>74</v>
      </c>
      <c r="AY180" s="171" t="s">
        <v>150</v>
      </c>
    </row>
    <row r="181" spans="2:65" s="12" customFormat="1">
      <c r="B181" s="155"/>
      <c r="D181" s="156" t="s">
        <v>158</v>
      </c>
      <c r="E181" s="157" t="s">
        <v>1</v>
      </c>
      <c r="F181" s="158" t="s">
        <v>252</v>
      </c>
      <c r="H181" s="159">
        <v>3</v>
      </c>
      <c r="I181" s="160"/>
      <c r="L181" s="155"/>
      <c r="M181" s="161"/>
      <c r="T181" s="162"/>
      <c r="AT181" s="157" t="s">
        <v>158</v>
      </c>
      <c r="AU181" s="157" t="s">
        <v>102</v>
      </c>
      <c r="AV181" s="12" t="s">
        <v>102</v>
      </c>
      <c r="AW181" s="12" t="s">
        <v>30</v>
      </c>
      <c r="AX181" s="12" t="s">
        <v>74</v>
      </c>
      <c r="AY181" s="157" t="s">
        <v>150</v>
      </c>
    </row>
    <row r="182" spans="2:65" s="14" customFormat="1">
      <c r="B182" s="170"/>
      <c r="D182" s="156" t="s">
        <v>158</v>
      </c>
      <c r="E182" s="171" t="s">
        <v>1</v>
      </c>
      <c r="F182" s="172" t="s">
        <v>253</v>
      </c>
      <c r="H182" s="171" t="s">
        <v>1</v>
      </c>
      <c r="I182" s="173"/>
      <c r="L182" s="170"/>
      <c r="M182" s="174"/>
      <c r="T182" s="175"/>
      <c r="AT182" s="171" t="s">
        <v>158</v>
      </c>
      <c r="AU182" s="171" t="s">
        <v>102</v>
      </c>
      <c r="AV182" s="14" t="s">
        <v>82</v>
      </c>
      <c r="AW182" s="14" t="s">
        <v>30</v>
      </c>
      <c r="AX182" s="14" t="s">
        <v>74</v>
      </c>
      <c r="AY182" s="171" t="s">
        <v>150</v>
      </c>
    </row>
    <row r="183" spans="2:65" s="12" customFormat="1">
      <c r="B183" s="155"/>
      <c r="D183" s="156" t="s">
        <v>158</v>
      </c>
      <c r="E183" s="157" t="s">
        <v>1</v>
      </c>
      <c r="F183" s="158" t="s">
        <v>254</v>
      </c>
      <c r="H183" s="159">
        <v>68.997</v>
      </c>
      <c r="I183" s="160"/>
      <c r="L183" s="155"/>
      <c r="M183" s="161"/>
      <c r="T183" s="162"/>
      <c r="AT183" s="157" t="s">
        <v>158</v>
      </c>
      <c r="AU183" s="157" t="s">
        <v>102</v>
      </c>
      <c r="AV183" s="12" t="s">
        <v>102</v>
      </c>
      <c r="AW183" s="12" t="s">
        <v>30</v>
      </c>
      <c r="AX183" s="12" t="s">
        <v>74</v>
      </c>
      <c r="AY183" s="157" t="s">
        <v>150</v>
      </c>
    </row>
    <row r="184" spans="2:65" s="14" customFormat="1">
      <c r="B184" s="170"/>
      <c r="D184" s="156" t="s">
        <v>158</v>
      </c>
      <c r="E184" s="171" t="s">
        <v>1</v>
      </c>
      <c r="F184" s="172" t="s">
        <v>255</v>
      </c>
      <c r="H184" s="171" t="s">
        <v>1</v>
      </c>
      <c r="I184" s="173"/>
      <c r="L184" s="170"/>
      <c r="M184" s="174"/>
      <c r="T184" s="175"/>
      <c r="AT184" s="171" t="s">
        <v>158</v>
      </c>
      <c r="AU184" s="171" t="s">
        <v>102</v>
      </c>
      <c r="AV184" s="14" t="s">
        <v>82</v>
      </c>
      <c r="AW184" s="14" t="s">
        <v>30</v>
      </c>
      <c r="AX184" s="14" t="s">
        <v>74</v>
      </c>
      <c r="AY184" s="171" t="s">
        <v>150</v>
      </c>
    </row>
    <row r="185" spans="2:65" s="12" customFormat="1">
      <c r="B185" s="155"/>
      <c r="D185" s="156" t="s">
        <v>158</v>
      </c>
      <c r="E185" s="157" t="s">
        <v>1</v>
      </c>
      <c r="F185" s="158" t="s">
        <v>256</v>
      </c>
      <c r="H185" s="159">
        <v>1.1379999999999999</v>
      </c>
      <c r="I185" s="160"/>
      <c r="L185" s="155"/>
      <c r="M185" s="161"/>
      <c r="T185" s="162"/>
      <c r="AT185" s="157" t="s">
        <v>158</v>
      </c>
      <c r="AU185" s="157" t="s">
        <v>102</v>
      </c>
      <c r="AV185" s="12" t="s">
        <v>102</v>
      </c>
      <c r="AW185" s="12" t="s">
        <v>30</v>
      </c>
      <c r="AX185" s="12" t="s">
        <v>74</v>
      </c>
      <c r="AY185" s="157" t="s">
        <v>150</v>
      </c>
    </row>
    <row r="186" spans="2:65" s="12" customFormat="1">
      <c r="B186" s="155"/>
      <c r="D186" s="156" t="s">
        <v>158</v>
      </c>
      <c r="E186" s="157" t="s">
        <v>1</v>
      </c>
      <c r="F186" s="158" t="s">
        <v>257</v>
      </c>
      <c r="H186" s="159">
        <v>1.8380000000000001</v>
      </c>
      <c r="I186" s="160"/>
      <c r="L186" s="155"/>
      <c r="M186" s="161"/>
      <c r="T186" s="162"/>
      <c r="AT186" s="157" t="s">
        <v>158</v>
      </c>
      <c r="AU186" s="157" t="s">
        <v>102</v>
      </c>
      <c r="AV186" s="12" t="s">
        <v>102</v>
      </c>
      <c r="AW186" s="12" t="s">
        <v>30</v>
      </c>
      <c r="AX186" s="12" t="s">
        <v>74</v>
      </c>
      <c r="AY186" s="157" t="s">
        <v>150</v>
      </c>
    </row>
    <row r="187" spans="2:65" s="14" customFormat="1">
      <c r="B187" s="170"/>
      <c r="D187" s="156" t="s">
        <v>158</v>
      </c>
      <c r="E187" s="171" t="s">
        <v>1</v>
      </c>
      <c r="F187" s="172" t="s">
        <v>258</v>
      </c>
      <c r="H187" s="171" t="s">
        <v>1</v>
      </c>
      <c r="I187" s="173"/>
      <c r="L187" s="170"/>
      <c r="M187" s="174"/>
      <c r="T187" s="175"/>
      <c r="AT187" s="171" t="s">
        <v>158</v>
      </c>
      <c r="AU187" s="171" t="s">
        <v>102</v>
      </c>
      <c r="AV187" s="14" t="s">
        <v>82</v>
      </c>
      <c r="AW187" s="14" t="s">
        <v>30</v>
      </c>
      <c r="AX187" s="14" t="s">
        <v>74</v>
      </c>
      <c r="AY187" s="171" t="s">
        <v>150</v>
      </c>
    </row>
    <row r="188" spans="2:65" s="14" customFormat="1">
      <c r="B188" s="170"/>
      <c r="D188" s="156" t="s">
        <v>158</v>
      </c>
      <c r="E188" s="171" t="s">
        <v>1</v>
      </c>
      <c r="F188" s="172" t="s">
        <v>259</v>
      </c>
      <c r="H188" s="171" t="s">
        <v>1</v>
      </c>
      <c r="I188" s="173"/>
      <c r="L188" s="170"/>
      <c r="M188" s="174"/>
      <c r="T188" s="175"/>
      <c r="AT188" s="171" t="s">
        <v>158</v>
      </c>
      <c r="AU188" s="171" t="s">
        <v>102</v>
      </c>
      <c r="AV188" s="14" t="s">
        <v>82</v>
      </c>
      <c r="AW188" s="14" t="s">
        <v>30</v>
      </c>
      <c r="AX188" s="14" t="s">
        <v>74</v>
      </c>
      <c r="AY188" s="171" t="s">
        <v>150</v>
      </c>
    </row>
    <row r="189" spans="2:65" s="12" customFormat="1">
      <c r="B189" s="155"/>
      <c r="D189" s="156" t="s">
        <v>158</v>
      </c>
      <c r="E189" s="157" t="s">
        <v>1</v>
      </c>
      <c r="F189" s="158" t="s">
        <v>260</v>
      </c>
      <c r="H189" s="159">
        <v>1.022</v>
      </c>
      <c r="I189" s="160"/>
      <c r="L189" s="155"/>
      <c r="M189" s="161"/>
      <c r="T189" s="162"/>
      <c r="AT189" s="157" t="s">
        <v>158</v>
      </c>
      <c r="AU189" s="157" t="s">
        <v>102</v>
      </c>
      <c r="AV189" s="12" t="s">
        <v>102</v>
      </c>
      <c r="AW189" s="12" t="s">
        <v>30</v>
      </c>
      <c r="AX189" s="12" t="s">
        <v>74</v>
      </c>
      <c r="AY189" s="157" t="s">
        <v>150</v>
      </c>
    </row>
    <row r="190" spans="2:65" s="14" customFormat="1">
      <c r="B190" s="170"/>
      <c r="D190" s="156" t="s">
        <v>158</v>
      </c>
      <c r="E190" s="171" t="s">
        <v>1</v>
      </c>
      <c r="F190" s="172" t="s">
        <v>261</v>
      </c>
      <c r="H190" s="171" t="s">
        <v>1</v>
      </c>
      <c r="I190" s="173"/>
      <c r="L190" s="170"/>
      <c r="M190" s="174"/>
      <c r="T190" s="175"/>
      <c r="AT190" s="171" t="s">
        <v>158</v>
      </c>
      <c r="AU190" s="171" t="s">
        <v>102</v>
      </c>
      <c r="AV190" s="14" t="s">
        <v>82</v>
      </c>
      <c r="AW190" s="14" t="s">
        <v>30</v>
      </c>
      <c r="AX190" s="14" t="s">
        <v>74</v>
      </c>
      <c r="AY190" s="171" t="s">
        <v>150</v>
      </c>
    </row>
    <row r="191" spans="2:65" s="12" customFormat="1">
      <c r="B191" s="155"/>
      <c r="D191" s="156" t="s">
        <v>158</v>
      </c>
      <c r="E191" s="157" t="s">
        <v>1</v>
      </c>
      <c r="F191" s="158" t="s">
        <v>262</v>
      </c>
      <c r="H191" s="159">
        <v>2.9119999999999999</v>
      </c>
      <c r="I191" s="160"/>
      <c r="L191" s="155"/>
      <c r="M191" s="161"/>
      <c r="T191" s="162"/>
      <c r="AT191" s="157" t="s">
        <v>158</v>
      </c>
      <c r="AU191" s="157" t="s">
        <v>102</v>
      </c>
      <c r="AV191" s="12" t="s">
        <v>102</v>
      </c>
      <c r="AW191" s="12" t="s">
        <v>30</v>
      </c>
      <c r="AX191" s="12" t="s">
        <v>74</v>
      </c>
      <c r="AY191" s="157" t="s">
        <v>150</v>
      </c>
    </row>
    <row r="192" spans="2:65" s="14" customFormat="1">
      <c r="B192" s="170"/>
      <c r="D192" s="156" t="s">
        <v>158</v>
      </c>
      <c r="E192" s="171" t="s">
        <v>1</v>
      </c>
      <c r="F192" s="172" t="s">
        <v>263</v>
      </c>
      <c r="H192" s="171" t="s">
        <v>1</v>
      </c>
      <c r="I192" s="173"/>
      <c r="L192" s="170"/>
      <c r="M192" s="174"/>
      <c r="T192" s="175"/>
      <c r="AT192" s="171" t="s">
        <v>158</v>
      </c>
      <c r="AU192" s="171" t="s">
        <v>102</v>
      </c>
      <c r="AV192" s="14" t="s">
        <v>82</v>
      </c>
      <c r="AW192" s="14" t="s">
        <v>30</v>
      </c>
      <c r="AX192" s="14" t="s">
        <v>74</v>
      </c>
      <c r="AY192" s="171" t="s">
        <v>150</v>
      </c>
    </row>
    <row r="193" spans="2:65" s="12" customFormat="1">
      <c r="B193" s="155"/>
      <c r="D193" s="156" t="s">
        <v>158</v>
      </c>
      <c r="E193" s="157" t="s">
        <v>1</v>
      </c>
      <c r="F193" s="158" t="s">
        <v>264</v>
      </c>
      <c r="H193" s="159">
        <v>3.528</v>
      </c>
      <c r="I193" s="160"/>
      <c r="L193" s="155"/>
      <c r="M193" s="161"/>
      <c r="T193" s="162"/>
      <c r="AT193" s="157" t="s">
        <v>158</v>
      </c>
      <c r="AU193" s="157" t="s">
        <v>102</v>
      </c>
      <c r="AV193" s="12" t="s">
        <v>102</v>
      </c>
      <c r="AW193" s="12" t="s">
        <v>30</v>
      </c>
      <c r="AX193" s="12" t="s">
        <v>74</v>
      </c>
      <c r="AY193" s="157" t="s">
        <v>150</v>
      </c>
    </row>
    <row r="194" spans="2:65" s="14" customFormat="1">
      <c r="B194" s="170"/>
      <c r="D194" s="156" t="s">
        <v>158</v>
      </c>
      <c r="E194" s="171" t="s">
        <v>1</v>
      </c>
      <c r="F194" s="172" t="s">
        <v>265</v>
      </c>
      <c r="H194" s="171" t="s">
        <v>1</v>
      </c>
      <c r="I194" s="173"/>
      <c r="L194" s="170"/>
      <c r="M194" s="174"/>
      <c r="T194" s="175"/>
      <c r="AT194" s="171" t="s">
        <v>158</v>
      </c>
      <c r="AU194" s="171" t="s">
        <v>102</v>
      </c>
      <c r="AV194" s="14" t="s">
        <v>82</v>
      </c>
      <c r="AW194" s="14" t="s">
        <v>30</v>
      </c>
      <c r="AX194" s="14" t="s">
        <v>74</v>
      </c>
      <c r="AY194" s="171" t="s">
        <v>150</v>
      </c>
    </row>
    <row r="195" spans="2:65" s="12" customFormat="1">
      <c r="B195" s="155"/>
      <c r="D195" s="156" t="s">
        <v>158</v>
      </c>
      <c r="E195" s="157" t="s">
        <v>1</v>
      </c>
      <c r="F195" s="158" t="s">
        <v>266</v>
      </c>
      <c r="H195" s="159">
        <v>3.8079999999999998</v>
      </c>
      <c r="I195" s="160"/>
      <c r="L195" s="155"/>
      <c r="M195" s="161"/>
      <c r="T195" s="162"/>
      <c r="AT195" s="157" t="s">
        <v>158</v>
      </c>
      <c r="AU195" s="157" t="s">
        <v>102</v>
      </c>
      <c r="AV195" s="12" t="s">
        <v>102</v>
      </c>
      <c r="AW195" s="12" t="s">
        <v>30</v>
      </c>
      <c r="AX195" s="12" t="s">
        <v>74</v>
      </c>
      <c r="AY195" s="157" t="s">
        <v>150</v>
      </c>
    </row>
    <row r="196" spans="2:65" s="14" customFormat="1">
      <c r="B196" s="170"/>
      <c r="D196" s="156" t="s">
        <v>158</v>
      </c>
      <c r="E196" s="171" t="s">
        <v>1</v>
      </c>
      <c r="F196" s="172" t="s">
        <v>267</v>
      </c>
      <c r="H196" s="171" t="s">
        <v>1</v>
      </c>
      <c r="I196" s="173"/>
      <c r="L196" s="170"/>
      <c r="M196" s="174"/>
      <c r="T196" s="175"/>
      <c r="AT196" s="171" t="s">
        <v>158</v>
      </c>
      <c r="AU196" s="171" t="s">
        <v>102</v>
      </c>
      <c r="AV196" s="14" t="s">
        <v>82</v>
      </c>
      <c r="AW196" s="14" t="s">
        <v>30</v>
      </c>
      <c r="AX196" s="14" t="s">
        <v>74</v>
      </c>
      <c r="AY196" s="171" t="s">
        <v>150</v>
      </c>
    </row>
    <row r="197" spans="2:65" s="14" customFormat="1">
      <c r="B197" s="170"/>
      <c r="D197" s="156" t="s">
        <v>158</v>
      </c>
      <c r="E197" s="171" t="s">
        <v>1</v>
      </c>
      <c r="F197" s="172" t="s">
        <v>261</v>
      </c>
      <c r="H197" s="171" t="s">
        <v>1</v>
      </c>
      <c r="I197" s="173"/>
      <c r="L197" s="170"/>
      <c r="M197" s="174"/>
      <c r="T197" s="175"/>
      <c r="AT197" s="171" t="s">
        <v>158</v>
      </c>
      <c r="AU197" s="171" t="s">
        <v>102</v>
      </c>
      <c r="AV197" s="14" t="s">
        <v>82</v>
      </c>
      <c r="AW197" s="14" t="s">
        <v>30</v>
      </c>
      <c r="AX197" s="14" t="s">
        <v>74</v>
      </c>
      <c r="AY197" s="171" t="s">
        <v>150</v>
      </c>
    </row>
    <row r="198" spans="2:65" s="12" customFormat="1">
      <c r="B198" s="155"/>
      <c r="D198" s="156" t="s">
        <v>158</v>
      </c>
      <c r="E198" s="157" t="s">
        <v>1</v>
      </c>
      <c r="F198" s="158" t="s">
        <v>268</v>
      </c>
      <c r="H198" s="159">
        <v>9.8000000000000004E-2</v>
      </c>
      <c r="I198" s="160"/>
      <c r="L198" s="155"/>
      <c r="M198" s="161"/>
      <c r="T198" s="162"/>
      <c r="AT198" s="157" t="s">
        <v>158</v>
      </c>
      <c r="AU198" s="157" t="s">
        <v>102</v>
      </c>
      <c r="AV198" s="12" t="s">
        <v>102</v>
      </c>
      <c r="AW198" s="12" t="s">
        <v>30</v>
      </c>
      <c r="AX198" s="12" t="s">
        <v>74</v>
      </c>
      <c r="AY198" s="157" t="s">
        <v>150</v>
      </c>
    </row>
    <row r="199" spans="2:65" s="14" customFormat="1">
      <c r="B199" s="170"/>
      <c r="D199" s="156" t="s">
        <v>158</v>
      </c>
      <c r="E199" s="171" t="s">
        <v>1</v>
      </c>
      <c r="F199" s="172" t="s">
        <v>265</v>
      </c>
      <c r="H199" s="171" t="s">
        <v>1</v>
      </c>
      <c r="I199" s="173"/>
      <c r="L199" s="170"/>
      <c r="M199" s="174"/>
      <c r="T199" s="175"/>
      <c r="AT199" s="171" t="s">
        <v>158</v>
      </c>
      <c r="AU199" s="171" t="s">
        <v>102</v>
      </c>
      <c r="AV199" s="14" t="s">
        <v>82</v>
      </c>
      <c r="AW199" s="14" t="s">
        <v>30</v>
      </c>
      <c r="AX199" s="14" t="s">
        <v>74</v>
      </c>
      <c r="AY199" s="171" t="s">
        <v>150</v>
      </c>
    </row>
    <row r="200" spans="2:65" s="12" customFormat="1">
      <c r="B200" s="155"/>
      <c r="D200" s="156" t="s">
        <v>158</v>
      </c>
      <c r="E200" s="157" t="s">
        <v>1</v>
      </c>
      <c r="F200" s="158" t="s">
        <v>269</v>
      </c>
      <c r="H200" s="159">
        <v>0.49</v>
      </c>
      <c r="I200" s="160"/>
      <c r="L200" s="155"/>
      <c r="M200" s="161"/>
      <c r="T200" s="162"/>
      <c r="AT200" s="157" t="s">
        <v>158</v>
      </c>
      <c r="AU200" s="157" t="s">
        <v>102</v>
      </c>
      <c r="AV200" s="12" t="s">
        <v>102</v>
      </c>
      <c r="AW200" s="12" t="s">
        <v>30</v>
      </c>
      <c r="AX200" s="12" t="s">
        <v>74</v>
      </c>
      <c r="AY200" s="157" t="s">
        <v>150</v>
      </c>
    </row>
    <row r="201" spans="2:65" s="14" customFormat="1">
      <c r="B201" s="170"/>
      <c r="D201" s="156" t="s">
        <v>158</v>
      </c>
      <c r="E201" s="171" t="s">
        <v>1</v>
      </c>
      <c r="F201" s="172" t="s">
        <v>270</v>
      </c>
      <c r="H201" s="171" t="s">
        <v>1</v>
      </c>
      <c r="I201" s="173"/>
      <c r="L201" s="170"/>
      <c r="M201" s="174"/>
      <c r="T201" s="175"/>
      <c r="AT201" s="171" t="s">
        <v>158</v>
      </c>
      <c r="AU201" s="171" t="s">
        <v>102</v>
      </c>
      <c r="AV201" s="14" t="s">
        <v>82</v>
      </c>
      <c r="AW201" s="14" t="s">
        <v>30</v>
      </c>
      <c r="AX201" s="14" t="s">
        <v>74</v>
      </c>
      <c r="AY201" s="171" t="s">
        <v>150</v>
      </c>
    </row>
    <row r="202" spans="2:65" s="12" customFormat="1">
      <c r="B202" s="155"/>
      <c r="D202" s="156" t="s">
        <v>158</v>
      </c>
      <c r="E202" s="157" t="s">
        <v>1</v>
      </c>
      <c r="F202" s="158" t="s">
        <v>271</v>
      </c>
      <c r="H202" s="159">
        <v>6.6639999999999997</v>
      </c>
      <c r="I202" s="160"/>
      <c r="L202" s="155"/>
      <c r="M202" s="161"/>
      <c r="T202" s="162"/>
      <c r="AT202" s="157" t="s">
        <v>158</v>
      </c>
      <c r="AU202" s="157" t="s">
        <v>102</v>
      </c>
      <c r="AV202" s="12" t="s">
        <v>102</v>
      </c>
      <c r="AW202" s="12" t="s">
        <v>30</v>
      </c>
      <c r="AX202" s="12" t="s">
        <v>74</v>
      </c>
      <c r="AY202" s="157" t="s">
        <v>150</v>
      </c>
    </row>
    <row r="203" spans="2:65" s="14" customFormat="1">
      <c r="B203" s="170"/>
      <c r="D203" s="156" t="s">
        <v>158</v>
      </c>
      <c r="E203" s="171" t="s">
        <v>1</v>
      </c>
      <c r="F203" s="172" t="s">
        <v>272</v>
      </c>
      <c r="H203" s="171" t="s">
        <v>1</v>
      </c>
      <c r="I203" s="173"/>
      <c r="L203" s="170"/>
      <c r="M203" s="174"/>
      <c r="T203" s="175"/>
      <c r="AT203" s="171" t="s">
        <v>158</v>
      </c>
      <c r="AU203" s="171" t="s">
        <v>102</v>
      </c>
      <c r="AV203" s="14" t="s">
        <v>82</v>
      </c>
      <c r="AW203" s="14" t="s">
        <v>30</v>
      </c>
      <c r="AX203" s="14" t="s">
        <v>74</v>
      </c>
      <c r="AY203" s="171" t="s">
        <v>150</v>
      </c>
    </row>
    <row r="204" spans="2:65" s="12" customFormat="1">
      <c r="B204" s="155"/>
      <c r="D204" s="156" t="s">
        <v>158</v>
      </c>
      <c r="E204" s="157" t="s">
        <v>1</v>
      </c>
      <c r="F204" s="158" t="s">
        <v>273</v>
      </c>
      <c r="H204" s="159">
        <v>0.6</v>
      </c>
      <c r="I204" s="160"/>
      <c r="L204" s="155"/>
      <c r="M204" s="161"/>
      <c r="T204" s="162"/>
      <c r="AT204" s="157" t="s">
        <v>158</v>
      </c>
      <c r="AU204" s="157" t="s">
        <v>102</v>
      </c>
      <c r="AV204" s="12" t="s">
        <v>102</v>
      </c>
      <c r="AW204" s="12" t="s">
        <v>30</v>
      </c>
      <c r="AX204" s="12" t="s">
        <v>74</v>
      </c>
      <c r="AY204" s="157" t="s">
        <v>150</v>
      </c>
    </row>
    <row r="205" spans="2:65" s="13" customFormat="1">
      <c r="B205" s="163"/>
      <c r="D205" s="156" t="s">
        <v>158</v>
      </c>
      <c r="E205" s="164" t="s">
        <v>108</v>
      </c>
      <c r="F205" s="165" t="s">
        <v>167</v>
      </c>
      <c r="H205" s="166">
        <v>94.095000000000013</v>
      </c>
      <c r="I205" s="167"/>
      <c r="L205" s="163"/>
      <c r="M205" s="168"/>
      <c r="T205" s="169"/>
      <c r="AT205" s="164" t="s">
        <v>158</v>
      </c>
      <c r="AU205" s="164" t="s">
        <v>102</v>
      </c>
      <c r="AV205" s="13" t="s">
        <v>156</v>
      </c>
      <c r="AW205" s="13" t="s">
        <v>30</v>
      </c>
      <c r="AX205" s="13" t="s">
        <v>74</v>
      </c>
      <c r="AY205" s="164" t="s">
        <v>150</v>
      </c>
    </row>
    <row r="206" spans="2:65" s="12" customFormat="1">
      <c r="B206" s="155"/>
      <c r="D206" s="156" t="s">
        <v>158</v>
      </c>
      <c r="E206" s="157" t="s">
        <v>1</v>
      </c>
      <c r="F206" s="158" t="s">
        <v>274</v>
      </c>
      <c r="H206" s="159">
        <v>65.867000000000004</v>
      </c>
      <c r="I206" s="160"/>
      <c r="L206" s="155"/>
      <c r="M206" s="161"/>
      <c r="T206" s="162"/>
      <c r="AT206" s="157" t="s">
        <v>158</v>
      </c>
      <c r="AU206" s="157" t="s">
        <v>102</v>
      </c>
      <c r="AV206" s="12" t="s">
        <v>102</v>
      </c>
      <c r="AW206" s="12" t="s">
        <v>30</v>
      </c>
      <c r="AX206" s="12" t="s">
        <v>82</v>
      </c>
      <c r="AY206" s="157" t="s">
        <v>150</v>
      </c>
    </row>
    <row r="207" spans="2:65" s="1" customFormat="1" ht="37.9" customHeight="1">
      <c r="B207" s="140"/>
      <c r="C207" s="141" t="s">
        <v>275</v>
      </c>
      <c r="D207" s="141" t="s">
        <v>152</v>
      </c>
      <c r="E207" s="142" t="s">
        <v>276</v>
      </c>
      <c r="F207" s="143" t="s">
        <v>277</v>
      </c>
      <c r="G207" s="144" t="s">
        <v>222</v>
      </c>
      <c r="H207" s="145">
        <v>65.867000000000004</v>
      </c>
      <c r="I207" s="146"/>
      <c r="J207" s="147">
        <f>ROUND(I207*H207,2)</f>
        <v>0</v>
      </c>
      <c r="K207" s="148"/>
      <c r="L207" s="32"/>
      <c r="M207" s="149" t="s">
        <v>1</v>
      </c>
      <c r="N207" s="150" t="s">
        <v>40</v>
      </c>
      <c r="P207" s="151">
        <f>O207*H207</f>
        <v>0</v>
      </c>
      <c r="Q207" s="151">
        <v>0</v>
      </c>
      <c r="R207" s="151">
        <f>Q207*H207</f>
        <v>0</v>
      </c>
      <c r="S207" s="151">
        <v>0</v>
      </c>
      <c r="T207" s="152">
        <f>S207*H207</f>
        <v>0</v>
      </c>
      <c r="AR207" s="153" t="s">
        <v>156</v>
      </c>
      <c r="AT207" s="153" t="s">
        <v>152</v>
      </c>
      <c r="AU207" s="153" t="s">
        <v>102</v>
      </c>
      <c r="AY207" s="17" t="s">
        <v>150</v>
      </c>
      <c r="BE207" s="154">
        <f>IF(N207="základná",J207,0)</f>
        <v>0</v>
      </c>
      <c r="BF207" s="154">
        <f>IF(N207="znížená",J207,0)</f>
        <v>0</v>
      </c>
      <c r="BG207" s="154">
        <f>IF(N207="zákl. prenesená",J207,0)</f>
        <v>0</v>
      </c>
      <c r="BH207" s="154">
        <f>IF(N207="zníž. prenesená",J207,0)</f>
        <v>0</v>
      </c>
      <c r="BI207" s="154">
        <f>IF(N207="nulová",J207,0)</f>
        <v>0</v>
      </c>
      <c r="BJ207" s="17" t="s">
        <v>102</v>
      </c>
      <c r="BK207" s="154">
        <f>ROUND(I207*H207,2)</f>
        <v>0</v>
      </c>
      <c r="BL207" s="17" t="s">
        <v>156</v>
      </c>
      <c r="BM207" s="153" t="s">
        <v>278</v>
      </c>
    </row>
    <row r="208" spans="2:65" s="1" customFormat="1" ht="24.2" customHeight="1">
      <c r="B208" s="140"/>
      <c r="C208" s="141" t="s">
        <v>279</v>
      </c>
      <c r="D208" s="141" t="s">
        <v>152</v>
      </c>
      <c r="E208" s="142" t="s">
        <v>280</v>
      </c>
      <c r="F208" s="143" t="s">
        <v>281</v>
      </c>
      <c r="G208" s="144" t="s">
        <v>222</v>
      </c>
      <c r="H208" s="145">
        <v>3.855</v>
      </c>
      <c r="I208" s="146"/>
      <c r="J208" s="147">
        <f>ROUND(I208*H208,2)</f>
        <v>0</v>
      </c>
      <c r="K208" s="148"/>
      <c r="L208" s="32"/>
      <c r="M208" s="149" t="s">
        <v>1</v>
      </c>
      <c r="N208" s="150" t="s">
        <v>40</v>
      </c>
      <c r="P208" s="151">
        <f>O208*H208</f>
        <v>0</v>
      </c>
      <c r="Q208" s="151">
        <v>0</v>
      </c>
      <c r="R208" s="151">
        <f>Q208*H208</f>
        <v>0</v>
      </c>
      <c r="S208" s="151">
        <v>0</v>
      </c>
      <c r="T208" s="152">
        <f>S208*H208</f>
        <v>0</v>
      </c>
      <c r="AR208" s="153" t="s">
        <v>156</v>
      </c>
      <c r="AT208" s="153" t="s">
        <v>152</v>
      </c>
      <c r="AU208" s="153" t="s">
        <v>102</v>
      </c>
      <c r="AY208" s="17" t="s">
        <v>150</v>
      </c>
      <c r="BE208" s="154">
        <f>IF(N208="základná",J208,0)</f>
        <v>0</v>
      </c>
      <c r="BF208" s="154">
        <f>IF(N208="znížená",J208,0)</f>
        <v>0</v>
      </c>
      <c r="BG208" s="154">
        <f>IF(N208="zákl. prenesená",J208,0)</f>
        <v>0</v>
      </c>
      <c r="BH208" s="154">
        <f>IF(N208="zníž. prenesená",J208,0)</f>
        <v>0</v>
      </c>
      <c r="BI208" s="154">
        <f>IF(N208="nulová",J208,0)</f>
        <v>0</v>
      </c>
      <c r="BJ208" s="17" t="s">
        <v>102</v>
      </c>
      <c r="BK208" s="154">
        <f>ROUND(I208*H208,2)</f>
        <v>0</v>
      </c>
      <c r="BL208" s="17" t="s">
        <v>156</v>
      </c>
      <c r="BM208" s="153" t="s">
        <v>282</v>
      </c>
    </row>
    <row r="209" spans="2:65" s="12" customFormat="1">
      <c r="B209" s="155"/>
      <c r="D209" s="156" t="s">
        <v>158</v>
      </c>
      <c r="E209" s="157" t="s">
        <v>1</v>
      </c>
      <c r="F209" s="158" t="s">
        <v>283</v>
      </c>
      <c r="H209" s="159">
        <v>3.855</v>
      </c>
      <c r="I209" s="160"/>
      <c r="L209" s="155"/>
      <c r="M209" s="161"/>
      <c r="T209" s="162"/>
      <c r="AT209" s="157" t="s">
        <v>158</v>
      </c>
      <c r="AU209" s="157" t="s">
        <v>102</v>
      </c>
      <c r="AV209" s="12" t="s">
        <v>102</v>
      </c>
      <c r="AW209" s="12" t="s">
        <v>30</v>
      </c>
      <c r="AX209" s="12" t="s">
        <v>82</v>
      </c>
      <c r="AY209" s="157" t="s">
        <v>150</v>
      </c>
    </row>
    <row r="210" spans="2:65" s="1" customFormat="1" ht="24.2" customHeight="1">
      <c r="B210" s="140"/>
      <c r="C210" s="141" t="s">
        <v>284</v>
      </c>
      <c r="D210" s="141" t="s">
        <v>152</v>
      </c>
      <c r="E210" s="142" t="s">
        <v>285</v>
      </c>
      <c r="F210" s="143" t="s">
        <v>286</v>
      </c>
      <c r="G210" s="144" t="s">
        <v>222</v>
      </c>
      <c r="H210" s="145">
        <v>3.855</v>
      </c>
      <c r="I210" s="146"/>
      <c r="J210" s="147">
        <f>ROUND(I210*H210,2)</f>
        <v>0</v>
      </c>
      <c r="K210" s="148"/>
      <c r="L210" s="32"/>
      <c r="M210" s="149" t="s">
        <v>1</v>
      </c>
      <c r="N210" s="150" t="s">
        <v>40</v>
      </c>
      <c r="P210" s="151">
        <f>O210*H210</f>
        <v>0</v>
      </c>
      <c r="Q210" s="151">
        <v>0</v>
      </c>
      <c r="R210" s="151">
        <f>Q210*H210</f>
        <v>0</v>
      </c>
      <c r="S210" s="151">
        <v>0</v>
      </c>
      <c r="T210" s="152">
        <f>S210*H210</f>
        <v>0</v>
      </c>
      <c r="AR210" s="153" t="s">
        <v>156</v>
      </c>
      <c r="AT210" s="153" t="s">
        <v>152</v>
      </c>
      <c r="AU210" s="153" t="s">
        <v>102</v>
      </c>
      <c r="AY210" s="17" t="s">
        <v>150</v>
      </c>
      <c r="BE210" s="154">
        <f>IF(N210="základná",J210,0)</f>
        <v>0</v>
      </c>
      <c r="BF210" s="154">
        <f>IF(N210="znížená",J210,0)</f>
        <v>0</v>
      </c>
      <c r="BG210" s="154">
        <f>IF(N210="zákl. prenesená",J210,0)</f>
        <v>0</v>
      </c>
      <c r="BH210" s="154">
        <f>IF(N210="zníž. prenesená",J210,0)</f>
        <v>0</v>
      </c>
      <c r="BI210" s="154">
        <f>IF(N210="nulová",J210,0)</f>
        <v>0</v>
      </c>
      <c r="BJ210" s="17" t="s">
        <v>102</v>
      </c>
      <c r="BK210" s="154">
        <f>ROUND(I210*H210,2)</f>
        <v>0</v>
      </c>
      <c r="BL210" s="17" t="s">
        <v>156</v>
      </c>
      <c r="BM210" s="153" t="s">
        <v>287</v>
      </c>
    </row>
    <row r="211" spans="2:65" s="1" customFormat="1" ht="16.5" customHeight="1">
      <c r="B211" s="140"/>
      <c r="C211" s="141" t="s">
        <v>288</v>
      </c>
      <c r="D211" s="141" t="s">
        <v>152</v>
      </c>
      <c r="E211" s="142" t="s">
        <v>289</v>
      </c>
      <c r="F211" s="143" t="s">
        <v>290</v>
      </c>
      <c r="G211" s="144" t="s">
        <v>222</v>
      </c>
      <c r="H211" s="145">
        <v>8.9949999999999992</v>
      </c>
      <c r="I211" s="146"/>
      <c r="J211" s="147">
        <f>ROUND(I211*H211,2)</f>
        <v>0</v>
      </c>
      <c r="K211" s="148"/>
      <c r="L211" s="32"/>
      <c r="M211" s="149" t="s">
        <v>1</v>
      </c>
      <c r="N211" s="150" t="s">
        <v>40</v>
      </c>
      <c r="P211" s="151">
        <f>O211*H211</f>
        <v>0</v>
      </c>
      <c r="Q211" s="151">
        <v>0</v>
      </c>
      <c r="R211" s="151">
        <f>Q211*H211</f>
        <v>0</v>
      </c>
      <c r="S211" s="151">
        <v>0</v>
      </c>
      <c r="T211" s="152">
        <f>S211*H211</f>
        <v>0</v>
      </c>
      <c r="AR211" s="153" t="s">
        <v>156</v>
      </c>
      <c r="AT211" s="153" t="s">
        <v>152</v>
      </c>
      <c r="AU211" s="153" t="s">
        <v>102</v>
      </c>
      <c r="AY211" s="17" t="s">
        <v>150</v>
      </c>
      <c r="BE211" s="154">
        <f>IF(N211="základná",J211,0)</f>
        <v>0</v>
      </c>
      <c r="BF211" s="154">
        <f>IF(N211="znížená",J211,0)</f>
        <v>0</v>
      </c>
      <c r="BG211" s="154">
        <f>IF(N211="zákl. prenesená",J211,0)</f>
        <v>0</v>
      </c>
      <c r="BH211" s="154">
        <f>IF(N211="zníž. prenesená",J211,0)</f>
        <v>0</v>
      </c>
      <c r="BI211" s="154">
        <f>IF(N211="nulová",J211,0)</f>
        <v>0</v>
      </c>
      <c r="BJ211" s="17" t="s">
        <v>102</v>
      </c>
      <c r="BK211" s="154">
        <f>ROUND(I211*H211,2)</f>
        <v>0</v>
      </c>
      <c r="BL211" s="17" t="s">
        <v>156</v>
      </c>
      <c r="BM211" s="153" t="s">
        <v>291</v>
      </c>
    </row>
    <row r="212" spans="2:65" s="14" customFormat="1">
      <c r="B212" s="170"/>
      <c r="D212" s="156" t="s">
        <v>158</v>
      </c>
      <c r="E212" s="171" t="s">
        <v>1</v>
      </c>
      <c r="F212" s="172" t="s">
        <v>255</v>
      </c>
      <c r="H212" s="171" t="s">
        <v>1</v>
      </c>
      <c r="I212" s="173"/>
      <c r="L212" s="170"/>
      <c r="M212" s="174"/>
      <c r="T212" s="175"/>
      <c r="AT212" s="171" t="s">
        <v>158</v>
      </c>
      <c r="AU212" s="171" t="s">
        <v>102</v>
      </c>
      <c r="AV212" s="14" t="s">
        <v>82</v>
      </c>
      <c r="AW212" s="14" t="s">
        <v>30</v>
      </c>
      <c r="AX212" s="14" t="s">
        <v>74</v>
      </c>
      <c r="AY212" s="171" t="s">
        <v>150</v>
      </c>
    </row>
    <row r="213" spans="2:65" s="12" customFormat="1">
      <c r="B213" s="155"/>
      <c r="D213" s="156" t="s">
        <v>158</v>
      </c>
      <c r="E213" s="157" t="s">
        <v>1</v>
      </c>
      <c r="F213" s="158" t="s">
        <v>292</v>
      </c>
      <c r="H213" s="159">
        <v>0.92700000000000005</v>
      </c>
      <c r="I213" s="160"/>
      <c r="L213" s="155"/>
      <c r="M213" s="161"/>
      <c r="T213" s="162"/>
      <c r="AT213" s="157" t="s">
        <v>158</v>
      </c>
      <c r="AU213" s="157" t="s">
        <v>102</v>
      </c>
      <c r="AV213" s="12" t="s">
        <v>102</v>
      </c>
      <c r="AW213" s="12" t="s">
        <v>30</v>
      </c>
      <c r="AX213" s="12" t="s">
        <v>74</v>
      </c>
      <c r="AY213" s="157" t="s">
        <v>150</v>
      </c>
    </row>
    <row r="214" spans="2:65" s="12" customFormat="1">
      <c r="B214" s="155"/>
      <c r="D214" s="156" t="s">
        <v>158</v>
      </c>
      <c r="E214" s="157" t="s">
        <v>1</v>
      </c>
      <c r="F214" s="158" t="s">
        <v>293</v>
      </c>
      <c r="H214" s="159">
        <v>11.923</v>
      </c>
      <c r="I214" s="160"/>
      <c r="L214" s="155"/>
      <c r="M214" s="161"/>
      <c r="T214" s="162"/>
      <c r="AT214" s="157" t="s">
        <v>158</v>
      </c>
      <c r="AU214" s="157" t="s">
        <v>102</v>
      </c>
      <c r="AV214" s="12" t="s">
        <v>102</v>
      </c>
      <c r="AW214" s="12" t="s">
        <v>30</v>
      </c>
      <c r="AX214" s="12" t="s">
        <v>74</v>
      </c>
      <c r="AY214" s="157" t="s">
        <v>150</v>
      </c>
    </row>
    <row r="215" spans="2:65" s="13" customFormat="1">
      <c r="B215" s="163"/>
      <c r="D215" s="156" t="s">
        <v>158</v>
      </c>
      <c r="E215" s="164" t="s">
        <v>110</v>
      </c>
      <c r="F215" s="165" t="s">
        <v>167</v>
      </c>
      <c r="H215" s="166">
        <v>12.85</v>
      </c>
      <c r="I215" s="167"/>
      <c r="L215" s="163"/>
      <c r="M215" s="168"/>
      <c r="T215" s="169"/>
      <c r="AT215" s="164" t="s">
        <v>158</v>
      </c>
      <c r="AU215" s="164" t="s">
        <v>102</v>
      </c>
      <c r="AV215" s="13" t="s">
        <v>156</v>
      </c>
      <c r="AW215" s="13" t="s">
        <v>30</v>
      </c>
      <c r="AX215" s="13" t="s">
        <v>74</v>
      </c>
      <c r="AY215" s="164" t="s">
        <v>150</v>
      </c>
    </row>
    <row r="216" spans="2:65" s="12" customFormat="1">
      <c r="B216" s="155"/>
      <c r="D216" s="156" t="s">
        <v>158</v>
      </c>
      <c r="E216" s="157" t="s">
        <v>1</v>
      </c>
      <c r="F216" s="158" t="s">
        <v>294</v>
      </c>
      <c r="H216" s="159">
        <v>8.9949999999999992</v>
      </c>
      <c r="I216" s="160"/>
      <c r="L216" s="155"/>
      <c r="M216" s="161"/>
      <c r="T216" s="162"/>
      <c r="AT216" s="157" t="s">
        <v>158</v>
      </c>
      <c r="AU216" s="157" t="s">
        <v>102</v>
      </c>
      <c r="AV216" s="12" t="s">
        <v>102</v>
      </c>
      <c r="AW216" s="12" t="s">
        <v>30</v>
      </c>
      <c r="AX216" s="12" t="s">
        <v>82</v>
      </c>
      <c r="AY216" s="157" t="s">
        <v>150</v>
      </c>
    </row>
    <row r="217" spans="2:65" s="1" customFormat="1" ht="37.9" customHeight="1">
      <c r="B217" s="140"/>
      <c r="C217" s="141" t="s">
        <v>7</v>
      </c>
      <c r="D217" s="141" t="s">
        <v>152</v>
      </c>
      <c r="E217" s="142" t="s">
        <v>295</v>
      </c>
      <c r="F217" s="143" t="s">
        <v>296</v>
      </c>
      <c r="G217" s="144" t="s">
        <v>222</v>
      </c>
      <c r="H217" s="145">
        <v>8.9949999999999992</v>
      </c>
      <c r="I217" s="146"/>
      <c r="J217" s="147">
        <f>ROUND(I217*H217,2)</f>
        <v>0</v>
      </c>
      <c r="K217" s="148"/>
      <c r="L217" s="32"/>
      <c r="M217" s="149" t="s">
        <v>1</v>
      </c>
      <c r="N217" s="150" t="s">
        <v>40</v>
      </c>
      <c r="P217" s="151">
        <f>O217*H217</f>
        <v>0</v>
      </c>
      <c r="Q217" s="151">
        <v>0</v>
      </c>
      <c r="R217" s="151">
        <f>Q217*H217</f>
        <v>0</v>
      </c>
      <c r="S217" s="151">
        <v>0</v>
      </c>
      <c r="T217" s="152">
        <f>S217*H217</f>
        <v>0</v>
      </c>
      <c r="AR217" s="153" t="s">
        <v>156</v>
      </c>
      <c r="AT217" s="153" t="s">
        <v>152</v>
      </c>
      <c r="AU217" s="153" t="s">
        <v>102</v>
      </c>
      <c r="AY217" s="17" t="s">
        <v>150</v>
      </c>
      <c r="BE217" s="154">
        <f>IF(N217="základná",J217,0)</f>
        <v>0</v>
      </c>
      <c r="BF217" s="154">
        <f>IF(N217="znížená",J217,0)</f>
        <v>0</v>
      </c>
      <c r="BG217" s="154">
        <f>IF(N217="zákl. prenesená",J217,0)</f>
        <v>0</v>
      </c>
      <c r="BH217" s="154">
        <f>IF(N217="zníž. prenesená",J217,0)</f>
        <v>0</v>
      </c>
      <c r="BI217" s="154">
        <f>IF(N217="nulová",J217,0)</f>
        <v>0</v>
      </c>
      <c r="BJ217" s="17" t="s">
        <v>102</v>
      </c>
      <c r="BK217" s="154">
        <f>ROUND(I217*H217,2)</f>
        <v>0</v>
      </c>
      <c r="BL217" s="17" t="s">
        <v>156</v>
      </c>
      <c r="BM217" s="153" t="s">
        <v>297</v>
      </c>
    </row>
    <row r="218" spans="2:65" s="1" customFormat="1" ht="24.2" customHeight="1">
      <c r="B218" s="140"/>
      <c r="C218" s="141" t="s">
        <v>298</v>
      </c>
      <c r="D218" s="141" t="s">
        <v>152</v>
      </c>
      <c r="E218" s="142" t="s">
        <v>299</v>
      </c>
      <c r="F218" s="143" t="s">
        <v>300</v>
      </c>
      <c r="G218" s="144" t="s">
        <v>222</v>
      </c>
      <c r="H218" s="145">
        <v>515.60500000000002</v>
      </c>
      <c r="I218" s="146"/>
      <c r="J218" s="147">
        <f>ROUND(I218*H218,2)</f>
        <v>0</v>
      </c>
      <c r="K218" s="148"/>
      <c r="L218" s="32"/>
      <c r="M218" s="149" t="s">
        <v>1</v>
      </c>
      <c r="N218" s="150" t="s">
        <v>40</v>
      </c>
      <c r="P218" s="151">
        <f>O218*H218</f>
        <v>0</v>
      </c>
      <c r="Q218" s="151">
        <v>0</v>
      </c>
      <c r="R218" s="151">
        <f>Q218*H218</f>
        <v>0</v>
      </c>
      <c r="S218" s="151">
        <v>0</v>
      </c>
      <c r="T218" s="152">
        <f>S218*H218</f>
        <v>0</v>
      </c>
      <c r="AR218" s="153" t="s">
        <v>156</v>
      </c>
      <c r="AT218" s="153" t="s">
        <v>152</v>
      </c>
      <c r="AU218" s="153" t="s">
        <v>102</v>
      </c>
      <c r="AY218" s="17" t="s">
        <v>150</v>
      </c>
      <c r="BE218" s="154">
        <f>IF(N218="základná",J218,0)</f>
        <v>0</v>
      </c>
      <c r="BF218" s="154">
        <f>IF(N218="znížená",J218,0)</f>
        <v>0</v>
      </c>
      <c r="BG218" s="154">
        <f>IF(N218="zákl. prenesená",J218,0)</f>
        <v>0</v>
      </c>
      <c r="BH218" s="154">
        <f>IF(N218="zníž. prenesená",J218,0)</f>
        <v>0</v>
      </c>
      <c r="BI218" s="154">
        <f>IF(N218="nulová",J218,0)</f>
        <v>0</v>
      </c>
      <c r="BJ218" s="17" t="s">
        <v>102</v>
      </c>
      <c r="BK218" s="154">
        <f>ROUND(I218*H218,2)</f>
        <v>0</v>
      </c>
      <c r="BL218" s="17" t="s">
        <v>156</v>
      </c>
      <c r="BM218" s="153" t="s">
        <v>301</v>
      </c>
    </row>
    <row r="219" spans="2:65" s="14" customFormat="1">
      <c r="B219" s="170"/>
      <c r="D219" s="156" t="s">
        <v>158</v>
      </c>
      <c r="E219" s="171" t="s">
        <v>1</v>
      </c>
      <c r="F219" s="172" t="s">
        <v>302</v>
      </c>
      <c r="H219" s="171" t="s">
        <v>1</v>
      </c>
      <c r="I219" s="173"/>
      <c r="L219" s="170"/>
      <c r="M219" s="174"/>
      <c r="T219" s="175"/>
      <c r="AT219" s="171" t="s">
        <v>158</v>
      </c>
      <c r="AU219" s="171" t="s">
        <v>102</v>
      </c>
      <c r="AV219" s="14" t="s">
        <v>82</v>
      </c>
      <c r="AW219" s="14" t="s">
        <v>30</v>
      </c>
      <c r="AX219" s="14" t="s">
        <v>74</v>
      </c>
      <c r="AY219" s="171" t="s">
        <v>150</v>
      </c>
    </row>
    <row r="220" spans="2:65" s="12" customFormat="1">
      <c r="B220" s="155"/>
      <c r="D220" s="156" t="s">
        <v>158</v>
      </c>
      <c r="E220" s="157" t="s">
        <v>1</v>
      </c>
      <c r="F220" s="158" t="s">
        <v>303</v>
      </c>
      <c r="H220" s="159">
        <v>193.36</v>
      </c>
      <c r="I220" s="160"/>
      <c r="L220" s="155"/>
      <c r="M220" s="161"/>
      <c r="T220" s="162"/>
      <c r="AT220" s="157" t="s">
        <v>158</v>
      </c>
      <c r="AU220" s="157" t="s">
        <v>102</v>
      </c>
      <c r="AV220" s="12" t="s">
        <v>102</v>
      </c>
      <c r="AW220" s="12" t="s">
        <v>30</v>
      </c>
      <c r="AX220" s="12" t="s">
        <v>74</v>
      </c>
      <c r="AY220" s="157" t="s">
        <v>150</v>
      </c>
    </row>
    <row r="221" spans="2:65" s="12" customFormat="1">
      <c r="B221" s="155"/>
      <c r="D221" s="156" t="s">
        <v>158</v>
      </c>
      <c r="E221" s="157" t="s">
        <v>1</v>
      </c>
      <c r="F221" s="158" t="s">
        <v>304</v>
      </c>
      <c r="H221" s="159">
        <v>322.245</v>
      </c>
      <c r="I221" s="160"/>
      <c r="L221" s="155"/>
      <c r="M221" s="161"/>
      <c r="T221" s="162"/>
      <c r="AT221" s="157" t="s">
        <v>158</v>
      </c>
      <c r="AU221" s="157" t="s">
        <v>102</v>
      </c>
      <c r="AV221" s="12" t="s">
        <v>102</v>
      </c>
      <c r="AW221" s="12" t="s">
        <v>30</v>
      </c>
      <c r="AX221" s="12" t="s">
        <v>74</v>
      </c>
      <c r="AY221" s="157" t="s">
        <v>150</v>
      </c>
    </row>
    <row r="222" spans="2:65" s="15" customFormat="1">
      <c r="B222" s="176"/>
      <c r="D222" s="156" t="s">
        <v>158</v>
      </c>
      <c r="E222" s="177" t="s">
        <v>112</v>
      </c>
      <c r="F222" s="178" t="s">
        <v>305</v>
      </c>
      <c r="H222" s="179">
        <v>515.60500000000002</v>
      </c>
      <c r="I222" s="180"/>
      <c r="L222" s="176"/>
      <c r="M222" s="181"/>
      <c r="T222" s="182"/>
      <c r="AT222" s="177" t="s">
        <v>158</v>
      </c>
      <c r="AU222" s="177" t="s">
        <v>102</v>
      </c>
      <c r="AV222" s="15" t="s">
        <v>172</v>
      </c>
      <c r="AW222" s="15" t="s">
        <v>30</v>
      </c>
      <c r="AX222" s="15" t="s">
        <v>74</v>
      </c>
      <c r="AY222" s="177" t="s">
        <v>150</v>
      </c>
    </row>
    <row r="223" spans="2:65" s="13" customFormat="1">
      <c r="B223" s="163"/>
      <c r="D223" s="156" t="s">
        <v>158</v>
      </c>
      <c r="E223" s="164" t="s">
        <v>1</v>
      </c>
      <c r="F223" s="165" t="s">
        <v>167</v>
      </c>
      <c r="H223" s="166">
        <v>515.60500000000002</v>
      </c>
      <c r="I223" s="167"/>
      <c r="L223" s="163"/>
      <c r="M223" s="168"/>
      <c r="T223" s="169"/>
      <c r="AT223" s="164" t="s">
        <v>158</v>
      </c>
      <c r="AU223" s="164" t="s">
        <v>102</v>
      </c>
      <c r="AV223" s="13" t="s">
        <v>156</v>
      </c>
      <c r="AW223" s="13" t="s">
        <v>30</v>
      </c>
      <c r="AX223" s="13" t="s">
        <v>82</v>
      </c>
      <c r="AY223" s="164" t="s">
        <v>150</v>
      </c>
    </row>
    <row r="224" spans="2:65" s="1" customFormat="1" ht="21.75" customHeight="1">
      <c r="B224" s="140"/>
      <c r="C224" s="141" t="s">
        <v>306</v>
      </c>
      <c r="D224" s="141" t="s">
        <v>152</v>
      </c>
      <c r="E224" s="142" t="s">
        <v>307</v>
      </c>
      <c r="F224" s="143" t="s">
        <v>308</v>
      </c>
      <c r="G224" s="144" t="s">
        <v>222</v>
      </c>
      <c r="H224" s="145">
        <v>338.78</v>
      </c>
      <c r="I224" s="146"/>
      <c r="J224" s="147">
        <f>ROUND(I224*H224,2)</f>
        <v>0</v>
      </c>
      <c r="K224" s="148"/>
      <c r="L224" s="32"/>
      <c r="M224" s="149" t="s">
        <v>1</v>
      </c>
      <c r="N224" s="150" t="s">
        <v>40</v>
      </c>
      <c r="P224" s="151">
        <f>O224*H224</f>
        <v>0</v>
      </c>
      <c r="Q224" s="151">
        <v>0</v>
      </c>
      <c r="R224" s="151">
        <f>Q224*H224</f>
        <v>0</v>
      </c>
      <c r="S224" s="151">
        <v>0</v>
      </c>
      <c r="T224" s="152">
        <f>S224*H224</f>
        <v>0</v>
      </c>
      <c r="AR224" s="153" t="s">
        <v>156</v>
      </c>
      <c r="AT224" s="153" t="s">
        <v>152</v>
      </c>
      <c r="AU224" s="153" t="s">
        <v>102</v>
      </c>
      <c r="AY224" s="17" t="s">
        <v>150</v>
      </c>
      <c r="BE224" s="154">
        <f>IF(N224="základná",J224,0)</f>
        <v>0</v>
      </c>
      <c r="BF224" s="154">
        <f>IF(N224="znížená",J224,0)</f>
        <v>0</v>
      </c>
      <c r="BG224" s="154">
        <f>IF(N224="zákl. prenesená",J224,0)</f>
        <v>0</v>
      </c>
      <c r="BH224" s="154">
        <f>IF(N224="zníž. prenesená",J224,0)</f>
        <v>0</v>
      </c>
      <c r="BI224" s="154">
        <f>IF(N224="nulová",J224,0)</f>
        <v>0</v>
      </c>
      <c r="BJ224" s="17" t="s">
        <v>102</v>
      </c>
      <c r="BK224" s="154">
        <f>ROUND(I224*H224,2)</f>
        <v>0</v>
      </c>
      <c r="BL224" s="17" t="s">
        <v>156</v>
      </c>
      <c r="BM224" s="153" t="s">
        <v>309</v>
      </c>
    </row>
    <row r="225" spans="2:65" s="12" customFormat="1">
      <c r="B225" s="155"/>
      <c r="D225" s="156" t="s">
        <v>158</v>
      </c>
      <c r="E225" s="157" t="s">
        <v>1</v>
      </c>
      <c r="F225" s="158" t="s">
        <v>115</v>
      </c>
      <c r="H225" s="159">
        <v>338.78</v>
      </c>
      <c r="I225" s="160"/>
      <c r="L225" s="155"/>
      <c r="M225" s="161"/>
      <c r="T225" s="162"/>
      <c r="AT225" s="157" t="s">
        <v>158</v>
      </c>
      <c r="AU225" s="157" t="s">
        <v>102</v>
      </c>
      <c r="AV225" s="12" t="s">
        <v>102</v>
      </c>
      <c r="AW225" s="12" t="s">
        <v>30</v>
      </c>
      <c r="AX225" s="12" t="s">
        <v>82</v>
      </c>
      <c r="AY225" s="157" t="s">
        <v>150</v>
      </c>
    </row>
    <row r="226" spans="2:65" s="1" customFormat="1" ht="24.2" customHeight="1">
      <c r="B226" s="140"/>
      <c r="C226" s="141" t="s">
        <v>310</v>
      </c>
      <c r="D226" s="141" t="s">
        <v>152</v>
      </c>
      <c r="E226" s="142" t="s">
        <v>311</v>
      </c>
      <c r="F226" s="143" t="s">
        <v>312</v>
      </c>
      <c r="G226" s="144" t="s">
        <v>222</v>
      </c>
      <c r="H226" s="145">
        <v>338.78</v>
      </c>
      <c r="I226" s="146"/>
      <c r="J226" s="147">
        <f>ROUND(I226*H226,2)</f>
        <v>0</v>
      </c>
      <c r="K226" s="148"/>
      <c r="L226" s="32"/>
      <c r="M226" s="149" t="s">
        <v>1</v>
      </c>
      <c r="N226" s="150" t="s">
        <v>40</v>
      </c>
      <c r="P226" s="151">
        <f>O226*H226</f>
        <v>0</v>
      </c>
      <c r="Q226" s="151">
        <v>0</v>
      </c>
      <c r="R226" s="151">
        <f>Q226*H226</f>
        <v>0</v>
      </c>
      <c r="S226" s="151">
        <v>0</v>
      </c>
      <c r="T226" s="152">
        <f>S226*H226</f>
        <v>0</v>
      </c>
      <c r="AR226" s="153" t="s">
        <v>156</v>
      </c>
      <c r="AT226" s="153" t="s">
        <v>152</v>
      </c>
      <c r="AU226" s="153" t="s">
        <v>102</v>
      </c>
      <c r="AY226" s="17" t="s">
        <v>150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7" t="s">
        <v>102</v>
      </c>
      <c r="BK226" s="154">
        <f>ROUND(I226*H226,2)</f>
        <v>0</v>
      </c>
      <c r="BL226" s="17" t="s">
        <v>156</v>
      </c>
      <c r="BM226" s="153" t="s">
        <v>313</v>
      </c>
    </row>
    <row r="227" spans="2:65" s="14" customFormat="1">
      <c r="B227" s="170"/>
      <c r="D227" s="156" t="s">
        <v>158</v>
      </c>
      <c r="E227" s="171" t="s">
        <v>1</v>
      </c>
      <c r="F227" s="172" t="s">
        <v>314</v>
      </c>
      <c r="H227" s="171" t="s">
        <v>1</v>
      </c>
      <c r="I227" s="173"/>
      <c r="L227" s="170"/>
      <c r="M227" s="174"/>
      <c r="T227" s="175"/>
      <c r="AT227" s="171" t="s">
        <v>158</v>
      </c>
      <c r="AU227" s="171" t="s">
        <v>102</v>
      </c>
      <c r="AV227" s="14" t="s">
        <v>82</v>
      </c>
      <c r="AW227" s="14" t="s">
        <v>30</v>
      </c>
      <c r="AX227" s="14" t="s">
        <v>74</v>
      </c>
      <c r="AY227" s="171" t="s">
        <v>150</v>
      </c>
    </row>
    <row r="228" spans="2:65" s="12" customFormat="1">
      <c r="B228" s="155"/>
      <c r="D228" s="156" t="s">
        <v>158</v>
      </c>
      <c r="E228" s="157" t="s">
        <v>1</v>
      </c>
      <c r="F228" s="158" t="s">
        <v>315</v>
      </c>
      <c r="H228" s="159">
        <v>338.78</v>
      </c>
      <c r="I228" s="160"/>
      <c r="L228" s="155"/>
      <c r="M228" s="161"/>
      <c r="T228" s="162"/>
      <c r="AT228" s="157" t="s">
        <v>158</v>
      </c>
      <c r="AU228" s="157" t="s">
        <v>102</v>
      </c>
      <c r="AV228" s="12" t="s">
        <v>102</v>
      </c>
      <c r="AW228" s="12" t="s">
        <v>30</v>
      </c>
      <c r="AX228" s="12" t="s">
        <v>74</v>
      </c>
      <c r="AY228" s="157" t="s">
        <v>150</v>
      </c>
    </row>
    <row r="229" spans="2:65" s="15" customFormat="1">
      <c r="B229" s="176"/>
      <c r="D229" s="156" t="s">
        <v>158</v>
      </c>
      <c r="E229" s="177" t="s">
        <v>115</v>
      </c>
      <c r="F229" s="178" t="s">
        <v>305</v>
      </c>
      <c r="H229" s="179">
        <v>338.78</v>
      </c>
      <c r="I229" s="180"/>
      <c r="L229" s="176"/>
      <c r="M229" s="181"/>
      <c r="T229" s="182"/>
      <c r="AT229" s="177" t="s">
        <v>158</v>
      </c>
      <c r="AU229" s="177" t="s">
        <v>102</v>
      </c>
      <c r="AV229" s="15" t="s">
        <v>172</v>
      </c>
      <c r="AW229" s="15" t="s">
        <v>30</v>
      </c>
      <c r="AX229" s="15" t="s">
        <v>74</v>
      </c>
      <c r="AY229" s="177" t="s">
        <v>150</v>
      </c>
    </row>
    <row r="230" spans="2:65" s="13" customFormat="1">
      <c r="B230" s="163"/>
      <c r="D230" s="156" t="s">
        <v>158</v>
      </c>
      <c r="E230" s="164" t="s">
        <v>1</v>
      </c>
      <c r="F230" s="165" t="s">
        <v>167</v>
      </c>
      <c r="H230" s="166">
        <v>338.78</v>
      </c>
      <c r="I230" s="167"/>
      <c r="L230" s="163"/>
      <c r="M230" s="168"/>
      <c r="T230" s="169"/>
      <c r="AT230" s="164" t="s">
        <v>158</v>
      </c>
      <c r="AU230" s="164" t="s">
        <v>102</v>
      </c>
      <c r="AV230" s="13" t="s">
        <v>156</v>
      </c>
      <c r="AW230" s="13" t="s">
        <v>30</v>
      </c>
      <c r="AX230" s="13" t="s">
        <v>82</v>
      </c>
      <c r="AY230" s="164" t="s">
        <v>150</v>
      </c>
    </row>
    <row r="231" spans="2:65" s="1" customFormat="1" ht="24.2" customHeight="1">
      <c r="B231" s="140"/>
      <c r="C231" s="141" t="s">
        <v>316</v>
      </c>
      <c r="D231" s="141" t="s">
        <v>152</v>
      </c>
      <c r="E231" s="142" t="s">
        <v>317</v>
      </c>
      <c r="F231" s="143" t="s">
        <v>318</v>
      </c>
      <c r="G231" s="144" t="s">
        <v>222</v>
      </c>
      <c r="H231" s="145">
        <v>90.28</v>
      </c>
      <c r="I231" s="146"/>
      <c r="J231" s="147">
        <f>ROUND(I231*H231,2)</f>
        <v>0</v>
      </c>
      <c r="K231" s="148"/>
      <c r="L231" s="32"/>
      <c r="M231" s="149" t="s">
        <v>1</v>
      </c>
      <c r="N231" s="150" t="s">
        <v>40</v>
      </c>
      <c r="P231" s="151">
        <f>O231*H231</f>
        <v>0</v>
      </c>
      <c r="Q231" s="151">
        <v>0</v>
      </c>
      <c r="R231" s="151">
        <f>Q231*H231</f>
        <v>0</v>
      </c>
      <c r="S231" s="151">
        <v>0</v>
      </c>
      <c r="T231" s="152">
        <f>S231*H231</f>
        <v>0</v>
      </c>
      <c r="AR231" s="153" t="s">
        <v>156</v>
      </c>
      <c r="AT231" s="153" t="s">
        <v>152</v>
      </c>
      <c r="AU231" s="153" t="s">
        <v>102</v>
      </c>
      <c r="AY231" s="17" t="s">
        <v>150</v>
      </c>
      <c r="BE231" s="154">
        <f>IF(N231="základná",J231,0)</f>
        <v>0</v>
      </c>
      <c r="BF231" s="154">
        <f>IF(N231="znížená",J231,0)</f>
        <v>0</v>
      </c>
      <c r="BG231" s="154">
        <f>IF(N231="zákl. prenesená",J231,0)</f>
        <v>0</v>
      </c>
      <c r="BH231" s="154">
        <f>IF(N231="zníž. prenesená",J231,0)</f>
        <v>0</v>
      </c>
      <c r="BI231" s="154">
        <f>IF(N231="nulová",J231,0)</f>
        <v>0</v>
      </c>
      <c r="BJ231" s="17" t="s">
        <v>102</v>
      </c>
      <c r="BK231" s="154">
        <f>ROUND(I231*H231,2)</f>
        <v>0</v>
      </c>
      <c r="BL231" s="17" t="s">
        <v>156</v>
      </c>
      <c r="BM231" s="153" t="s">
        <v>319</v>
      </c>
    </row>
    <row r="232" spans="2:65" s="12" customFormat="1" ht="20.45">
      <c r="B232" s="155"/>
      <c r="D232" s="156" t="s">
        <v>158</v>
      </c>
      <c r="E232" s="157" t="s">
        <v>1</v>
      </c>
      <c r="F232" s="158" t="s">
        <v>320</v>
      </c>
      <c r="H232" s="159">
        <v>3.6</v>
      </c>
      <c r="I232" s="160"/>
      <c r="L232" s="155"/>
      <c r="M232" s="161"/>
      <c r="T232" s="162"/>
      <c r="AT232" s="157" t="s">
        <v>158</v>
      </c>
      <c r="AU232" s="157" t="s">
        <v>102</v>
      </c>
      <c r="AV232" s="12" t="s">
        <v>102</v>
      </c>
      <c r="AW232" s="12" t="s">
        <v>30</v>
      </c>
      <c r="AX232" s="12" t="s">
        <v>74</v>
      </c>
      <c r="AY232" s="157" t="s">
        <v>150</v>
      </c>
    </row>
    <row r="233" spans="2:65" s="12" customFormat="1">
      <c r="B233" s="155"/>
      <c r="D233" s="156" t="s">
        <v>158</v>
      </c>
      <c r="E233" s="157" t="s">
        <v>1</v>
      </c>
      <c r="F233" s="158" t="s">
        <v>321</v>
      </c>
      <c r="H233" s="159">
        <v>51</v>
      </c>
      <c r="I233" s="160"/>
      <c r="L233" s="155"/>
      <c r="M233" s="161"/>
      <c r="T233" s="162"/>
      <c r="AT233" s="157" t="s">
        <v>158</v>
      </c>
      <c r="AU233" s="157" t="s">
        <v>102</v>
      </c>
      <c r="AV233" s="12" t="s">
        <v>102</v>
      </c>
      <c r="AW233" s="12" t="s">
        <v>30</v>
      </c>
      <c r="AX233" s="12" t="s">
        <v>74</v>
      </c>
      <c r="AY233" s="157" t="s">
        <v>150</v>
      </c>
    </row>
    <row r="234" spans="2:65" s="12" customFormat="1">
      <c r="B234" s="155"/>
      <c r="D234" s="156" t="s">
        <v>158</v>
      </c>
      <c r="E234" s="157" t="s">
        <v>1</v>
      </c>
      <c r="F234" s="158" t="s">
        <v>322</v>
      </c>
      <c r="H234" s="159">
        <v>35.68</v>
      </c>
      <c r="I234" s="160"/>
      <c r="L234" s="155"/>
      <c r="M234" s="161"/>
      <c r="T234" s="162"/>
      <c r="AT234" s="157" t="s">
        <v>158</v>
      </c>
      <c r="AU234" s="157" t="s">
        <v>102</v>
      </c>
      <c r="AV234" s="12" t="s">
        <v>102</v>
      </c>
      <c r="AW234" s="12" t="s">
        <v>30</v>
      </c>
      <c r="AX234" s="12" t="s">
        <v>74</v>
      </c>
      <c r="AY234" s="157" t="s">
        <v>150</v>
      </c>
    </row>
    <row r="235" spans="2:65" s="13" customFormat="1">
      <c r="B235" s="163"/>
      <c r="D235" s="156" t="s">
        <v>158</v>
      </c>
      <c r="E235" s="164" t="s">
        <v>1</v>
      </c>
      <c r="F235" s="165" t="s">
        <v>167</v>
      </c>
      <c r="H235" s="166">
        <v>90.28</v>
      </c>
      <c r="I235" s="167"/>
      <c r="L235" s="163"/>
      <c r="M235" s="168"/>
      <c r="T235" s="169"/>
      <c r="AT235" s="164" t="s">
        <v>158</v>
      </c>
      <c r="AU235" s="164" t="s">
        <v>102</v>
      </c>
      <c r="AV235" s="13" t="s">
        <v>156</v>
      </c>
      <c r="AW235" s="13" t="s">
        <v>30</v>
      </c>
      <c r="AX235" s="13" t="s">
        <v>82</v>
      </c>
      <c r="AY235" s="164" t="s">
        <v>150</v>
      </c>
    </row>
    <row r="236" spans="2:65" s="1" customFormat="1" ht="16.5" customHeight="1">
      <c r="B236" s="140"/>
      <c r="C236" s="141" t="s">
        <v>323</v>
      </c>
      <c r="D236" s="141" t="s">
        <v>152</v>
      </c>
      <c r="E236" s="142" t="s">
        <v>324</v>
      </c>
      <c r="F236" s="143" t="s">
        <v>325</v>
      </c>
      <c r="G236" s="144" t="s">
        <v>222</v>
      </c>
      <c r="H236" s="145">
        <v>248.5</v>
      </c>
      <c r="I236" s="146"/>
      <c r="J236" s="147">
        <f>ROUND(I236*H236,2)</f>
        <v>0</v>
      </c>
      <c r="K236" s="148"/>
      <c r="L236" s="32"/>
      <c r="M236" s="149" t="s">
        <v>1</v>
      </c>
      <c r="N236" s="150" t="s">
        <v>40</v>
      </c>
      <c r="P236" s="151">
        <f>O236*H236</f>
        <v>0</v>
      </c>
      <c r="Q236" s="151">
        <v>0</v>
      </c>
      <c r="R236" s="151">
        <f>Q236*H236</f>
        <v>0</v>
      </c>
      <c r="S236" s="151">
        <v>0</v>
      </c>
      <c r="T236" s="152">
        <f>S236*H236</f>
        <v>0</v>
      </c>
      <c r="AR236" s="153" t="s">
        <v>156</v>
      </c>
      <c r="AT236" s="153" t="s">
        <v>152</v>
      </c>
      <c r="AU236" s="153" t="s">
        <v>102</v>
      </c>
      <c r="AY236" s="17" t="s">
        <v>150</v>
      </c>
      <c r="BE236" s="154">
        <f>IF(N236="základná",J236,0)</f>
        <v>0</v>
      </c>
      <c r="BF236" s="154">
        <f>IF(N236="znížená",J236,0)</f>
        <v>0</v>
      </c>
      <c r="BG236" s="154">
        <f>IF(N236="zákl. prenesená",J236,0)</f>
        <v>0</v>
      </c>
      <c r="BH236" s="154">
        <f>IF(N236="zníž. prenesená",J236,0)</f>
        <v>0</v>
      </c>
      <c r="BI236" s="154">
        <f>IF(N236="nulová",J236,0)</f>
        <v>0</v>
      </c>
      <c r="BJ236" s="17" t="s">
        <v>102</v>
      </c>
      <c r="BK236" s="154">
        <f>ROUND(I236*H236,2)</f>
        <v>0</v>
      </c>
      <c r="BL236" s="17" t="s">
        <v>156</v>
      </c>
      <c r="BM236" s="153" t="s">
        <v>326</v>
      </c>
    </row>
    <row r="237" spans="2:65" s="14" customFormat="1">
      <c r="B237" s="170"/>
      <c r="D237" s="156" t="s">
        <v>158</v>
      </c>
      <c r="E237" s="171" t="s">
        <v>1</v>
      </c>
      <c r="F237" s="172" t="s">
        <v>327</v>
      </c>
      <c r="H237" s="171" t="s">
        <v>1</v>
      </c>
      <c r="I237" s="173"/>
      <c r="L237" s="170"/>
      <c r="M237" s="174"/>
      <c r="T237" s="175"/>
      <c r="AT237" s="171" t="s">
        <v>158</v>
      </c>
      <c r="AU237" s="171" t="s">
        <v>102</v>
      </c>
      <c r="AV237" s="14" t="s">
        <v>82</v>
      </c>
      <c r="AW237" s="14" t="s">
        <v>30</v>
      </c>
      <c r="AX237" s="14" t="s">
        <v>74</v>
      </c>
      <c r="AY237" s="171" t="s">
        <v>150</v>
      </c>
    </row>
    <row r="238" spans="2:65" s="12" customFormat="1">
      <c r="B238" s="155"/>
      <c r="D238" s="156" t="s">
        <v>158</v>
      </c>
      <c r="E238" s="157" t="s">
        <v>1</v>
      </c>
      <c r="F238" s="158" t="s">
        <v>328</v>
      </c>
      <c r="H238" s="159">
        <v>195</v>
      </c>
      <c r="I238" s="160"/>
      <c r="L238" s="155"/>
      <c r="M238" s="161"/>
      <c r="T238" s="162"/>
      <c r="AT238" s="157" t="s">
        <v>158</v>
      </c>
      <c r="AU238" s="157" t="s">
        <v>102</v>
      </c>
      <c r="AV238" s="12" t="s">
        <v>102</v>
      </c>
      <c r="AW238" s="12" t="s">
        <v>30</v>
      </c>
      <c r="AX238" s="12" t="s">
        <v>74</v>
      </c>
      <c r="AY238" s="157" t="s">
        <v>150</v>
      </c>
    </row>
    <row r="239" spans="2:65" s="14" customFormat="1">
      <c r="B239" s="170"/>
      <c r="D239" s="156" t="s">
        <v>158</v>
      </c>
      <c r="E239" s="171" t="s">
        <v>1</v>
      </c>
      <c r="F239" s="172" t="s">
        <v>329</v>
      </c>
      <c r="H239" s="171" t="s">
        <v>1</v>
      </c>
      <c r="I239" s="173"/>
      <c r="L239" s="170"/>
      <c r="M239" s="174"/>
      <c r="T239" s="175"/>
      <c r="AT239" s="171" t="s">
        <v>158</v>
      </c>
      <c r="AU239" s="171" t="s">
        <v>102</v>
      </c>
      <c r="AV239" s="14" t="s">
        <v>82</v>
      </c>
      <c r="AW239" s="14" t="s">
        <v>30</v>
      </c>
      <c r="AX239" s="14" t="s">
        <v>74</v>
      </c>
      <c r="AY239" s="171" t="s">
        <v>150</v>
      </c>
    </row>
    <row r="240" spans="2:65" s="12" customFormat="1">
      <c r="B240" s="155"/>
      <c r="D240" s="156" t="s">
        <v>158</v>
      </c>
      <c r="E240" s="157" t="s">
        <v>1</v>
      </c>
      <c r="F240" s="158" t="s">
        <v>330</v>
      </c>
      <c r="H240" s="159">
        <v>36</v>
      </c>
      <c r="I240" s="160"/>
      <c r="L240" s="155"/>
      <c r="M240" s="161"/>
      <c r="T240" s="162"/>
      <c r="AT240" s="157" t="s">
        <v>158</v>
      </c>
      <c r="AU240" s="157" t="s">
        <v>102</v>
      </c>
      <c r="AV240" s="12" t="s">
        <v>102</v>
      </c>
      <c r="AW240" s="12" t="s">
        <v>30</v>
      </c>
      <c r="AX240" s="12" t="s">
        <v>74</v>
      </c>
      <c r="AY240" s="157" t="s">
        <v>150</v>
      </c>
    </row>
    <row r="241" spans="2:65" s="12" customFormat="1" ht="20.45">
      <c r="B241" s="155"/>
      <c r="D241" s="156" t="s">
        <v>158</v>
      </c>
      <c r="E241" s="157" t="s">
        <v>1</v>
      </c>
      <c r="F241" s="158" t="s">
        <v>331</v>
      </c>
      <c r="H241" s="159">
        <v>12.5</v>
      </c>
      <c r="I241" s="160"/>
      <c r="L241" s="155"/>
      <c r="M241" s="161"/>
      <c r="T241" s="162"/>
      <c r="AT241" s="157" t="s">
        <v>158</v>
      </c>
      <c r="AU241" s="157" t="s">
        <v>102</v>
      </c>
      <c r="AV241" s="12" t="s">
        <v>102</v>
      </c>
      <c r="AW241" s="12" t="s">
        <v>30</v>
      </c>
      <c r="AX241" s="12" t="s">
        <v>74</v>
      </c>
      <c r="AY241" s="157" t="s">
        <v>150</v>
      </c>
    </row>
    <row r="242" spans="2:65" s="12" customFormat="1">
      <c r="B242" s="155"/>
      <c r="D242" s="156" t="s">
        <v>158</v>
      </c>
      <c r="E242" s="157" t="s">
        <v>1</v>
      </c>
      <c r="F242" s="158" t="s">
        <v>332</v>
      </c>
      <c r="H242" s="159">
        <v>5</v>
      </c>
      <c r="I242" s="160"/>
      <c r="L242" s="155"/>
      <c r="M242" s="161"/>
      <c r="T242" s="162"/>
      <c r="AT242" s="157" t="s">
        <v>158</v>
      </c>
      <c r="AU242" s="157" t="s">
        <v>102</v>
      </c>
      <c r="AV242" s="12" t="s">
        <v>102</v>
      </c>
      <c r="AW242" s="12" t="s">
        <v>30</v>
      </c>
      <c r="AX242" s="12" t="s">
        <v>74</v>
      </c>
      <c r="AY242" s="157" t="s">
        <v>150</v>
      </c>
    </row>
    <row r="243" spans="2:65" s="13" customFormat="1">
      <c r="B243" s="163"/>
      <c r="D243" s="156" t="s">
        <v>158</v>
      </c>
      <c r="E243" s="164" t="s">
        <v>1</v>
      </c>
      <c r="F243" s="165" t="s">
        <v>167</v>
      </c>
      <c r="H243" s="166">
        <v>248.5</v>
      </c>
      <c r="I243" s="167"/>
      <c r="L243" s="163"/>
      <c r="M243" s="168"/>
      <c r="T243" s="169"/>
      <c r="AT243" s="164" t="s">
        <v>158</v>
      </c>
      <c r="AU243" s="164" t="s">
        <v>102</v>
      </c>
      <c r="AV243" s="13" t="s">
        <v>156</v>
      </c>
      <c r="AW243" s="13" t="s">
        <v>30</v>
      </c>
      <c r="AX243" s="13" t="s">
        <v>82</v>
      </c>
      <c r="AY243" s="164" t="s">
        <v>150</v>
      </c>
    </row>
    <row r="244" spans="2:65" s="1" customFormat="1" ht="33" customHeight="1">
      <c r="B244" s="140"/>
      <c r="C244" s="141" t="s">
        <v>333</v>
      </c>
      <c r="D244" s="141" t="s">
        <v>152</v>
      </c>
      <c r="E244" s="142" t="s">
        <v>334</v>
      </c>
      <c r="F244" s="143" t="s">
        <v>335</v>
      </c>
      <c r="G244" s="144" t="s">
        <v>222</v>
      </c>
      <c r="H244" s="145">
        <v>176.82499999999999</v>
      </c>
      <c r="I244" s="146"/>
      <c r="J244" s="147">
        <f>ROUND(I244*H244,2)</f>
        <v>0</v>
      </c>
      <c r="K244" s="148"/>
      <c r="L244" s="32"/>
      <c r="M244" s="149" t="s">
        <v>1</v>
      </c>
      <c r="N244" s="150" t="s">
        <v>40</v>
      </c>
      <c r="P244" s="151">
        <f>O244*H244</f>
        <v>0</v>
      </c>
      <c r="Q244" s="151">
        <v>0</v>
      </c>
      <c r="R244" s="151">
        <f>Q244*H244</f>
        <v>0</v>
      </c>
      <c r="S244" s="151">
        <v>0</v>
      </c>
      <c r="T244" s="152">
        <f>S244*H244</f>
        <v>0</v>
      </c>
      <c r="AR244" s="153" t="s">
        <v>156</v>
      </c>
      <c r="AT244" s="153" t="s">
        <v>152</v>
      </c>
      <c r="AU244" s="153" t="s">
        <v>102</v>
      </c>
      <c r="AY244" s="17" t="s">
        <v>150</v>
      </c>
      <c r="BE244" s="154">
        <f>IF(N244="základná",J244,0)</f>
        <v>0</v>
      </c>
      <c r="BF244" s="154">
        <f>IF(N244="znížená",J244,0)</f>
        <v>0</v>
      </c>
      <c r="BG244" s="154">
        <f>IF(N244="zákl. prenesená",J244,0)</f>
        <v>0</v>
      </c>
      <c r="BH244" s="154">
        <f>IF(N244="zníž. prenesená",J244,0)</f>
        <v>0</v>
      </c>
      <c r="BI244" s="154">
        <f>IF(N244="nulová",J244,0)</f>
        <v>0</v>
      </c>
      <c r="BJ244" s="17" t="s">
        <v>102</v>
      </c>
      <c r="BK244" s="154">
        <f>ROUND(I244*H244,2)</f>
        <v>0</v>
      </c>
      <c r="BL244" s="17" t="s">
        <v>156</v>
      </c>
      <c r="BM244" s="153" t="s">
        <v>336</v>
      </c>
    </row>
    <row r="245" spans="2:65" s="12" customFormat="1">
      <c r="B245" s="155"/>
      <c r="D245" s="156" t="s">
        <v>158</v>
      </c>
      <c r="E245" s="157" t="s">
        <v>1</v>
      </c>
      <c r="F245" s="158" t="s">
        <v>112</v>
      </c>
      <c r="H245" s="159">
        <v>515.60500000000002</v>
      </c>
      <c r="I245" s="160"/>
      <c r="L245" s="155"/>
      <c r="M245" s="161"/>
      <c r="T245" s="162"/>
      <c r="AT245" s="157" t="s">
        <v>158</v>
      </c>
      <c r="AU245" s="157" t="s">
        <v>102</v>
      </c>
      <c r="AV245" s="12" t="s">
        <v>102</v>
      </c>
      <c r="AW245" s="12" t="s">
        <v>30</v>
      </c>
      <c r="AX245" s="12" t="s">
        <v>74</v>
      </c>
      <c r="AY245" s="157" t="s">
        <v>150</v>
      </c>
    </row>
    <row r="246" spans="2:65" s="12" customFormat="1">
      <c r="B246" s="155"/>
      <c r="D246" s="156" t="s">
        <v>158</v>
      </c>
      <c r="E246" s="157" t="s">
        <v>1</v>
      </c>
      <c r="F246" s="158" t="s">
        <v>337</v>
      </c>
      <c r="H246" s="159">
        <v>-338.78</v>
      </c>
      <c r="I246" s="160"/>
      <c r="L246" s="155"/>
      <c r="M246" s="161"/>
      <c r="T246" s="162"/>
      <c r="AT246" s="157" t="s">
        <v>158</v>
      </c>
      <c r="AU246" s="157" t="s">
        <v>102</v>
      </c>
      <c r="AV246" s="12" t="s">
        <v>102</v>
      </c>
      <c r="AW246" s="12" t="s">
        <v>30</v>
      </c>
      <c r="AX246" s="12" t="s">
        <v>74</v>
      </c>
      <c r="AY246" s="157" t="s">
        <v>150</v>
      </c>
    </row>
    <row r="247" spans="2:65" s="13" customFormat="1">
      <c r="B247" s="163"/>
      <c r="D247" s="156" t="s">
        <v>158</v>
      </c>
      <c r="E247" s="164" t="s">
        <v>1</v>
      </c>
      <c r="F247" s="165" t="s">
        <v>167</v>
      </c>
      <c r="H247" s="166">
        <v>176.82499999999999</v>
      </c>
      <c r="I247" s="167"/>
      <c r="L247" s="163"/>
      <c r="M247" s="168"/>
      <c r="T247" s="169"/>
      <c r="AT247" s="164" t="s">
        <v>158</v>
      </c>
      <c r="AU247" s="164" t="s">
        <v>102</v>
      </c>
      <c r="AV247" s="13" t="s">
        <v>156</v>
      </c>
      <c r="AW247" s="13" t="s">
        <v>30</v>
      </c>
      <c r="AX247" s="13" t="s">
        <v>82</v>
      </c>
      <c r="AY247" s="164" t="s">
        <v>150</v>
      </c>
    </row>
    <row r="248" spans="2:65" s="1" customFormat="1" ht="55.5" customHeight="1">
      <c r="B248" s="140"/>
      <c r="C248" s="141" t="s">
        <v>338</v>
      </c>
      <c r="D248" s="141" t="s">
        <v>152</v>
      </c>
      <c r="E248" s="142" t="s">
        <v>339</v>
      </c>
      <c r="F248" s="143" t="s">
        <v>340</v>
      </c>
      <c r="G248" s="144" t="s">
        <v>222</v>
      </c>
      <c r="H248" s="145">
        <v>2795.9050000000002</v>
      </c>
      <c r="I248" s="146"/>
      <c r="J248" s="147">
        <f>ROUND(I248*H248,2)</f>
        <v>0</v>
      </c>
      <c r="K248" s="148"/>
      <c r="L248" s="32"/>
      <c r="M248" s="149" t="s">
        <v>1</v>
      </c>
      <c r="N248" s="150" t="s">
        <v>40</v>
      </c>
      <c r="P248" s="151">
        <f>O248*H248</f>
        <v>0</v>
      </c>
      <c r="Q248" s="151">
        <v>0</v>
      </c>
      <c r="R248" s="151">
        <f>Q248*H248</f>
        <v>0</v>
      </c>
      <c r="S248" s="151">
        <v>0</v>
      </c>
      <c r="T248" s="152">
        <f>S248*H248</f>
        <v>0</v>
      </c>
      <c r="AR248" s="153" t="s">
        <v>156</v>
      </c>
      <c r="AT248" s="153" t="s">
        <v>152</v>
      </c>
      <c r="AU248" s="153" t="s">
        <v>102</v>
      </c>
      <c r="AY248" s="17" t="s">
        <v>150</v>
      </c>
      <c r="BE248" s="154">
        <f>IF(N248="základná",J248,0)</f>
        <v>0</v>
      </c>
      <c r="BF248" s="154">
        <f>IF(N248="znížená",J248,0)</f>
        <v>0</v>
      </c>
      <c r="BG248" s="154">
        <f>IF(N248="zákl. prenesená",J248,0)</f>
        <v>0</v>
      </c>
      <c r="BH248" s="154">
        <f>IF(N248="zníž. prenesená",J248,0)</f>
        <v>0</v>
      </c>
      <c r="BI248" s="154">
        <f>IF(N248="nulová",J248,0)</f>
        <v>0</v>
      </c>
      <c r="BJ248" s="17" t="s">
        <v>102</v>
      </c>
      <c r="BK248" s="154">
        <f>ROUND(I248*H248,2)</f>
        <v>0</v>
      </c>
      <c r="BL248" s="17" t="s">
        <v>156</v>
      </c>
      <c r="BM248" s="153" t="s">
        <v>341</v>
      </c>
    </row>
    <row r="249" spans="2:65" s="12" customFormat="1">
      <c r="B249" s="155"/>
      <c r="D249" s="156" t="s">
        <v>158</v>
      </c>
      <c r="E249" s="157" t="s">
        <v>1</v>
      </c>
      <c r="F249" s="158" t="s">
        <v>342</v>
      </c>
      <c r="H249" s="159">
        <v>2795.9050000000002</v>
      </c>
      <c r="I249" s="160"/>
      <c r="L249" s="155"/>
      <c r="M249" s="161"/>
      <c r="T249" s="162"/>
      <c r="AT249" s="157" t="s">
        <v>158</v>
      </c>
      <c r="AU249" s="157" t="s">
        <v>102</v>
      </c>
      <c r="AV249" s="12" t="s">
        <v>102</v>
      </c>
      <c r="AW249" s="12" t="s">
        <v>30</v>
      </c>
      <c r="AX249" s="12" t="s">
        <v>82</v>
      </c>
      <c r="AY249" s="157" t="s">
        <v>150</v>
      </c>
    </row>
    <row r="250" spans="2:65" s="1" customFormat="1" ht="24.2" customHeight="1">
      <c r="B250" s="140"/>
      <c r="C250" s="141" t="s">
        <v>343</v>
      </c>
      <c r="D250" s="141" t="s">
        <v>152</v>
      </c>
      <c r="E250" s="142" t="s">
        <v>344</v>
      </c>
      <c r="F250" s="143" t="s">
        <v>345</v>
      </c>
      <c r="G250" s="144" t="s">
        <v>346</v>
      </c>
      <c r="H250" s="145">
        <v>176.82499999999999</v>
      </c>
      <c r="I250" s="146"/>
      <c r="J250" s="147">
        <f>ROUND(I250*H250,2)</f>
        <v>0</v>
      </c>
      <c r="K250" s="148"/>
      <c r="L250" s="32"/>
      <c r="M250" s="149" t="s">
        <v>1</v>
      </c>
      <c r="N250" s="150" t="s">
        <v>40</v>
      </c>
      <c r="P250" s="151">
        <f>O250*H250</f>
        <v>0</v>
      </c>
      <c r="Q250" s="151">
        <v>0</v>
      </c>
      <c r="R250" s="151">
        <f>Q250*H250</f>
        <v>0</v>
      </c>
      <c r="S250" s="151">
        <v>0</v>
      </c>
      <c r="T250" s="152">
        <f>S250*H250</f>
        <v>0</v>
      </c>
      <c r="AR250" s="153" t="s">
        <v>156</v>
      </c>
      <c r="AT250" s="153" t="s">
        <v>152</v>
      </c>
      <c r="AU250" s="153" t="s">
        <v>102</v>
      </c>
      <c r="AY250" s="17" t="s">
        <v>150</v>
      </c>
      <c r="BE250" s="154">
        <f>IF(N250="základná",J250,0)</f>
        <v>0</v>
      </c>
      <c r="BF250" s="154">
        <f>IF(N250="znížená",J250,0)</f>
        <v>0</v>
      </c>
      <c r="BG250" s="154">
        <f>IF(N250="zákl. prenesená",J250,0)</f>
        <v>0</v>
      </c>
      <c r="BH250" s="154">
        <f>IF(N250="zníž. prenesená",J250,0)</f>
        <v>0</v>
      </c>
      <c r="BI250" s="154">
        <f>IF(N250="nulová",J250,0)</f>
        <v>0</v>
      </c>
      <c r="BJ250" s="17" t="s">
        <v>102</v>
      </c>
      <c r="BK250" s="154">
        <f>ROUND(I250*H250,2)</f>
        <v>0</v>
      </c>
      <c r="BL250" s="17" t="s">
        <v>156</v>
      </c>
      <c r="BM250" s="153" t="s">
        <v>347</v>
      </c>
    </row>
    <row r="251" spans="2:65" s="12" customFormat="1">
      <c r="B251" s="155"/>
      <c r="D251" s="156" t="s">
        <v>158</v>
      </c>
      <c r="E251" s="157" t="s">
        <v>1</v>
      </c>
      <c r="F251" s="158" t="s">
        <v>348</v>
      </c>
      <c r="H251" s="159">
        <v>176.82499999999999</v>
      </c>
      <c r="I251" s="160"/>
      <c r="L251" s="155"/>
      <c r="M251" s="161"/>
      <c r="T251" s="162"/>
      <c r="AT251" s="157" t="s">
        <v>158</v>
      </c>
      <c r="AU251" s="157" t="s">
        <v>102</v>
      </c>
      <c r="AV251" s="12" t="s">
        <v>102</v>
      </c>
      <c r="AW251" s="12" t="s">
        <v>30</v>
      </c>
      <c r="AX251" s="12" t="s">
        <v>82</v>
      </c>
      <c r="AY251" s="157" t="s">
        <v>150</v>
      </c>
    </row>
    <row r="252" spans="2:65" s="1" customFormat="1" ht="21.75" customHeight="1">
      <c r="B252" s="140"/>
      <c r="C252" s="141" t="s">
        <v>349</v>
      </c>
      <c r="D252" s="141" t="s">
        <v>152</v>
      </c>
      <c r="E252" s="142" t="s">
        <v>350</v>
      </c>
      <c r="F252" s="143" t="s">
        <v>351</v>
      </c>
      <c r="G252" s="144" t="s">
        <v>155</v>
      </c>
      <c r="H252" s="145">
        <v>328</v>
      </c>
      <c r="I252" s="146"/>
      <c r="J252" s="147">
        <f>ROUND(I252*H252,2)</f>
        <v>0</v>
      </c>
      <c r="K252" s="148"/>
      <c r="L252" s="32"/>
      <c r="M252" s="149" t="s">
        <v>1</v>
      </c>
      <c r="N252" s="150" t="s">
        <v>40</v>
      </c>
      <c r="P252" s="151">
        <f>O252*H252</f>
        <v>0</v>
      </c>
      <c r="Q252" s="151">
        <v>0</v>
      </c>
      <c r="R252" s="151">
        <f>Q252*H252</f>
        <v>0</v>
      </c>
      <c r="S252" s="151">
        <v>0</v>
      </c>
      <c r="T252" s="152">
        <f>S252*H252</f>
        <v>0</v>
      </c>
      <c r="AR252" s="153" t="s">
        <v>156</v>
      </c>
      <c r="AT252" s="153" t="s">
        <v>152</v>
      </c>
      <c r="AU252" s="153" t="s">
        <v>102</v>
      </c>
      <c r="AY252" s="17" t="s">
        <v>150</v>
      </c>
      <c r="BE252" s="154">
        <f>IF(N252="základná",J252,0)</f>
        <v>0</v>
      </c>
      <c r="BF252" s="154">
        <f>IF(N252="znížená",J252,0)</f>
        <v>0</v>
      </c>
      <c r="BG252" s="154">
        <f>IF(N252="zákl. prenesená",J252,0)</f>
        <v>0</v>
      </c>
      <c r="BH252" s="154">
        <f>IF(N252="zníž. prenesená",J252,0)</f>
        <v>0</v>
      </c>
      <c r="BI252" s="154">
        <f>IF(N252="nulová",J252,0)</f>
        <v>0</v>
      </c>
      <c r="BJ252" s="17" t="s">
        <v>102</v>
      </c>
      <c r="BK252" s="154">
        <f>ROUND(I252*H252,2)</f>
        <v>0</v>
      </c>
      <c r="BL252" s="17" t="s">
        <v>156</v>
      </c>
      <c r="BM252" s="153" t="s">
        <v>352</v>
      </c>
    </row>
    <row r="253" spans="2:65" s="1" customFormat="1" ht="16.5" customHeight="1">
      <c r="B253" s="140"/>
      <c r="C253" s="183" t="s">
        <v>353</v>
      </c>
      <c r="D253" s="183" t="s">
        <v>354</v>
      </c>
      <c r="E253" s="184" t="s">
        <v>355</v>
      </c>
      <c r="F253" s="185" t="s">
        <v>356</v>
      </c>
      <c r="G253" s="186" t="s">
        <v>357</v>
      </c>
      <c r="H253" s="187">
        <v>10.135</v>
      </c>
      <c r="I253" s="188"/>
      <c r="J253" s="189">
        <f>ROUND(I253*H253,2)</f>
        <v>0</v>
      </c>
      <c r="K253" s="190"/>
      <c r="L253" s="191"/>
      <c r="M253" s="192" t="s">
        <v>1</v>
      </c>
      <c r="N253" s="193" t="s">
        <v>40</v>
      </c>
      <c r="P253" s="151">
        <f>O253*H253</f>
        <v>0</v>
      </c>
      <c r="Q253" s="151">
        <v>1E-3</v>
      </c>
      <c r="R253" s="151">
        <f>Q253*H253</f>
        <v>1.0135E-2</v>
      </c>
      <c r="S253" s="151">
        <v>0</v>
      </c>
      <c r="T253" s="152">
        <f>S253*H253</f>
        <v>0</v>
      </c>
      <c r="AR253" s="153" t="s">
        <v>193</v>
      </c>
      <c r="AT253" s="153" t="s">
        <v>354</v>
      </c>
      <c r="AU253" s="153" t="s">
        <v>102</v>
      </c>
      <c r="AY253" s="17" t="s">
        <v>150</v>
      </c>
      <c r="BE253" s="154">
        <f>IF(N253="základná",J253,0)</f>
        <v>0</v>
      </c>
      <c r="BF253" s="154">
        <f>IF(N253="znížená",J253,0)</f>
        <v>0</v>
      </c>
      <c r="BG253" s="154">
        <f>IF(N253="zákl. prenesená",J253,0)</f>
        <v>0</v>
      </c>
      <c r="BH253" s="154">
        <f>IF(N253="zníž. prenesená",J253,0)</f>
        <v>0</v>
      </c>
      <c r="BI253" s="154">
        <f>IF(N253="nulová",J253,0)</f>
        <v>0</v>
      </c>
      <c r="BJ253" s="17" t="s">
        <v>102</v>
      </c>
      <c r="BK253" s="154">
        <f>ROUND(I253*H253,2)</f>
        <v>0</v>
      </c>
      <c r="BL253" s="17" t="s">
        <v>156</v>
      </c>
      <c r="BM253" s="153" t="s">
        <v>358</v>
      </c>
    </row>
    <row r="254" spans="2:65" s="12" customFormat="1">
      <c r="B254" s="155"/>
      <c r="D254" s="156" t="s">
        <v>158</v>
      </c>
      <c r="F254" s="158" t="s">
        <v>359</v>
      </c>
      <c r="H254" s="159">
        <v>10.135</v>
      </c>
      <c r="I254" s="160"/>
      <c r="L254" s="155"/>
      <c r="M254" s="161"/>
      <c r="T254" s="162"/>
      <c r="AT254" s="157" t="s">
        <v>158</v>
      </c>
      <c r="AU254" s="157" t="s">
        <v>102</v>
      </c>
      <c r="AV254" s="12" t="s">
        <v>102</v>
      </c>
      <c r="AW254" s="12" t="s">
        <v>3</v>
      </c>
      <c r="AX254" s="12" t="s">
        <v>82</v>
      </c>
      <c r="AY254" s="157" t="s">
        <v>150</v>
      </c>
    </row>
    <row r="255" spans="2:65" s="1" customFormat="1" ht="21.75" customHeight="1">
      <c r="B255" s="140"/>
      <c r="C255" s="141" t="s">
        <v>360</v>
      </c>
      <c r="D255" s="141" t="s">
        <v>152</v>
      </c>
      <c r="E255" s="142" t="s">
        <v>361</v>
      </c>
      <c r="F255" s="143" t="s">
        <v>362</v>
      </c>
      <c r="G255" s="144" t="s">
        <v>155</v>
      </c>
      <c r="H255" s="145">
        <v>1194</v>
      </c>
      <c r="I255" s="146"/>
      <c r="J255" s="147">
        <f>ROUND(I255*H255,2)</f>
        <v>0</v>
      </c>
      <c r="K255" s="148"/>
      <c r="L255" s="32"/>
      <c r="M255" s="149" t="s">
        <v>1</v>
      </c>
      <c r="N255" s="150" t="s">
        <v>40</v>
      </c>
      <c r="P255" s="151">
        <f>O255*H255</f>
        <v>0</v>
      </c>
      <c r="Q255" s="151">
        <v>0</v>
      </c>
      <c r="R255" s="151">
        <f>Q255*H255</f>
        <v>0</v>
      </c>
      <c r="S255" s="151">
        <v>0</v>
      </c>
      <c r="T255" s="152">
        <f>S255*H255</f>
        <v>0</v>
      </c>
      <c r="AR255" s="153" t="s">
        <v>156</v>
      </c>
      <c r="AT255" s="153" t="s">
        <v>152</v>
      </c>
      <c r="AU255" s="153" t="s">
        <v>102</v>
      </c>
      <c r="AY255" s="17" t="s">
        <v>150</v>
      </c>
      <c r="BE255" s="154">
        <f>IF(N255="základná",J255,0)</f>
        <v>0</v>
      </c>
      <c r="BF255" s="154">
        <f>IF(N255="znížená",J255,0)</f>
        <v>0</v>
      </c>
      <c r="BG255" s="154">
        <f>IF(N255="zákl. prenesená",J255,0)</f>
        <v>0</v>
      </c>
      <c r="BH255" s="154">
        <f>IF(N255="zníž. prenesená",J255,0)</f>
        <v>0</v>
      </c>
      <c r="BI255" s="154">
        <f>IF(N255="nulová",J255,0)</f>
        <v>0</v>
      </c>
      <c r="BJ255" s="17" t="s">
        <v>102</v>
      </c>
      <c r="BK255" s="154">
        <f>ROUND(I255*H255,2)</f>
        <v>0</v>
      </c>
      <c r="BL255" s="17" t="s">
        <v>156</v>
      </c>
      <c r="BM255" s="153" t="s">
        <v>363</v>
      </c>
    </row>
    <row r="256" spans="2:65" s="1" customFormat="1" ht="33" customHeight="1">
      <c r="B256" s="140"/>
      <c r="C256" s="141" t="s">
        <v>364</v>
      </c>
      <c r="D256" s="141" t="s">
        <v>152</v>
      </c>
      <c r="E256" s="142" t="s">
        <v>365</v>
      </c>
      <c r="F256" s="143" t="s">
        <v>366</v>
      </c>
      <c r="G256" s="144" t="s">
        <v>155</v>
      </c>
      <c r="H256" s="145">
        <v>328</v>
      </c>
      <c r="I256" s="146"/>
      <c r="J256" s="147">
        <f>ROUND(I256*H256,2)</f>
        <v>0</v>
      </c>
      <c r="K256" s="148"/>
      <c r="L256" s="32"/>
      <c r="M256" s="149" t="s">
        <v>1</v>
      </c>
      <c r="N256" s="150" t="s">
        <v>40</v>
      </c>
      <c r="P256" s="151">
        <f>O256*H256</f>
        <v>0</v>
      </c>
      <c r="Q256" s="151">
        <v>0</v>
      </c>
      <c r="R256" s="151">
        <f>Q256*H256</f>
        <v>0</v>
      </c>
      <c r="S256" s="151">
        <v>0</v>
      </c>
      <c r="T256" s="152">
        <f>S256*H256</f>
        <v>0</v>
      </c>
      <c r="AR256" s="153" t="s">
        <v>156</v>
      </c>
      <c r="AT256" s="153" t="s">
        <v>152</v>
      </c>
      <c r="AU256" s="153" t="s">
        <v>102</v>
      </c>
      <c r="AY256" s="17" t="s">
        <v>150</v>
      </c>
      <c r="BE256" s="154">
        <f>IF(N256="základná",J256,0)</f>
        <v>0</v>
      </c>
      <c r="BF256" s="154">
        <f>IF(N256="znížená",J256,0)</f>
        <v>0</v>
      </c>
      <c r="BG256" s="154">
        <f>IF(N256="zákl. prenesená",J256,0)</f>
        <v>0</v>
      </c>
      <c r="BH256" s="154">
        <f>IF(N256="zníž. prenesená",J256,0)</f>
        <v>0</v>
      </c>
      <c r="BI256" s="154">
        <f>IF(N256="nulová",J256,0)</f>
        <v>0</v>
      </c>
      <c r="BJ256" s="17" t="s">
        <v>102</v>
      </c>
      <c r="BK256" s="154">
        <f>ROUND(I256*H256,2)</f>
        <v>0</v>
      </c>
      <c r="BL256" s="17" t="s">
        <v>156</v>
      </c>
      <c r="BM256" s="153" t="s">
        <v>367</v>
      </c>
    </row>
    <row r="257" spans="2:65" s="11" customFormat="1" ht="22.9" customHeight="1">
      <c r="B257" s="128"/>
      <c r="D257" s="129" t="s">
        <v>73</v>
      </c>
      <c r="E257" s="138" t="s">
        <v>102</v>
      </c>
      <c r="F257" s="138" t="s">
        <v>368</v>
      </c>
      <c r="I257" s="131"/>
      <c r="J257" s="139">
        <f>BK257</f>
        <v>0</v>
      </c>
      <c r="L257" s="128"/>
      <c r="M257" s="133"/>
      <c r="P257" s="134">
        <f>SUM(P258:P332)</f>
        <v>0</v>
      </c>
      <c r="R257" s="134">
        <f>SUM(R258:R332)</f>
        <v>193.64709614489996</v>
      </c>
      <c r="T257" s="135">
        <f>SUM(T258:T332)</f>
        <v>0</v>
      </c>
      <c r="AR257" s="129" t="s">
        <v>82</v>
      </c>
      <c r="AT257" s="136" t="s">
        <v>73</v>
      </c>
      <c r="AU257" s="136" t="s">
        <v>82</v>
      </c>
      <c r="AY257" s="129" t="s">
        <v>150</v>
      </c>
      <c r="BK257" s="137">
        <f>SUM(BK258:BK332)</f>
        <v>0</v>
      </c>
    </row>
    <row r="258" spans="2:65" s="1" customFormat="1" ht="44.25" customHeight="1">
      <c r="B258" s="140"/>
      <c r="C258" s="141" t="s">
        <v>369</v>
      </c>
      <c r="D258" s="141" t="s">
        <v>152</v>
      </c>
      <c r="E258" s="142" t="s">
        <v>370</v>
      </c>
      <c r="F258" s="143" t="s">
        <v>371</v>
      </c>
      <c r="G258" s="144" t="s">
        <v>170</v>
      </c>
      <c r="H258" s="145">
        <v>2</v>
      </c>
      <c r="I258" s="146"/>
      <c r="J258" s="147">
        <f>ROUND(I258*H258,2)</f>
        <v>0</v>
      </c>
      <c r="K258" s="148"/>
      <c r="L258" s="32"/>
      <c r="M258" s="149" t="s">
        <v>1</v>
      </c>
      <c r="N258" s="150" t="s">
        <v>40</v>
      </c>
      <c r="P258" s="151">
        <f>O258*H258</f>
        <v>0</v>
      </c>
      <c r="Q258" s="151">
        <v>2.2797000000000001</v>
      </c>
      <c r="R258" s="151">
        <f>Q258*H258</f>
        <v>4.5594000000000001</v>
      </c>
      <c r="S258" s="151">
        <v>0</v>
      </c>
      <c r="T258" s="152">
        <f>S258*H258</f>
        <v>0</v>
      </c>
      <c r="AR258" s="153" t="s">
        <v>156</v>
      </c>
      <c r="AT258" s="153" t="s">
        <v>152</v>
      </c>
      <c r="AU258" s="153" t="s">
        <v>102</v>
      </c>
      <c r="AY258" s="17" t="s">
        <v>150</v>
      </c>
      <c r="BE258" s="154">
        <f>IF(N258="základná",J258,0)</f>
        <v>0</v>
      </c>
      <c r="BF258" s="154">
        <f>IF(N258="znížená",J258,0)</f>
        <v>0</v>
      </c>
      <c r="BG258" s="154">
        <f>IF(N258="zákl. prenesená",J258,0)</f>
        <v>0</v>
      </c>
      <c r="BH258" s="154">
        <f>IF(N258="zníž. prenesená",J258,0)</f>
        <v>0</v>
      </c>
      <c r="BI258" s="154">
        <f>IF(N258="nulová",J258,0)</f>
        <v>0</v>
      </c>
      <c r="BJ258" s="17" t="s">
        <v>102</v>
      </c>
      <c r="BK258" s="154">
        <f>ROUND(I258*H258,2)</f>
        <v>0</v>
      </c>
      <c r="BL258" s="17" t="s">
        <v>156</v>
      </c>
      <c r="BM258" s="153" t="s">
        <v>372</v>
      </c>
    </row>
    <row r="259" spans="2:65" s="1" customFormat="1" ht="96">
      <c r="B259" s="32"/>
      <c r="D259" s="156" t="s">
        <v>373</v>
      </c>
      <c r="F259" s="194" t="s">
        <v>374</v>
      </c>
      <c r="I259" s="195"/>
      <c r="L259" s="32"/>
      <c r="M259" s="196"/>
      <c r="T259" s="59"/>
      <c r="AT259" s="17" t="s">
        <v>373</v>
      </c>
      <c r="AU259" s="17" t="s">
        <v>102</v>
      </c>
    </row>
    <row r="260" spans="2:65" s="1" customFormat="1" ht="37.9" customHeight="1">
      <c r="B260" s="140"/>
      <c r="C260" s="141" t="s">
        <v>375</v>
      </c>
      <c r="D260" s="141" t="s">
        <v>152</v>
      </c>
      <c r="E260" s="142" t="s">
        <v>376</v>
      </c>
      <c r="F260" s="143" t="s">
        <v>377</v>
      </c>
      <c r="G260" s="144" t="s">
        <v>170</v>
      </c>
      <c r="H260" s="145">
        <v>2</v>
      </c>
      <c r="I260" s="146"/>
      <c r="J260" s="147">
        <f>ROUND(I260*H260,2)</f>
        <v>0</v>
      </c>
      <c r="K260" s="148"/>
      <c r="L260" s="32"/>
      <c r="M260" s="149" t="s">
        <v>1</v>
      </c>
      <c r="N260" s="150" t="s">
        <v>40</v>
      </c>
      <c r="P260" s="151">
        <f>O260*H260</f>
        <v>0</v>
      </c>
      <c r="Q260" s="151">
        <v>2.2797000000000001</v>
      </c>
      <c r="R260" s="151">
        <f>Q260*H260</f>
        <v>4.5594000000000001</v>
      </c>
      <c r="S260" s="151">
        <v>0</v>
      </c>
      <c r="T260" s="152">
        <f>S260*H260</f>
        <v>0</v>
      </c>
      <c r="AR260" s="153" t="s">
        <v>156</v>
      </c>
      <c r="AT260" s="153" t="s">
        <v>152</v>
      </c>
      <c r="AU260" s="153" t="s">
        <v>102</v>
      </c>
      <c r="AY260" s="17" t="s">
        <v>150</v>
      </c>
      <c r="BE260" s="154">
        <f>IF(N260="základná",J260,0)</f>
        <v>0</v>
      </c>
      <c r="BF260" s="154">
        <f>IF(N260="znížená",J260,0)</f>
        <v>0</v>
      </c>
      <c r="BG260" s="154">
        <f>IF(N260="zákl. prenesená",J260,0)</f>
        <v>0</v>
      </c>
      <c r="BH260" s="154">
        <f>IF(N260="zníž. prenesená",J260,0)</f>
        <v>0</v>
      </c>
      <c r="BI260" s="154">
        <f>IF(N260="nulová",J260,0)</f>
        <v>0</v>
      </c>
      <c r="BJ260" s="17" t="s">
        <v>102</v>
      </c>
      <c r="BK260" s="154">
        <f>ROUND(I260*H260,2)</f>
        <v>0</v>
      </c>
      <c r="BL260" s="17" t="s">
        <v>156</v>
      </c>
      <c r="BM260" s="153" t="s">
        <v>378</v>
      </c>
    </row>
    <row r="261" spans="2:65" s="1" customFormat="1" ht="96">
      <c r="B261" s="32"/>
      <c r="D261" s="156" t="s">
        <v>373</v>
      </c>
      <c r="F261" s="194" t="s">
        <v>374</v>
      </c>
      <c r="I261" s="195"/>
      <c r="L261" s="32"/>
      <c r="M261" s="196"/>
      <c r="T261" s="59"/>
      <c r="AT261" s="17" t="s">
        <v>373</v>
      </c>
      <c r="AU261" s="17" t="s">
        <v>102</v>
      </c>
    </row>
    <row r="262" spans="2:65" s="1" customFormat="1" ht="37.9" customHeight="1">
      <c r="B262" s="140"/>
      <c r="C262" s="141" t="s">
        <v>379</v>
      </c>
      <c r="D262" s="141" t="s">
        <v>152</v>
      </c>
      <c r="E262" s="142" t="s">
        <v>380</v>
      </c>
      <c r="F262" s="143" t="s">
        <v>381</v>
      </c>
      <c r="G262" s="144" t="s">
        <v>170</v>
      </c>
      <c r="H262" s="145">
        <v>3</v>
      </c>
      <c r="I262" s="146"/>
      <c r="J262" s="147">
        <f>ROUND(I262*H262,2)</f>
        <v>0</v>
      </c>
      <c r="K262" s="148"/>
      <c r="L262" s="32"/>
      <c r="M262" s="149" t="s">
        <v>1</v>
      </c>
      <c r="N262" s="150" t="s">
        <v>40</v>
      </c>
      <c r="P262" s="151">
        <f>O262*H262</f>
        <v>0</v>
      </c>
      <c r="Q262" s="151">
        <v>2.2797000000000001</v>
      </c>
      <c r="R262" s="151">
        <f>Q262*H262</f>
        <v>6.8391000000000002</v>
      </c>
      <c r="S262" s="151">
        <v>0</v>
      </c>
      <c r="T262" s="152">
        <f>S262*H262</f>
        <v>0</v>
      </c>
      <c r="AR262" s="153" t="s">
        <v>156</v>
      </c>
      <c r="AT262" s="153" t="s">
        <v>152</v>
      </c>
      <c r="AU262" s="153" t="s">
        <v>102</v>
      </c>
      <c r="AY262" s="17" t="s">
        <v>150</v>
      </c>
      <c r="BE262" s="154">
        <f>IF(N262="základná",J262,0)</f>
        <v>0</v>
      </c>
      <c r="BF262" s="154">
        <f>IF(N262="znížená",J262,0)</f>
        <v>0</v>
      </c>
      <c r="BG262" s="154">
        <f>IF(N262="zákl. prenesená",J262,0)</f>
        <v>0</v>
      </c>
      <c r="BH262" s="154">
        <f>IF(N262="zníž. prenesená",J262,0)</f>
        <v>0</v>
      </c>
      <c r="BI262" s="154">
        <f>IF(N262="nulová",J262,0)</f>
        <v>0</v>
      </c>
      <c r="BJ262" s="17" t="s">
        <v>102</v>
      </c>
      <c r="BK262" s="154">
        <f>ROUND(I262*H262,2)</f>
        <v>0</v>
      </c>
      <c r="BL262" s="17" t="s">
        <v>156</v>
      </c>
      <c r="BM262" s="153" t="s">
        <v>382</v>
      </c>
    </row>
    <row r="263" spans="2:65" s="1" customFormat="1" ht="96">
      <c r="B263" s="32"/>
      <c r="D263" s="156" t="s">
        <v>373</v>
      </c>
      <c r="F263" s="194" t="s">
        <v>374</v>
      </c>
      <c r="I263" s="195"/>
      <c r="L263" s="32"/>
      <c r="M263" s="196"/>
      <c r="T263" s="59"/>
      <c r="AT263" s="17" t="s">
        <v>373</v>
      </c>
      <c r="AU263" s="17" t="s">
        <v>102</v>
      </c>
    </row>
    <row r="264" spans="2:65" s="1" customFormat="1" ht="37.9" customHeight="1">
      <c r="B264" s="140"/>
      <c r="C264" s="141" t="s">
        <v>383</v>
      </c>
      <c r="D264" s="141" t="s">
        <v>152</v>
      </c>
      <c r="E264" s="142" t="s">
        <v>384</v>
      </c>
      <c r="F264" s="143" t="s">
        <v>385</v>
      </c>
      <c r="G264" s="144" t="s">
        <v>170</v>
      </c>
      <c r="H264" s="145">
        <v>1</v>
      </c>
      <c r="I264" s="146"/>
      <c r="J264" s="147">
        <f>ROUND(I264*H264,2)</f>
        <v>0</v>
      </c>
      <c r="K264" s="148"/>
      <c r="L264" s="32"/>
      <c r="M264" s="149" t="s">
        <v>1</v>
      </c>
      <c r="N264" s="150" t="s">
        <v>40</v>
      </c>
      <c r="P264" s="151">
        <f>O264*H264</f>
        <v>0</v>
      </c>
      <c r="Q264" s="151">
        <v>2.2797000000000001</v>
      </c>
      <c r="R264" s="151">
        <f>Q264*H264</f>
        <v>2.2797000000000001</v>
      </c>
      <c r="S264" s="151">
        <v>0</v>
      </c>
      <c r="T264" s="152">
        <f>S264*H264</f>
        <v>0</v>
      </c>
      <c r="AR264" s="153" t="s">
        <v>156</v>
      </c>
      <c r="AT264" s="153" t="s">
        <v>152</v>
      </c>
      <c r="AU264" s="153" t="s">
        <v>102</v>
      </c>
      <c r="AY264" s="17" t="s">
        <v>150</v>
      </c>
      <c r="BE264" s="154">
        <f>IF(N264="základná",J264,0)</f>
        <v>0</v>
      </c>
      <c r="BF264" s="154">
        <f>IF(N264="znížená",J264,0)</f>
        <v>0</v>
      </c>
      <c r="BG264" s="154">
        <f>IF(N264="zákl. prenesená",J264,0)</f>
        <v>0</v>
      </c>
      <c r="BH264" s="154">
        <f>IF(N264="zníž. prenesená",J264,0)</f>
        <v>0</v>
      </c>
      <c r="BI264" s="154">
        <f>IF(N264="nulová",J264,0)</f>
        <v>0</v>
      </c>
      <c r="BJ264" s="17" t="s">
        <v>102</v>
      </c>
      <c r="BK264" s="154">
        <f>ROUND(I264*H264,2)</f>
        <v>0</v>
      </c>
      <c r="BL264" s="17" t="s">
        <v>156</v>
      </c>
      <c r="BM264" s="153" t="s">
        <v>386</v>
      </c>
    </row>
    <row r="265" spans="2:65" s="1" customFormat="1" ht="96">
      <c r="B265" s="32"/>
      <c r="D265" s="156" t="s">
        <v>373</v>
      </c>
      <c r="F265" s="194" t="s">
        <v>374</v>
      </c>
      <c r="I265" s="195"/>
      <c r="L265" s="32"/>
      <c r="M265" s="196"/>
      <c r="T265" s="59"/>
      <c r="AT265" s="17" t="s">
        <v>373</v>
      </c>
      <c r="AU265" s="17" t="s">
        <v>102</v>
      </c>
    </row>
    <row r="266" spans="2:65" s="1" customFormat="1" ht="24.2" customHeight="1">
      <c r="B266" s="140"/>
      <c r="C266" s="141" t="s">
        <v>387</v>
      </c>
      <c r="D266" s="141" t="s">
        <v>152</v>
      </c>
      <c r="E266" s="142" t="s">
        <v>388</v>
      </c>
      <c r="F266" s="143" t="s">
        <v>389</v>
      </c>
      <c r="G266" s="144" t="s">
        <v>222</v>
      </c>
      <c r="H266" s="145">
        <v>1.087</v>
      </c>
      <c r="I266" s="146"/>
      <c r="J266" s="147">
        <f>ROUND(I266*H266,2)</f>
        <v>0</v>
      </c>
      <c r="K266" s="148"/>
      <c r="L266" s="32"/>
      <c r="M266" s="149" t="s">
        <v>1</v>
      </c>
      <c r="N266" s="150" t="s">
        <v>40</v>
      </c>
      <c r="P266" s="151">
        <f>O266*H266</f>
        <v>0</v>
      </c>
      <c r="Q266" s="151">
        <v>2.3683326999999998</v>
      </c>
      <c r="R266" s="151">
        <f>Q266*H266</f>
        <v>2.5743776448999998</v>
      </c>
      <c r="S266" s="151">
        <v>0</v>
      </c>
      <c r="T266" s="152">
        <f>S266*H266</f>
        <v>0</v>
      </c>
      <c r="AR266" s="153" t="s">
        <v>156</v>
      </c>
      <c r="AT266" s="153" t="s">
        <v>152</v>
      </c>
      <c r="AU266" s="153" t="s">
        <v>102</v>
      </c>
      <c r="AY266" s="17" t="s">
        <v>150</v>
      </c>
      <c r="BE266" s="154">
        <f>IF(N266="základná",J266,0)</f>
        <v>0</v>
      </c>
      <c r="BF266" s="154">
        <f>IF(N266="znížená",J266,0)</f>
        <v>0</v>
      </c>
      <c r="BG266" s="154">
        <f>IF(N266="zákl. prenesená",J266,0)</f>
        <v>0</v>
      </c>
      <c r="BH266" s="154">
        <f>IF(N266="zníž. prenesená",J266,0)</f>
        <v>0</v>
      </c>
      <c r="BI266" s="154">
        <f>IF(N266="nulová",J266,0)</f>
        <v>0</v>
      </c>
      <c r="BJ266" s="17" t="s">
        <v>102</v>
      </c>
      <c r="BK266" s="154">
        <f>ROUND(I266*H266,2)</f>
        <v>0</v>
      </c>
      <c r="BL266" s="17" t="s">
        <v>156</v>
      </c>
      <c r="BM266" s="153" t="s">
        <v>390</v>
      </c>
    </row>
    <row r="267" spans="2:65" s="14" customFormat="1">
      <c r="B267" s="170"/>
      <c r="D267" s="156" t="s">
        <v>158</v>
      </c>
      <c r="E267" s="171" t="s">
        <v>1</v>
      </c>
      <c r="F267" s="172" t="s">
        <v>391</v>
      </c>
      <c r="H267" s="171" t="s">
        <v>1</v>
      </c>
      <c r="I267" s="173"/>
      <c r="L267" s="170"/>
      <c r="M267" s="174"/>
      <c r="T267" s="175"/>
      <c r="AT267" s="171" t="s">
        <v>158</v>
      </c>
      <c r="AU267" s="171" t="s">
        <v>102</v>
      </c>
      <c r="AV267" s="14" t="s">
        <v>82</v>
      </c>
      <c r="AW267" s="14" t="s">
        <v>30</v>
      </c>
      <c r="AX267" s="14" t="s">
        <v>74</v>
      </c>
      <c r="AY267" s="171" t="s">
        <v>150</v>
      </c>
    </row>
    <row r="268" spans="2:65" s="12" customFormat="1">
      <c r="B268" s="155"/>
      <c r="D268" s="156" t="s">
        <v>158</v>
      </c>
      <c r="E268" s="157" t="s">
        <v>1</v>
      </c>
      <c r="F268" s="158" t="s">
        <v>392</v>
      </c>
      <c r="H268" s="159">
        <v>1.087</v>
      </c>
      <c r="I268" s="160"/>
      <c r="L268" s="155"/>
      <c r="M268" s="161"/>
      <c r="T268" s="162"/>
      <c r="AT268" s="157" t="s">
        <v>158</v>
      </c>
      <c r="AU268" s="157" t="s">
        <v>102</v>
      </c>
      <c r="AV268" s="12" t="s">
        <v>102</v>
      </c>
      <c r="AW268" s="12" t="s">
        <v>30</v>
      </c>
      <c r="AX268" s="12" t="s">
        <v>82</v>
      </c>
      <c r="AY268" s="157" t="s">
        <v>150</v>
      </c>
    </row>
    <row r="269" spans="2:65" s="14" customFormat="1">
      <c r="B269" s="170"/>
      <c r="D269" s="156" t="s">
        <v>158</v>
      </c>
      <c r="E269" s="171" t="s">
        <v>1</v>
      </c>
      <c r="F269" s="172" t="s">
        <v>393</v>
      </c>
      <c r="H269" s="171" t="s">
        <v>1</v>
      </c>
      <c r="I269" s="173"/>
      <c r="L269" s="170"/>
      <c r="M269" s="174"/>
      <c r="T269" s="175"/>
      <c r="AT269" s="171" t="s">
        <v>158</v>
      </c>
      <c r="AU269" s="171" t="s">
        <v>102</v>
      </c>
      <c r="AV269" s="14" t="s">
        <v>82</v>
      </c>
      <c r="AW269" s="14" t="s">
        <v>30</v>
      </c>
      <c r="AX269" s="14" t="s">
        <v>74</v>
      </c>
      <c r="AY269" s="171" t="s">
        <v>150</v>
      </c>
    </row>
    <row r="270" spans="2:65" s="1" customFormat="1" ht="33" customHeight="1">
      <c r="B270" s="140"/>
      <c r="C270" s="141" t="s">
        <v>394</v>
      </c>
      <c r="D270" s="141" t="s">
        <v>152</v>
      </c>
      <c r="E270" s="142" t="s">
        <v>395</v>
      </c>
      <c r="F270" s="143" t="s">
        <v>396</v>
      </c>
      <c r="G270" s="144" t="s">
        <v>155</v>
      </c>
      <c r="H270" s="145">
        <v>7</v>
      </c>
      <c r="I270" s="146"/>
      <c r="J270" s="147">
        <f>ROUND(I270*H270,2)</f>
        <v>0</v>
      </c>
      <c r="K270" s="148"/>
      <c r="L270" s="32"/>
      <c r="M270" s="149" t="s">
        <v>1</v>
      </c>
      <c r="N270" s="150" t="s">
        <v>40</v>
      </c>
      <c r="P270" s="151">
        <f>O270*H270</f>
        <v>0</v>
      </c>
      <c r="Q270" s="151">
        <v>4.9380099999999996E-3</v>
      </c>
      <c r="R270" s="151">
        <f>Q270*H270</f>
        <v>3.4566069999999997E-2</v>
      </c>
      <c r="S270" s="151">
        <v>0</v>
      </c>
      <c r="T270" s="152">
        <f>S270*H270</f>
        <v>0</v>
      </c>
      <c r="AR270" s="153" t="s">
        <v>156</v>
      </c>
      <c r="AT270" s="153" t="s">
        <v>152</v>
      </c>
      <c r="AU270" s="153" t="s">
        <v>102</v>
      </c>
      <c r="AY270" s="17" t="s">
        <v>150</v>
      </c>
      <c r="BE270" s="154">
        <f>IF(N270="základná",J270,0)</f>
        <v>0</v>
      </c>
      <c r="BF270" s="154">
        <f>IF(N270="znížená",J270,0)</f>
        <v>0</v>
      </c>
      <c r="BG270" s="154">
        <f>IF(N270="zákl. prenesená",J270,0)</f>
        <v>0</v>
      </c>
      <c r="BH270" s="154">
        <f>IF(N270="zníž. prenesená",J270,0)</f>
        <v>0</v>
      </c>
      <c r="BI270" s="154">
        <f>IF(N270="nulová",J270,0)</f>
        <v>0</v>
      </c>
      <c r="BJ270" s="17" t="s">
        <v>102</v>
      </c>
      <c r="BK270" s="154">
        <f>ROUND(I270*H270,2)</f>
        <v>0</v>
      </c>
      <c r="BL270" s="17" t="s">
        <v>156</v>
      </c>
      <c r="BM270" s="153" t="s">
        <v>397</v>
      </c>
    </row>
    <row r="271" spans="2:65" s="1" customFormat="1" ht="16.5" customHeight="1">
      <c r="B271" s="140"/>
      <c r="C271" s="141" t="s">
        <v>398</v>
      </c>
      <c r="D271" s="141" t="s">
        <v>152</v>
      </c>
      <c r="E271" s="142" t="s">
        <v>399</v>
      </c>
      <c r="F271" s="143" t="s">
        <v>400</v>
      </c>
      <c r="G271" s="144" t="s">
        <v>222</v>
      </c>
      <c r="H271" s="145">
        <v>11.664</v>
      </c>
      <c r="I271" s="146"/>
      <c r="J271" s="147">
        <f>ROUND(I271*H271,2)</f>
        <v>0</v>
      </c>
      <c r="K271" s="148"/>
      <c r="L271" s="32"/>
      <c r="M271" s="149" t="s">
        <v>1</v>
      </c>
      <c r="N271" s="150" t="s">
        <v>40</v>
      </c>
      <c r="P271" s="151">
        <f>O271*H271</f>
        <v>0</v>
      </c>
      <c r="Q271" s="151">
        <v>2.2797000000000001</v>
      </c>
      <c r="R271" s="151">
        <f>Q271*H271</f>
        <v>26.5904208</v>
      </c>
      <c r="S271" s="151">
        <v>0</v>
      </c>
      <c r="T271" s="152">
        <f>S271*H271</f>
        <v>0</v>
      </c>
      <c r="AR271" s="153" t="s">
        <v>156</v>
      </c>
      <c r="AT271" s="153" t="s">
        <v>152</v>
      </c>
      <c r="AU271" s="153" t="s">
        <v>102</v>
      </c>
      <c r="AY271" s="17" t="s">
        <v>150</v>
      </c>
      <c r="BE271" s="154">
        <f>IF(N271="základná",J271,0)</f>
        <v>0</v>
      </c>
      <c r="BF271" s="154">
        <f>IF(N271="znížená",J271,0)</f>
        <v>0</v>
      </c>
      <c r="BG271" s="154">
        <f>IF(N271="zákl. prenesená",J271,0)</f>
        <v>0</v>
      </c>
      <c r="BH271" s="154">
        <f>IF(N271="zníž. prenesená",J271,0)</f>
        <v>0</v>
      </c>
      <c r="BI271" s="154">
        <f>IF(N271="nulová",J271,0)</f>
        <v>0</v>
      </c>
      <c r="BJ271" s="17" t="s">
        <v>102</v>
      </c>
      <c r="BK271" s="154">
        <f>ROUND(I271*H271,2)</f>
        <v>0</v>
      </c>
      <c r="BL271" s="17" t="s">
        <v>156</v>
      </c>
      <c r="BM271" s="153" t="s">
        <v>401</v>
      </c>
    </row>
    <row r="272" spans="2:65" s="14" customFormat="1">
      <c r="B272" s="170"/>
      <c r="D272" s="156" t="s">
        <v>158</v>
      </c>
      <c r="E272" s="171" t="s">
        <v>1</v>
      </c>
      <c r="F272" s="172" t="s">
        <v>259</v>
      </c>
      <c r="H272" s="171" t="s">
        <v>1</v>
      </c>
      <c r="I272" s="173"/>
      <c r="L272" s="170"/>
      <c r="M272" s="174"/>
      <c r="T272" s="175"/>
      <c r="AT272" s="171" t="s">
        <v>158</v>
      </c>
      <c r="AU272" s="171" t="s">
        <v>102</v>
      </c>
      <c r="AV272" s="14" t="s">
        <v>82</v>
      </c>
      <c r="AW272" s="14" t="s">
        <v>30</v>
      </c>
      <c r="AX272" s="14" t="s">
        <v>74</v>
      </c>
      <c r="AY272" s="171" t="s">
        <v>150</v>
      </c>
    </row>
    <row r="273" spans="2:65" s="12" customFormat="1">
      <c r="B273" s="155"/>
      <c r="D273" s="156" t="s">
        <v>158</v>
      </c>
      <c r="E273" s="157" t="s">
        <v>1</v>
      </c>
      <c r="F273" s="158" t="s">
        <v>402</v>
      </c>
      <c r="H273" s="159">
        <v>1.0580000000000001</v>
      </c>
      <c r="I273" s="160"/>
      <c r="L273" s="155"/>
      <c r="M273" s="161"/>
      <c r="T273" s="162"/>
      <c r="AT273" s="157" t="s">
        <v>158</v>
      </c>
      <c r="AU273" s="157" t="s">
        <v>102</v>
      </c>
      <c r="AV273" s="12" t="s">
        <v>102</v>
      </c>
      <c r="AW273" s="12" t="s">
        <v>30</v>
      </c>
      <c r="AX273" s="12" t="s">
        <v>74</v>
      </c>
      <c r="AY273" s="157" t="s">
        <v>150</v>
      </c>
    </row>
    <row r="274" spans="2:65" s="14" customFormat="1">
      <c r="B274" s="170"/>
      <c r="D274" s="156" t="s">
        <v>158</v>
      </c>
      <c r="E274" s="171" t="s">
        <v>1</v>
      </c>
      <c r="F274" s="172" t="s">
        <v>261</v>
      </c>
      <c r="H274" s="171" t="s">
        <v>1</v>
      </c>
      <c r="I274" s="173"/>
      <c r="L274" s="170"/>
      <c r="M274" s="174"/>
      <c r="T274" s="175"/>
      <c r="AT274" s="171" t="s">
        <v>158</v>
      </c>
      <c r="AU274" s="171" t="s">
        <v>102</v>
      </c>
      <c r="AV274" s="14" t="s">
        <v>82</v>
      </c>
      <c r="AW274" s="14" t="s">
        <v>30</v>
      </c>
      <c r="AX274" s="14" t="s">
        <v>74</v>
      </c>
      <c r="AY274" s="171" t="s">
        <v>150</v>
      </c>
    </row>
    <row r="275" spans="2:65" s="12" customFormat="1">
      <c r="B275" s="155"/>
      <c r="D275" s="156" t="s">
        <v>158</v>
      </c>
      <c r="E275" s="157" t="s">
        <v>1</v>
      </c>
      <c r="F275" s="158" t="s">
        <v>403</v>
      </c>
      <c r="H275" s="159">
        <v>3.0139999999999998</v>
      </c>
      <c r="I275" s="160"/>
      <c r="L275" s="155"/>
      <c r="M275" s="161"/>
      <c r="T275" s="162"/>
      <c r="AT275" s="157" t="s">
        <v>158</v>
      </c>
      <c r="AU275" s="157" t="s">
        <v>102</v>
      </c>
      <c r="AV275" s="12" t="s">
        <v>102</v>
      </c>
      <c r="AW275" s="12" t="s">
        <v>30</v>
      </c>
      <c r="AX275" s="12" t="s">
        <v>74</v>
      </c>
      <c r="AY275" s="157" t="s">
        <v>150</v>
      </c>
    </row>
    <row r="276" spans="2:65" s="14" customFormat="1">
      <c r="B276" s="170"/>
      <c r="D276" s="156" t="s">
        <v>158</v>
      </c>
      <c r="E276" s="171" t="s">
        <v>1</v>
      </c>
      <c r="F276" s="172" t="s">
        <v>263</v>
      </c>
      <c r="H276" s="171" t="s">
        <v>1</v>
      </c>
      <c r="I276" s="173"/>
      <c r="L276" s="170"/>
      <c r="M276" s="174"/>
      <c r="T276" s="175"/>
      <c r="AT276" s="171" t="s">
        <v>158</v>
      </c>
      <c r="AU276" s="171" t="s">
        <v>102</v>
      </c>
      <c r="AV276" s="14" t="s">
        <v>82</v>
      </c>
      <c r="AW276" s="14" t="s">
        <v>30</v>
      </c>
      <c r="AX276" s="14" t="s">
        <v>74</v>
      </c>
      <c r="AY276" s="171" t="s">
        <v>150</v>
      </c>
    </row>
    <row r="277" spans="2:65" s="12" customFormat="1">
      <c r="B277" s="155"/>
      <c r="D277" s="156" t="s">
        <v>158</v>
      </c>
      <c r="E277" s="157" t="s">
        <v>1</v>
      </c>
      <c r="F277" s="158" t="s">
        <v>404</v>
      </c>
      <c r="H277" s="159">
        <v>3.6509999999999998</v>
      </c>
      <c r="I277" s="160"/>
      <c r="L277" s="155"/>
      <c r="M277" s="161"/>
      <c r="T277" s="162"/>
      <c r="AT277" s="157" t="s">
        <v>158</v>
      </c>
      <c r="AU277" s="157" t="s">
        <v>102</v>
      </c>
      <c r="AV277" s="12" t="s">
        <v>102</v>
      </c>
      <c r="AW277" s="12" t="s">
        <v>30</v>
      </c>
      <c r="AX277" s="12" t="s">
        <v>74</v>
      </c>
      <c r="AY277" s="157" t="s">
        <v>150</v>
      </c>
    </row>
    <row r="278" spans="2:65" s="14" customFormat="1">
      <c r="B278" s="170"/>
      <c r="D278" s="156" t="s">
        <v>158</v>
      </c>
      <c r="E278" s="171" t="s">
        <v>1</v>
      </c>
      <c r="F278" s="172" t="s">
        <v>265</v>
      </c>
      <c r="H278" s="171" t="s">
        <v>1</v>
      </c>
      <c r="I278" s="173"/>
      <c r="L278" s="170"/>
      <c r="M278" s="174"/>
      <c r="T278" s="175"/>
      <c r="AT278" s="171" t="s">
        <v>158</v>
      </c>
      <c r="AU278" s="171" t="s">
        <v>102</v>
      </c>
      <c r="AV278" s="14" t="s">
        <v>82</v>
      </c>
      <c r="AW278" s="14" t="s">
        <v>30</v>
      </c>
      <c r="AX278" s="14" t="s">
        <v>74</v>
      </c>
      <c r="AY278" s="171" t="s">
        <v>150</v>
      </c>
    </row>
    <row r="279" spans="2:65" s="12" customFormat="1">
      <c r="B279" s="155"/>
      <c r="D279" s="156" t="s">
        <v>158</v>
      </c>
      <c r="E279" s="157" t="s">
        <v>1</v>
      </c>
      <c r="F279" s="158" t="s">
        <v>405</v>
      </c>
      <c r="H279" s="159">
        <v>3.9409999999999998</v>
      </c>
      <c r="I279" s="160"/>
      <c r="L279" s="155"/>
      <c r="M279" s="161"/>
      <c r="T279" s="162"/>
      <c r="AT279" s="157" t="s">
        <v>158</v>
      </c>
      <c r="AU279" s="157" t="s">
        <v>102</v>
      </c>
      <c r="AV279" s="12" t="s">
        <v>102</v>
      </c>
      <c r="AW279" s="12" t="s">
        <v>30</v>
      </c>
      <c r="AX279" s="12" t="s">
        <v>74</v>
      </c>
      <c r="AY279" s="157" t="s">
        <v>150</v>
      </c>
    </row>
    <row r="280" spans="2:65" s="13" customFormat="1">
      <c r="B280" s="163"/>
      <c r="D280" s="156" t="s">
        <v>158</v>
      </c>
      <c r="E280" s="164" t="s">
        <v>1</v>
      </c>
      <c r="F280" s="165" t="s">
        <v>167</v>
      </c>
      <c r="H280" s="166">
        <v>11.664</v>
      </c>
      <c r="I280" s="167"/>
      <c r="L280" s="163"/>
      <c r="M280" s="168"/>
      <c r="T280" s="169"/>
      <c r="AT280" s="164" t="s">
        <v>158</v>
      </c>
      <c r="AU280" s="164" t="s">
        <v>102</v>
      </c>
      <c r="AV280" s="13" t="s">
        <v>156</v>
      </c>
      <c r="AW280" s="13" t="s">
        <v>30</v>
      </c>
      <c r="AX280" s="13" t="s">
        <v>82</v>
      </c>
      <c r="AY280" s="164" t="s">
        <v>150</v>
      </c>
    </row>
    <row r="281" spans="2:65" s="1" customFormat="1" ht="24.2" customHeight="1">
      <c r="B281" s="140"/>
      <c r="C281" s="141" t="s">
        <v>406</v>
      </c>
      <c r="D281" s="141" t="s">
        <v>152</v>
      </c>
      <c r="E281" s="142" t="s">
        <v>407</v>
      </c>
      <c r="F281" s="143" t="s">
        <v>408</v>
      </c>
      <c r="G281" s="144" t="s">
        <v>222</v>
      </c>
      <c r="H281" s="145">
        <v>3.0790000000000002</v>
      </c>
      <c r="I281" s="146"/>
      <c r="J281" s="147">
        <f>ROUND(I281*H281,2)</f>
        <v>0</v>
      </c>
      <c r="K281" s="148"/>
      <c r="L281" s="32"/>
      <c r="M281" s="149" t="s">
        <v>1</v>
      </c>
      <c r="N281" s="150" t="s">
        <v>40</v>
      </c>
      <c r="P281" s="151">
        <f>O281*H281</f>
        <v>0</v>
      </c>
      <c r="Q281" s="151">
        <v>2.23752</v>
      </c>
      <c r="R281" s="151">
        <f>Q281*H281</f>
        <v>6.8893240800000006</v>
      </c>
      <c r="S281" s="151">
        <v>0</v>
      </c>
      <c r="T281" s="152">
        <f>S281*H281</f>
        <v>0</v>
      </c>
      <c r="AR281" s="153" t="s">
        <v>156</v>
      </c>
      <c r="AT281" s="153" t="s">
        <v>152</v>
      </c>
      <c r="AU281" s="153" t="s">
        <v>102</v>
      </c>
      <c r="AY281" s="17" t="s">
        <v>150</v>
      </c>
      <c r="BE281" s="154">
        <f>IF(N281="základná",J281,0)</f>
        <v>0</v>
      </c>
      <c r="BF281" s="154">
        <f>IF(N281="znížená",J281,0)</f>
        <v>0</v>
      </c>
      <c r="BG281" s="154">
        <f>IF(N281="zákl. prenesená",J281,0)</f>
        <v>0</v>
      </c>
      <c r="BH281" s="154">
        <f>IF(N281="zníž. prenesená",J281,0)</f>
        <v>0</v>
      </c>
      <c r="BI281" s="154">
        <f>IF(N281="nulová",J281,0)</f>
        <v>0</v>
      </c>
      <c r="BJ281" s="17" t="s">
        <v>102</v>
      </c>
      <c r="BK281" s="154">
        <f>ROUND(I281*H281,2)</f>
        <v>0</v>
      </c>
      <c r="BL281" s="17" t="s">
        <v>156</v>
      </c>
      <c r="BM281" s="153" t="s">
        <v>409</v>
      </c>
    </row>
    <row r="282" spans="2:65" s="14" customFormat="1">
      <c r="B282" s="170"/>
      <c r="D282" s="156" t="s">
        <v>158</v>
      </c>
      <c r="E282" s="171" t="s">
        <v>1</v>
      </c>
      <c r="F282" s="172" t="s">
        <v>255</v>
      </c>
      <c r="H282" s="171" t="s">
        <v>1</v>
      </c>
      <c r="I282" s="173"/>
      <c r="L282" s="170"/>
      <c r="M282" s="174"/>
      <c r="T282" s="175"/>
      <c r="AT282" s="171" t="s">
        <v>158</v>
      </c>
      <c r="AU282" s="171" t="s">
        <v>102</v>
      </c>
      <c r="AV282" s="14" t="s">
        <v>82</v>
      </c>
      <c r="AW282" s="14" t="s">
        <v>30</v>
      </c>
      <c r="AX282" s="14" t="s">
        <v>74</v>
      </c>
      <c r="AY282" s="171" t="s">
        <v>150</v>
      </c>
    </row>
    <row r="283" spans="2:65" s="12" customFormat="1">
      <c r="B283" s="155"/>
      <c r="D283" s="156" t="s">
        <v>158</v>
      </c>
      <c r="E283" s="157" t="s">
        <v>1</v>
      </c>
      <c r="F283" s="158" t="s">
        <v>410</v>
      </c>
      <c r="H283" s="159">
        <v>1.177</v>
      </c>
      <c r="I283" s="160"/>
      <c r="L283" s="155"/>
      <c r="M283" s="161"/>
      <c r="T283" s="162"/>
      <c r="AT283" s="157" t="s">
        <v>158</v>
      </c>
      <c r="AU283" s="157" t="s">
        <v>102</v>
      </c>
      <c r="AV283" s="12" t="s">
        <v>102</v>
      </c>
      <c r="AW283" s="12" t="s">
        <v>30</v>
      </c>
      <c r="AX283" s="12" t="s">
        <v>74</v>
      </c>
      <c r="AY283" s="157" t="s">
        <v>150</v>
      </c>
    </row>
    <row r="284" spans="2:65" s="12" customFormat="1">
      <c r="B284" s="155"/>
      <c r="D284" s="156" t="s">
        <v>158</v>
      </c>
      <c r="E284" s="157" t="s">
        <v>1</v>
      </c>
      <c r="F284" s="158" t="s">
        <v>411</v>
      </c>
      <c r="H284" s="159">
        <v>1.9019999999999999</v>
      </c>
      <c r="I284" s="160"/>
      <c r="L284" s="155"/>
      <c r="M284" s="161"/>
      <c r="T284" s="162"/>
      <c r="AT284" s="157" t="s">
        <v>158</v>
      </c>
      <c r="AU284" s="157" t="s">
        <v>102</v>
      </c>
      <c r="AV284" s="12" t="s">
        <v>102</v>
      </c>
      <c r="AW284" s="12" t="s">
        <v>30</v>
      </c>
      <c r="AX284" s="12" t="s">
        <v>74</v>
      </c>
      <c r="AY284" s="157" t="s">
        <v>150</v>
      </c>
    </row>
    <row r="285" spans="2:65" s="13" customFormat="1">
      <c r="B285" s="163"/>
      <c r="D285" s="156" t="s">
        <v>158</v>
      </c>
      <c r="E285" s="164" t="s">
        <v>1</v>
      </c>
      <c r="F285" s="165" t="s">
        <v>167</v>
      </c>
      <c r="H285" s="166">
        <v>3.0790000000000002</v>
      </c>
      <c r="I285" s="167"/>
      <c r="L285" s="163"/>
      <c r="M285" s="168"/>
      <c r="T285" s="169"/>
      <c r="AT285" s="164" t="s">
        <v>158</v>
      </c>
      <c r="AU285" s="164" t="s">
        <v>102</v>
      </c>
      <c r="AV285" s="13" t="s">
        <v>156</v>
      </c>
      <c r="AW285" s="13" t="s">
        <v>30</v>
      </c>
      <c r="AX285" s="13" t="s">
        <v>82</v>
      </c>
      <c r="AY285" s="164" t="s">
        <v>150</v>
      </c>
    </row>
    <row r="286" spans="2:65" s="1" customFormat="1" ht="16.5" customHeight="1">
      <c r="B286" s="140"/>
      <c r="C286" s="141" t="s">
        <v>412</v>
      </c>
      <c r="D286" s="141" t="s">
        <v>152</v>
      </c>
      <c r="E286" s="142" t="s">
        <v>413</v>
      </c>
      <c r="F286" s="143" t="s">
        <v>414</v>
      </c>
      <c r="G286" s="144" t="s">
        <v>222</v>
      </c>
      <c r="H286" s="145">
        <v>7.5049999999999999</v>
      </c>
      <c r="I286" s="146"/>
      <c r="J286" s="147">
        <f>ROUND(I286*H286,2)</f>
        <v>0</v>
      </c>
      <c r="K286" s="148"/>
      <c r="L286" s="32"/>
      <c r="M286" s="149" t="s">
        <v>1</v>
      </c>
      <c r="N286" s="150" t="s">
        <v>40</v>
      </c>
      <c r="P286" s="151">
        <f>O286*H286</f>
        <v>0</v>
      </c>
      <c r="Q286" s="151">
        <v>2.2797000000000001</v>
      </c>
      <c r="R286" s="151">
        <f>Q286*H286</f>
        <v>17.1091485</v>
      </c>
      <c r="S286" s="151">
        <v>0</v>
      </c>
      <c r="T286" s="152">
        <f>S286*H286</f>
        <v>0</v>
      </c>
      <c r="AR286" s="153" t="s">
        <v>156</v>
      </c>
      <c r="AT286" s="153" t="s">
        <v>152</v>
      </c>
      <c r="AU286" s="153" t="s">
        <v>102</v>
      </c>
      <c r="AY286" s="17" t="s">
        <v>150</v>
      </c>
      <c r="BE286" s="154">
        <f>IF(N286="základná",J286,0)</f>
        <v>0</v>
      </c>
      <c r="BF286" s="154">
        <f>IF(N286="znížená",J286,0)</f>
        <v>0</v>
      </c>
      <c r="BG286" s="154">
        <f>IF(N286="zákl. prenesená",J286,0)</f>
        <v>0</v>
      </c>
      <c r="BH286" s="154">
        <f>IF(N286="zníž. prenesená",J286,0)</f>
        <v>0</v>
      </c>
      <c r="BI286" s="154">
        <f>IF(N286="nulová",J286,0)</f>
        <v>0</v>
      </c>
      <c r="BJ286" s="17" t="s">
        <v>102</v>
      </c>
      <c r="BK286" s="154">
        <f>ROUND(I286*H286,2)</f>
        <v>0</v>
      </c>
      <c r="BL286" s="17" t="s">
        <v>156</v>
      </c>
      <c r="BM286" s="153" t="s">
        <v>415</v>
      </c>
    </row>
    <row r="287" spans="2:65" s="14" customFormat="1">
      <c r="B287" s="170"/>
      <c r="D287" s="156" t="s">
        <v>158</v>
      </c>
      <c r="E287" s="171" t="s">
        <v>1</v>
      </c>
      <c r="F287" s="172" t="s">
        <v>261</v>
      </c>
      <c r="H287" s="171" t="s">
        <v>1</v>
      </c>
      <c r="I287" s="173"/>
      <c r="L287" s="170"/>
      <c r="M287" s="174"/>
      <c r="T287" s="175"/>
      <c r="AT287" s="171" t="s">
        <v>158</v>
      </c>
      <c r="AU287" s="171" t="s">
        <v>102</v>
      </c>
      <c r="AV287" s="14" t="s">
        <v>82</v>
      </c>
      <c r="AW287" s="14" t="s">
        <v>30</v>
      </c>
      <c r="AX287" s="14" t="s">
        <v>74</v>
      </c>
      <c r="AY287" s="171" t="s">
        <v>150</v>
      </c>
    </row>
    <row r="288" spans="2:65" s="12" customFormat="1">
      <c r="B288" s="155"/>
      <c r="D288" s="156" t="s">
        <v>158</v>
      </c>
      <c r="E288" s="157" t="s">
        <v>1</v>
      </c>
      <c r="F288" s="158" t="s">
        <v>416</v>
      </c>
      <c r="H288" s="159">
        <v>0.10100000000000001</v>
      </c>
      <c r="I288" s="160"/>
      <c r="L288" s="155"/>
      <c r="M288" s="161"/>
      <c r="T288" s="162"/>
      <c r="AT288" s="157" t="s">
        <v>158</v>
      </c>
      <c r="AU288" s="157" t="s">
        <v>102</v>
      </c>
      <c r="AV288" s="12" t="s">
        <v>102</v>
      </c>
      <c r="AW288" s="12" t="s">
        <v>30</v>
      </c>
      <c r="AX288" s="12" t="s">
        <v>74</v>
      </c>
      <c r="AY288" s="157" t="s">
        <v>150</v>
      </c>
    </row>
    <row r="289" spans="2:65" s="14" customFormat="1">
      <c r="B289" s="170"/>
      <c r="D289" s="156" t="s">
        <v>158</v>
      </c>
      <c r="E289" s="171" t="s">
        <v>1</v>
      </c>
      <c r="F289" s="172" t="s">
        <v>265</v>
      </c>
      <c r="H289" s="171" t="s">
        <v>1</v>
      </c>
      <c r="I289" s="173"/>
      <c r="L289" s="170"/>
      <c r="M289" s="174"/>
      <c r="T289" s="175"/>
      <c r="AT289" s="171" t="s">
        <v>158</v>
      </c>
      <c r="AU289" s="171" t="s">
        <v>102</v>
      </c>
      <c r="AV289" s="14" t="s">
        <v>82</v>
      </c>
      <c r="AW289" s="14" t="s">
        <v>30</v>
      </c>
      <c r="AX289" s="14" t="s">
        <v>74</v>
      </c>
      <c r="AY289" s="171" t="s">
        <v>150</v>
      </c>
    </row>
    <row r="290" spans="2:65" s="12" customFormat="1">
      <c r="B290" s="155"/>
      <c r="D290" s="156" t="s">
        <v>158</v>
      </c>
      <c r="E290" s="157" t="s">
        <v>1</v>
      </c>
      <c r="F290" s="158" t="s">
        <v>417</v>
      </c>
      <c r="H290" s="159">
        <v>0.50700000000000001</v>
      </c>
      <c r="I290" s="160"/>
      <c r="L290" s="155"/>
      <c r="M290" s="161"/>
      <c r="T290" s="162"/>
      <c r="AT290" s="157" t="s">
        <v>158</v>
      </c>
      <c r="AU290" s="157" t="s">
        <v>102</v>
      </c>
      <c r="AV290" s="12" t="s">
        <v>102</v>
      </c>
      <c r="AW290" s="12" t="s">
        <v>30</v>
      </c>
      <c r="AX290" s="12" t="s">
        <v>74</v>
      </c>
      <c r="AY290" s="157" t="s">
        <v>150</v>
      </c>
    </row>
    <row r="291" spans="2:65" s="14" customFormat="1">
      <c r="B291" s="170"/>
      <c r="D291" s="156" t="s">
        <v>158</v>
      </c>
      <c r="E291" s="171" t="s">
        <v>1</v>
      </c>
      <c r="F291" s="172" t="s">
        <v>270</v>
      </c>
      <c r="H291" s="171" t="s">
        <v>1</v>
      </c>
      <c r="I291" s="173"/>
      <c r="L291" s="170"/>
      <c r="M291" s="174"/>
      <c r="T291" s="175"/>
      <c r="AT291" s="171" t="s">
        <v>158</v>
      </c>
      <c r="AU291" s="171" t="s">
        <v>102</v>
      </c>
      <c r="AV291" s="14" t="s">
        <v>82</v>
      </c>
      <c r="AW291" s="14" t="s">
        <v>30</v>
      </c>
      <c r="AX291" s="14" t="s">
        <v>74</v>
      </c>
      <c r="AY291" s="171" t="s">
        <v>150</v>
      </c>
    </row>
    <row r="292" spans="2:65" s="12" customFormat="1">
      <c r="B292" s="155"/>
      <c r="D292" s="156" t="s">
        <v>158</v>
      </c>
      <c r="E292" s="157" t="s">
        <v>1</v>
      </c>
      <c r="F292" s="158" t="s">
        <v>418</v>
      </c>
      <c r="H292" s="159">
        <v>6.8970000000000002</v>
      </c>
      <c r="I292" s="160"/>
      <c r="L292" s="155"/>
      <c r="M292" s="161"/>
      <c r="T292" s="162"/>
      <c r="AT292" s="157" t="s">
        <v>158</v>
      </c>
      <c r="AU292" s="157" t="s">
        <v>102</v>
      </c>
      <c r="AV292" s="12" t="s">
        <v>102</v>
      </c>
      <c r="AW292" s="12" t="s">
        <v>30</v>
      </c>
      <c r="AX292" s="12" t="s">
        <v>74</v>
      </c>
      <c r="AY292" s="157" t="s">
        <v>150</v>
      </c>
    </row>
    <row r="293" spans="2:65" s="13" customFormat="1">
      <c r="B293" s="163"/>
      <c r="D293" s="156" t="s">
        <v>158</v>
      </c>
      <c r="E293" s="164" t="s">
        <v>1</v>
      </c>
      <c r="F293" s="165" t="s">
        <v>167</v>
      </c>
      <c r="H293" s="166">
        <v>7.5049999999999999</v>
      </c>
      <c r="I293" s="167"/>
      <c r="L293" s="163"/>
      <c r="M293" s="168"/>
      <c r="T293" s="169"/>
      <c r="AT293" s="164" t="s">
        <v>158</v>
      </c>
      <c r="AU293" s="164" t="s">
        <v>102</v>
      </c>
      <c r="AV293" s="13" t="s">
        <v>156</v>
      </c>
      <c r="AW293" s="13" t="s">
        <v>30</v>
      </c>
      <c r="AX293" s="13" t="s">
        <v>82</v>
      </c>
      <c r="AY293" s="164" t="s">
        <v>150</v>
      </c>
    </row>
    <row r="294" spans="2:65" s="1" customFormat="1" ht="24.2" customHeight="1">
      <c r="B294" s="140"/>
      <c r="C294" s="141" t="s">
        <v>419</v>
      </c>
      <c r="D294" s="141" t="s">
        <v>152</v>
      </c>
      <c r="E294" s="142" t="s">
        <v>420</v>
      </c>
      <c r="F294" s="143" t="s">
        <v>421</v>
      </c>
      <c r="G294" s="144" t="s">
        <v>222</v>
      </c>
      <c r="H294" s="145">
        <v>13.471</v>
      </c>
      <c r="I294" s="146"/>
      <c r="J294" s="147">
        <f>ROUND(I294*H294,2)</f>
        <v>0</v>
      </c>
      <c r="K294" s="148"/>
      <c r="L294" s="32"/>
      <c r="M294" s="149" t="s">
        <v>1</v>
      </c>
      <c r="N294" s="150" t="s">
        <v>40</v>
      </c>
      <c r="P294" s="151">
        <f>O294*H294</f>
        <v>0</v>
      </c>
      <c r="Q294" s="151">
        <v>2.23752</v>
      </c>
      <c r="R294" s="151">
        <f>Q294*H294</f>
        <v>30.141631919999998</v>
      </c>
      <c r="S294" s="151">
        <v>0</v>
      </c>
      <c r="T294" s="152">
        <f>S294*H294</f>
        <v>0</v>
      </c>
      <c r="AR294" s="153" t="s">
        <v>156</v>
      </c>
      <c r="AT294" s="153" t="s">
        <v>152</v>
      </c>
      <c r="AU294" s="153" t="s">
        <v>102</v>
      </c>
      <c r="AY294" s="17" t="s">
        <v>150</v>
      </c>
      <c r="BE294" s="154">
        <f>IF(N294="základná",J294,0)</f>
        <v>0</v>
      </c>
      <c r="BF294" s="154">
        <f>IF(N294="znížená",J294,0)</f>
        <v>0</v>
      </c>
      <c r="BG294" s="154">
        <f>IF(N294="zákl. prenesená",J294,0)</f>
        <v>0</v>
      </c>
      <c r="BH294" s="154">
        <f>IF(N294="zníž. prenesená",J294,0)</f>
        <v>0</v>
      </c>
      <c r="BI294" s="154">
        <f>IF(N294="nulová",J294,0)</f>
        <v>0</v>
      </c>
      <c r="BJ294" s="17" t="s">
        <v>102</v>
      </c>
      <c r="BK294" s="154">
        <f>ROUND(I294*H294,2)</f>
        <v>0</v>
      </c>
      <c r="BL294" s="17" t="s">
        <v>156</v>
      </c>
      <c r="BM294" s="153" t="s">
        <v>422</v>
      </c>
    </row>
    <row r="295" spans="2:65" s="14" customFormat="1">
      <c r="B295" s="170"/>
      <c r="D295" s="156" t="s">
        <v>158</v>
      </c>
      <c r="E295" s="171" t="s">
        <v>1</v>
      </c>
      <c r="F295" s="172" t="s">
        <v>255</v>
      </c>
      <c r="H295" s="171" t="s">
        <v>1</v>
      </c>
      <c r="I295" s="173"/>
      <c r="L295" s="170"/>
      <c r="M295" s="174"/>
      <c r="T295" s="175"/>
      <c r="AT295" s="171" t="s">
        <v>158</v>
      </c>
      <c r="AU295" s="171" t="s">
        <v>102</v>
      </c>
      <c r="AV295" s="14" t="s">
        <v>82</v>
      </c>
      <c r="AW295" s="14" t="s">
        <v>30</v>
      </c>
      <c r="AX295" s="14" t="s">
        <v>74</v>
      </c>
      <c r="AY295" s="171" t="s">
        <v>150</v>
      </c>
    </row>
    <row r="296" spans="2:65" s="12" customFormat="1">
      <c r="B296" s="155"/>
      <c r="D296" s="156" t="s">
        <v>158</v>
      </c>
      <c r="E296" s="157" t="s">
        <v>1</v>
      </c>
      <c r="F296" s="158" t="s">
        <v>292</v>
      </c>
      <c r="H296" s="159">
        <v>0.92700000000000005</v>
      </c>
      <c r="I296" s="160"/>
      <c r="L296" s="155"/>
      <c r="M296" s="161"/>
      <c r="T296" s="162"/>
      <c r="AT296" s="157" t="s">
        <v>158</v>
      </c>
      <c r="AU296" s="157" t="s">
        <v>102</v>
      </c>
      <c r="AV296" s="12" t="s">
        <v>102</v>
      </c>
      <c r="AW296" s="12" t="s">
        <v>30</v>
      </c>
      <c r="AX296" s="12" t="s">
        <v>74</v>
      </c>
      <c r="AY296" s="157" t="s">
        <v>150</v>
      </c>
    </row>
    <row r="297" spans="2:65" s="12" customFormat="1">
      <c r="B297" s="155"/>
      <c r="D297" s="156" t="s">
        <v>158</v>
      </c>
      <c r="E297" s="157" t="s">
        <v>1</v>
      </c>
      <c r="F297" s="158" t="s">
        <v>293</v>
      </c>
      <c r="H297" s="159">
        <v>11.923</v>
      </c>
      <c r="I297" s="160"/>
      <c r="L297" s="155"/>
      <c r="M297" s="161"/>
      <c r="T297" s="162"/>
      <c r="AT297" s="157" t="s">
        <v>158</v>
      </c>
      <c r="AU297" s="157" t="s">
        <v>102</v>
      </c>
      <c r="AV297" s="12" t="s">
        <v>102</v>
      </c>
      <c r="AW297" s="12" t="s">
        <v>30</v>
      </c>
      <c r="AX297" s="12" t="s">
        <v>74</v>
      </c>
      <c r="AY297" s="157" t="s">
        <v>150</v>
      </c>
    </row>
    <row r="298" spans="2:65" s="14" customFormat="1">
      <c r="B298" s="170"/>
      <c r="D298" s="156" t="s">
        <v>158</v>
      </c>
      <c r="E298" s="171" t="s">
        <v>1</v>
      </c>
      <c r="F298" s="172" t="s">
        <v>272</v>
      </c>
      <c r="H298" s="171" t="s">
        <v>1</v>
      </c>
      <c r="I298" s="173"/>
      <c r="L298" s="170"/>
      <c r="M298" s="174"/>
      <c r="T298" s="175"/>
      <c r="AT298" s="171" t="s">
        <v>158</v>
      </c>
      <c r="AU298" s="171" t="s">
        <v>102</v>
      </c>
      <c r="AV298" s="14" t="s">
        <v>82</v>
      </c>
      <c r="AW298" s="14" t="s">
        <v>30</v>
      </c>
      <c r="AX298" s="14" t="s">
        <v>74</v>
      </c>
      <c r="AY298" s="171" t="s">
        <v>150</v>
      </c>
    </row>
    <row r="299" spans="2:65" s="12" customFormat="1">
      <c r="B299" s="155"/>
      <c r="D299" s="156" t="s">
        <v>158</v>
      </c>
      <c r="E299" s="157" t="s">
        <v>1</v>
      </c>
      <c r="F299" s="158" t="s">
        <v>423</v>
      </c>
      <c r="H299" s="159">
        <v>0.621</v>
      </c>
      <c r="I299" s="160"/>
      <c r="L299" s="155"/>
      <c r="M299" s="161"/>
      <c r="T299" s="162"/>
      <c r="AT299" s="157" t="s">
        <v>158</v>
      </c>
      <c r="AU299" s="157" t="s">
        <v>102</v>
      </c>
      <c r="AV299" s="12" t="s">
        <v>102</v>
      </c>
      <c r="AW299" s="12" t="s">
        <v>30</v>
      </c>
      <c r="AX299" s="12" t="s">
        <v>74</v>
      </c>
      <c r="AY299" s="157" t="s">
        <v>150</v>
      </c>
    </row>
    <row r="300" spans="2:65" s="13" customFormat="1">
      <c r="B300" s="163"/>
      <c r="D300" s="156" t="s">
        <v>158</v>
      </c>
      <c r="E300" s="164" t="s">
        <v>1</v>
      </c>
      <c r="F300" s="165" t="s">
        <v>167</v>
      </c>
      <c r="H300" s="166">
        <v>13.471</v>
      </c>
      <c r="I300" s="167"/>
      <c r="L300" s="163"/>
      <c r="M300" s="168"/>
      <c r="T300" s="169"/>
      <c r="AT300" s="164" t="s">
        <v>158</v>
      </c>
      <c r="AU300" s="164" t="s">
        <v>102</v>
      </c>
      <c r="AV300" s="13" t="s">
        <v>156</v>
      </c>
      <c r="AW300" s="13" t="s">
        <v>30</v>
      </c>
      <c r="AX300" s="13" t="s">
        <v>82</v>
      </c>
      <c r="AY300" s="164" t="s">
        <v>150</v>
      </c>
    </row>
    <row r="301" spans="2:65" s="1" customFormat="1" ht="24.2" customHeight="1">
      <c r="B301" s="140"/>
      <c r="C301" s="141" t="s">
        <v>424</v>
      </c>
      <c r="D301" s="141" t="s">
        <v>152</v>
      </c>
      <c r="E301" s="142" t="s">
        <v>425</v>
      </c>
      <c r="F301" s="143" t="s">
        <v>426</v>
      </c>
      <c r="G301" s="144" t="s">
        <v>222</v>
      </c>
      <c r="H301" s="145">
        <v>40.107999999999997</v>
      </c>
      <c r="I301" s="146"/>
      <c r="J301" s="147">
        <f>ROUND(I301*H301,2)</f>
        <v>0</v>
      </c>
      <c r="K301" s="148"/>
      <c r="L301" s="32"/>
      <c r="M301" s="149" t="s">
        <v>1</v>
      </c>
      <c r="N301" s="150" t="s">
        <v>40</v>
      </c>
      <c r="P301" s="151">
        <f>O301*H301</f>
        <v>0</v>
      </c>
      <c r="Q301" s="151">
        <v>2.2589999999999999</v>
      </c>
      <c r="R301" s="151">
        <f>Q301*H301</f>
        <v>90.603971999999985</v>
      </c>
      <c r="S301" s="151">
        <v>0</v>
      </c>
      <c r="T301" s="152">
        <f>S301*H301</f>
        <v>0</v>
      </c>
      <c r="AR301" s="153" t="s">
        <v>156</v>
      </c>
      <c r="AT301" s="153" t="s">
        <v>152</v>
      </c>
      <c r="AU301" s="153" t="s">
        <v>102</v>
      </c>
      <c r="AY301" s="17" t="s">
        <v>150</v>
      </c>
      <c r="BE301" s="154">
        <f>IF(N301="základná",J301,0)</f>
        <v>0</v>
      </c>
      <c r="BF301" s="154">
        <f>IF(N301="znížená",J301,0)</f>
        <v>0</v>
      </c>
      <c r="BG301" s="154">
        <f>IF(N301="zákl. prenesená",J301,0)</f>
        <v>0</v>
      </c>
      <c r="BH301" s="154">
        <f>IF(N301="zníž. prenesená",J301,0)</f>
        <v>0</v>
      </c>
      <c r="BI301" s="154">
        <f>IF(N301="nulová",J301,0)</f>
        <v>0</v>
      </c>
      <c r="BJ301" s="17" t="s">
        <v>102</v>
      </c>
      <c r="BK301" s="154">
        <f>ROUND(I301*H301,2)</f>
        <v>0</v>
      </c>
      <c r="BL301" s="17" t="s">
        <v>156</v>
      </c>
      <c r="BM301" s="153" t="s">
        <v>427</v>
      </c>
    </row>
    <row r="302" spans="2:65" s="14" customFormat="1" ht="20.45">
      <c r="B302" s="170"/>
      <c r="D302" s="156" t="s">
        <v>158</v>
      </c>
      <c r="E302" s="171" t="s">
        <v>1</v>
      </c>
      <c r="F302" s="172" t="s">
        <v>428</v>
      </c>
      <c r="H302" s="171" t="s">
        <v>1</v>
      </c>
      <c r="I302" s="173"/>
      <c r="L302" s="170"/>
      <c r="M302" s="174"/>
      <c r="T302" s="175"/>
      <c r="AT302" s="171" t="s">
        <v>158</v>
      </c>
      <c r="AU302" s="171" t="s">
        <v>102</v>
      </c>
      <c r="AV302" s="14" t="s">
        <v>82</v>
      </c>
      <c r="AW302" s="14" t="s">
        <v>30</v>
      </c>
      <c r="AX302" s="14" t="s">
        <v>74</v>
      </c>
      <c r="AY302" s="171" t="s">
        <v>150</v>
      </c>
    </row>
    <row r="303" spans="2:65" s="12" customFormat="1">
      <c r="B303" s="155"/>
      <c r="D303" s="156" t="s">
        <v>158</v>
      </c>
      <c r="E303" s="157" t="s">
        <v>1</v>
      </c>
      <c r="F303" s="158" t="s">
        <v>429</v>
      </c>
      <c r="H303" s="159">
        <v>37.585000000000001</v>
      </c>
      <c r="I303" s="160"/>
      <c r="L303" s="155"/>
      <c r="M303" s="161"/>
      <c r="T303" s="162"/>
      <c r="AT303" s="157" t="s">
        <v>158</v>
      </c>
      <c r="AU303" s="157" t="s">
        <v>102</v>
      </c>
      <c r="AV303" s="12" t="s">
        <v>102</v>
      </c>
      <c r="AW303" s="12" t="s">
        <v>30</v>
      </c>
      <c r="AX303" s="12" t="s">
        <v>74</v>
      </c>
      <c r="AY303" s="157" t="s">
        <v>150</v>
      </c>
    </row>
    <row r="304" spans="2:65" s="14" customFormat="1">
      <c r="B304" s="170"/>
      <c r="D304" s="156" t="s">
        <v>158</v>
      </c>
      <c r="E304" s="171" t="s">
        <v>1</v>
      </c>
      <c r="F304" s="172" t="s">
        <v>430</v>
      </c>
      <c r="H304" s="171" t="s">
        <v>1</v>
      </c>
      <c r="I304" s="173"/>
      <c r="L304" s="170"/>
      <c r="M304" s="174"/>
      <c r="T304" s="175"/>
      <c r="AT304" s="171" t="s">
        <v>158</v>
      </c>
      <c r="AU304" s="171" t="s">
        <v>102</v>
      </c>
      <c r="AV304" s="14" t="s">
        <v>82</v>
      </c>
      <c r="AW304" s="14" t="s">
        <v>30</v>
      </c>
      <c r="AX304" s="14" t="s">
        <v>74</v>
      </c>
      <c r="AY304" s="171" t="s">
        <v>150</v>
      </c>
    </row>
    <row r="305" spans="2:65" s="12" customFormat="1">
      <c r="B305" s="155"/>
      <c r="D305" s="156" t="s">
        <v>158</v>
      </c>
      <c r="E305" s="157" t="s">
        <v>1</v>
      </c>
      <c r="F305" s="158" t="s">
        <v>431</v>
      </c>
      <c r="H305" s="159">
        <v>2.5230000000000001</v>
      </c>
      <c r="I305" s="160"/>
      <c r="L305" s="155"/>
      <c r="M305" s="161"/>
      <c r="T305" s="162"/>
      <c r="AT305" s="157" t="s">
        <v>158</v>
      </c>
      <c r="AU305" s="157" t="s">
        <v>102</v>
      </c>
      <c r="AV305" s="12" t="s">
        <v>102</v>
      </c>
      <c r="AW305" s="12" t="s">
        <v>30</v>
      </c>
      <c r="AX305" s="12" t="s">
        <v>74</v>
      </c>
      <c r="AY305" s="157" t="s">
        <v>150</v>
      </c>
    </row>
    <row r="306" spans="2:65" s="13" customFormat="1">
      <c r="B306" s="163"/>
      <c r="D306" s="156" t="s">
        <v>158</v>
      </c>
      <c r="E306" s="164" t="s">
        <v>1</v>
      </c>
      <c r="F306" s="165" t="s">
        <v>167</v>
      </c>
      <c r="H306" s="166">
        <v>40.107999999999997</v>
      </c>
      <c r="I306" s="167"/>
      <c r="L306" s="163"/>
      <c r="M306" s="168"/>
      <c r="T306" s="169"/>
      <c r="AT306" s="164" t="s">
        <v>158</v>
      </c>
      <c r="AU306" s="164" t="s">
        <v>102</v>
      </c>
      <c r="AV306" s="13" t="s">
        <v>156</v>
      </c>
      <c r="AW306" s="13" t="s">
        <v>30</v>
      </c>
      <c r="AX306" s="13" t="s">
        <v>82</v>
      </c>
      <c r="AY306" s="164" t="s">
        <v>150</v>
      </c>
    </row>
    <row r="307" spans="2:65" s="14" customFormat="1">
      <c r="B307" s="170"/>
      <c r="D307" s="156" t="s">
        <v>158</v>
      </c>
      <c r="E307" s="171" t="s">
        <v>1</v>
      </c>
      <c r="F307" s="172" t="s">
        <v>432</v>
      </c>
      <c r="H307" s="171" t="s">
        <v>1</v>
      </c>
      <c r="I307" s="173"/>
      <c r="L307" s="170"/>
      <c r="M307" s="174"/>
      <c r="T307" s="175"/>
      <c r="AT307" s="171" t="s">
        <v>158</v>
      </c>
      <c r="AU307" s="171" t="s">
        <v>102</v>
      </c>
      <c r="AV307" s="14" t="s">
        <v>82</v>
      </c>
      <c r="AW307" s="14" t="s">
        <v>30</v>
      </c>
      <c r="AX307" s="14" t="s">
        <v>74</v>
      </c>
      <c r="AY307" s="171" t="s">
        <v>150</v>
      </c>
    </row>
    <row r="308" spans="2:65" s="1" customFormat="1" ht="24.2" customHeight="1">
      <c r="B308" s="140"/>
      <c r="C308" s="141" t="s">
        <v>433</v>
      </c>
      <c r="D308" s="141" t="s">
        <v>152</v>
      </c>
      <c r="E308" s="142" t="s">
        <v>434</v>
      </c>
      <c r="F308" s="143" t="s">
        <v>435</v>
      </c>
      <c r="G308" s="144" t="s">
        <v>222</v>
      </c>
      <c r="H308" s="145">
        <v>0.49399999999999999</v>
      </c>
      <c r="I308" s="146"/>
      <c r="J308" s="147">
        <f>ROUND(I308*H308,2)</f>
        <v>0</v>
      </c>
      <c r="K308" s="148"/>
      <c r="L308" s="32"/>
      <c r="M308" s="149" t="s">
        <v>1</v>
      </c>
      <c r="N308" s="150" t="s">
        <v>40</v>
      </c>
      <c r="P308" s="151">
        <f>O308*H308</f>
        <v>0</v>
      </c>
      <c r="Q308" s="151">
        <v>2.3683299999999998</v>
      </c>
      <c r="R308" s="151">
        <f>Q308*H308</f>
        <v>1.16995502</v>
      </c>
      <c r="S308" s="151">
        <v>0</v>
      </c>
      <c r="T308" s="152">
        <f>S308*H308</f>
        <v>0</v>
      </c>
      <c r="AR308" s="153" t="s">
        <v>156</v>
      </c>
      <c r="AT308" s="153" t="s">
        <v>152</v>
      </c>
      <c r="AU308" s="153" t="s">
        <v>102</v>
      </c>
      <c r="AY308" s="17" t="s">
        <v>150</v>
      </c>
      <c r="BE308" s="154">
        <f>IF(N308="základná",J308,0)</f>
        <v>0</v>
      </c>
      <c r="BF308" s="154">
        <f>IF(N308="znížená",J308,0)</f>
        <v>0</v>
      </c>
      <c r="BG308" s="154">
        <f>IF(N308="zákl. prenesená",J308,0)</f>
        <v>0</v>
      </c>
      <c r="BH308" s="154">
        <f>IF(N308="zníž. prenesená",J308,0)</f>
        <v>0</v>
      </c>
      <c r="BI308" s="154">
        <f>IF(N308="nulová",J308,0)</f>
        <v>0</v>
      </c>
      <c r="BJ308" s="17" t="s">
        <v>102</v>
      </c>
      <c r="BK308" s="154">
        <f>ROUND(I308*H308,2)</f>
        <v>0</v>
      </c>
      <c r="BL308" s="17" t="s">
        <v>156</v>
      </c>
      <c r="BM308" s="153" t="s">
        <v>436</v>
      </c>
    </row>
    <row r="309" spans="2:65" s="14" customFormat="1">
      <c r="B309" s="170"/>
      <c r="D309" s="156" t="s">
        <v>158</v>
      </c>
      <c r="E309" s="171" t="s">
        <v>1</v>
      </c>
      <c r="F309" s="172" t="s">
        <v>437</v>
      </c>
      <c r="H309" s="171" t="s">
        <v>1</v>
      </c>
      <c r="I309" s="173"/>
      <c r="L309" s="170"/>
      <c r="M309" s="174"/>
      <c r="T309" s="175"/>
      <c r="AT309" s="171" t="s">
        <v>158</v>
      </c>
      <c r="AU309" s="171" t="s">
        <v>102</v>
      </c>
      <c r="AV309" s="14" t="s">
        <v>82</v>
      </c>
      <c r="AW309" s="14" t="s">
        <v>30</v>
      </c>
      <c r="AX309" s="14" t="s">
        <v>74</v>
      </c>
      <c r="AY309" s="171" t="s">
        <v>150</v>
      </c>
    </row>
    <row r="310" spans="2:65" s="12" customFormat="1">
      <c r="B310" s="155"/>
      <c r="D310" s="156" t="s">
        <v>158</v>
      </c>
      <c r="E310" s="157" t="s">
        <v>1</v>
      </c>
      <c r="F310" s="158" t="s">
        <v>438</v>
      </c>
      <c r="H310" s="159">
        <v>0.17499999999999999</v>
      </c>
      <c r="I310" s="160"/>
      <c r="L310" s="155"/>
      <c r="M310" s="161"/>
      <c r="T310" s="162"/>
      <c r="AT310" s="157" t="s">
        <v>158</v>
      </c>
      <c r="AU310" s="157" t="s">
        <v>102</v>
      </c>
      <c r="AV310" s="12" t="s">
        <v>102</v>
      </c>
      <c r="AW310" s="12" t="s">
        <v>30</v>
      </c>
      <c r="AX310" s="12" t="s">
        <v>74</v>
      </c>
      <c r="AY310" s="157" t="s">
        <v>150</v>
      </c>
    </row>
    <row r="311" spans="2:65" s="14" customFormat="1">
      <c r="B311" s="170"/>
      <c r="D311" s="156" t="s">
        <v>158</v>
      </c>
      <c r="E311" s="171" t="s">
        <v>1</v>
      </c>
      <c r="F311" s="172" t="s">
        <v>439</v>
      </c>
      <c r="H311" s="171" t="s">
        <v>1</v>
      </c>
      <c r="I311" s="173"/>
      <c r="L311" s="170"/>
      <c r="M311" s="174"/>
      <c r="T311" s="175"/>
      <c r="AT311" s="171" t="s">
        <v>158</v>
      </c>
      <c r="AU311" s="171" t="s">
        <v>102</v>
      </c>
      <c r="AV311" s="14" t="s">
        <v>82</v>
      </c>
      <c r="AW311" s="14" t="s">
        <v>30</v>
      </c>
      <c r="AX311" s="14" t="s">
        <v>74</v>
      </c>
      <c r="AY311" s="171" t="s">
        <v>150</v>
      </c>
    </row>
    <row r="312" spans="2:65" s="12" customFormat="1">
      <c r="B312" s="155"/>
      <c r="D312" s="156" t="s">
        <v>158</v>
      </c>
      <c r="E312" s="157" t="s">
        <v>1</v>
      </c>
      <c r="F312" s="158" t="s">
        <v>440</v>
      </c>
      <c r="H312" s="159">
        <v>0.16500000000000001</v>
      </c>
      <c r="I312" s="160"/>
      <c r="L312" s="155"/>
      <c r="M312" s="161"/>
      <c r="T312" s="162"/>
      <c r="AT312" s="157" t="s">
        <v>158</v>
      </c>
      <c r="AU312" s="157" t="s">
        <v>102</v>
      </c>
      <c r="AV312" s="12" t="s">
        <v>102</v>
      </c>
      <c r="AW312" s="12" t="s">
        <v>30</v>
      </c>
      <c r="AX312" s="12" t="s">
        <v>74</v>
      </c>
      <c r="AY312" s="157" t="s">
        <v>150</v>
      </c>
    </row>
    <row r="313" spans="2:65" s="14" customFormat="1">
      <c r="B313" s="170"/>
      <c r="D313" s="156" t="s">
        <v>158</v>
      </c>
      <c r="E313" s="171" t="s">
        <v>1</v>
      </c>
      <c r="F313" s="172" t="s">
        <v>441</v>
      </c>
      <c r="H313" s="171" t="s">
        <v>1</v>
      </c>
      <c r="I313" s="173"/>
      <c r="L313" s="170"/>
      <c r="M313" s="174"/>
      <c r="T313" s="175"/>
      <c r="AT313" s="171" t="s">
        <v>158</v>
      </c>
      <c r="AU313" s="171" t="s">
        <v>102</v>
      </c>
      <c r="AV313" s="14" t="s">
        <v>82</v>
      </c>
      <c r="AW313" s="14" t="s">
        <v>30</v>
      </c>
      <c r="AX313" s="14" t="s">
        <v>74</v>
      </c>
      <c r="AY313" s="171" t="s">
        <v>150</v>
      </c>
    </row>
    <row r="314" spans="2:65" s="12" customFormat="1">
      <c r="B314" s="155"/>
      <c r="D314" s="156" t="s">
        <v>158</v>
      </c>
      <c r="E314" s="157" t="s">
        <v>1</v>
      </c>
      <c r="F314" s="158" t="s">
        <v>442</v>
      </c>
      <c r="H314" s="159">
        <v>0.154</v>
      </c>
      <c r="I314" s="160"/>
      <c r="L314" s="155"/>
      <c r="M314" s="161"/>
      <c r="T314" s="162"/>
      <c r="AT314" s="157" t="s">
        <v>158</v>
      </c>
      <c r="AU314" s="157" t="s">
        <v>102</v>
      </c>
      <c r="AV314" s="12" t="s">
        <v>102</v>
      </c>
      <c r="AW314" s="12" t="s">
        <v>30</v>
      </c>
      <c r="AX314" s="12" t="s">
        <v>74</v>
      </c>
      <c r="AY314" s="157" t="s">
        <v>150</v>
      </c>
    </row>
    <row r="315" spans="2:65" s="13" customFormat="1">
      <c r="B315" s="163"/>
      <c r="D315" s="156" t="s">
        <v>158</v>
      </c>
      <c r="E315" s="164" t="s">
        <v>1</v>
      </c>
      <c r="F315" s="165" t="s">
        <v>167</v>
      </c>
      <c r="H315" s="166">
        <v>0.49399999999999999</v>
      </c>
      <c r="I315" s="167"/>
      <c r="L315" s="163"/>
      <c r="M315" s="168"/>
      <c r="T315" s="169"/>
      <c r="AT315" s="164" t="s">
        <v>158</v>
      </c>
      <c r="AU315" s="164" t="s">
        <v>102</v>
      </c>
      <c r="AV315" s="13" t="s">
        <v>156</v>
      </c>
      <c r="AW315" s="13" t="s">
        <v>30</v>
      </c>
      <c r="AX315" s="13" t="s">
        <v>82</v>
      </c>
      <c r="AY315" s="164" t="s">
        <v>150</v>
      </c>
    </row>
    <row r="316" spans="2:65" s="1" customFormat="1" ht="24.2" customHeight="1">
      <c r="B316" s="140"/>
      <c r="C316" s="141" t="s">
        <v>443</v>
      </c>
      <c r="D316" s="141" t="s">
        <v>152</v>
      </c>
      <c r="E316" s="142" t="s">
        <v>444</v>
      </c>
      <c r="F316" s="143" t="s">
        <v>445</v>
      </c>
      <c r="G316" s="144" t="s">
        <v>155</v>
      </c>
      <c r="H316" s="145">
        <v>5.3529999999999998</v>
      </c>
      <c r="I316" s="146"/>
      <c r="J316" s="147">
        <f>ROUND(I316*H316,2)</f>
        <v>0</v>
      </c>
      <c r="K316" s="148"/>
      <c r="L316" s="32"/>
      <c r="M316" s="149" t="s">
        <v>1</v>
      </c>
      <c r="N316" s="150" t="s">
        <v>40</v>
      </c>
      <c r="P316" s="151">
        <f>O316*H316</f>
        <v>0</v>
      </c>
      <c r="Q316" s="151">
        <v>1.3500000000000001E-3</v>
      </c>
      <c r="R316" s="151">
        <f>Q316*H316</f>
        <v>7.22655E-3</v>
      </c>
      <c r="S316" s="151">
        <v>0</v>
      </c>
      <c r="T316" s="152">
        <f>S316*H316</f>
        <v>0</v>
      </c>
      <c r="AR316" s="153" t="s">
        <v>156</v>
      </c>
      <c r="AT316" s="153" t="s">
        <v>152</v>
      </c>
      <c r="AU316" s="153" t="s">
        <v>102</v>
      </c>
      <c r="AY316" s="17" t="s">
        <v>150</v>
      </c>
      <c r="BE316" s="154">
        <f>IF(N316="základná",J316,0)</f>
        <v>0</v>
      </c>
      <c r="BF316" s="154">
        <f>IF(N316="znížená",J316,0)</f>
        <v>0</v>
      </c>
      <c r="BG316" s="154">
        <f>IF(N316="zákl. prenesená",J316,0)</f>
        <v>0</v>
      </c>
      <c r="BH316" s="154">
        <f>IF(N316="zníž. prenesená",J316,0)</f>
        <v>0</v>
      </c>
      <c r="BI316" s="154">
        <f>IF(N316="nulová",J316,0)</f>
        <v>0</v>
      </c>
      <c r="BJ316" s="17" t="s">
        <v>102</v>
      </c>
      <c r="BK316" s="154">
        <f>ROUND(I316*H316,2)</f>
        <v>0</v>
      </c>
      <c r="BL316" s="17" t="s">
        <v>156</v>
      </c>
      <c r="BM316" s="153" t="s">
        <v>446</v>
      </c>
    </row>
    <row r="317" spans="2:65" s="14" customFormat="1">
      <c r="B317" s="170"/>
      <c r="D317" s="156" t="s">
        <v>158</v>
      </c>
      <c r="E317" s="171" t="s">
        <v>1</v>
      </c>
      <c r="F317" s="172" t="s">
        <v>437</v>
      </c>
      <c r="H317" s="171" t="s">
        <v>1</v>
      </c>
      <c r="I317" s="173"/>
      <c r="L317" s="170"/>
      <c r="M317" s="174"/>
      <c r="T317" s="175"/>
      <c r="AT317" s="171" t="s">
        <v>158</v>
      </c>
      <c r="AU317" s="171" t="s">
        <v>102</v>
      </c>
      <c r="AV317" s="14" t="s">
        <v>82</v>
      </c>
      <c r="AW317" s="14" t="s">
        <v>30</v>
      </c>
      <c r="AX317" s="14" t="s">
        <v>74</v>
      </c>
      <c r="AY317" s="171" t="s">
        <v>150</v>
      </c>
    </row>
    <row r="318" spans="2:65" s="12" customFormat="1">
      <c r="B318" s="155"/>
      <c r="D318" s="156" t="s">
        <v>158</v>
      </c>
      <c r="E318" s="157" t="s">
        <v>1</v>
      </c>
      <c r="F318" s="158" t="s">
        <v>447</v>
      </c>
      <c r="H318" s="159">
        <v>1.85</v>
      </c>
      <c r="I318" s="160"/>
      <c r="L318" s="155"/>
      <c r="M318" s="161"/>
      <c r="T318" s="162"/>
      <c r="AT318" s="157" t="s">
        <v>158</v>
      </c>
      <c r="AU318" s="157" t="s">
        <v>102</v>
      </c>
      <c r="AV318" s="12" t="s">
        <v>102</v>
      </c>
      <c r="AW318" s="12" t="s">
        <v>30</v>
      </c>
      <c r="AX318" s="12" t="s">
        <v>74</v>
      </c>
      <c r="AY318" s="157" t="s">
        <v>150</v>
      </c>
    </row>
    <row r="319" spans="2:65" s="14" customFormat="1">
      <c r="B319" s="170"/>
      <c r="D319" s="156" t="s">
        <v>158</v>
      </c>
      <c r="E319" s="171" t="s">
        <v>1</v>
      </c>
      <c r="F319" s="172" t="s">
        <v>439</v>
      </c>
      <c r="H319" s="171" t="s">
        <v>1</v>
      </c>
      <c r="I319" s="173"/>
      <c r="L319" s="170"/>
      <c r="M319" s="174"/>
      <c r="T319" s="175"/>
      <c r="AT319" s="171" t="s">
        <v>158</v>
      </c>
      <c r="AU319" s="171" t="s">
        <v>102</v>
      </c>
      <c r="AV319" s="14" t="s">
        <v>82</v>
      </c>
      <c r="AW319" s="14" t="s">
        <v>30</v>
      </c>
      <c r="AX319" s="14" t="s">
        <v>74</v>
      </c>
      <c r="AY319" s="171" t="s">
        <v>150</v>
      </c>
    </row>
    <row r="320" spans="2:65" s="12" customFormat="1">
      <c r="B320" s="155"/>
      <c r="D320" s="156" t="s">
        <v>158</v>
      </c>
      <c r="E320" s="157" t="s">
        <v>1</v>
      </c>
      <c r="F320" s="158" t="s">
        <v>448</v>
      </c>
      <c r="H320" s="159">
        <v>2.3029999999999999</v>
      </c>
      <c r="I320" s="160"/>
      <c r="L320" s="155"/>
      <c r="M320" s="161"/>
      <c r="T320" s="162"/>
      <c r="AT320" s="157" t="s">
        <v>158</v>
      </c>
      <c r="AU320" s="157" t="s">
        <v>102</v>
      </c>
      <c r="AV320" s="12" t="s">
        <v>102</v>
      </c>
      <c r="AW320" s="12" t="s">
        <v>30</v>
      </c>
      <c r="AX320" s="12" t="s">
        <v>74</v>
      </c>
      <c r="AY320" s="157" t="s">
        <v>150</v>
      </c>
    </row>
    <row r="321" spans="2:65" s="14" customFormat="1">
      <c r="B321" s="170"/>
      <c r="D321" s="156" t="s">
        <v>158</v>
      </c>
      <c r="E321" s="171" t="s">
        <v>1</v>
      </c>
      <c r="F321" s="172" t="s">
        <v>441</v>
      </c>
      <c r="H321" s="171" t="s">
        <v>1</v>
      </c>
      <c r="I321" s="173"/>
      <c r="L321" s="170"/>
      <c r="M321" s="174"/>
      <c r="T321" s="175"/>
      <c r="AT321" s="171" t="s">
        <v>158</v>
      </c>
      <c r="AU321" s="171" t="s">
        <v>102</v>
      </c>
      <c r="AV321" s="14" t="s">
        <v>82</v>
      </c>
      <c r="AW321" s="14" t="s">
        <v>30</v>
      </c>
      <c r="AX321" s="14" t="s">
        <v>74</v>
      </c>
      <c r="AY321" s="171" t="s">
        <v>150</v>
      </c>
    </row>
    <row r="322" spans="2:65" s="12" customFormat="1">
      <c r="B322" s="155"/>
      <c r="D322" s="156" t="s">
        <v>158</v>
      </c>
      <c r="E322" s="157" t="s">
        <v>1</v>
      </c>
      <c r="F322" s="158" t="s">
        <v>449</v>
      </c>
      <c r="H322" s="159">
        <v>1.2</v>
      </c>
      <c r="I322" s="160"/>
      <c r="L322" s="155"/>
      <c r="M322" s="161"/>
      <c r="T322" s="162"/>
      <c r="AT322" s="157" t="s">
        <v>158</v>
      </c>
      <c r="AU322" s="157" t="s">
        <v>102</v>
      </c>
      <c r="AV322" s="12" t="s">
        <v>102</v>
      </c>
      <c r="AW322" s="12" t="s">
        <v>30</v>
      </c>
      <c r="AX322" s="12" t="s">
        <v>74</v>
      </c>
      <c r="AY322" s="157" t="s">
        <v>150</v>
      </c>
    </row>
    <row r="323" spans="2:65" s="13" customFormat="1">
      <c r="B323" s="163"/>
      <c r="D323" s="156" t="s">
        <v>158</v>
      </c>
      <c r="E323" s="164" t="s">
        <v>1</v>
      </c>
      <c r="F323" s="165" t="s">
        <v>167</v>
      </c>
      <c r="H323" s="166">
        <v>5.3529999999999998</v>
      </c>
      <c r="I323" s="167"/>
      <c r="L323" s="163"/>
      <c r="M323" s="168"/>
      <c r="T323" s="169"/>
      <c r="AT323" s="164" t="s">
        <v>158</v>
      </c>
      <c r="AU323" s="164" t="s">
        <v>102</v>
      </c>
      <c r="AV323" s="13" t="s">
        <v>156</v>
      </c>
      <c r="AW323" s="13" t="s">
        <v>30</v>
      </c>
      <c r="AX323" s="13" t="s">
        <v>82</v>
      </c>
      <c r="AY323" s="164" t="s">
        <v>150</v>
      </c>
    </row>
    <row r="324" spans="2:65" s="1" customFormat="1" ht="24.2" customHeight="1">
      <c r="B324" s="140"/>
      <c r="C324" s="141" t="s">
        <v>450</v>
      </c>
      <c r="D324" s="141" t="s">
        <v>152</v>
      </c>
      <c r="E324" s="142" t="s">
        <v>451</v>
      </c>
      <c r="F324" s="143" t="s">
        <v>452</v>
      </c>
      <c r="G324" s="144" t="s">
        <v>155</v>
      </c>
      <c r="H324" s="145">
        <v>5.3529999999999998</v>
      </c>
      <c r="I324" s="146"/>
      <c r="J324" s="147">
        <f>ROUND(I324*H324,2)</f>
        <v>0</v>
      </c>
      <c r="K324" s="148"/>
      <c r="L324" s="32"/>
      <c r="M324" s="149" t="s">
        <v>1</v>
      </c>
      <c r="N324" s="150" t="s">
        <v>40</v>
      </c>
      <c r="P324" s="151">
        <f>O324*H324</f>
        <v>0</v>
      </c>
      <c r="Q324" s="151">
        <v>0</v>
      </c>
      <c r="R324" s="151">
        <f>Q324*H324</f>
        <v>0</v>
      </c>
      <c r="S324" s="151">
        <v>0</v>
      </c>
      <c r="T324" s="152">
        <f>S324*H324</f>
        <v>0</v>
      </c>
      <c r="AR324" s="153" t="s">
        <v>156</v>
      </c>
      <c r="AT324" s="153" t="s">
        <v>152</v>
      </c>
      <c r="AU324" s="153" t="s">
        <v>102</v>
      </c>
      <c r="AY324" s="17" t="s">
        <v>150</v>
      </c>
      <c r="BE324" s="154">
        <f>IF(N324="základná",J324,0)</f>
        <v>0</v>
      </c>
      <c r="BF324" s="154">
        <f>IF(N324="znížená",J324,0)</f>
        <v>0</v>
      </c>
      <c r="BG324" s="154">
        <f>IF(N324="zákl. prenesená",J324,0)</f>
        <v>0</v>
      </c>
      <c r="BH324" s="154">
        <f>IF(N324="zníž. prenesená",J324,0)</f>
        <v>0</v>
      </c>
      <c r="BI324" s="154">
        <f>IF(N324="nulová",J324,0)</f>
        <v>0</v>
      </c>
      <c r="BJ324" s="17" t="s">
        <v>102</v>
      </c>
      <c r="BK324" s="154">
        <f>ROUND(I324*H324,2)</f>
        <v>0</v>
      </c>
      <c r="BL324" s="17" t="s">
        <v>156</v>
      </c>
      <c r="BM324" s="153" t="s">
        <v>453</v>
      </c>
    </row>
    <row r="325" spans="2:65" s="1" customFormat="1" ht="21.75" customHeight="1">
      <c r="B325" s="140"/>
      <c r="C325" s="141" t="s">
        <v>454</v>
      </c>
      <c r="D325" s="141" t="s">
        <v>152</v>
      </c>
      <c r="E325" s="142" t="s">
        <v>455</v>
      </c>
      <c r="F325" s="143" t="s">
        <v>456</v>
      </c>
      <c r="G325" s="144" t="s">
        <v>346</v>
      </c>
      <c r="H325" s="145">
        <v>6.0999999999999999E-2</v>
      </c>
      <c r="I325" s="146"/>
      <c r="J325" s="147">
        <f>ROUND(I325*H325,2)</f>
        <v>0</v>
      </c>
      <c r="K325" s="148"/>
      <c r="L325" s="32"/>
      <c r="M325" s="149" t="s">
        <v>1</v>
      </c>
      <c r="N325" s="150" t="s">
        <v>40</v>
      </c>
      <c r="P325" s="151">
        <f>O325*H325</f>
        <v>0</v>
      </c>
      <c r="Q325" s="151">
        <v>1.0189600000000001</v>
      </c>
      <c r="R325" s="151">
        <f>Q325*H325</f>
        <v>6.2156560000000007E-2</v>
      </c>
      <c r="S325" s="151">
        <v>0</v>
      </c>
      <c r="T325" s="152">
        <f>S325*H325</f>
        <v>0</v>
      </c>
      <c r="AR325" s="153" t="s">
        <v>156</v>
      </c>
      <c r="AT325" s="153" t="s">
        <v>152</v>
      </c>
      <c r="AU325" s="153" t="s">
        <v>102</v>
      </c>
      <c r="AY325" s="17" t="s">
        <v>150</v>
      </c>
      <c r="BE325" s="154">
        <f>IF(N325="základná",J325,0)</f>
        <v>0</v>
      </c>
      <c r="BF325" s="154">
        <f>IF(N325="znížená",J325,0)</f>
        <v>0</v>
      </c>
      <c r="BG325" s="154">
        <f>IF(N325="zákl. prenesená",J325,0)</f>
        <v>0</v>
      </c>
      <c r="BH325" s="154">
        <f>IF(N325="zníž. prenesená",J325,0)</f>
        <v>0</v>
      </c>
      <c r="BI325" s="154">
        <f>IF(N325="nulová",J325,0)</f>
        <v>0</v>
      </c>
      <c r="BJ325" s="17" t="s">
        <v>102</v>
      </c>
      <c r="BK325" s="154">
        <f>ROUND(I325*H325,2)</f>
        <v>0</v>
      </c>
      <c r="BL325" s="17" t="s">
        <v>156</v>
      </c>
      <c r="BM325" s="153" t="s">
        <v>457</v>
      </c>
    </row>
    <row r="326" spans="2:65" s="12" customFormat="1">
      <c r="B326" s="155"/>
      <c r="D326" s="156" t="s">
        <v>158</v>
      </c>
      <c r="E326" s="157" t="s">
        <v>1</v>
      </c>
      <c r="F326" s="158" t="s">
        <v>458</v>
      </c>
      <c r="H326" s="159">
        <v>6.0999999999999999E-2</v>
      </c>
      <c r="I326" s="160"/>
      <c r="L326" s="155"/>
      <c r="M326" s="161"/>
      <c r="T326" s="162"/>
      <c r="AT326" s="157" t="s">
        <v>158</v>
      </c>
      <c r="AU326" s="157" t="s">
        <v>102</v>
      </c>
      <c r="AV326" s="12" t="s">
        <v>102</v>
      </c>
      <c r="AW326" s="12" t="s">
        <v>30</v>
      </c>
      <c r="AX326" s="12" t="s">
        <v>82</v>
      </c>
      <c r="AY326" s="157" t="s">
        <v>150</v>
      </c>
    </row>
    <row r="327" spans="2:65" s="1" customFormat="1" ht="24.2" customHeight="1">
      <c r="B327" s="140"/>
      <c r="C327" s="141" t="s">
        <v>459</v>
      </c>
      <c r="D327" s="141" t="s">
        <v>152</v>
      </c>
      <c r="E327" s="142" t="s">
        <v>460</v>
      </c>
      <c r="F327" s="143" t="s">
        <v>461</v>
      </c>
      <c r="G327" s="144" t="s">
        <v>155</v>
      </c>
      <c r="H327" s="145">
        <v>1187</v>
      </c>
      <c r="I327" s="146"/>
      <c r="J327" s="147">
        <f>ROUND(I327*H327,2)</f>
        <v>0</v>
      </c>
      <c r="K327" s="148"/>
      <c r="L327" s="32"/>
      <c r="M327" s="149" t="s">
        <v>1</v>
      </c>
      <c r="N327" s="150" t="s">
        <v>40</v>
      </c>
      <c r="P327" s="151">
        <f>O327*H327</f>
        <v>0</v>
      </c>
      <c r="Q327" s="151">
        <v>3.0000000000000001E-5</v>
      </c>
      <c r="R327" s="151">
        <f>Q327*H327</f>
        <v>3.5610000000000003E-2</v>
      </c>
      <c r="S327" s="151">
        <v>0</v>
      </c>
      <c r="T327" s="152">
        <f>S327*H327</f>
        <v>0</v>
      </c>
      <c r="AR327" s="153" t="s">
        <v>156</v>
      </c>
      <c r="AT327" s="153" t="s">
        <v>152</v>
      </c>
      <c r="AU327" s="153" t="s">
        <v>102</v>
      </c>
      <c r="AY327" s="17" t="s">
        <v>150</v>
      </c>
      <c r="BE327" s="154">
        <f>IF(N327="základná",J327,0)</f>
        <v>0</v>
      </c>
      <c r="BF327" s="154">
        <f>IF(N327="znížená",J327,0)</f>
        <v>0</v>
      </c>
      <c r="BG327" s="154">
        <f>IF(N327="zákl. prenesená",J327,0)</f>
        <v>0</v>
      </c>
      <c r="BH327" s="154">
        <f>IF(N327="zníž. prenesená",J327,0)</f>
        <v>0</v>
      </c>
      <c r="BI327" s="154">
        <f>IF(N327="nulová",J327,0)</f>
        <v>0</v>
      </c>
      <c r="BJ327" s="17" t="s">
        <v>102</v>
      </c>
      <c r="BK327" s="154">
        <f>ROUND(I327*H327,2)</f>
        <v>0</v>
      </c>
      <c r="BL327" s="17" t="s">
        <v>156</v>
      </c>
      <c r="BM327" s="153" t="s">
        <v>462</v>
      </c>
    </row>
    <row r="328" spans="2:65" s="12" customFormat="1">
      <c r="B328" s="155"/>
      <c r="D328" s="156" t="s">
        <v>158</v>
      </c>
      <c r="E328" s="157" t="s">
        <v>1</v>
      </c>
      <c r="F328" s="158" t="s">
        <v>463</v>
      </c>
      <c r="H328" s="159">
        <v>1131</v>
      </c>
      <c r="I328" s="160"/>
      <c r="L328" s="155"/>
      <c r="M328" s="161"/>
      <c r="T328" s="162"/>
      <c r="AT328" s="157" t="s">
        <v>158</v>
      </c>
      <c r="AU328" s="157" t="s">
        <v>102</v>
      </c>
      <c r="AV328" s="12" t="s">
        <v>102</v>
      </c>
      <c r="AW328" s="12" t="s">
        <v>30</v>
      </c>
      <c r="AX328" s="12" t="s">
        <v>74</v>
      </c>
      <c r="AY328" s="157" t="s">
        <v>150</v>
      </c>
    </row>
    <row r="329" spans="2:65" s="12" customFormat="1">
      <c r="B329" s="155"/>
      <c r="D329" s="156" t="s">
        <v>158</v>
      </c>
      <c r="E329" s="157" t="s">
        <v>1</v>
      </c>
      <c r="F329" s="158" t="s">
        <v>464</v>
      </c>
      <c r="H329" s="159">
        <v>56</v>
      </c>
      <c r="I329" s="160"/>
      <c r="L329" s="155"/>
      <c r="M329" s="161"/>
      <c r="T329" s="162"/>
      <c r="AT329" s="157" t="s">
        <v>158</v>
      </c>
      <c r="AU329" s="157" t="s">
        <v>102</v>
      </c>
      <c r="AV329" s="12" t="s">
        <v>102</v>
      </c>
      <c r="AW329" s="12" t="s">
        <v>30</v>
      </c>
      <c r="AX329" s="12" t="s">
        <v>74</v>
      </c>
      <c r="AY329" s="157" t="s">
        <v>150</v>
      </c>
    </row>
    <row r="330" spans="2:65" s="13" customFormat="1">
      <c r="B330" s="163"/>
      <c r="D330" s="156" t="s">
        <v>158</v>
      </c>
      <c r="E330" s="164" t="s">
        <v>1</v>
      </c>
      <c r="F330" s="165" t="s">
        <v>167</v>
      </c>
      <c r="H330" s="166">
        <v>1187</v>
      </c>
      <c r="I330" s="167"/>
      <c r="L330" s="163"/>
      <c r="M330" s="168"/>
      <c r="T330" s="169"/>
      <c r="AT330" s="164" t="s">
        <v>158</v>
      </c>
      <c r="AU330" s="164" t="s">
        <v>102</v>
      </c>
      <c r="AV330" s="13" t="s">
        <v>156</v>
      </c>
      <c r="AW330" s="13" t="s">
        <v>30</v>
      </c>
      <c r="AX330" s="13" t="s">
        <v>82</v>
      </c>
      <c r="AY330" s="164" t="s">
        <v>150</v>
      </c>
    </row>
    <row r="331" spans="2:65" s="1" customFormat="1" ht="16.5" customHeight="1">
      <c r="B331" s="140"/>
      <c r="C331" s="183" t="s">
        <v>465</v>
      </c>
      <c r="D331" s="183" t="s">
        <v>354</v>
      </c>
      <c r="E331" s="184" t="s">
        <v>466</v>
      </c>
      <c r="F331" s="185" t="s">
        <v>467</v>
      </c>
      <c r="G331" s="186" t="s">
        <v>155</v>
      </c>
      <c r="H331" s="187">
        <v>1365.05</v>
      </c>
      <c r="I331" s="188"/>
      <c r="J331" s="189">
        <f>ROUND(I331*H331,2)</f>
        <v>0</v>
      </c>
      <c r="K331" s="190"/>
      <c r="L331" s="191"/>
      <c r="M331" s="192" t="s">
        <v>1</v>
      </c>
      <c r="N331" s="193" t="s">
        <v>40</v>
      </c>
      <c r="P331" s="151">
        <f>O331*H331</f>
        <v>0</v>
      </c>
      <c r="Q331" s="151">
        <v>1.3999999999999999E-4</v>
      </c>
      <c r="R331" s="151">
        <f>Q331*H331</f>
        <v>0.19110699999999997</v>
      </c>
      <c r="S331" s="151">
        <v>0</v>
      </c>
      <c r="T331" s="152">
        <f>S331*H331</f>
        <v>0</v>
      </c>
      <c r="AR331" s="153" t="s">
        <v>193</v>
      </c>
      <c r="AT331" s="153" t="s">
        <v>354</v>
      </c>
      <c r="AU331" s="153" t="s">
        <v>102</v>
      </c>
      <c r="AY331" s="17" t="s">
        <v>150</v>
      </c>
      <c r="BE331" s="154">
        <f>IF(N331="základná",J331,0)</f>
        <v>0</v>
      </c>
      <c r="BF331" s="154">
        <f>IF(N331="znížená",J331,0)</f>
        <v>0</v>
      </c>
      <c r="BG331" s="154">
        <f>IF(N331="zákl. prenesená",J331,0)</f>
        <v>0</v>
      </c>
      <c r="BH331" s="154">
        <f>IF(N331="zníž. prenesená",J331,0)</f>
        <v>0</v>
      </c>
      <c r="BI331" s="154">
        <f>IF(N331="nulová",J331,0)</f>
        <v>0</v>
      </c>
      <c r="BJ331" s="17" t="s">
        <v>102</v>
      </c>
      <c r="BK331" s="154">
        <f>ROUND(I331*H331,2)</f>
        <v>0</v>
      </c>
      <c r="BL331" s="17" t="s">
        <v>156</v>
      </c>
      <c r="BM331" s="153" t="s">
        <v>468</v>
      </c>
    </row>
    <row r="332" spans="2:65" s="12" customFormat="1">
      <c r="B332" s="155"/>
      <c r="D332" s="156" t="s">
        <v>158</v>
      </c>
      <c r="F332" s="158" t="s">
        <v>469</v>
      </c>
      <c r="H332" s="159">
        <v>1365.05</v>
      </c>
      <c r="I332" s="160"/>
      <c r="L332" s="155"/>
      <c r="M332" s="161"/>
      <c r="T332" s="162"/>
      <c r="AT332" s="157" t="s">
        <v>158</v>
      </c>
      <c r="AU332" s="157" t="s">
        <v>102</v>
      </c>
      <c r="AV332" s="12" t="s">
        <v>102</v>
      </c>
      <c r="AW332" s="12" t="s">
        <v>3</v>
      </c>
      <c r="AX332" s="12" t="s">
        <v>82</v>
      </c>
      <c r="AY332" s="157" t="s">
        <v>150</v>
      </c>
    </row>
    <row r="333" spans="2:65" s="11" customFormat="1" ht="22.9" customHeight="1">
      <c r="B333" s="128"/>
      <c r="D333" s="129" t="s">
        <v>73</v>
      </c>
      <c r="E333" s="138" t="s">
        <v>172</v>
      </c>
      <c r="F333" s="138" t="s">
        <v>470</v>
      </c>
      <c r="I333" s="131"/>
      <c r="J333" s="139">
        <f>BK333</f>
        <v>0</v>
      </c>
      <c r="L333" s="128"/>
      <c r="M333" s="133"/>
      <c r="P333" s="134">
        <f>SUM(P334:P378)</f>
        <v>0</v>
      </c>
      <c r="R333" s="134">
        <f>SUM(R334:R378)</f>
        <v>69.933658910000005</v>
      </c>
      <c r="T333" s="135">
        <f>SUM(T334:T378)</f>
        <v>0</v>
      </c>
      <c r="AR333" s="129" t="s">
        <v>82</v>
      </c>
      <c r="AT333" s="136" t="s">
        <v>73</v>
      </c>
      <c r="AU333" s="136" t="s">
        <v>82</v>
      </c>
      <c r="AY333" s="129" t="s">
        <v>150</v>
      </c>
      <c r="BK333" s="137">
        <f>SUM(BK334:BK378)</f>
        <v>0</v>
      </c>
    </row>
    <row r="334" spans="2:65" s="1" customFormat="1" ht="37.9" customHeight="1">
      <c r="B334" s="140"/>
      <c r="C334" s="141" t="s">
        <v>471</v>
      </c>
      <c r="D334" s="141" t="s">
        <v>152</v>
      </c>
      <c r="E334" s="142" t="s">
        <v>472</v>
      </c>
      <c r="F334" s="143" t="s">
        <v>473</v>
      </c>
      <c r="G334" s="144" t="s">
        <v>222</v>
      </c>
      <c r="H334" s="145">
        <v>13.74</v>
      </c>
      <c r="I334" s="146"/>
      <c r="J334" s="147">
        <f>ROUND(I334*H334,2)</f>
        <v>0</v>
      </c>
      <c r="K334" s="148"/>
      <c r="L334" s="32"/>
      <c r="M334" s="149" t="s">
        <v>1</v>
      </c>
      <c r="N334" s="150" t="s">
        <v>40</v>
      </c>
      <c r="P334" s="151">
        <f>O334*H334</f>
        <v>0</v>
      </c>
      <c r="Q334" s="151">
        <v>2.3715299999999999</v>
      </c>
      <c r="R334" s="151">
        <f>Q334*H334</f>
        <v>32.584822199999998</v>
      </c>
      <c r="S334" s="151">
        <v>0</v>
      </c>
      <c r="T334" s="152">
        <f>S334*H334</f>
        <v>0</v>
      </c>
      <c r="AR334" s="153" t="s">
        <v>156</v>
      </c>
      <c r="AT334" s="153" t="s">
        <v>152</v>
      </c>
      <c r="AU334" s="153" t="s">
        <v>102</v>
      </c>
      <c r="AY334" s="17" t="s">
        <v>150</v>
      </c>
      <c r="BE334" s="154">
        <f>IF(N334="základná",J334,0)</f>
        <v>0</v>
      </c>
      <c r="BF334" s="154">
        <f>IF(N334="znížená",J334,0)</f>
        <v>0</v>
      </c>
      <c r="BG334" s="154">
        <f>IF(N334="zákl. prenesená",J334,0)</f>
        <v>0</v>
      </c>
      <c r="BH334" s="154">
        <f>IF(N334="zníž. prenesená",J334,0)</f>
        <v>0</v>
      </c>
      <c r="BI334" s="154">
        <f>IF(N334="nulová",J334,0)</f>
        <v>0</v>
      </c>
      <c r="BJ334" s="17" t="s">
        <v>102</v>
      </c>
      <c r="BK334" s="154">
        <f>ROUND(I334*H334,2)</f>
        <v>0</v>
      </c>
      <c r="BL334" s="17" t="s">
        <v>156</v>
      </c>
      <c r="BM334" s="153" t="s">
        <v>474</v>
      </c>
    </row>
    <row r="335" spans="2:65" s="12" customFormat="1">
      <c r="B335" s="155"/>
      <c r="D335" s="156" t="s">
        <v>158</v>
      </c>
      <c r="E335" s="157" t="s">
        <v>1</v>
      </c>
      <c r="F335" s="158" t="s">
        <v>475</v>
      </c>
      <c r="H335" s="159">
        <v>13.74</v>
      </c>
      <c r="I335" s="160"/>
      <c r="L335" s="155"/>
      <c r="M335" s="161"/>
      <c r="T335" s="162"/>
      <c r="AT335" s="157" t="s">
        <v>158</v>
      </c>
      <c r="AU335" s="157" t="s">
        <v>102</v>
      </c>
      <c r="AV335" s="12" t="s">
        <v>102</v>
      </c>
      <c r="AW335" s="12" t="s">
        <v>30</v>
      </c>
      <c r="AX335" s="12" t="s">
        <v>74</v>
      </c>
      <c r="AY335" s="157" t="s">
        <v>150</v>
      </c>
    </row>
    <row r="336" spans="2:65" s="13" customFormat="1">
      <c r="B336" s="163"/>
      <c r="D336" s="156" t="s">
        <v>158</v>
      </c>
      <c r="E336" s="164" t="s">
        <v>1</v>
      </c>
      <c r="F336" s="165" t="s">
        <v>167</v>
      </c>
      <c r="H336" s="166">
        <v>13.74</v>
      </c>
      <c r="I336" s="167"/>
      <c r="L336" s="163"/>
      <c r="M336" s="168"/>
      <c r="T336" s="169"/>
      <c r="AT336" s="164" t="s">
        <v>158</v>
      </c>
      <c r="AU336" s="164" t="s">
        <v>102</v>
      </c>
      <c r="AV336" s="13" t="s">
        <v>156</v>
      </c>
      <c r="AW336" s="13" t="s">
        <v>30</v>
      </c>
      <c r="AX336" s="13" t="s">
        <v>82</v>
      </c>
      <c r="AY336" s="164" t="s">
        <v>150</v>
      </c>
    </row>
    <row r="337" spans="2:65" s="1" customFormat="1" ht="24.2" customHeight="1">
      <c r="B337" s="140"/>
      <c r="C337" s="141" t="s">
        <v>476</v>
      </c>
      <c r="D337" s="141" t="s">
        <v>152</v>
      </c>
      <c r="E337" s="142" t="s">
        <v>477</v>
      </c>
      <c r="F337" s="143" t="s">
        <v>478</v>
      </c>
      <c r="G337" s="144" t="s">
        <v>155</v>
      </c>
      <c r="H337" s="145">
        <v>61.59</v>
      </c>
      <c r="I337" s="146"/>
      <c r="J337" s="147">
        <f>ROUND(I337*H337,2)</f>
        <v>0</v>
      </c>
      <c r="K337" s="148"/>
      <c r="L337" s="32"/>
      <c r="M337" s="149" t="s">
        <v>1</v>
      </c>
      <c r="N337" s="150" t="s">
        <v>40</v>
      </c>
      <c r="P337" s="151">
        <f>O337*H337</f>
        <v>0</v>
      </c>
      <c r="Q337" s="151">
        <v>2.3E-3</v>
      </c>
      <c r="R337" s="151">
        <f>Q337*H337</f>
        <v>0.14165700000000001</v>
      </c>
      <c r="S337" s="151">
        <v>0</v>
      </c>
      <c r="T337" s="152">
        <f>S337*H337</f>
        <v>0</v>
      </c>
      <c r="AR337" s="153" t="s">
        <v>156</v>
      </c>
      <c r="AT337" s="153" t="s">
        <v>152</v>
      </c>
      <c r="AU337" s="153" t="s">
        <v>102</v>
      </c>
      <c r="AY337" s="17" t="s">
        <v>150</v>
      </c>
      <c r="BE337" s="154">
        <f>IF(N337="základná",J337,0)</f>
        <v>0</v>
      </c>
      <c r="BF337" s="154">
        <f>IF(N337="znížená",J337,0)</f>
        <v>0</v>
      </c>
      <c r="BG337" s="154">
        <f>IF(N337="zákl. prenesená",J337,0)</f>
        <v>0</v>
      </c>
      <c r="BH337" s="154">
        <f>IF(N337="zníž. prenesená",J337,0)</f>
        <v>0</v>
      </c>
      <c r="BI337" s="154">
        <f>IF(N337="nulová",J337,0)</f>
        <v>0</v>
      </c>
      <c r="BJ337" s="17" t="s">
        <v>102</v>
      </c>
      <c r="BK337" s="154">
        <f>ROUND(I337*H337,2)</f>
        <v>0</v>
      </c>
      <c r="BL337" s="17" t="s">
        <v>156</v>
      </c>
      <c r="BM337" s="153" t="s">
        <v>479</v>
      </c>
    </row>
    <row r="338" spans="2:65" s="14" customFormat="1">
      <c r="B338" s="170"/>
      <c r="D338" s="156" t="s">
        <v>158</v>
      </c>
      <c r="E338" s="171" t="s">
        <v>1</v>
      </c>
      <c r="F338" s="172" t="s">
        <v>480</v>
      </c>
      <c r="H338" s="171" t="s">
        <v>1</v>
      </c>
      <c r="I338" s="173"/>
      <c r="L338" s="170"/>
      <c r="M338" s="174"/>
      <c r="T338" s="175"/>
      <c r="AT338" s="171" t="s">
        <v>158</v>
      </c>
      <c r="AU338" s="171" t="s">
        <v>102</v>
      </c>
      <c r="AV338" s="14" t="s">
        <v>82</v>
      </c>
      <c r="AW338" s="14" t="s">
        <v>30</v>
      </c>
      <c r="AX338" s="14" t="s">
        <v>74</v>
      </c>
      <c r="AY338" s="171" t="s">
        <v>150</v>
      </c>
    </row>
    <row r="339" spans="2:65" s="14" customFormat="1">
      <c r="B339" s="170"/>
      <c r="D339" s="156" t="s">
        <v>158</v>
      </c>
      <c r="E339" s="171" t="s">
        <v>1</v>
      </c>
      <c r="F339" s="172" t="s">
        <v>481</v>
      </c>
      <c r="H339" s="171" t="s">
        <v>1</v>
      </c>
      <c r="I339" s="173"/>
      <c r="L339" s="170"/>
      <c r="M339" s="174"/>
      <c r="T339" s="175"/>
      <c r="AT339" s="171" t="s">
        <v>158</v>
      </c>
      <c r="AU339" s="171" t="s">
        <v>102</v>
      </c>
      <c r="AV339" s="14" t="s">
        <v>82</v>
      </c>
      <c r="AW339" s="14" t="s">
        <v>30</v>
      </c>
      <c r="AX339" s="14" t="s">
        <v>74</v>
      </c>
      <c r="AY339" s="171" t="s">
        <v>150</v>
      </c>
    </row>
    <row r="340" spans="2:65" s="12" customFormat="1">
      <c r="B340" s="155"/>
      <c r="D340" s="156" t="s">
        <v>158</v>
      </c>
      <c r="E340" s="157" t="s">
        <v>1</v>
      </c>
      <c r="F340" s="158" t="s">
        <v>482</v>
      </c>
      <c r="H340" s="159">
        <v>12.831</v>
      </c>
      <c r="I340" s="160"/>
      <c r="L340" s="155"/>
      <c r="M340" s="161"/>
      <c r="T340" s="162"/>
      <c r="AT340" s="157" t="s">
        <v>158</v>
      </c>
      <c r="AU340" s="157" t="s">
        <v>102</v>
      </c>
      <c r="AV340" s="12" t="s">
        <v>102</v>
      </c>
      <c r="AW340" s="12" t="s">
        <v>30</v>
      </c>
      <c r="AX340" s="12" t="s">
        <v>74</v>
      </c>
      <c r="AY340" s="157" t="s">
        <v>150</v>
      </c>
    </row>
    <row r="341" spans="2:65" s="12" customFormat="1">
      <c r="B341" s="155"/>
      <c r="D341" s="156" t="s">
        <v>158</v>
      </c>
      <c r="E341" s="157" t="s">
        <v>1</v>
      </c>
      <c r="F341" s="158" t="s">
        <v>483</v>
      </c>
      <c r="H341" s="159">
        <v>11.975</v>
      </c>
      <c r="I341" s="160"/>
      <c r="L341" s="155"/>
      <c r="M341" s="161"/>
      <c r="T341" s="162"/>
      <c r="AT341" s="157" t="s">
        <v>158</v>
      </c>
      <c r="AU341" s="157" t="s">
        <v>102</v>
      </c>
      <c r="AV341" s="12" t="s">
        <v>102</v>
      </c>
      <c r="AW341" s="12" t="s">
        <v>30</v>
      </c>
      <c r="AX341" s="12" t="s">
        <v>74</v>
      </c>
      <c r="AY341" s="157" t="s">
        <v>150</v>
      </c>
    </row>
    <row r="342" spans="2:65" s="14" customFormat="1">
      <c r="B342" s="170"/>
      <c r="D342" s="156" t="s">
        <v>158</v>
      </c>
      <c r="E342" s="171" t="s">
        <v>1</v>
      </c>
      <c r="F342" s="172" t="s">
        <v>484</v>
      </c>
      <c r="H342" s="171" t="s">
        <v>1</v>
      </c>
      <c r="I342" s="173"/>
      <c r="L342" s="170"/>
      <c r="M342" s="174"/>
      <c r="T342" s="175"/>
      <c r="AT342" s="171" t="s">
        <v>158</v>
      </c>
      <c r="AU342" s="171" t="s">
        <v>102</v>
      </c>
      <c r="AV342" s="14" t="s">
        <v>82</v>
      </c>
      <c r="AW342" s="14" t="s">
        <v>30</v>
      </c>
      <c r="AX342" s="14" t="s">
        <v>74</v>
      </c>
      <c r="AY342" s="171" t="s">
        <v>150</v>
      </c>
    </row>
    <row r="343" spans="2:65" s="12" customFormat="1">
      <c r="B343" s="155"/>
      <c r="D343" s="156" t="s">
        <v>158</v>
      </c>
      <c r="E343" s="157" t="s">
        <v>1</v>
      </c>
      <c r="F343" s="158" t="s">
        <v>485</v>
      </c>
      <c r="H343" s="159">
        <v>5.45</v>
      </c>
      <c r="I343" s="160"/>
      <c r="L343" s="155"/>
      <c r="M343" s="161"/>
      <c r="T343" s="162"/>
      <c r="AT343" s="157" t="s">
        <v>158</v>
      </c>
      <c r="AU343" s="157" t="s">
        <v>102</v>
      </c>
      <c r="AV343" s="12" t="s">
        <v>102</v>
      </c>
      <c r="AW343" s="12" t="s">
        <v>30</v>
      </c>
      <c r="AX343" s="12" t="s">
        <v>74</v>
      </c>
      <c r="AY343" s="157" t="s">
        <v>150</v>
      </c>
    </row>
    <row r="344" spans="2:65" s="12" customFormat="1">
      <c r="B344" s="155"/>
      <c r="D344" s="156" t="s">
        <v>158</v>
      </c>
      <c r="E344" s="157" t="s">
        <v>1</v>
      </c>
      <c r="F344" s="158" t="s">
        <v>486</v>
      </c>
      <c r="H344" s="159">
        <v>5.7229999999999999</v>
      </c>
      <c r="I344" s="160"/>
      <c r="L344" s="155"/>
      <c r="M344" s="161"/>
      <c r="T344" s="162"/>
      <c r="AT344" s="157" t="s">
        <v>158</v>
      </c>
      <c r="AU344" s="157" t="s">
        <v>102</v>
      </c>
      <c r="AV344" s="12" t="s">
        <v>102</v>
      </c>
      <c r="AW344" s="12" t="s">
        <v>30</v>
      </c>
      <c r="AX344" s="12" t="s">
        <v>74</v>
      </c>
      <c r="AY344" s="157" t="s">
        <v>150</v>
      </c>
    </row>
    <row r="345" spans="2:65" s="14" customFormat="1">
      <c r="B345" s="170"/>
      <c r="D345" s="156" t="s">
        <v>158</v>
      </c>
      <c r="E345" s="171" t="s">
        <v>1</v>
      </c>
      <c r="F345" s="172" t="s">
        <v>487</v>
      </c>
      <c r="H345" s="171" t="s">
        <v>1</v>
      </c>
      <c r="I345" s="173"/>
      <c r="L345" s="170"/>
      <c r="M345" s="174"/>
      <c r="T345" s="175"/>
      <c r="AT345" s="171" t="s">
        <v>158</v>
      </c>
      <c r="AU345" s="171" t="s">
        <v>102</v>
      </c>
      <c r="AV345" s="14" t="s">
        <v>82</v>
      </c>
      <c r="AW345" s="14" t="s">
        <v>30</v>
      </c>
      <c r="AX345" s="14" t="s">
        <v>74</v>
      </c>
      <c r="AY345" s="171" t="s">
        <v>150</v>
      </c>
    </row>
    <row r="346" spans="2:65" s="14" customFormat="1">
      <c r="B346" s="170"/>
      <c r="D346" s="156" t="s">
        <v>158</v>
      </c>
      <c r="E346" s="171" t="s">
        <v>1</v>
      </c>
      <c r="F346" s="172" t="s">
        <v>488</v>
      </c>
      <c r="H346" s="171" t="s">
        <v>1</v>
      </c>
      <c r="I346" s="173"/>
      <c r="L346" s="170"/>
      <c r="M346" s="174"/>
      <c r="T346" s="175"/>
      <c r="AT346" s="171" t="s">
        <v>158</v>
      </c>
      <c r="AU346" s="171" t="s">
        <v>102</v>
      </c>
      <c r="AV346" s="14" t="s">
        <v>82</v>
      </c>
      <c r="AW346" s="14" t="s">
        <v>30</v>
      </c>
      <c r="AX346" s="14" t="s">
        <v>74</v>
      </c>
      <c r="AY346" s="171" t="s">
        <v>150</v>
      </c>
    </row>
    <row r="347" spans="2:65" s="12" customFormat="1">
      <c r="B347" s="155"/>
      <c r="D347" s="156" t="s">
        <v>158</v>
      </c>
      <c r="E347" s="157" t="s">
        <v>1</v>
      </c>
      <c r="F347" s="158" t="s">
        <v>489</v>
      </c>
      <c r="H347" s="159">
        <v>7.8540000000000001</v>
      </c>
      <c r="I347" s="160"/>
      <c r="L347" s="155"/>
      <c r="M347" s="161"/>
      <c r="T347" s="162"/>
      <c r="AT347" s="157" t="s">
        <v>158</v>
      </c>
      <c r="AU347" s="157" t="s">
        <v>102</v>
      </c>
      <c r="AV347" s="12" t="s">
        <v>102</v>
      </c>
      <c r="AW347" s="12" t="s">
        <v>30</v>
      </c>
      <c r="AX347" s="12" t="s">
        <v>74</v>
      </c>
      <c r="AY347" s="157" t="s">
        <v>150</v>
      </c>
    </row>
    <row r="348" spans="2:65" s="12" customFormat="1">
      <c r="B348" s="155"/>
      <c r="D348" s="156" t="s">
        <v>158</v>
      </c>
      <c r="E348" s="157" t="s">
        <v>1</v>
      </c>
      <c r="F348" s="158" t="s">
        <v>490</v>
      </c>
      <c r="H348" s="159">
        <v>5.6609999999999996</v>
      </c>
      <c r="I348" s="160"/>
      <c r="L348" s="155"/>
      <c r="M348" s="161"/>
      <c r="T348" s="162"/>
      <c r="AT348" s="157" t="s">
        <v>158</v>
      </c>
      <c r="AU348" s="157" t="s">
        <v>102</v>
      </c>
      <c r="AV348" s="12" t="s">
        <v>102</v>
      </c>
      <c r="AW348" s="12" t="s">
        <v>30</v>
      </c>
      <c r="AX348" s="12" t="s">
        <v>74</v>
      </c>
      <c r="AY348" s="157" t="s">
        <v>150</v>
      </c>
    </row>
    <row r="349" spans="2:65" s="14" customFormat="1">
      <c r="B349" s="170"/>
      <c r="D349" s="156" t="s">
        <v>158</v>
      </c>
      <c r="E349" s="171" t="s">
        <v>1</v>
      </c>
      <c r="F349" s="172" t="s">
        <v>491</v>
      </c>
      <c r="H349" s="171" t="s">
        <v>1</v>
      </c>
      <c r="I349" s="173"/>
      <c r="L349" s="170"/>
      <c r="M349" s="174"/>
      <c r="T349" s="175"/>
      <c r="AT349" s="171" t="s">
        <v>158</v>
      </c>
      <c r="AU349" s="171" t="s">
        <v>102</v>
      </c>
      <c r="AV349" s="14" t="s">
        <v>82</v>
      </c>
      <c r="AW349" s="14" t="s">
        <v>30</v>
      </c>
      <c r="AX349" s="14" t="s">
        <v>74</v>
      </c>
      <c r="AY349" s="171" t="s">
        <v>150</v>
      </c>
    </row>
    <row r="350" spans="2:65" s="12" customFormat="1">
      <c r="B350" s="155"/>
      <c r="D350" s="156" t="s">
        <v>158</v>
      </c>
      <c r="E350" s="157" t="s">
        <v>1</v>
      </c>
      <c r="F350" s="158" t="s">
        <v>492</v>
      </c>
      <c r="H350" s="159">
        <v>5.8680000000000003</v>
      </c>
      <c r="I350" s="160"/>
      <c r="L350" s="155"/>
      <c r="M350" s="161"/>
      <c r="T350" s="162"/>
      <c r="AT350" s="157" t="s">
        <v>158</v>
      </c>
      <c r="AU350" s="157" t="s">
        <v>102</v>
      </c>
      <c r="AV350" s="12" t="s">
        <v>102</v>
      </c>
      <c r="AW350" s="12" t="s">
        <v>30</v>
      </c>
      <c r="AX350" s="12" t="s">
        <v>74</v>
      </c>
      <c r="AY350" s="157" t="s">
        <v>150</v>
      </c>
    </row>
    <row r="351" spans="2:65" s="14" customFormat="1">
      <c r="B351" s="170"/>
      <c r="D351" s="156" t="s">
        <v>158</v>
      </c>
      <c r="E351" s="171" t="s">
        <v>1</v>
      </c>
      <c r="F351" s="172" t="s">
        <v>493</v>
      </c>
      <c r="H351" s="171" t="s">
        <v>1</v>
      </c>
      <c r="I351" s="173"/>
      <c r="L351" s="170"/>
      <c r="M351" s="174"/>
      <c r="T351" s="175"/>
      <c r="AT351" s="171" t="s">
        <v>158</v>
      </c>
      <c r="AU351" s="171" t="s">
        <v>102</v>
      </c>
      <c r="AV351" s="14" t="s">
        <v>82</v>
      </c>
      <c r="AW351" s="14" t="s">
        <v>30</v>
      </c>
      <c r="AX351" s="14" t="s">
        <v>74</v>
      </c>
      <c r="AY351" s="171" t="s">
        <v>150</v>
      </c>
    </row>
    <row r="352" spans="2:65" s="12" customFormat="1">
      <c r="B352" s="155"/>
      <c r="D352" s="156" t="s">
        <v>158</v>
      </c>
      <c r="E352" s="157" t="s">
        <v>1</v>
      </c>
      <c r="F352" s="158" t="s">
        <v>494</v>
      </c>
      <c r="H352" s="159">
        <v>6.2279999999999998</v>
      </c>
      <c r="I352" s="160"/>
      <c r="L352" s="155"/>
      <c r="M352" s="161"/>
      <c r="T352" s="162"/>
      <c r="AT352" s="157" t="s">
        <v>158</v>
      </c>
      <c r="AU352" s="157" t="s">
        <v>102</v>
      </c>
      <c r="AV352" s="12" t="s">
        <v>102</v>
      </c>
      <c r="AW352" s="12" t="s">
        <v>30</v>
      </c>
      <c r="AX352" s="12" t="s">
        <v>74</v>
      </c>
      <c r="AY352" s="157" t="s">
        <v>150</v>
      </c>
    </row>
    <row r="353" spans="2:65" s="13" customFormat="1">
      <c r="B353" s="163"/>
      <c r="D353" s="156" t="s">
        <v>158</v>
      </c>
      <c r="E353" s="164" t="s">
        <v>100</v>
      </c>
      <c r="F353" s="165" t="s">
        <v>167</v>
      </c>
      <c r="H353" s="166">
        <v>61.59</v>
      </c>
      <c r="I353" s="167"/>
      <c r="L353" s="163"/>
      <c r="M353" s="168"/>
      <c r="T353" s="169"/>
      <c r="AT353" s="164" t="s">
        <v>158</v>
      </c>
      <c r="AU353" s="164" t="s">
        <v>102</v>
      </c>
      <c r="AV353" s="13" t="s">
        <v>156</v>
      </c>
      <c r="AW353" s="13" t="s">
        <v>30</v>
      </c>
      <c r="AX353" s="13" t="s">
        <v>82</v>
      </c>
      <c r="AY353" s="164" t="s">
        <v>150</v>
      </c>
    </row>
    <row r="354" spans="2:65" s="1" customFormat="1" ht="24.2" customHeight="1">
      <c r="B354" s="140"/>
      <c r="C354" s="141" t="s">
        <v>495</v>
      </c>
      <c r="D354" s="141" t="s">
        <v>152</v>
      </c>
      <c r="E354" s="142" t="s">
        <v>496</v>
      </c>
      <c r="F354" s="143" t="s">
        <v>497</v>
      </c>
      <c r="G354" s="144" t="s">
        <v>155</v>
      </c>
      <c r="H354" s="145">
        <v>61.59</v>
      </c>
      <c r="I354" s="146"/>
      <c r="J354" s="147">
        <f>ROUND(I354*H354,2)</f>
        <v>0</v>
      </c>
      <c r="K354" s="148"/>
      <c r="L354" s="32"/>
      <c r="M354" s="149" t="s">
        <v>1</v>
      </c>
      <c r="N354" s="150" t="s">
        <v>40</v>
      </c>
      <c r="P354" s="151">
        <f>O354*H354</f>
        <v>0</v>
      </c>
      <c r="Q354" s="151">
        <v>0</v>
      </c>
      <c r="R354" s="151">
        <f>Q354*H354</f>
        <v>0</v>
      </c>
      <c r="S354" s="151">
        <v>0</v>
      </c>
      <c r="T354" s="152">
        <f>S354*H354</f>
        <v>0</v>
      </c>
      <c r="AR354" s="153" t="s">
        <v>156</v>
      </c>
      <c r="AT354" s="153" t="s">
        <v>152</v>
      </c>
      <c r="AU354" s="153" t="s">
        <v>102</v>
      </c>
      <c r="AY354" s="17" t="s">
        <v>150</v>
      </c>
      <c r="BE354" s="154">
        <f>IF(N354="základná",J354,0)</f>
        <v>0</v>
      </c>
      <c r="BF354" s="154">
        <f>IF(N354="znížená",J354,0)</f>
        <v>0</v>
      </c>
      <c r="BG354" s="154">
        <f>IF(N354="zákl. prenesená",J354,0)</f>
        <v>0</v>
      </c>
      <c r="BH354" s="154">
        <f>IF(N354="zníž. prenesená",J354,0)</f>
        <v>0</v>
      </c>
      <c r="BI354" s="154">
        <f>IF(N354="nulová",J354,0)</f>
        <v>0</v>
      </c>
      <c r="BJ354" s="17" t="s">
        <v>102</v>
      </c>
      <c r="BK354" s="154">
        <f>ROUND(I354*H354,2)</f>
        <v>0</v>
      </c>
      <c r="BL354" s="17" t="s">
        <v>156</v>
      </c>
      <c r="BM354" s="153" t="s">
        <v>498</v>
      </c>
    </row>
    <row r="355" spans="2:65" s="12" customFormat="1">
      <c r="B355" s="155"/>
      <c r="D355" s="156" t="s">
        <v>158</v>
      </c>
      <c r="E355" s="157" t="s">
        <v>1</v>
      </c>
      <c r="F355" s="158" t="s">
        <v>100</v>
      </c>
      <c r="H355" s="159">
        <v>61.59</v>
      </c>
      <c r="I355" s="160"/>
      <c r="L355" s="155"/>
      <c r="M355" s="161"/>
      <c r="T355" s="162"/>
      <c r="AT355" s="157" t="s">
        <v>158</v>
      </c>
      <c r="AU355" s="157" t="s">
        <v>102</v>
      </c>
      <c r="AV355" s="12" t="s">
        <v>102</v>
      </c>
      <c r="AW355" s="12" t="s">
        <v>30</v>
      </c>
      <c r="AX355" s="12" t="s">
        <v>82</v>
      </c>
      <c r="AY355" s="157" t="s">
        <v>150</v>
      </c>
    </row>
    <row r="356" spans="2:65" s="1" customFormat="1" ht="16.5" customHeight="1">
      <c r="B356" s="140"/>
      <c r="C356" s="141" t="s">
        <v>499</v>
      </c>
      <c r="D356" s="141" t="s">
        <v>152</v>
      </c>
      <c r="E356" s="142" t="s">
        <v>500</v>
      </c>
      <c r="F356" s="143" t="s">
        <v>501</v>
      </c>
      <c r="G356" s="144" t="s">
        <v>346</v>
      </c>
      <c r="H356" s="145">
        <v>0.81799999999999995</v>
      </c>
      <c r="I356" s="146"/>
      <c r="J356" s="147">
        <f>ROUND(I356*H356,2)</f>
        <v>0</v>
      </c>
      <c r="K356" s="148"/>
      <c r="L356" s="32"/>
      <c r="M356" s="149" t="s">
        <v>1</v>
      </c>
      <c r="N356" s="150" t="s">
        <v>40</v>
      </c>
      <c r="P356" s="151">
        <f>O356*H356</f>
        <v>0</v>
      </c>
      <c r="Q356" s="151">
        <v>1.0152000000000001</v>
      </c>
      <c r="R356" s="151">
        <f>Q356*H356</f>
        <v>0.83043359999999999</v>
      </c>
      <c r="S356" s="151">
        <v>0</v>
      </c>
      <c r="T356" s="152">
        <f>S356*H356</f>
        <v>0</v>
      </c>
      <c r="AR356" s="153" t="s">
        <v>156</v>
      </c>
      <c r="AT356" s="153" t="s">
        <v>152</v>
      </c>
      <c r="AU356" s="153" t="s">
        <v>102</v>
      </c>
      <c r="AY356" s="17" t="s">
        <v>150</v>
      </c>
      <c r="BE356" s="154">
        <f>IF(N356="základná",J356,0)</f>
        <v>0</v>
      </c>
      <c r="BF356" s="154">
        <f>IF(N356="znížená",J356,0)</f>
        <v>0</v>
      </c>
      <c r="BG356" s="154">
        <f>IF(N356="zákl. prenesená",J356,0)</f>
        <v>0</v>
      </c>
      <c r="BH356" s="154">
        <f>IF(N356="zníž. prenesená",J356,0)</f>
        <v>0</v>
      </c>
      <c r="BI356" s="154">
        <f>IF(N356="nulová",J356,0)</f>
        <v>0</v>
      </c>
      <c r="BJ356" s="17" t="s">
        <v>102</v>
      </c>
      <c r="BK356" s="154">
        <f>ROUND(I356*H356,2)</f>
        <v>0</v>
      </c>
      <c r="BL356" s="17" t="s">
        <v>156</v>
      </c>
      <c r="BM356" s="153" t="s">
        <v>502</v>
      </c>
    </row>
    <row r="357" spans="2:65" s="12" customFormat="1">
      <c r="B357" s="155"/>
      <c r="D357" s="156" t="s">
        <v>158</v>
      </c>
      <c r="E357" s="157" t="s">
        <v>1</v>
      </c>
      <c r="F357" s="158" t="s">
        <v>503</v>
      </c>
      <c r="H357" s="159">
        <v>0.81799999999999995</v>
      </c>
      <c r="I357" s="160"/>
      <c r="L357" s="155"/>
      <c r="M357" s="161"/>
      <c r="T357" s="162"/>
      <c r="AT357" s="157" t="s">
        <v>158</v>
      </c>
      <c r="AU357" s="157" t="s">
        <v>102</v>
      </c>
      <c r="AV357" s="12" t="s">
        <v>102</v>
      </c>
      <c r="AW357" s="12" t="s">
        <v>30</v>
      </c>
      <c r="AX357" s="12" t="s">
        <v>82</v>
      </c>
      <c r="AY357" s="157" t="s">
        <v>150</v>
      </c>
    </row>
    <row r="358" spans="2:65" s="1" customFormat="1" ht="66.75" customHeight="1">
      <c r="B358" s="140"/>
      <c r="C358" s="141" t="s">
        <v>504</v>
      </c>
      <c r="D358" s="141" t="s">
        <v>152</v>
      </c>
      <c r="E358" s="142" t="s">
        <v>505</v>
      </c>
      <c r="F358" s="143" t="s">
        <v>506</v>
      </c>
      <c r="G358" s="144" t="s">
        <v>346</v>
      </c>
      <c r="H358" s="145">
        <v>9.0850000000000009</v>
      </c>
      <c r="I358" s="146"/>
      <c r="J358" s="147">
        <f>ROUND(I358*H358,2)</f>
        <v>0</v>
      </c>
      <c r="K358" s="148"/>
      <c r="L358" s="32"/>
      <c r="M358" s="149" t="s">
        <v>1</v>
      </c>
      <c r="N358" s="150" t="s">
        <v>40</v>
      </c>
      <c r="P358" s="151">
        <f>O358*H358</f>
        <v>0</v>
      </c>
      <c r="Q358" s="151">
        <v>1.4966E-2</v>
      </c>
      <c r="R358" s="151">
        <f>Q358*H358</f>
        <v>0.13596611</v>
      </c>
      <c r="S358" s="151">
        <v>0</v>
      </c>
      <c r="T358" s="152">
        <f>S358*H358</f>
        <v>0</v>
      </c>
      <c r="AR358" s="153" t="s">
        <v>156</v>
      </c>
      <c r="AT358" s="153" t="s">
        <v>152</v>
      </c>
      <c r="AU358" s="153" t="s">
        <v>102</v>
      </c>
      <c r="AY358" s="17" t="s">
        <v>150</v>
      </c>
      <c r="BE358" s="154">
        <f>IF(N358="základná",J358,0)</f>
        <v>0</v>
      </c>
      <c r="BF358" s="154">
        <f>IF(N358="znížená",J358,0)</f>
        <v>0</v>
      </c>
      <c r="BG358" s="154">
        <f>IF(N358="zákl. prenesená",J358,0)</f>
        <v>0</v>
      </c>
      <c r="BH358" s="154">
        <f>IF(N358="zníž. prenesená",J358,0)</f>
        <v>0</v>
      </c>
      <c r="BI358" s="154">
        <f>IF(N358="nulová",J358,0)</f>
        <v>0</v>
      </c>
      <c r="BJ358" s="17" t="s">
        <v>102</v>
      </c>
      <c r="BK358" s="154">
        <f>ROUND(I358*H358,2)</f>
        <v>0</v>
      </c>
      <c r="BL358" s="17" t="s">
        <v>156</v>
      </c>
      <c r="BM358" s="153" t="s">
        <v>507</v>
      </c>
    </row>
    <row r="359" spans="2:65" s="1" customFormat="1" ht="24.2" customHeight="1">
      <c r="B359" s="140"/>
      <c r="C359" s="183" t="s">
        <v>508</v>
      </c>
      <c r="D359" s="183" t="s">
        <v>354</v>
      </c>
      <c r="E359" s="184" t="s">
        <v>509</v>
      </c>
      <c r="F359" s="185" t="s">
        <v>510</v>
      </c>
      <c r="G359" s="186" t="s">
        <v>346</v>
      </c>
      <c r="H359" s="187">
        <v>9.3580000000000005</v>
      </c>
      <c r="I359" s="188"/>
      <c r="J359" s="189">
        <f>ROUND(I359*H359,2)</f>
        <v>0</v>
      </c>
      <c r="K359" s="190"/>
      <c r="L359" s="191"/>
      <c r="M359" s="192" t="s">
        <v>1</v>
      </c>
      <c r="N359" s="193" t="s">
        <v>40</v>
      </c>
      <c r="P359" s="151">
        <f>O359*H359</f>
        <v>0</v>
      </c>
      <c r="Q359" s="151">
        <v>1</v>
      </c>
      <c r="R359" s="151">
        <f>Q359*H359</f>
        <v>9.3580000000000005</v>
      </c>
      <c r="S359" s="151">
        <v>0</v>
      </c>
      <c r="T359" s="152">
        <f>S359*H359</f>
        <v>0</v>
      </c>
      <c r="AR359" s="153" t="s">
        <v>193</v>
      </c>
      <c r="AT359" s="153" t="s">
        <v>354</v>
      </c>
      <c r="AU359" s="153" t="s">
        <v>102</v>
      </c>
      <c r="AY359" s="17" t="s">
        <v>150</v>
      </c>
      <c r="BE359" s="154">
        <f>IF(N359="základná",J359,0)</f>
        <v>0</v>
      </c>
      <c r="BF359" s="154">
        <f>IF(N359="znížená",J359,0)</f>
        <v>0</v>
      </c>
      <c r="BG359" s="154">
        <f>IF(N359="zákl. prenesená",J359,0)</f>
        <v>0</v>
      </c>
      <c r="BH359" s="154">
        <f>IF(N359="zníž. prenesená",J359,0)</f>
        <v>0</v>
      </c>
      <c r="BI359" s="154">
        <f>IF(N359="nulová",J359,0)</f>
        <v>0</v>
      </c>
      <c r="BJ359" s="17" t="s">
        <v>102</v>
      </c>
      <c r="BK359" s="154">
        <f>ROUND(I359*H359,2)</f>
        <v>0</v>
      </c>
      <c r="BL359" s="17" t="s">
        <v>156</v>
      </c>
      <c r="BM359" s="153" t="s">
        <v>511</v>
      </c>
    </row>
    <row r="360" spans="2:65" s="12" customFormat="1">
      <c r="B360" s="155"/>
      <c r="D360" s="156" t="s">
        <v>158</v>
      </c>
      <c r="F360" s="158" t="s">
        <v>512</v>
      </c>
      <c r="H360" s="159">
        <v>9.3580000000000005</v>
      </c>
      <c r="I360" s="160"/>
      <c r="L360" s="155"/>
      <c r="M360" s="161"/>
      <c r="T360" s="162"/>
      <c r="AT360" s="157" t="s">
        <v>158</v>
      </c>
      <c r="AU360" s="157" t="s">
        <v>102</v>
      </c>
      <c r="AV360" s="12" t="s">
        <v>102</v>
      </c>
      <c r="AW360" s="12" t="s">
        <v>3</v>
      </c>
      <c r="AX360" s="12" t="s">
        <v>82</v>
      </c>
      <c r="AY360" s="157" t="s">
        <v>150</v>
      </c>
    </row>
    <row r="361" spans="2:65" s="1" customFormat="1" ht="44.25" customHeight="1">
      <c r="B361" s="140"/>
      <c r="C361" s="141" t="s">
        <v>513</v>
      </c>
      <c r="D361" s="141" t="s">
        <v>152</v>
      </c>
      <c r="E361" s="142" t="s">
        <v>514</v>
      </c>
      <c r="F361" s="143" t="s">
        <v>515</v>
      </c>
      <c r="G361" s="144" t="s">
        <v>170</v>
      </c>
      <c r="H361" s="145">
        <v>197</v>
      </c>
      <c r="I361" s="146"/>
      <c r="J361" s="147">
        <f>ROUND(I361*H361,2)</f>
        <v>0</v>
      </c>
      <c r="K361" s="148"/>
      <c r="L361" s="32"/>
      <c r="M361" s="149" t="s">
        <v>1</v>
      </c>
      <c r="N361" s="150" t="s">
        <v>40</v>
      </c>
      <c r="P361" s="151">
        <f>O361*H361</f>
        <v>0</v>
      </c>
      <c r="Q361" s="151">
        <v>0.10964</v>
      </c>
      <c r="R361" s="151">
        <f>Q361*H361</f>
        <v>21.599080000000001</v>
      </c>
      <c r="S361" s="151">
        <v>0</v>
      </c>
      <c r="T361" s="152">
        <f>S361*H361</f>
        <v>0</v>
      </c>
      <c r="AR361" s="153" t="s">
        <v>156</v>
      </c>
      <c r="AT361" s="153" t="s">
        <v>152</v>
      </c>
      <c r="AU361" s="153" t="s">
        <v>102</v>
      </c>
      <c r="AY361" s="17" t="s">
        <v>150</v>
      </c>
      <c r="BE361" s="154">
        <f>IF(N361="základná",J361,0)</f>
        <v>0</v>
      </c>
      <c r="BF361" s="154">
        <f>IF(N361="znížená",J361,0)</f>
        <v>0</v>
      </c>
      <c r="BG361" s="154">
        <f>IF(N361="zákl. prenesená",J361,0)</f>
        <v>0</v>
      </c>
      <c r="BH361" s="154">
        <f>IF(N361="zníž. prenesená",J361,0)</f>
        <v>0</v>
      </c>
      <c r="BI361" s="154">
        <f>IF(N361="nulová",J361,0)</f>
        <v>0</v>
      </c>
      <c r="BJ361" s="17" t="s">
        <v>102</v>
      </c>
      <c r="BK361" s="154">
        <f>ROUND(I361*H361,2)</f>
        <v>0</v>
      </c>
      <c r="BL361" s="17" t="s">
        <v>156</v>
      </c>
      <c r="BM361" s="153" t="s">
        <v>516</v>
      </c>
    </row>
    <row r="362" spans="2:65" s="12" customFormat="1">
      <c r="B362" s="155"/>
      <c r="D362" s="156" t="s">
        <v>158</v>
      </c>
      <c r="E362" s="157" t="s">
        <v>1</v>
      </c>
      <c r="F362" s="158" t="s">
        <v>517</v>
      </c>
      <c r="H362" s="159">
        <v>178</v>
      </c>
      <c r="I362" s="160"/>
      <c r="L362" s="155"/>
      <c r="M362" s="161"/>
      <c r="T362" s="162"/>
      <c r="AT362" s="157" t="s">
        <v>158</v>
      </c>
      <c r="AU362" s="157" t="s">
        <v>102</v>
      </c>
      <c r="AV362" s="12" t="s">
        <v>102</v>
      </c>
      <c r="AW362" s="12" t="s">
        <v>30</v>
      </c>
      <c r="AX362" s="12" t="s">
        <v>74</v>
      </c>
      <c r="AY362" s="157" t="s">
        <v>150</v>
      </c>
    </row>
    <row r="363" spans="2:65" s="12" customFormat="1">
      <c r="B363" s="155"/>
      <c r="D363" s="156" t="s">
        <v>158</v>
      </c>
      <c r="E363" s="157" t="s">
        <v>1</v>
      </c>
      <c r="F363" s="158" t="s">
        <v>518</v>
      </c>
      <c r="H363" s="159">
        <v>7</v>
      </c>
      <c r="I363" s="160"/>
      <c r="L363" s="155"/>
      <c r="M363" s="161"/>
      <c r="T363" s="162"/>
      <c r="AT363" s="157" t="s">
        <v>158</v>
      </c>
      <c r="AU363" s="157" t="s">
        <v>102</v>
      </c>
      <c r="AV363" s="12" t="s">
        <v>102</v>
      </c>
      <c r="AW363" s="12" t="s">
        <v>30</v>
      </c>
      <c r="AX363" s="12" t="s">
        <v>74</v>
      </c>
      <c r="AY363" s="157" t="s">
        <v>150</v>
      </c>
    </row>
    <row r="364" spans="2:65" s="12" customFormat="1">
      <c r="B364" s="155"/>
      <c r="D364" s="156" t="s">
        <v>158</v>
      </c>
      <c r="E364" s="157" t="s">
        <v>1</v>
      </c>
      <c r="F364" s="158" t="s">
        <v>519</v>
      </c>
      <c r="H364" s="159">
        <v>4</v>
      </c>
      <c r="I364" s="160"/>
      <c r="L364" s="155"/>
      <c r="M364" s="161"/>
      <c r="T364" s="162"/>
      <c r="AT364" s="157" t="s">
        <v>158</v>
      </c>
      <c r="AU364" s="157" t="s">
        <v>102</v>
      </c>
      <c r="AV364" s="12" t="s">
        <v>102</v>
      </c>
      <c r="AW364" s="12" t="s">
        <v>30</v>
      </c>
      <c r="AX364" s="12" t="s">
        <v>74</v>
      </c>
      <c r="AY364" s="157" t="s">
        <v>150</v>
      </c>
    </row>
    <row r="365" spans="2:65" s="12" customFormat="1">
      <c r="B365" s="155"/>
      <c r="D365" s="156" t="s">
        <v>158</v>
      </c>
      <c r="E365" s="157" t="s">
        <v>1</v>
      </c>
      <c r="F365" s="158" t="s">
        <v>520</v>
      </c>
      <c r="H365" s="159">
        <v>7</v>
      </c>
      <c r="I365" s="160"/>
      <c r="L365" s="155"/>
      <c r="M365" s="161"/>
      <c r="T365" s="162"/>
      <c r="AT365" s="157" t="s">
        <v>158</v>
      </c>
      <c r="AU365" s="157" t="s">
        <v>102</v>
      </c>
      <c r="AV365" s="12" t="s">
        <v>102</v>
      </c>
      <c r="AW365" s="12" t="s">
        <v>30</v>
      </c>
      <c r="AX365" s="12" t="s">
        <v>74</v>
      </c>
      <c r="AY365" s="157" t="s">
        <v>150</v>
      </c>
    </row>
    <row r="366" spans="2:65" s="12" customFormat="1">
      <c r="B366" s="155"/>
      <c r="D366" s="156" t="s">
        <v>158</v>
      </c>
      <c r="E366" s="157" t="s">
        <v>1</v>
      </c>
      <c r="F366" s="158" t="s">
        <v>521</v>
      </c>
      <c r="H366" s="159">
        <v>1</v>
      </c>
      <c r="I366" s="160"/>
      <c r="L366" s="155"/>
      <c r="M366" s="161"/>
      <c r="T366" s="162"/>
      <c r="AT366" s="157" t="s">
        <v>158</v>
      </c>
      <c r="AU366" s="157" t="s">
        <v>102</v>
      </c>
      <c r="AV366" s="12" t="s">
        <v>102</v>
      </c>
      <c r="AW366" s="12" t="s">
        <v>30</v>
      </c>
      <c r="AX366" s="12" t="s">
        <v>74</v>
      </c>
      <c r="AY366" s="157" t="s">
        <v>150</v>
      </c>
    </row>
    <row r="367" spans="2:65" s="13" customFormat="1">
      <c r="B367" s="163"/>
      <c r="D367" s="156" t="s">
        <v>158</v>
      </c>
      <c r="E367" s="164" t="s">
        <v>1</v>
      </c>
      <c r="F367" s="165" t="s">
        <v>167</v>
      </c>
      <c r="H367" s="166">
        <v>197</v>
      </c>
      <c r="I367" s="167"/>
      <c r="L367" s="163"/>
      <c r="M367" s="168"/>
      <c r="T367" s="169"/>
      <c r="AT367" s="164" t="s">
        <v>158</v>
      </c>
      <c r="AU367" s="164" t="s">
        <v>102</v>
      </c>
      <c r="AV367" s="13" t="s">
        <v>156</v>
      </c>
      <c r="AW367" s="13" t="s">
        <v>30</v>
      </c>
      <c r="AX367" s="13" t="s">
        <v>82</v>
      </c>
      <c r="AY367" s="164" t="s">
        <v>150</v>
      </c>
    </row>
    <row r="368" spans="2:65" s="1" customFormat="1" ht="33" customHeight="1">
      <c r="B368" s="140"/>
      <c r="C368" s="183" t="s">
        <v>522</v>
      </c>
      <c r="D368" s="183" t="s">
        <v>354</v>
      </c>
      <c r="E368" s="184" t="s">
        <v>523</v>
      </c>
      <c r="F368" s="185" t="s">
        <v>524</v>
      </c>
      <c r="G368" s="186" t="s">
        <v>170</v>
      </c>
      <c r="H368" s="187">
        <v>178</v>
      </c>
      <c r="I368" s="188"/>
      <c r="J368" s="189">
        <f t="shared" ref="J368:J373" si="10">ROUND(I368*H368,2)</f>
        <v>0</v>
      </c>
      <c r="K368" s="190"/>
      <c r="L368" s="191"/>
      <c r="M368" s="192" t="s">
        <v>1</v>
      </c>
      <c r="N368" s="193" t="s">
        <v>40</v>
      </c>
      <c r="P368" s="151">
        <f t="shared" ref="P368:P373" si="11">O368*H368</f>
        <v>0</v>
      </c>
      <c r="Q368" s="151">
        <v>3.5000000000000001E-3</v>
      </c>
      <c r="R368" s="151">
        <f t="shared" ref="R368:R373" si="12">Q368*H368</f>
        <v>0.623</v>
      </c>
      <c r="S368" s="151">
        <v>0</v>
      </c>
      <c r="T368" s="152">
        <f t="shared" ref="T368:T373" si="13">S368*H368</f>
        <v>0</v>
      </c>
      <c r="AR368" s="153" t="s">
        <v>193</v>
      </c>
      <c r="AT368" s="153" t="s">
        <v>354</v>
      </c>
      <c r="AU368" s="153" t="s">
        <v>102</v>
      </c>
      <c r="AY368" s="17" t="s">
        <v>150</v>
      </c>
      <c r="BE368" s="154">
        <f t="shared" ref="BE368:BE373" si="14">IF(N368="základná",J368,0)</f>
        <v>0</v>
      </c>
      <c r="BF368" s="154">
        <f t="shared" ref="BF368:BF373" si="15">IF(N368="znížená",J368,0)</f>
        <v>0</v>
      </c>
      <c r="BG368" s="154">
        <f t="shared" ref="BG368:BG373" si="16">IF(N368="zákl. prenesená",J368,0)</f>
        <v>0</v>
      </c>
      <c r="BH368" s="154">
        <f t="shared" ref="BH368:BH373" si="17">IF(N368="zníž. prenesená",J368,0)</f>
        <v>0</v>
      </c>
      <c r="BI368" s="154">
        <f t="shared" ref="BI368:BI373" si="18">IF(N368="nulová",J368,0)</f>
        <v>0</v>
      </c>
      <c r="BJ368" s="17" t="s">
        <v>102</v>
      </c>
      <c r="BK368" s="154">
        <f t="shared" ref="BK368:BK373" si="19">ROUND(I368*H368,2)</f>
        <v>0</v>
      </c>
      <c r="BL368" s="17" t="s">
        <v>156</v>
      </c>
      <c r="BM368" s="153" t="s">
        <v>525</v>
      </c>
    </row>
    <row r="369" spans="2:65" s="1" customFormat="1" ht="37.9" customHeight="1">
      <c r="B369" s="140"/>
      <c r="C369" s="183" t="s">
        <v>526</v>
      </c>
      <c r="D369" s="183" t="s">
        <v>354</v>
      </c>
      <c r="E369" s="184" t="s">
        <v>527</v>
      </c>
      <c r="F369" s="185" t="s">
        <v>528</v>
      </c>
      <c r="G369" s="186" t="s">
        <v>170</v>
      </c>
      <c r="H369" s="187">
        <v>7</v>
      </c>
      <c r="I369" s="188"/>
      <c r="J369" s="189">
        <f t="shared" si="10"/>
        <v>0</v>
      </c>
      <c r="K369" s="190"/>
      <c r="L369" s="191"/>
      <c r="M369" s="192" t="s">
        <v>1</v>
      </c>
      <c r="N369" s="193" t="s">
        <v>40</v>
      </c>
      <c r="P369" s="151">
        <f t="shared" si="11"/>
        <v>0</v>
      </c>
      <c r="Q369" s="151">
        <v>3.5000000000000001E-3</v>
      </c>
      <c r="R369" s="151">
        <f t="shared" si="12"/>
        <v>2.4500000000000001E-2</v>
      </c>
      <c r="S369" s="151">
        <v>0</v>
      </c>
      <c r="T369" s="152">
        <f t="shared" si="13"/>
        <v>0</v>
      </c>
      <c r="AR369" s="153" t="s">
        <v>193</v>
      </c>
      <c r="AT369" s="153" t="s">
        <v>354</v>
      </c>
      <c r="AU369" s="153" t="s">
        <v>102</v>
      </c>
      <c r="AY369" s="17" t="s">
        <v>150</v>
      </c>
      <c r="BE369" s="154">
        <f t="shared" si="14"/>
        <v>0</v>
      </c>
      <c r="BF369" s="154">
        <f t="shared" si="15"/>
        <v>0</v>
      </c>
      <c r="BG369" s="154">
        <f t="shared" si="16"/>
        <v>0</v>
      </c>
      <c r="BH369" s="154">
        <f t="shared" si="17"/>
        <v>0</v>
      </c>
      <c r="BI369" s="154">
        <f t="shared" si="18"/>
        <v>0</v>
      </c>
      <c r="BJ369" s="17" t="s">
        <v>102</v>
      </c>
      <c r="BK369" s="154">
        <f t="shared" si="19"/>
        <v>0</v>
      </c>
      <c r="BL369" s="17" t="s">
        <v>156</v>
      </c>
      <c r="BM369" s="153" t="s">
        <v>529</v>
      </c>
    </row>
    <row r="370" spans="2:65" s="1" customFormat="1" ht="44.25" customHeight="1">
      <c r="B370" s="140"/>
      <c r="C370" s="183" t="s">
        <v>530</v>
      </c>
      <c r="D370" s="183" t="s">
        <v>354</v>
      </c>
      <c r="E370" s="184" t="s">
        <v>531</v>
      </c>
      <c r="F370" s="185" t="s">
        <v>532</v>
      </c>
      <c r="G370" s="186" t="s">
        <v>170</v>
      </c>
      <c r="H370" s="187">
        <v>4</v>
      </c>
      <c r="I370" s="188"/>
      <c r="J370" s="189">
        <f t="shared" si="10"/>
        <v>0</v>
      </c>
      <c r="K370" s="190"/>
      <c r="L370" s="191"/>
      <c r="M370" s="192" t="s">
        <v>1</v>
      </c>
      <c r="N370" s="193" t="s">
        <v>40</v>
      </c>
      <c r="P370" s="151">
        <f t="shared" si="11"/>
        <v>0</v>
      </c>
      <c r="Q370" s="151">
        <v>3.5000000000000001E-3</v>
      </c>
      <c r="R370" s="151">
        <f t="shared" si="12"/>
        <v>1.4E-2</v>
      </c>
      <c r="S370" s="151">
        <v>0</v>
      </c>
      <c r="T370" s="152">
        <f t="shared" si="13"/>
        <v>0</v>
      </c>
      <c r="AR370" s="153" t="s">
        <v>193</v>
      </c>
      <c r="AT370" s="153" t="s">
        <v>354</v>
      </c>
      <c r="AU370" s="153" t="s">
        <v>102</v>
      </c>
      <c r="AY370" s="17" t="s">
        <v>150</v>
      </c>
      <c r="BE370" s="154">
        <f t="shared" si="14"/>
        <v>0</v>
      </c>
      <c r="BF370" s="154">
        <f t="shared" si="15"/>
        <v>0</v>
      </c>
      <c r="BG370" s="154">
        <f t="shared" si="16"/>
        <v>0</v>
      </c>
      <c r="BH370" s="154">
        <f t="shared" si="17"/>
        <v>0</v>
      </c>
      <c r="BI370" s="154">
        <f t="shared" si="18"/>
        <v>0</v>
      </c>
      <c r="BJ370" s="17" t="s">
        <v>102</v>
      </c>
      <c r="BK370" s="154">
        <f t="shared" si="19"/>
        <v>0</v>
      </c>
      <c r="BL370" s="17" t="s">
        <v>156</v>
      </c>
      <c r="BM370" s="153" t="s">
        <v>533</v>
      </c>
    </row>
    <row r="371" spans="2:65" s="1" customFormat="1" ht="44.25" customHeight="1">
      <c r="B371" s="140"/>
      <c r="C371" s="183" t="s">
        <v>534</v>
      </c>
      <c r="D371" s="183" t="s">
        <v>354</v>
      </c>
      <c r="E371" s="184" t="s">
        <v>535</v>
      </c>
      <c r="F371" s="185" t="s">
        <v>536</v>
      </c>
      <c r="G371" s="186" t="s">
        <v>170</v>
      </c>
      <c r="H371" s="187">
        <v>7</v>
      </c>
      <c r="I371" s="188"/>
      <c r="J371" s="189">
        <f t="shared" si="10"/>
        <v>0</v>
      </c>
      <c r="K371" s="190"/>
      <c r="L371" s="191"/>
      <c r="M371" s="192" t="s">
        <v>1</v>
      </c>
      <c r="N371" s="193" t="s">
        <v>40</v>
      </c>
      <c r="P371" s="151">
        <f t="shared" si="11"/>
        <v>0</v>
      </c>
      <c r="Q371" s="151">
        <v>3.5000000000000001E-3</v>
      </c>
      <c r="R371" s="151">
        <f t="shared" si="12"/>
        <v>2.4500000000000001E-2</v>
      </c>
      <c r="S371" s="151">
        <v>0</v>
      </c>
      <c r="T371" s="152">
        <f t="shared" si="13"/>
        <v>0</v>
      </c>
      <c r="AR371" s="153" t="s">
        <v>193</v>
      </c>
      <c r="AT371" s="153" t="s">
        <v>354</v>
      </c>
      <c r="AU371" s="153" t="s">
        <v>102</v>
      </c>
      <c r="AY371" s="17" t="s">
        <v>150</v>
      </c>
      <c r="BE371" s="154">
        <f t="shared" si="14"/>
        <v>0</v>
      </c>
      <c r="BF371" s="154">
        <f t="shared" si="15"/>
        <v>0</v>
      </c>
      <c r="BG371" s="154">
        <f t="shared" si="16"/>
        <v>0</v>
      </c>
      <c r="BH371" s="154">
        <f t="shared" si="17"/>
        <v>0</v>
      </c>
      <c r="BI371" s="154">
        <f t="shared" si="18"/>
        <v>0</v>
      </c>
      <c r="BJ371" s="17" t="s">
        <v>102</v>
      </c>
      <c r="BK371" s="154">
        <f t="shared" si="19"/>
        <v>0</v>
      </c>
      <c r="BL371" s="17" t="s">
        <v>156</v>
      </c>
      <c r="BM371" s="153" t="s">
        <v>537</v>
      </c>
    </row>
    <row r="372" spans="2:65" s="1" customFormat="1" ht="44.25" customHeight="1">
      <c r="B372" s="140"/>
      <c r="C372" s="183" t="s">
        <v>538</v>
      </c>
      <c r="D372" s="183" t="s">
        <v>354</v>
      </c>
      <c r="E372" s="184" t="s">
        <v>539</v>
      </c>
      <c r="F372" s="185" t="s">
        <v>540</v>
      </c>
      <c r="G372" s="186" t="s">
        <v>170</v>
      </c>
      <c r="H372" s="187">
        <v>1</v>
      </c>
      <c r="I372" s="188"/>
      <c r="J372" s="189">
        <f t="shared" si="10"/>
        <v>0</v>
      </c>
      <c r="K372" s="190"/>
      <c r="L372" s="191"/>
      <c r="M372" s="192" t="s">
        <v>1</v>
      </c>
      <c r="N372" s="193" t="s">
        <v>40</v>
      </c>
      <c r="P372" s="151">
        <f t="shared" si="11"/>
        <v>0</v>
      </c>
      <c r="Q372" s="151">
        <v>3.5000000000000001E-3</v>
      </c>
      <c r="R372" s="151">
        <f t="shared" si="12"/>
        <v>3.5000000000000001E-3</v>
      </c>
      <c r="S372" s="151">
        <v>0</v>
      </c>
      <c r="T372" s="152">
        <f t="shared" si="13"/>
        <v>0</v>
      </c>
      <c r="AR372" s="153" t="s">
        <v>193</v>
      </c>
      <c r="AT372" s="153" t="s">
        <v>354</v>
      </c>
      <c r="AU372" s="153" t="s">
        <v>102</v>
      </c>
      <c r="AY372" s="17" t="s">
        <v>150</v>
      </c>
      <c r="BE372" s="154">
        <f t="shared" si="14"/>
        <v>0</v>
      </c>
      <c r="BF372" s="154">
        <f t="shared" si="15"/>
        <v>0</v>
      </c>
      <c r="BG372" s="154">
        <f t="shared" si="16"/>
        <v>0</v>
      </c>
      <c r="BH372" s="154">
        <f t="shared" si="17"/>
        <v>0</v>
      </c>
      <c r="BI372" s="154">
        <f t="shared" si="18"/>
        <v>0</v>
      </c>
      <c r="BJ372" s="17" t="s">
        <v>102</v>
      </c>
      <c r="BK372" s="154">
        <f t="shared" si="19"/>
        <v>0</v>
      </c>
      <c r="BL372" s="17" t="s">
        <v>156</v>
      </c>
      <c r="BM372" s="153" t="s">
        <v>541</v>
      </c>
    </row>
    <row r="373" spans="2:65" s="1" customFormat="1" ht="37.9" customHeight="1">
      <c r="B373" s="140"/>
      <c r="C373" s="141" t="s">
        <v>542</v>
      </c>
      <c r="D373" s="141" t="s">
        <v>152</v>
      </c>
      <c r="E373" s="142" t="s">
        <v>543</v>
      </c>
      <c r="F373" s="143" t="s">
        <v>544</v>
      </c>
      <c r="G373" s="144" t="s">
        <v>170</v>
      </c>
      <c r="H373" s="145">
        <v>30</v>
      </c>
      <c r="I373" s="146"/>
      <c r="J373" s="147">
        <f t="shared" si="10"/>
        <v>0</v>
      </c>
      <c r="K373" s="148"/>
      <c r="L373" s="32"/>
      <c r="M373" s="149" t="s">
        <v>1</v>
      </c>
      <c r="N373" s="150" t="s">
        <v>40</v>
      </c>
      <c r="P373" s="151">
        <f t="shared" si="11"/>
        <v>0</v>
      </c>
      <c r="Q373" s="151">
        <v>0.15084</v>
      </c>
      <c r="R373" s="151">
        <f t="shared" si="12"/>
        <v>4.5251999999999999</v>
      </c>
      <c r="S373" s="151">
        <v>0</v>
      </c>
      <c r="T373" s="152">
        <f t="shared" si="13"/>
        <v>0</v>
      </c>
      <c r="AR373" s="153" t="s">
        <v>156</v>
      </c>
      <c r="AT373" s="153" t="s">
        <v>152</v>
      </c>
      <c r="AU373" s="153" t="s">
        <v>102</v>
      </c>
      <c r="AY373" s="17" t="s">
        <v>150</v>
      </c>
      <c r="BE373" s="154">
        <f t="shared" si="14"/>
        <v>0</v>
      </c>
      <c r="BF373" s="154">
        <f t="shared" si="15"/>
        <v>0</v>
      </c>
      <c r="BG373" s="154">
        <f t="shared" si="16"/>
        <v>0</v>
      </c>
      <c r="BH373" s="154">
        <f t="shared" si="17"/>
        <v>0</v>
      </c>
      <c r="BI373" s="154">
        <f t="shared" si="18"/>
        <v>0</v>
      </c>
      <c r="BJ373" s="17" t="s">
        <v>102</v>
      </c>
      <c r="BK373" s="154">
        <f t="shared" si="19"/>
        <v>0</v>
      </c>
      <c r="BL373" s="17" t="s">
        <v>156</v>
      </c>
      <c r="BM373" s="153" t="s">
        <v>545</v>
      </c>
    </row>
    <row r="374" spans="2:65" s="12" customFormat="1">
      <c r="B374" s="155"/>
      <c r="D374" s="156" t="s">
        <v>158</v>
      </c>
      <c r="E374" s="157" t="s">
        <v>1</v>
      </c>
      <c r="F374" s="158" t="s">
        <v>546</v>
      </c>
      <c r="H374" s="159">
        <v>29</v>
      </c>
      <c r="I374" s="160"/>
      <c r="L374" s="155"/>
      <c r="M374" s="161"/>
      <c r="T374" s="162"/>
      <c r="AT374" s="157" t="s">
        <v>158</v>
      </c>
      <c r="AU374" s="157" t="s">
        <v>102</v>
      </c>
      <c r="AV374" s="12" t="s">
        <v>102</v>
      </c>
      <c r="AW374" s="12" t="s">
        <v>30</v>
      </c>
      <c r="AX374" s="12" t="s">
        <v>74</v>
      </c>
      <c r="AY374" s="157" t="s">
        <v>150</v>
      </c>
    </row>
    <row r="375" spans="2:65" s="12" customFormat="1">
      <c r="B375" s="155"/>
      <c r="D375" s="156" t="s">
        <v>158</v>
      </c>
      <c r="E375" s="157" t="s">
        <v>1</v>
      </c>
      <c r="F375" s="158" t="s">
        <v>547</v>
      </c>
      <c r="H375" s="159">
        <v>1</v>
      </c>
      <c r="I375" s="160"/>
      <c r="L375" s="155"/>
      <c r="M375" s="161"/>
      <c r="T375" s="162"/>
      <c r="AT375" s="157" t="s">
        <v>158</v>
      </c>
      <c r="AU375" s="157" t="s">
        <v>102</v>
      </c>
      <c r="AV375" s="12" t="s">
        <v>102</v>
      </c>
      <c r="AW375" s="12" t="s">
        <v>30</v>
      </c>
      <c r="AX375" s="12" t="s">
        <v>74</v>
      </c>
      <c r="AY375" s="157" t="s">
        <v>150</v>
      </c>
    </row>
    <row r="376" spans="2:65" s="13" customFormat="1">
      <c r="B376" s="163"/>
      <c r="D376" s="156" t="s">
        <v>158</v>
      </c>
      <c r="E376" s="164" t="s">
        <v>1</v>
      </c>
      <c r="F376" s="165" t="s">
        <v>167</v>
      </c>
      <c r="H376" s="166">
        <v>30</v>
      </c>
      <c r="I376" s="167"/>
      <c r="L376" s="163"/>
      <c r="M376" s="168"/>
      <c r="T376" s="169"/>
      <c r="AT376" s="164" t="s">
        <v>158</v>
      </c>
      <c r="AU376" s="164" t="s">
        <v>102</v>
      </c>
      <c r="AV376" s="13" t="s">
        <v>156</v>
      </c>
      <c r="AW376" s="13" t="s">
        <v>30</v>
      </c>
      <c r="AX376" s="13" t="s">
        <v>82</v>
      </c>
      <c r="AY376" s="164" t="s">
        <v>150</v>
      </c>
    </row>
    <row r="377" spans="2:65" s="1" customFormat="1" ht="24.2" customHeight="1">
      <c r="B377" s="140"/>
      <c r="C377" s="183" t="s">
        <v>548</v>
      </c>
      <c r="D377" s="183" t="s">
        <v>354</v>
      </c>
      <c r="E377" s="184" t="s">
        <v>549</v>
      </c>
      <c r="F377" s="185" t="s">
        <v>550</v>
      </c>
      <c r="G377" s="186" t="s">
        <v>170</v>
      </c>
      <c r="H377" s="187">
        <v>29</v>
      </c>
      <c r="I377" s="188"/>
      <c r="J377" s="189">
        <f>ROUND(I377*H377,2)</f>
        <v>0</v>
      </c>
      <c r="K377" s="190"/>
      <c r="L377" s="191"/>
      <c r="M377" s="192" t="s">
        <v>1</v>
      </c>
      <c r="N377" s="193" t="s">
        <v>40</v>
      </c>
      <c r="P377" s="151">
        <f>O377*H377</f>
        <v>0</v>
      </c>
      <c r="Q377" s="151">
        <v>2.3E-3</v>
      </c>
      <c r="R377" s="151">
        <f>Q377*H377</f>
        <v>6.6699999999999995E-2</v>
      </c>
      <c r="S377" s="151">
        <v>0</v>
      </c>
      <c r="T377" s="152">
        <f>S377*H377</f>
        <v>0</v>
      </c>
      <c r="AR377" s="153" t="s">
        <v>193</v>
      </c>
      <c r="AT377" s="153" t="s">
        <v>354</v>
      </c>
      <c r="AU377" s="153" t="s">
        <v>102</v>
      </c>
      <c r="AY377" s="17" t="s">
        <v>150</v>
      </c>
      <c r="BE377" s="154">
        <f>IF(N377="základná",J377,0)</f>
        <v>0</v>
      </c>
      <c r="BF377" s="154">
        <f>IF(N377="znížená",J377,0)</f>
        <v>0</v>
      </c>
      <c r="BG377" s="154">
        <f>IF(N377="zákl. prenesená",J377,0)</f>
        <v>0</v>
      </c>
      <c r="BH377" s="154">
        <f>IF(N377="zníž. prenesená",J377,0)</f>
        <v>0</v>
      </c>
      <c r="BI377" s="154">
        <f>IF(N377="nulová",J377,0)</f>
        <v>0</v>
      </c>
      <c r="BJ377" s="17" t="s">
        <v>102</v>
      </c>
      <c r="BK377" s="154">
        <f>ROUND(I377*H377,2)</f>
        <v>0</v>
      </c>
      <c r="BL377" s="17" t="s">
        <v>156</v>
      </c>
      <c r="BM377" s="153" t="s">
        <v>551</v>
      </c>
    </row>
    <row r="378" spans="2:65" s="1" customFormat="1" ht="24.2" customHeight="1">
      <c r="B378" s="140"/>
      <c r="C378" s="183" t="s">
        <v>552</v>
      </c>
      <c r="D378" s="183" t="s">
        <v>354</v>
      </c>
      <c r="E378" s="184" t="s">
        <v>553</v>
      </c>
      <c r="F378" s="185" t="s">
        <v>554</v>
      </c>
      <c r="G378" s="186" t="s">
        <v>170</v>
      </c>
      <c r="H378" s="187">
        <v>1</v>
      </c>
      <c r="I378" s="188"/>
      <c r="J378" s="189">
        <f>ROUND(I378*H378,2)</f>
        <v>0</v>
      </c>
      <c r="K378" s="190"/>
      <c r="L378" s="191"/>
      <c r="M378" s="192" t="s">
        <v>1</v>
      </c>
      <c r="N378" s="193" t="s">
        <v>40</v>
      </c>
      <c r="P378" s="151">
        <f>O378*H378</f>
        <v>0</v>
      </c>
      <c r="Q378" s="151">
        <v>2.3E-3</v>
      </c>
      <c r="R378" s="151">
        <f>Q378*H378</f>
        <v>2.3E-3</v>
      </c>
      <c r="S378" s="151">
        <v>0</v>
      </c>
      <c r="T378" s="152">
        <f>S378*H378</f>
        <v>0</v>
      </c>
      <c r="AR378" s="153" t="s">
        <v>193</v>
      </c>
      <c r="AT378" s="153" t="s">
        <v>354</v>
      </c>
      <c r="AU378" s="153" t="s">
        <v>102</v>
      </c>
      <c r="AY378" s="17" t="s">
        <v>150</v>
      </c>
      <c r="BE378" s="154">
        <f>IF(N378="základná",J378,0)</f>
        <v>0</v>
      </c>
      <c r="BF378" s="154">
        <f>IF(N378="znížená",J378,0)</f>
        <v>0</v>
      </c>
      <c r="BG378" s="154">
        <f>IF(N378="zákl. prenesená",J378,0)</f>
        <v>0</v>
      </c>
      <c r="BH378" s="154">
        <f>IF(N378="zníž. prenesená",J378,0)</f>
        <v>0</v>
      </c>
      <c r="BI378" s="154">
        <f>IF(N378="nulová",J378,0)</f>
        <v>0</v>
      </c>
      <c r="BJ378" s="17" t="s">
        <v>102</v>
      </c>
      <c r="BK378" s="154">
        <f>ROUND(I378*H378,2)</f>
        <v>0</v>
      </c>
      <c r="BL378" s="17" t="s">
        <v>156</v>
      </c>
      <c r="BM378" s="153" t="s">
        <v>555</v>
      </c>
    </row>
    <row r="379" spans="2:65" s="11" customFormat="1" ht="22.9" customHeight="1">
      <c r="B379" s="128"/>
      <c r="D379" s="129" t="s">
        <v>73</v>
      </c>
      <c r="E379" s="138" t="s">
        <v>179</v>
      </c>
      <c r="F379" s="138" t="s">
        <v>556</v>
      </c>
      <c r="I379" s="131"/>
      <c r="J379" s="139">
        <f>BK379</f>
        <v>0</v>
      </c>
      <c r="L379" s="128"/>
      <c r="M379" s="133"/>
      <c r="P379" s="134">
        <f>SUM(P380:P409)</f>
        <v>0</v>
      </c>
      <c r="R379" s="134">
        <f>SUM(R380:R409)</f>
        <v>1254.8804759999998</v>
      </c>
      <c r="T379" s="135">
        <f>SUM(T380:T409)</f>
        <v>0</v>
      </c>
      <c r="AR379" s="129" t="s">
        <v>82</v>
      </c>
      <c r="AT379" s="136" t="s">
        <v>73</v>
      </c>
      <c r="AU379" s="136" t="s">
        <v>82</v>
      </c>
      <c r="AY379" s="129" t="s">
        <v>150</v>
      </c>
      <c r="BK379" s="137">
        <f>SUM(BK380:BK409)</f>
        <v>0</v>
      </c>
    </row>
    <row r="380" spans="2:65" s="1" customFormat="1" ht="47.45" customHeight="1">
      <c r="B380" s="140"/>
      <c r="C380" s="141" t="s">
        <v>557</v>
      </c>
      <c r="D380" s="141" t="s">
        <v>152</v>
      </c>
      <c r="E380" s="142" t="s">
        <v>558</v>
      </c>
      <c r="F380" s="143" t="s">
        <v>559</v>
      </c>
      <c r="G380" s="144" t="s">
        <v>155</v>
      </c>
      <c r="H380" s="145">
        <v>561.60299999999995</v>
      </c>
      <c r="I380" s="146"/>
      <c r="J380" s="147">
        <f>ROUND(I380*H380,2)</f>
        <v>0</v>
      </c>
      <c r="K380" s="148"/>
      <c r="L380" s="32"/>
      <c r="M380" s="149" t="s">
        <v>1</v>
      </c>
      <c r="N380" s="150" t="s">
        <v>40</v>
      </c>
      <c r="P380" s="151">
        <f>O380*H380</f>
        <v>0</v>
      </c>
      <c r="Q380" s="151">
        <v>0.112</v>
      </c>
      <c r="R380" s="151">
        <f>Q380*H380</f>
        <v>62.899535999999998</v>
      </c>
      <c r="S380" s="151">
        <v>0</v>
      </c>
      <c r="T380" s="152">
        <f>S380*H380</f>
        <v>0</v>
      </c>
      <c r="AR380" s="153" t="s">
        <v>156</v>
      </c>
      <c r="AT380" s="153" t="s">
        <v>152</v>
      </c>
      <c r="AU380" s="153" t="s">
        <v>102</v>
      </c>
      <c r="AY380" s="17" t="s">
        <v>150</v>
      </c>
      <c r="BE380" s="154">
        <f>IF(N380="základná",J380,0)</f>
        <v>0</v>
      </c>
      <c r="BF380" s="154">
        <f>IF(N380="znížená",J380,0)</f>
        <v>0</v>
      </c>
      <c r="BG380" s="154">
        <f>IF(N380="zákl. prenesená",J380,0)</f>
        <v>0</v>
      </c>
      <c r="BH380" s="154">
        <f>IF(N380="zníž. prenesená",J380,0)</f>
        <v>0</v>
      </c>
      <c r="BI380" s="154">
        <f>IF(N380="nulová",J380,0)</f>
        <v>0</v>
      </c>
      <c r="BJ380" s="17" t="s">
        <v>102</v>
      </c>
      <c r="BK380" s="154">
        <f>ROUND(I380*H380,2)</f>
        <v>0</v>
      </c>
      <c r="BL380" s="17" t="s">
        <v>156</v>
      </c>
      <c r="BM380" s="153" t="s">
        <v>560</v>
      </c>
    </row>
    <row r="381" spans="2:65" s="14" customFormat="1">
      <c r="B381" s="170"/>
      <c r="D381" s="156" t="s">
        <v>158</v>
      </c>
      <c r="E381" s="171" t="s">
        <v>1</v>
      </c>
      <c r="F381" s="172" t="s">
        <v>561</v>
      </c>
      <c r="H381" s="171" t="s">
        <v>1</v>
      </c>
      <c r="I381" s="173"/>
      <c r="L381" s="170"/>
      <c r="M381" s="174"/>
      <c r="T381" s="175"/>
      <c r="AT381" s="171" t="s">
        <v>158</v>
      </c>
      <c r="AU381" s="171" t="s">
        <v>102</v>
      </c>
      <c r="AV381" s="14" t="s">
        <v>82</v>
      </c>
      <c r="AW381" s="14" t="s">
        <v>30</v>
      </c>
      <c r="AX381" s="14" t="s">
        <v>74</v>
      </c>
      <c r="AY381" s="171" t="s">
        <v>150</v>
      </c>
    </row>
    <row r="382" spans="2:65" s="12" customFormat="1">
      <c r="B382" s="155"/>
      <c r="D382" s="156" t="s">
        <v>158</v>
      </c>
      <c r="E382" s="157" t="s">
        <v>1</v>
      </c>
      <c r="F382" s="158" t="s">
        <v>562</v>
      </c>
      <c r="H382" s="159">
        <v>462</v>
      </c>
      <c r="I382" s="160"/>
      <c r="L382" s="155"/>
      <c r="M382" s="161"/>
      <c r="T382" s="162"/>
      <c r="AT382" s="157" t="s">
        <v>158</v>
      </c>
      <c r="AU382" s="157" t="s">
        <v>102</v>
      </c>
      <c r="AV382" s="12" t="s">
        <v>102</v>
      </c>
      <c r="AW382" s="12" t="s">
        <v>30</v>
      </c>
      <c r="AX382" s="12" t="s">
        <v>74</v>
      </c>
      <c r="AY382" s="157" t="s">
        <v>150</v>
      </c>
    </row>
    <row r="383" spans="2:65" s="12" customFormat="1">
      <c r="B383" s="155"/>
      <c r="D383" s="156" t="s">
        <v>158</v>
      </c>
      <c r="E383" s="157" t="s">
        <v>1</v>
      </c>
      <c r="F383" s="158" t="s">
        <v>563</v>
      </c>
      <c r="H383" s="159">
        <v>94.096000000000004</v>
      </c>
      <c r="I383" s="160"/>
      <c r="L383" s="155"/>
      <c r="M383" s="161"/>
      <c r="T383" s="162"/>
      <c r="AT383" s="157" t="s">
        <v>158</v>
      </c>
      <c r="AU383" s="157" t="s">
        <v>102</v>
      </c>
      <c r="AV383" s="12" t="s">
        <v>102</v>
      </c>
      <c r="AW383" s="12" t="s">
        <v>30</v>
      </c>
      <c r="AX383" s="12" t="s">
        <v>74</v>
      </c>
      <c r="AY383" s="157" t="s">
        <v>150</v>
      </c>
    </row>
    <row r="384" spans="2:65" s="12" customFormat="1">
      <c r="B384" s="155"/>
      <c r="D384" s="156" t="s">
        <v>158</v>
      </c>
      <c r="E384" s="157" t="s">
        <v>1</v>
      </c>
      <c r="F384" s="158" t="s">
        <v>564</v>
      </c>
      <c r="H384" s="159">
        <v>5.5069999999999997</v>
      </c>
      <c r="I384" s="160"/>
      <c r="L384" s="155"/>
      <c r="M384" s="161"/>
      <c r="T384" s="162"/>
      <c r="AT384" s="157" t="s">
        <v>158</v>
      </c>
      <c r="AU384" s="157" t="s">
        <v>102</v>
      </c>
      <c r="AV384" s="12" t="s">
        <v>102</v>
      </c>
      <c r="AW384" s="12" t="s">
        <v>30</v>
      </c>
      <c r="AX384" s="12" t="s">
        <v>74</v>
      </c>
      <c r="AY384" s="157" t="s">
        <v>150</v>
      </c>
    </row>
    <row r="385" spans="2:65" s="13" customFormat="1">
      <c r="B385" s="163"/>
      <c r="D385" s="156" t="s">
        <v>158</v>
      </c>
      <c r="E385" s="164" t="s">
        <v>1</v>
      </c>
      <c r="F385" s="165" t="s">
        <v>167</v>
      </c>
      <c r="H385" s="166">
        <v>561.60299999999995</v>
      </c>
      <c r="I385" s="167"/>
      <c r="L385" s="163"/>
      <c r="M385" s="168"/>
      <c r="T385" s="169"/>
      <c r="AT385" s="164" t="s">
        <v>158</v>
      </c>
      <c r="AU385" s="164" t="s">
        <v>102</v>
      </c>
      <c r="AV385" s="13" t="s">
        <v>156</v>
      </c>
      <c r="AW385" s="13" t="s">
        <v>30</v>
      </c>
      <c r="AX385" s="13" t="s">
        <v>82</v>
      </c>
      <c r="AY385" s="164" t="s">
        <v>150</v>
      </c>
    </row>
    <row r="386" spans="2:65" s="1" customFormat="1" ht="44.25" customHeight="1">
      <c r="B386" s="140"/>
      <c r="C386" s="141" t="s">
        <v>565</v>
      </c>
      <c r="D386" s="141" t="s">
        <v>152</v>
      </c>
      <c r="E386" s="142" t="s">
        <v>566</v>
      </c>
      <c r="F386" s="143" t="s">
        <v>567</v>
      </c>
      <c r="G386" s="144" t="s">
        <v>155</v>
      </c>
      <c r="H386" s="145">
        <v>1807</v>
      </c>
      <c r="I386" s="146"/>
      <c r="J386" s="147">
        <f>ROUND(I386*H386,2)</f>
        <v>0</v>
      </c>
      <c r="K386" s="148"/>
      <c r="L386" s="32"/>
      <c r="M386" s="149" t="s">
        <v>1</v>
      </c>
      <c r="N386" s="150" t="s">
        <v>40</v>
      </c>
      <c r="P386" s="151">
        <f>O386*H386</f>
        <v>0</v>
      </c>
      <c r="Q386" s="151">
        <v>0.112</v>
      </c>
      <c r="R386" s="151">
        <f>Q386*H386</f>
        <v>202.38400000000001</v>
      </c>
      <c r="S386" s="151">
        <v>0</v>
      </c>
      <c r="T386" s="152">
        <f>S386*H386</f>
        <v>0</v>
      </c>
      <c r="AR386" s="153" t="s">
        <v>156</v>
      </c>
      <c r="AT386" s="153" t="s">
        <v>152</v>
      </c>
      <c r="AU386" s="153" t="s">
        <v>102</v>
      </c>
      <c r="AY386" s="17" t="s">
        <v>150</v>
      </c>
      <c r="BE386" s="154">
        <f>IF(N386="základná",J386,0)</f>
        <v>0</v>
      </c>
      <c r="BF386" s="154">
        <f>IF(N386="znížená",J386,0)</f>
        <v>0</v>
      </c>
      <c r="BG386" s="154">
        <f>IF(N386="zákl. prenesená",J386,0)</f>
        <v>0</v>
      </c>
      <c r="BH386" s="154">
        <f>IF(N386="zníž. prenesená",J386,0)</f>
        <v>0</v>
      </c>
      <c r="BI386" s="154">
        <f>IF(N386="nulová",J386,0)</f>
        <v>0</v>
      </c>
      <c r="BJ386" s="17" t="s">
        <v>102</v>
      </c>
      <c r="BK386" s="154">
        <f>ROUND(I386*H386,2)</f>
        <v>0</v>
      </c>
      <c r="BL386" s="17" t="s">
        <v>156</v>
      </c>
      <c r="BM386" s="153" t="s">
        <v>568</v>
      </c>
    </row>
    <row r="387" spans="2:65" s="12" customFormat="1">
      <c r="B387" s="155"/>
      <c r="D387" s="156" t="s">
        <v>158</v>
      </c>
      <c r="E387" s="157" t="s">
        <v>1</v>
      </c>
      <c r="F387" s="158" t="s">
        <v>569</v>
      </c>
      <c r="H387" s="159">
        <v>1131</v>
      </c>
      <c r="I387" s="160"/>
      <c r="L387" s="155"/>
      <c r="M387" s="161"/>
      <c r="T387" s="162"/>
      <c r="AT387" s="157" t="s">
        <v>158</v>
      </c>
      <c r="AU387" s="157" t="s">
        <v>102</v>
      </c>
      <c r="AV387" s="12" t="s">
        <v>102</v>
      </c>
      <c r="AW387" s="12" t="s">
        <v>30</v>
      </c>
      <c r="AX387" s="12" t="s">
        <v>74</v>
      </c>
      <c r="AY387" s="157" t="s">
        <v>150</v>
      </c>
    </row>
    <row r="388" spans="2:65" s="12" customFormat="1">
      <c r="B388" s="155"/>
      <c r="D388" s="156" t="s">
        <v>158</v>
      </c>
      <c r="E388" s="157" t="s">
        <v>1</v>
      </c>
      <c r="F388" s="158" t="s">
        <v>570</v>
      </c>
      <c r="H388" s="159">
        <v>676</v>
      </c>
      <c r="I388" s="160"/>
      <c r="L388" s="155"/>
      <c r="M388" s="161"/>
      <c r="T388" s="162"/>
      <c r="AT388" s="157" t="s">
        <v>158</v>
      </c>
      <c r="AU388" s="157" t="s">
        <v>102</v>
      </c>
      <c r="AV388" s="12" t="s">
        <v>102</v>
      </c>
      <c r="AW388" s="12" t="s">
        <v>30</v>
      </c>
      <c r="AX388" s="12" t="s">
        <v>74</v>
      </c>
      <c r="AY388" s="157" t="s">
        <v>150</v>
      </c>
    </row>
    <row r="389" spans="2:65" s="13" customFormat="1">
      <c r="B389" s="163"/>
      <c r="D389" s="156" t="s">
        <v>158</v>
      </c>
      <c r="E389" s="164" t="s">
        <v>1</v>
      </c>
      <c r="F389" s="165" t="s">
        <v>167</v>
      </c>
      <c r="H389" s="166">
        <v>1807</v>
      </c>
      <c r="I389" s="167"/>
      <c r="L389" s="163"/>
      <c r="M389" s="168"/>
      <c r="T389" s="169"/>
      <c r="AT389" s="164" t="s">
        <v>158</v>
      </c>
      <c r="AU389" s="164" t="s">
        <v>102</v>
      </c>
      <c r="AV389" s="13" t="s">
        <v>156</v>
      </c>
      <c r="AW389" s="13" t="s">
        <v>30</v>
      </c>
      <c r="AX389" s="13" t="s">
        <v>82</v>
      </c>
      <c r="AY389" s="164" t="s">
        <v>150</v>
      </c>
    </row>
    <row r="390" spans="2:65" s="1" customFormat="1" ht="37.9" customHeight="1">
      <c r="B390" s="140"/>
      <c r="C390" s="141" t="s">
        <v>571</v>
      </c>
      <c r="D390" s="141" t="s">
        <v>152</v>
      </c>
      <c r="E390" s="142" t="s">
        <v>572</v>
      </c>
      <c r="F390" s="143" t="s">
        <v>573</v>
      </c>
      <c r="G390" s="144" t="s">
        <v>155</v>
      </c>
      <c r="H390" s="145">
        <v>676</v>
      </c>
      <c r="I390" s="146"/>
      <c r="J390" s="147">
        <f>ROUND(I390*H390,2)</f>
        <v>0</v>
      </c>
      <c r="K390" s="148"/>
      <c r="L390" s="32"/>
      <c r="M390" s="149" t="s">
        <v>1</v>
      </c>
      <c r="N390" s="150" t="s">
        <v>40</v>
      </c>
      <c r="P390" s="151">
        <f>O390*H390</f>
        <v>0</v>
      </c>
      <c r="Q390" s="151">
        <v>0.12144000000000001</v>
      </c>
      <c r="R390" s="151">
        <f>Q390*H390</f>
        <v>82.093440000000001</v>
      </c>
      <c r="S390" s="151">
        <v>0</v>
      </c>
      <c r="T390" s="152">
        <f>S390*H390</f>
        <v>0</v>
      </c>
      <c r="AR390" s="153" t="s">
        <v>156</v>
      </c>
      <c r="AT390" s="153" t="s">
        <v>152</v>
      </c>
      <c r="AU390" s="153" t="s">
        <v>102</v>
      </c>
      <c r="AY390" s="17" t="s">
        <v>150</v>
      </c>
      <c r="BE390" s="154">
        <f>IF(N390="základná",J390,0)</f>
        <v>0</v>
      </c>
      <c r="BF390" s="154">
        <f>IF(N390="znížená",J390,0)</f>
        <v>0</v>
      </c>
      <c r="BG390" s="154">
        <f>IF(N390="zákl. prenesená",J390,0)</f>
        <v>0</v>
      </c>
      <c r="BH390" s="154">
        <f>IF(N390="zníž. prenesená",J390,0)</f>
        <v>0</v>
      </c>
      <c r="BI390" s="154">
        <f>IF(N390="nulová",J390,0)</f>
        <v>0</v>
      </c>
      <c r="BJ390" s="17" t="s">
        <v>102</v>
      </c>
      <c r="BK390" s="154">
        <f>ROUND(I390*H390,2)</f>
        <v>0</v>
      </c>
      <c r="BL390" s="17" t="s">
        <v>156</v>
      </c>
      <c r="BM390" s="153" t="s">
        <v>574</v>
      </c>
    </row>
    <row r="391" spans="2:65" s="1" customFormat="1" ht="33" customHeight="1">
      <c r="B391" s="140"/>
      <c r="C391" s="141" t="s">
        <v>575</v>
      </c>
      <c r="D391" s="141" t="s">
        <v>152</v>
      </c>
      <c r="E391" s="142" t="s">
        <v>576</v>
      </c>
      <c r="F391" s="143" t="s">
        <v>577</v>
      </c>
      <c r="G391" s="144" t="s">
        <v>155</v>
      </c>
      <c r="H391" s="145">
        <v>1131</v>
      </c>
      <c r="I391" s="146"/>
      <c r="J391" s="147">
        <f>ROUND(I391*H391,2)</f>
        <v>0</v>
      </c>
      <c r="K391" s="148"/>
      <c r="L391" s="32"/>
      <c r="M391" s="149" t="s">
        <v>1</v>
      </c>
      <c r="N391" s="150" t="s">
        <v>40</v>
      </c>
      <c r="P391" s="151">
        <f>O391*H391</f>
        <v>0</v>
      </c>
      <c r="Q391" s="151">
        <v>0.121</v>
      </c>
      <c r="R391" s="151">
        <f>Q391*H391</f>
        <v>136.851</v>
      </c>
      <c r="S391" s="151">
        <v>0</v>
      </c>
      <c r="T391" s="152">
        <f>S391*H391</f>
        <v>0</v>
      </c>
      <c r="AR391" s="153" t="s">
        <v>156</v>
      </c>
      <c r="AT391" s="153" t="s">
        <v>152</v>
      </c>
      <c r="AU391" s="153" t="s">
        <v>102</v>
      </c>
      <c r="AY391" s="17" t="s">
        <v>150</v>
      </c>
      <c r="BE391" s="154">
        <f>IF(N391="základná",J391,0)</f>
        <v>0</v>
      </c>
      <c r="BF391" s="154">
        <f>IF(N391="znížená",J391,0)</f>
        <v>0</v>
      </c>
      <c r="BG391" s="154">
        <f>IF(N391="zákl. prenesená",J391,0)</f>
        <v>0</v>
      </c>
      <c r="BH391" s="154">
        <f>IF(N391="zníž. prenesená",J391,0)</f>
        <v>0</v>
      </c>
      <c r="BI391" s="154">
        <f>IF(N391="nulová",J391,0)</f>
        <v>0</v>
      </c>
      <c r="BJ391" s="17" t="s">
        <v>102</v>
      </c>
      <c r="BK391" s="154">
        <f>ROUND(I391*H391,2)</f>
        <v>0</v>
      </c>
      <c r="BL391" s="17" t="s">
        <v>156</v>
      </c>
      <c r="BM391" s="153" t="s">
        <v>578</v>
      </c>
    </row>
    <row r="392" spans="2:65" s="1" customFormat="1" ht="44.25" customHeight="1">
      <c r="B392" s="140"/>
      <c r="C392" s="141" t="s">
        <v>579</v>
      </c>
      <c r="D392" s="141" t="s">
        <v>152</v>
      </c>
      <c r="E392" s="142" t="s">
        <v>580</v>
      </c>
      <c r="F392" s="143" t="s">
        <v>581</v>
      </c>
      <c r="G392" s="144" t="s">
        <v>155</v>
      </c>
      <c r="H392" s="145">
        <v>715</v>
      </c>
      <c r="I392" s="146"/>
      <c r="J392" s="147">
        <f>ROUND(I392*H392,2)</f>
        <v>0</v>
      </c>
      <c r="K392" s="148"/>
      <c r="L392" s="32"/>
      <c r="M392" s="149" t="s">
        <v>1</v>
      </c>
      <c r="N392" s="150" t="s">
        <v>40</v>
      </c>
      <c r="P392" s="151">
        <f>O392*H392</f>
        <v>0</v>
      </c>
      <c r="Q392" s="151">
        <v>0.29899999999999999</v>
      </c>
      <c r="R392" s="151">
        <f>Q392*H392</f>
        <v>213.785</v>
      </c>
      <c r="S392" s="151">
        <v>0</v>
      </c>
      <c r="T392" s="152">
        <f>S392*H392</f>
        <v>0</v>
      </c>
      <c r="AR392" s="153" t="s">
        <v>156</v>
      </c>
      <c r="AT392" s="153" t="s">
        <v>152</v>
      </c>
      <c r="AU392" s="153" t="s">
        <v>102</v>
      </c>
      <c r="AY392" s="17" t="s">
        <v>150</v>
      </c>
      <c r="BE392" s="154">
        <f>IF(N392="základná",J392,0)</f>
        <v>0</v>
      </c>
      <c r="BF392" s="154">
        <f>IF(N392="znížená",J392,0)</f>
        <v>0</v>
      </c>
      <c r="BG392" s="154">
        <f>IF(N392="zákl. prenesená",J392,0)</f>
        <v>0</v>
      </c>
      <c r="BH392" s="154">
        <f>IF(N392="zníž. prenesená",J392,0)</f>
        <v>0</v>
      </c>
      <c r="BI392" s="154">
        <f>IF(N392="nulová",J392,0)</f>
        <v>0</v>
      </c>
      <c r="BJ392" s="17" t="s">
        <v>102</v>
      </c>
      <c r="BK392" s="154">
        <f>ROUND(I392*H392,2)</f>
        <v>0</v>
      </c>
      <c r="BL392" s="17" t="s">
        <v>156</v>
      </c>
      <c r="BM392" s="153" t="s">
        <v>582</v>
      </c>
    </row>
    <row r="393" spans="2:65" s="1" customFormat="1" ht="57.6">
      <c r="B393" s="32"/>
      <c r="D393" s="156" t="s">
        <v>373</v>
      </c>
      <c r="F393" s="194" t="s">
        <v>583</v>
      </c>
      <c r="I393" s="195"/>
      <c r="L393" s="32"/>
      <c r="M393" s="196"/>
      <c r="T393" s="59"/>
      <c r="AT393" s="17" t="s">
        <v>373</v>
      </c>
      <c r="AU393" s="17" t="s">
        <v>102</v>
      </c>
    </row>
    <row r="394" spans="2:65" s="12" customFormat="1">
      <c r="B394" s="155"/>
      <c r="D394" s="156" t="s">
        <v>158</v>
      </c>
      <c r="E394" s="157" t="s">
        <v>1</v>
      </c>
      <c r="F394" s="158" t="s">
        <v>584</v>
      </c>
      <c r="H394" s="159">
        <v>676</v>
      </c>
      <c r="I394" s="160"/>
      <c r="L394" s="155"/>
      <c r="M394" s="161"/>
      <c r="T394" s="162"/>
      <c r="AT394" s="157" t="s">
        <v>158</v>
      </c>
      <c r="AU394" s="157" t="s">
        <v>102</v>
      </c>
      <c r="AV394" s="12" t="s">
        <v>102</v>
      </c>
      <c r="AW394" s="12" t="s">
        <v>30</v>
      </c>
      <c r="AX394" s="12" t="s">
        <v>74</v>
      </c>
      <c r="AY394" s="157" t="s">
        <v>150</v>
      </c>
    </row>
    <row r="395" spans="2:65" s="12" customFormat="1">
      <c r="B395" s="155"/>
      <c r="D395" s="156" t="s">
        <v>158</v>
      </c>
      <c r="E395" s="157" t="s">
        <v>1</v>
      </c>
      <c r="F395" s="158" t="s">
        <v>585</v>
      </c>
      <c r="H395" s="159">
        <v>39</v>
      </c>
      <c r="I395" s="160"/>
      <c r="L395" s="155"/>
      <c r="M395" s="161"/>
      <c r="T395" s="162"/>
      <c r="AT395" s="157" t="s">
        <v>158</v>
      </c>
      <c r="AU395" s="157" t="s">
        <v>102</v>
      </c>
      <c r="AV395" s="12" t="s">
        <v>102</v>
      </c>
      <c r="AW395" s="12" t="s">
        <v>30</v>
      </c>
      <c r="AX395" s="12" t="s">
        <v>74</v>
      </c>
      <c r="AY395" s="157" t="s">
        <v>150</v>
      </c>
    </row>
    <row r="396" spans="2:65" s="13" customFormat="1">
      <c r="B396" s="163"/>
      <c r="D396" s="156" t="s">
        <v>158</v>
      </c>
      <c r="E396" s="164" t="s">
        <v>1</v>
      </c>
      <c r="F396" s="165" t="s">
        <v>167</v>
      </c>
      <c r="H396" s="166">
        <v>715</v>
      </c>
      <c r="I396" s="167"/>
      <c r="L396" s="163"/>
      <c r="M396" s="168"/>
      <c r="T396" s="169"/>
      <c r="AT396" s="164" t="s">
        <v>158</v>
      </c>
      <c r="AU396" s="164" t="s">
        <v>102</v>
      </c>
      <c r="AV396" s="13" t="s">
        <v>156</v>
      </c>
      <c r="AW396" s="13" t="s">
        <v>30</v>
      </c>
      <c r="AX396" s="13" t="s">
        <v>82</v>
      </c>
      <c r="AY396" s="164" t="s">
        <v>150</v>
      </c>
    </row>
    <row r="397" spans="2:65" s="1" customFormat="1" ht="33" customHeight="1">
      <c r="B397" s="140"/>
      <c r="C397" s="141" t="s">
        <v>586</v>
      </c>
      <c r="D397" s="141" t="s">
        <v>152</v>
      </c>
      <c r="E397" s="142" t="s">
        <v>587</v>
      </c>
      <c r="F397" s="143" t="s">
        <v>588</v>
      </c>
      <c r="G397" s="144" t="s">
        <v>155</v>
      </c>
      <c r="H397" s="145">
        <v>7</v>
      </c>
      <c r="I397" s="146"/>
      <c r="J397" s="147">
        <f>ROUND(I397*H397,2)</f>
        <v>0</v>
      </c>
      <c r="K397" s="148"/>
      <c r="L397" s="32"/>
      <c r="M397" s="149" t="s">
        <v>1</v>
      </c>
      <c r="N397" s="150" t="s">
        <v>40</v>
      </c>
      <c r="P397" s="151">
        <f>O397*H397</f>
        <v>0</v>
      </c>
      <c r="Q397" s="151">
        <v>0.48299999999999998</v>
      </c>
      <c r="R397" s="151">
        <f>Q397*H397</f>
        <v>3.3809999999999998</v>
      </c>
      <c r="S397" s="151">
        <v>0</v>
      </c>
      <c r="T397" s="152">
        <f>S397*H397</f>
        <v>0</v>
      </c>
      <c r="AR397" s="153" t="s">
        <v>156</v>
      </c>
      <c r="AT397" s="153" t="s">
        <v>152</v>
      </c>
      <c r="AU397" s="153" t="s">
        <v>102</v>
      </c>
      <c r="AY397" s="17" t="s">
        <v>150</v>
      </c>
      <c r="BE397" s="154">
        <f>IF(N397="základná",J397,0)</f>
        <v>0</v>
      </c>
      <c r="BF397" s="154">
        <f>IF(N397="znížená",J397,0)</f>
        <v>0</v>
      </c>
      <c r="BG397" s="154">
        <f>IF(N397="zákl. prenesená",J397,0)</f>
        <v>0</v>
      </c>
      <c r="BH397" s="154">
        <f>IF(N397="zníž. prenesená",J397,0)</f>
        <v>0</v>
      </c>
      <c r="BI397" s="154">
        <f>IF(N397="nulová",J397,0)</f>
        <v>0</v>
      </c>
      <c r="BJ397" s="17" t="s">
        <v>102</v>
      </c>
      <c r="BK397" s="154">
        <f>ROUND(I397*H397,2)</f>
        <v>0</v>
      </c>
      <c r="BL397" s="17" t="s">
        <v>156</v>
      </c>
      <c r="BM397" s="153" t="s">
        <v>589</v>
      </c>
    </row>
    <row r="398" spans="2:65" s="1" customFormat="1" ht="55.5" customHeight="1">
      <c r="B398" s="140"/>
      <c r="C398" s="141" t="s">
        <v>590</v>
      </c>
      <c r="D398" s="141" t="s">
        <v>152</v>
      </c>
      <c r="E398" s="142" t="s">
        <v>591</v>
      </c>
      <c r="F398" s="143" t="s">
        <v>592</v>
      </c>
      <c r="G398" s="144" t="s">
        <v>155</v>
      </c>
      <c r="H398" s="145">
        <v>300</v>
      </c>
      <c r="I398" s="146"/>
      <c r="J398" s="147">
        <f>ROUND(I398*H398,2)</f>
        <v>0</v>
      </c>
      <c r="K398" s="148"/>
      <c r="L398" s="32"/>
      <c r="M398" s="149" t="s">
        <v>1</v>
      </c>
      <c r="N398" s="150" t="s">
        <v>40</v>
      </c>
      <c r="P398" s="151">
        <f>O398*H398</f>
        <v>0</v>
      </c>
      <c r="Q398" s="151">
        <v>0.442</v>
      </c>
      <c r="R398" s="151">
        <f>Q398*H398</f>
        <v>132.6</v>
      </c>
      <c r="S398" s="151">
        <v>0</v>
      </c>
      <c r="T398" s="152">
        <f>S398*H398</f>
        <v>0</v>
      </c>
      <c r="AR398" s="153" t="s">
        <v>156</v>
      </c>
      <c r="AT398" s="153" t="s">
        <v>152</v>
      </c>
      <c r="AU398" s="153" t="s">
        <v>102</v>
      </c>
      <c r="AY398" s="17" t="s">
        <v>150</v>
      </c>
      <c r="BE398" s="154">
        <f>IF(N398="základná",J398,0)</f>
        <v>0</v>
      </c>
      <c r="BF398" s="154">
        <f>IF(N398="znížená",J398,0)</f>
        <v>0</v>
      </c>
      <c r="BG398" s="154">
        <f>IF(N398="zákl. prenesená",J398,0)</f>
        <v>0</v>
      </c>
      <c r="BH398" s="154">
        <f>IF(N398="zníž. prenesená",J398,0)</f>
        <v>0</v>
      </c>
      <c r="BI398" s="154">
        <f>IF(N398="nulová",J398,0)</f>
        <v>0</v>
      </c>
      <c r="BJ398" s="17" t="s">
        <v>102</v>
      </c>
      <c r="BK398" s="154">
        <f>ROUND(I398*H398,2)</f>
        <v>0</v>
      </c>
      <c r="BL398" s="17" t="s">
        <v>156</v>
      </c>
      <c r="BM398" s="153" t="s">
        <v>593</v>
      </c>
    </row>
    <row r="399" spans="2:65" s="1" customFormat="1" ht="38.450000000000003">
      <c r="B399" s="32"/>
      <c r="D399" s="156" t="s">
        <v>373</v>
      </c>
      <c r="F399" s="194" t="s">
        <v>594</v>
      </c>
      <c r="I399" s="195"/>
      <c r="L399" s="32"/>
      <c r="M399" s="196"/>
      <c r="T399" s="59"/>
      <c r="AT399" s="17" t="s">
        <v>373</v>
      </c>
      <c r="AU399" s="17" t="s">
        <v>102</v>
      </c>
    </row>
    <row r="400" spans="2:65" s="1" customFormat="1" ht="33" customHeight="1">
      <c r="B400" s="140"/>
      <c r="C400" s="141" t="s">
        <v>595</v>
      </c>
      <c r="D400" s="141" t="s">
        <v>152</v>
      </c>
      <c r="E400" s="142" t="s">
        <v>596</v>
      </c>
      <c r="F400" s="143" t="s">
        <v>597</v>
      </c>
      <c r="G400" s="144" t="s">
        <v>155</v>
      </c>
      <c r="H400" s="145">
        <v>831</v>
      </c>
      <c r="I400" s="146"/>
      <c r="J400" s="147">
        <f>ROUND(I400*H400,2)</f>
        <v>0</v>
      </c>
      <c r="K400" s="148"/>
      <c r="L400" s="32"/>
      <c r="M400" s="149" t="s">
        <v>1</v>
      </c>
      <c r="N400" s="150" t="s">
        <v>40</v>
      </c>
      <c r="P400" s="151">
        <f>O400*H400</f>
        <v>0</v>
      </c>
      <c r="Q400" s="151">
        <v>0.442</v>
      </c>
      <c r="R400" s="151">
        <f>Q400*H400</f>
        <v>367.30200000000002</v>
      </c>
      <c r="S400" s="151">
        <v>0</v>
      </c>
      <c r="T400" s="152">
        <f>S400*H400</f>
        <v>0</v>
      </c>
      <c r="AR400" s="153" t="s">
        <v>156</v>
      </c>
      <c r="AT400" s="153" t="s">
        <v>152</v>
      </c>
      <c r="AU400" s="153" t="s">
        <v>102</v>
      </c>
      <c r="AY400" s="17" t="s">
        <v>150</v>
      </c>
      <c r="BE400" s="154">
        <f>IF(N400="základná",J400,0)</f>
        <v>0</v>
      </c>
      <c r="BF400" s="154">
        <f>IF(N400="znížená",J400,0)</f>
        <v>0</v>
      </c>
      <c r="BG400" s="154">
        <f>IF(N400="zákl. prenesená",J400,0)</f>
        <v>0</v>
      </c>
      <c r="BH400" s="154">
        <f>IF(N400="zníž. prenesená",J400,0)</f>
        <v>0</v>
      </c>
      <c r="BI400" s="154">
        <f>IF(N400="nulová",J400,0)</f>
        <v>0</v>
      </c>
      <c r="BJ400" s="17" t="s">
        <v>102</v>
      </c>
      <c r="BK400" s="154">
        <f>ROUND(I400*H400,2)</f>
        <v>0</v>
      </c>
      <c r="BL400" s="17" t="s">
        <v>156</v>
      </c>
      <c r="BM400" s="153" t="s">
        <v>598</v>
      </c>
    </row>
    <row r="401" spans="2:65" s="1" customFormat="1" ht="38.450000000000003">
      <c r="B401" s="32"/>
      <c r="D401" s="156" t="s">
        <v>373</v>
      </c>
      <c r="F401" s="194" t="s">
        <v>594</v>
      </c>
      <c r="I401" s="195"/>
      <c r="L401" s="32"/>
      <c r="M401" s="196"/>
      <c r="T401" s="59"/>
      <c r="AT401" s="17" t="s">
        <v>373</v>
      </c>
      <c r="AU401" s="17" t="s">
        <v>102</v>
      </c>
    </row>
    <row r="402" spans="2:65" s="12" customFormat="1">
      <c r="B402" s="155"/>
      <c r="D402" s="156" t="s">
        <v>158</v>
      </c>
      <c r="E402" s="157" t="s">
        <v>1</v>
      </c>
      <c r="F402" s="158" t="s">
        <v>599</v>
      </c>
      <c r="H402" s="159">
        <v>831</v>
      </c>
      <c r="I402" s="160"/>
      <c r="L402" s="155"/>
      <c r="M402" s="161"/>
      <c r="T402" s="162"/>
      <c r="AT402" s="157" t="s">
        <v>158</v>
      </c>
      <c r="AU402" s="157" t="s">
        <v>102</v>
      </c>
      <c r="AV402" s="12" t="s">
        <v>102</v>
      </c>
      <c r="AW402" s="12" t="s">
        <v>30</v>
      </c>
      <c r="AX402" s="12" t="s">
        <v>82</v>
      </c>
      <c r="AY402" s="157" t="s">
        <v>150</v>
      </c>
    </row>
    <row r="403" spans="2:65" s="1" customFormat="1" ht="33" customHeight="1">
      <c r="B403" s="140"/>
      <c r="C403" s="141" t="s">
        <v>600</v>
      </c>
      <c r="D403" s="141" t="s">
        <v>152</v>
      </c>
      <c r="E403" s="142" t="s">
        <v>601</v>
      </c>
      <c r="F403" s="143" t="s">
        <v>602</v>
      </c>
      <c r="G403" s="144" t="s">
        <v>155</v>
      </c>
      <c r="H403" s="145">
        <v>56</v>
      </c>
      <c r="I403" s="146"/>
      <c r="J403" s="147">
        <f>ROUND(I403*H403,2)</f>
        <v>0</v>
      </c>
      <c r="K403" s="148"/>
      <c r="L403" s="32"/>
      <c r="M403" s="149" t="s">
        <v>1</v>
      </c>
      <c r="N403" s="150" t="s">
        <v>40</v>
      </c>
      <c r="P403" s="151">
        <f>O403*H403</f>
        <v>0</v>
      </c>
      <c r="Q403" s="151">
        <v>0.57499999999999996</v>
      </c>
      <c r="R403" s="151">
        <f>Q403*H403</f>
        <v>32.199999999999996</v>
      </c>
      <c r="S403" s="151">
        <v>0</v>
      </c>
      <c r="T403" s="152">
        <f>S403*H403</f>
        <v>0</v>
      </c>
      <c r="AR403" s="153" t="s">
        <v>156</v>
      </c>
      <c r="AT403" s="153" t="s">
        <v>152</v>
      </c>
      <c r="AU403" s="153" t="s">
        <v>102</v>
      </c>
      <c r="AY403" s="17" t="s">
        <v>150</v>
      </c>
      <c r="BE403" s="154">
        <f>IF(N403="základná",J403,0)</f>
        <v>0</v>
      </c>
      <c r="BF403" s="154">
        <f>IF(N403="znížená",J403,0)</f>
        <v>0</v>
      </c>
      <c r="BG403" s="154">
        <f>IF(N403="zákl. prenesená",J403,0)</f>
        <v>0</v>
      </c>
      <c r="BH403" s="154">
        <f>IF(N403="zníž. prenesená",J403,0)</f>
        <v>0</v>
      </c>
      <c r="BI403" s="154">
        <f>IF(N403="nulová",J403,0)</f>
        <v>0</v>
      </c>
      <c r="BJ403" s="17" t="s">
        <v>102</v>
      </c>
      <c r="BK403" s="154">
        <f>ROUND(I403*H403,2)</f>
        <v>0</v>
      </c>
      <c r="BL403" s="17" t="s">
        <v>156</v>
      </c>
      <c r="BM403" s="153" t="s">
        <v>603</v>
      </c>
    </row>
    <row r="404" spans="2:65" s="1" customFormat="1" ht="37.9" customHeight="1">
      <c r="B404" s="140"/>
      <c r="C404" s="141" t="s">
        <v>604</v>
      </c>
      <c r="D404" s="141" t="s">
        <v>152</v>
      </c>
      <c r="E404" s="142" t="s">
        <v>605</v>
      </c>
      <c r="F404" s="143" t="s">
        <v>606</v>
      </c>
      <c r="G404" s="144" t="s">
        <v>155</v>
      </c>
      <c r="H404" s="145">
        <v>95</v>
      </c>
      <c r="I404" s="146"/>
      <c r="J404" s="147">
        <f>ROUND(I404*H404,2)</f>
        <v>0</v>
      </c>
      <c r="K404" s="148"/>
      <c r="L404" s="32"/>
      <c r="M404" s="149" t="s">
        <v>1</v>
      </c>
      <c r="N404" s="150" t="s">
        <v>40</v>
      </c>
      <c r="P404" s="151">
        <f>O404*H404</f>
        <v>0</v>
      </c>
      <c r="Q404" s="151">
        <v>9.2499999999999999E-2</v>
      </c>
      <c r="R404" s="151">
        <f>Q404*H404</f>
        <v>8.7874999999999996</v>
      </c>
      <c r="S404" s="151">
        <v>0</v>
      </c>
      <c r="T404" s="152">
        <f>S404*H404</f>
        <v>0</v>
      </c>
      <c r="AR404" s="153" t="s">
        <v>156</v>
      </c>
      <c r="AT404" s="153" t="s">
        <v>152</v>
      </c>
      <c r="AU404" s="153" t="s">
        <v>102</v>
      </c>
      <c r="AY404" s="17" t="s">
        <v>150</v>
      </c>
      <c r="BE404" s="154">
        <f>IF(N404="základná",J404,0)</f>
        <v>0</v>
      </c>
      <c r="BF404" s="154">
        <f>IF(N404="znížená",J404,0)</f>
        <v>0</v>
      </c>
      <c r="BG404" s="154">
        <f>IF(N404="zákl. prenesená",J404,0)</f>
        <v>0</v>
      </c>
      <c r="BH404" s="154">
        <f>IF(N404="zníž. prenesená",J404,0)</f>
        <v>0</v>
      </c>
      <c r="BI404" s="154">
        <f>IF(N404="nulová",J404,0)</f>
        <v>0</v>
      </c>
      <c r="BJ404" s="17" t="s">
        <v>102</v>
      </c>
      <c r="BK404" s="154">
        <f>ROUND(I404*H404,2)</f>
        <v>0</v>
      </c>
      <c r="BL404" s="17" t="s">
        <v>156</v>
      </c>
      <c r="BM404" s="153" t="s">
        <v>607</v>
      </c>
    </row>
    <row r="405" spans="2:65" s="12" customFormat="1">
      <c r="B405" s="155"/>
      <c r="D405" s="156" t="s">
        <v>158</v>
      </c>
      <c r="E405" s="157" t="s">
        <v>1</v>
      </c>
      <c r="F405" s="158" t="s">
        <v>608</v>
      </c>
      <c r="H405" s="159">
        <v>56</v>
      </c>
      <c r="I405" s="160"/>
      <c r="L405" s="155"/>
      <c r="M405" s="161"/>
      <c r="T405" s="162"/>
      <c r="AT405" s="157" t="s">
        <v>158</v>
      </c>
      <c r="AU405" s="157" t="s">
        <v>102</v>
      </c>
      <c r="AV405" s="12" t="s">
        <v>102</v>
      </c>
      <c r="AW405" s="12" t="s">
        <v>30</v>
      </c>
      <c r="AX405" s="12" t="s">
        <v>74</v>
      </c>
      <c r="AY405" s="157" t="s">
        <v>150</v>
      </c>
    </row>
    <row r="406" spans="2:65" s="12" customFormat="1">
      <c r="B406" s="155"/>
      <c r="D406" s="156" t="s">
        <v>158</v>
      </c>
      <c r="E406" s="157" t="s">
        <v>1</v>
      </c>
      <c r="F406" s="158" t="s">
        <v>609</v>
      </c>
      <c r="H406" s="159">
        <v>39</v>
      </c>
      <c r="I406" s="160"/>
      <c r="L406" s="155"/>
      <c r="M406" s="161"/>
      <c r="T406" s="162"/>
      <c r="AT406" s="157" t="s">
        <v>158</v>
      </c>
      <c r="AU406" s="157" t="s">
        <v>102</v>
      </c>
      <c r="AV406" s="12" t="s">
        <v>102</v>
      </c>
      <c r="AW406" s="12" t="s">
        <v>30</v>
      </c>
      <c r="AX406" s="12" t="s">
        <v>74</v>
      </c>
      <c r="AY406" s="157" t="s">
        <v>150</v>
      </c>
    </row>
    <row r="407" spans="2:65" s="13" customFormat="1">
      <c r="B407" s="163"/>
      <c r="D407" s="156" t="s">
        <v>158</v>
      </c>
      <c r="E407" s="164" t="s">
        <v>1</v>
      </c>
      <c r="F407" s="165" t="s">
        <v>167</v>
      </c>
      <c r="H407" s="166">
        <v>95</v>
      </c>
      <c r="I407" s="167"/>
      <c r="L407" s="163"/>
      <c r="M407" s="168"/>
      <c r="T407" s="169"/>
      <c r="AT407" s="164" t="s">
        <v>158</v>
      </c>
      <c r="AU407" s="164" t="s">
        <v>102</v>
      </c>
      <c r="AV407" s="13" t="s">
        <v>156</v>
      </c>
      <c r="AW407" s="13" t="s">
        <v>30</v>
      </c>
      <c r="AX407" s="13" t="s">
        <v>82</v>
      </c>
      <c r="AY407" s="164" t="s">
        <v>150</v>
      </c>
    </row>
    <row r="408" spans="2:65" s="1" customFormat="1" ht="24.2" customHeight="1">
      <c r="B408" s="140"/>
      <c r="C408" s="183" t="s">
        <v>610</v>
      </c>
      <c r="D408" s="183" t="s">
        <v>354</v>
      </c>
      <c r="E408" s="184" t="s">
        <v>611</v>
      </c>
      <c r="F408" s="185" t="s">
        <v>612</v>
      </c>
      <c r="G408" s="186" t="s">
        <v>155</v>
      </c>
      <c r="H408" s="187">
        <v>96.9</v>
      </c>
      <c r="I408" s="188"/>
      <c r="J408" s="189">
        <f>ROUND(I408*H408,2)</f>
        <v>0</v>
      </c>
      <c r="K408" s="190"/>
      <c r="L408" s="191"/>
      <c r="M408" s="192" t="s">
        <v>1</v>
      </c>
      <c r="N408" s="193" t="s">
        <v>40</v>
      </c>
      <c r="P408" s="151">
        <f>O408*H408</f>
        <v>0</v>
      </c>
      <c r="Q408" s="151">
        <v>0.13</v>
      </c>
      <c r="R408" s="151">
        <f>Q408*H408</f>
        <v>12.597000000000001</v>
      </c>
      <c r="S408" s="151">
        <v>0</v>
      </c>
      <c r="T408" s="152">
        <f>S408*H408</f>
        <v>0</v>
      </c>
      <c r="AR408" s="153" t="s">
        <v>193</v>
      </c>
      <c r="AT408" s="153" t="s">
        <v>354</v>
      </c>
      <c r="AU408" s="153" t="s">
        <v>102</v>
      </c>
      <c r="AY408" s="17" t="s">
        <v>150</v>
      </c>
      <c r="BE408" s="154">
        <f>IF(N408="základná",J408,0)</f>
        <v>0</v>
      </c>
      <c r="BF408" s="154">
        <f>IF(N408="znížená",J408,0)</f>
        <v>0</v>
      </c>
      <c r="BG408" s="154">
        <f>IF(N408="zákl. prenesená",J408,0)</f>
        <v>0</v>
      </c>
      <c r="BH408" s="154">
        <f>IF(N408="zníž. prenesená",J408,0)</f>
        <v>0</v>
      </c>
      <c r="BI408" s="154">
        <f>IF(N408="nulová",J408,0)</f>
        <v>0</v>
      </c>
      <c r="BJ408" s="17" t="s">
        <v>102</v>
      </c>
      <c r="BK408" s="154">
        <f>ROUND(I408*H408,2)</f>
        <v>0</v>
      </c>
      <c r="BL408" s="17" t="s">
        <v>156</v>
      </c>
      <c r="BM408" s="153" t="s">
        <v>613</v>
      </c>
    </row>
    <row r="409" spans="2:65" s="12" customFormat="1">
      <c r="B409" s="155"/>
      <c r="D409" s="156" t="s">
        <v>158</v>
      </c>
      <c r="F409" s="158" t="s">
        <v>614</v>
      </c>
      <c r="H409" s="159">
        <v>96.9</v>
      </c>
      <c r="I409" s="160"/>
      <c r="L409" s="155"/>
      <c r="M409" s="161"/>
      <c r="T409" s="162"/>
      <c r="AT409" s="157" t="s">
        <v>158</v>
      </c>
      <c r="AU409" s="157" t="s">
        <v>102</v>
      </c>
      <c r="AV409" s="12" t="s">
        <v>102</v>
      </c>
      <c r="AW409" s="12" t="s">
        <v>3</v>
      </c>
      <c r="AX409" s="12" t="s">
        <v>82</v>
      </c>
      <c r="AY409" s="157" t="s">
        <v>150</v>
      </c>
    </row>
    <row r="410" spans="2:65" s="11" customFormat="1" ht="22.9" customHeight="1">
      <c r="B410" s="128"/>
      <c r="D410" s="129" t="s">
        <v>73</v>
      </c>
      <c r="E410" s="138" t="s">
        <v>184</v>
      </c>
      <c r="F410" s="138" t="s">
        <v>615</v>
      </c>
      <c r="I410" s="131"/>
      <c r="J410" s="139">
        <f>BK410</f>
        <v>0</v>
      </c>
      <c r="L410" s="128"/>
      <c r="M410" s="133"/>
      <c r="P410" s="134">
        <f>SUM(P411:P413)</f>
        <v>0</v>
      </c>
      <c r="R410" s="134">
        <f>SUM(R411:R413)</f>
        <v>0.94467999999999996</v>
      </c>
      <c r="T410" s="135">
        <f>SUM(T411:T413)</f>
        <v>0</v>
      </c>
      <c r="AR410" s="129" t="s">
        <v>82</v>
      </c>
      <c r="AT410" s="136" t="s">
        <v>73</v>
      </c>
      <c r="AU410" s="136" t="s">
        <v>82</v>
      </c>
      <c r="AY410" s="129" t="s">
        <v>150</v>
      </c>
      <c r="BK410" s="137">
        <f>SUM(BK411:BK413)</f>
        <v>0</v>
      </c>
    </row>
    <row r="411" spans="2:65" s="1" customFormat="1" ht="37.9" customHeight="1">
      <c r="B411" s="140"/>
      <c r="C411" s="141" t="s">
        <v>616</v>
      </c>
      <c r="D411" s="141" t="s">
        <v>152</v>
      </c>
      <c r="E411" s="142" t="s">
        <v>617</v>
      </c>
      <c r="F411" s="143" t="s">
        <v>618</v>
      </c>
      <c r="G411" s="144" t="s">
        <v>155</v>
      </c>
      <c r="H411" s="145">
        <v>95</v>
      </c>
      <c r="I411" s="146"/>
      <c r="J411" s="147">
        <f>ROUND(I411*H411,2)</f>
        <v>0</v>
      </c>
      <c r="K411" s="148"/>
      <c r="L411" s="32"/>
      <c r="M411" s="149" t="s">
        <v>1</v>
      </c>
      <c r="N411" s="150" t="s">
        <v>40</v>
      </c>
      <c r="P411" s="151">
        <f>O411*H411</f>
        <v>0</v>
      </c>
      <c r="Q411" s="151">
        <v>1.5E-3</v>
      </c>
      <c r="R411" s="151">
        <f>Q411*H411</f>
        <v>0.14250000000000002</v>
      </c>
      <c r="S411" s="151">
        <v>0</v>
      </c>
      <c r="T411" s="152">
        <f>S411*H411</f>
        <v>0</v>
      </c>
      <c r="AR411" s="153" t="s">
        <v>156</v>
      </c>
      <c r="AT411" s="153" t="s">
        <v>152</v>
      </c>
      <c r="AU411" s="153" t="s">
        <v>102</v>
      </c>
      <c r="AY411" s="17" t="s">
        <v>150</v>
      </c>
      <c r="BE411" s="154">
        <f>IF(N411="základná",J411,0)</f>
        <v>0</v>
      </c>
      <c r="BF411" s="154">
        <f>IF(N411="znížená",J411,0)</f>
        <v>0</v>
      </c>
      <c r="BG411" s="154">
        <f>IF(N411="zákl. prenesená",J411,0)</f>
        <v>0</v>
      </c>
      <c r="BH411" s="154">
        <f>IF(N411="zníž. prenesená",J411,0)</f>
        <v>0</v>
      </c>
      <c r="BI411" s="154">
        <f>IF(N411="nulová",J411,0)</f>
        <v>0</v>
      </c>
      <c r="BJ411" s="17" t="s">
        <v>102</v>
      </c>
      <c r="BK411" s="154">
        <f>ROUND(I411*H411,2)</f>
        <v>0</v>
      </c>
      <c r="BL411" s="17" t="s">
        <v>156</v>
      </c>
      <c r="BM411" s="153" t="s">
        <v>619</v>
      </c>
    </row>
    <row r="412" spans="2:65" s="1" customFormat="1" ht="37.9" customHeight="1">
      <c r="B412" s="140"/>
      <c r="C412" s="141" t="s">
        <v>620</v>
      </c>
      <c r="D412" s="141" t="s">
        <v>152</v>
      </c>
      <c r="E412" s="142" t="s">
        <v>621</v>
      </c>
      <c r="F412" s="143" t="s">
        <v>622</v>
      </c>
      <c r="G412" s="144" t="s">
        <v>155</v>
      </c>
      <c r="H412" s="145">
        <v>95</v>
      </c>
      <c r="I412" s="146"/>
      <c r="J412" s="147">
        <f>ROUND(I412*H412,2)</f>
        <v>0</v>
      </c>
      <c r="K412" s="148"/>
      <c r="L412" s="32"/>
      <c r="M412" s="149" t="s">
        <v>1</v>
      </c>
      <c r="N412" s="150" t="s">
        <v>40</v>
      </c>
      <c r="P412" s="151">
        <f>O412*H412</f>
        <v>0</v>
      </c>
      <c r="Q412" s="151">
        <v>8.4440000000000001E-3</v>
      </c>
      <c r="R412" s="151">
        <f>Q412*H412</f>
        <v>0.80218</v>
      </c>
      <c r="S412" s="151">
        <v>0</v>
      </c>
      <c r="T412" s="152">
        <f>S412*H412</f>
        <v>0</v>
      </c>
      <c r="AR412" s="153" t="s">
        <v>156</v>
      </c>
      <c r="AT412" s="153" t="s">
        <v>152</v>
      </c>
      <c r="AU412" s="153" t="s">
        <v>102</v>
      </c>
      <c r="AY412" s="17" t="s">
        <v>150</v>
      </c>
      <c r="BE412" s="154">
        <f>IF(N412="základná",J412,0)</f>
        <v>0</v>
      </c>
      <c r="BF412" s="154">
        <f>IF(N412="znížená",J412,0)</f>
        <v>0</v>
      </c>
      <c r="BG412" s="154">
        <f>IF(N412="zákl. prenesená",J412,0)</f>
        <v>0</v>
      </c>
      <c r="BH412" s="154">
        <f>IF(N412="zníž. prenesená",J412,0)</f>
        <v>0</v>
      </c>
      <c r="BI412" s="154">
        <f>IF(N412="nulová",J412,0)</f>
        <v>0</v>
      </c>
      <c r="BJ412" s="17" t="s">
        <v>102</v>
      </c>
      <c r="BK412" s="154">
        <f>ROUND(I412*H412,2)</f>
        <v>0</v>
      </c>
      <c r="BL412" s="17" t="s">
        <v>156</v>
      </c>
      <c r="BM412" s="153" t="s">
        <v>623</v>
      </c>
    </row>
    <row r="413" spans="2:65" s="12" customFormat="1">
      <c r="B413" s="155"/>
      <c r="D413" s="156" t="s">
        <v>158</v>
      </c>
      <c r="E413" s="157" t="s">
        <v>1</v>
      </c>
      <c r="F413" s="158" t="s">
        <v>624</v>
      </c>
      <c r="H413" s="159">
        <v>95</v>
      </c>
      <c r="I413" s="160"/>
      <c r="L413" s="155"/>
      <c r="M413" s="161"/>
      <c r="T413" s="162"/>
      <c r="AT413" s="157" t="s">
        <v>158</v>
      </c>
      <c r="AU413" s="157" t="s">
        <v>102</v>
      </c>
      <c r="AV413" s="12" t="s">
        <v>102</v>
      </c>
      <c r="AW413" s="12" t="s">
        <v>30</v>
      </c>
      <c r="AX413" s="12" t="s">
        <v>82</v>
      </c>
      <c r="AY413" s="157" t="s">
        <v>150</v>
      </c>
    </row>
    <row r="414" spans="2:65" s="11" customFormat="1" ht="22.9" customHeight="1">
      <c r="B414" s="128"/>
      <c r="D414" s="129" t="s">
        <v>73</v>
      </c>
      <c r="E414" s="138" t="s">
        <v>198</v>
      </c>
      <c r="F414" s="138" t="s">
        <v>625</v>
      </c>
      <c r="I414" s="131"/>
      <c r="J414" s="139">
        <f>BK414</f>
        <v>0</v>
      </c>
      <c r="L414" s="128"/>
      <c r="M414" s="133"/>
      <c r="P414" s="134">
        <f>SUM(P415:P482)</f>
        <v>0</v>
      </c>
      <c r="R414" s="134">
        <f>SUM(R415:R482)</f>
        <v>7.2884245199999995</v>
      </c>
      <c r="T414" s="135">
        <f>SUM(T415:T482)</f>
        <v>88.496000000000009</v>
      </c>
      <c r="AR414" s="129" t="s">
        <v>82</v>
      </c>
      <c r="AT414" s="136" t="s">
        <v>73</v>
      </c>
      <c r="AU414" s="136" t="s">
        <v>82</v>
      </c>
      <c r="AY414" s="129" t="s">
        <v>150</v>
      </c>
      <c r="BK414" s="137">
        <f>SUM(BK415:BK482)</f>
        <v>0</v>
      </c>
    </row>
    <row r="415" spans="2:65" s="1" customFormat="1" ht="37.9" customHeight="1">
      <c r="B415" s="140"/>
      <c r="C415" s="141" t="s">
        <v>626</v>
      </c>
      <c r="D415" s="141" t="s">
        <v>152</v>
      </c>
      <c r="E415" s="142" t="s">
        <v>627</v>
      </c>
      <c r="F415" s="143" t="s">
        <v>628</v>
      </c>
      <c r="G415" s="144" t="s">
        <v>170</v>
      </c>
      <c r="H415" s="145">
        <v>3</v>
      </c>
      <c r="I415" s="146"/>
      <c r="J415" s="147">
        <f t="shared" ref="J415:J422" si="20">ROUND(I415*H415,2)</f>
        <v>0</v>
      </c>
      <c r="K415" s="148"/>
      <c r="L415" s="32"/>
      <c r="M415" s="149" t="s">
        <v>1</v>
      </c>
      <c r="N415" s="150" t="s">
        <v>40</v>
      </c>
      <c r="P415" s="151">
        <f t="shared" ref="P415:P422" si="21">O415*H415</f>
        <v>0</v>
      </c>
      <c r="Q415" s="151">
        <v>0.22133</v>
      </c>
      <c r="R415" s="151">
        <f t="shared" ref="R415:R422" si="22">Q415*H415</f>
        <v>0.66398999999999997</v>
      </c>
      <c r="S415" s="151">
        <v>0</v>
      </c>
      <c r="T415" s="152">
        <f t="shared" ref="T415:T422" si="23">S415*H415</f>
        <v>0</v>
      </c>
      <c r="AR415" s="153" t="s">
        <v>156</v>
      </c>
      <c r="AT415" s="153" t="s">
        <v>152</v>
      </c>
      <c r="AU415" s="153" t="s">
        <v>102</v>
      </c>
      <c r="AY415" s="17" t="s">
        <v>150</v>
      </c>
      <c r="BE415" s="154">
        <f t="shared" ref="BE415:BE422" si="24">IF(N415="základná",J415,0)</f>
        <v>0</v>
      </c>
      <c r="BF415" s="154">
        <f t="shared" ref="BF415:BF422" si="25">IF(N415="znížená",J415,0)</f>
        <v>0</v>
      </c>
      <c r="BG415" s="154">
        <f t="shared" ref="BG415:BG422" si="26">IF(N415="zákl. prenesená",J415,0)</f>
        <v>0</v>
      </c>
      <c r="BH415" s="154">
        <f t="shared" ref="BH415:BH422" si="27">IF(N415="zníž. prenesená",J415,0)</f>
        <v>0</v>
      </c>
      <c r="BI415" s="154">
        <f t="shared" ref="BI415:BI422" si="28">IF(N415="nulová",J415,0)</f>
        <v>0</v>
      </c>
      <c r="BJ415" s="17" t="s">
        <v>102</v>
      </c>
      <c r="BK415" s="154">
        <f t="shared" ref="BK415:BK422" si="29">ROUND(I415*H415,2)</f>
        <v>0</v>
      </c>
      <c r="BL415" s="17" t="s">
        <v>156</v>
      </c>
      <c r="BM415" s="153" t="s">
        <v>629</v>
      </c>
    </row>
    <row r="416" spans="2:65" s="1" customFormat="1" ht="37.9" customHeight="1">
      <c r="B416" s="140"/>
      <c r="C416" s="183" t="s">
        <v>630</v>
      </c>
      <c r="D416" s="183" t="s">
        <v>354</v>
      </c>
      <c r="E416" s="184" t="s">
        <v>631</v>
      </c>
      <c r="F416" s="185" t="s">
        <v>632</v>
      </c>
      <c r="G416" s="186" t="s">
        <v>170</v>
      </c>
      <c r="H416" s="187">
        <v>3</v>
      </c>
      <c r="I416" s="188"/>
      <c r="J416" s="189">
        <f t="shared" si="20"/>
        <v>0</v>
      </c>
      <c r="K416" s="190"/>
      <c r="L416" s="191"/>
      <c r="M416" s="192" t="s">
        <v>1</v>
      </c>
      <c r="N416" s="193" t="s">
        <v>40</v>
      </c>
      <c r="P416" s="151">
        <f t="shared" si="21"/>
        <v>0</v>
      </c>
      <c r="Q416" s="151">
        <v>8.9999999999999998E-4</v>
      </c>
      <c r="R416" s="151">
        <f t="shared" si="22"/>
        <v>2.7000000000000001E-3</v>
      </c>
      <c r="S416" s="151">
        <v>0</v>
      </c>
      <c r="T416" s="152">
        <f t="shared" si="23"/>
        <v>0</v>
      </c>
      <c r="AR416" s="153" t="s">
        <v>193</v>
      </c>
      <c r="AT416" s="153" t="s">
        <v>354</v>
      </c>
      <c r="AU416" s="153" t="s">
        <v>102</v>
      </c>
      <c r="AY416" s="17" t="s">
        <v>150</v>
      </c>
      <c r="BE416" s="154">
        <f t="shared" si="24"/>
        <v>0</v>
      </c>
      <c r="BF416" s="154">
        <f t="shared" si="25"/>
        <v>0</v>
      </c>
      <c r="BG416" s="154">
        <f t="shared" si="26"/>
        <v>0</v>
      </c>
      <c r="BH416" s="154">
        <f t="shared" si="27"/>
        <v>0</v>
      </c>
      <c r="BI416" s="154">
        <f t="shared" si="28"/>
        <v>0</v>
      </c>
      <c r="BJ416" s="17" t="s">
        <v>102</v>
      </c>
      <c r="BK416" s="154">
        <f t="shared" si="29"/>
        <v>0</v>
      </c>
      <c r="BL416" s="17" t="s">
        <v>156</v>
      </c>
      <c r="BM416" s="153" t="s">
        <v>633</v>
      </c>
    </row>
    <row r="417" spans="2:65" s="1" customFormat="1" ht="33" customHeight="1">
      <c r="B417" s="140"/>
      <c r="C417" s="183" t="s">
        <v>634</v>
      </c>
      <c r="D417" s="183" t="s">
        <v>354</v>
      </c>
      <c r="E417" s="184" t="s">
        <v>635</v>
      </c>
      <c r="F417" s="185" t="s">
        <v>636</v>
      </c>
      <c r="G417" s="186" t="s">
        <v>170</v>
      </c>
      <c r="H417" s="187">
        <v>2</v>
      </c>
      <c r="I417" s="188"/>
      <c r="J417" s="189">
        <f t="shared" si="20"/>
        <v>0</v>
      </c>
      <c r="K417" s="190"/>
      <c r="L417" s="191"/>
      <c r="M417" s="192" t="s">
        <v>1</v>
      </c>
      <c r="N417" s="193" t="s">
        <v>40</v>
      </c>
      <c r="P417" s="151">
        <f t="shared" si="21"/>
        <v>0</v>
      </c>
      <c r="Q417" s="151">
        <v>1.4E-3</v>
      </c>
      <c r="R417" s="151">
        <f t="shared" si="22"/>
        <v>2.8E-3</v>
      </c>
      <c r="S417" s="151">
        <v>0</v>
      </c>
      <c r="T417" s="152">
        <f t="shared" si="23"/>
        <v>0</v>
      </c>
      <c r="AR417" s="153" t="s">
        <v>193</v>
      </c>
      <c r="AT417" s="153" t="s">
        <v>354</v>
      </c>
      <c r="AU417" s="153" t="s">
        <v>102</v>
      </c>
      <c r="AY417" s="17" t="s">
        <v>150</v>
      </c>
      <c r="BE417" s="154">
        <f t="shared" si="24"/>
        <v>0</v>
      </c>
      <c r="BF417" s="154">
        <f t="shared" si="25"/>
        <v>0</v>
      </c>
      <c r="BG417" s="154">
        <f t="shared" si="26"/>
        <v>0</v>
      </c>
      <c r="BH417" s="154">
        <f t="shared" si="27"/>
        <v>0</v>
      </c>
      <c r="BI417" s="154">
        <f t="shared" si="28"/>
        <v>0</v>
      </c>
      <c r="BJ417" s="17" t="s">
        <v>102</v>
      </c>
      <c r="BK417" s="154">
        <f t="shared" si="29"/>
        <v>0</v>
      </c>
      <c r="BL417" s="17" t="s">
        <v>156</v>
      </c>
      <c r="BM417" s="153" t="s">
        <v>637</v>
      </c>
    </row>
    <row r="418" spans="2:65" s="1" customFormat="1" ht="16.5" customHeight="1">
      <c r="B418" s="140"/>
      <c r="C418" s="183" t="s">
        <v>638</v>
      </c>
      <c r="D418" s="183" t="s">
        <v>354</v>
      </c>
      <c r="E418" s="184" t="s">
        <v>639</v>
      </c>
      <c r="F418" s="185" t="s">
        <v>640</v>
      </c>
      <c r="G418" s="186" t="s">
        <v>170</v>
      </c>
      <c r="H418" s="187">
        <v>2</v>
      </c>
      <c r="I418" s="188"/>
      <c r="J418" s="189">
        <f t="shared" si="20"/>
        <v>0</v>
      </c>
      <c r="K418" s="190"/>
      <c r="L418" s="191"/>
      <c r="M418" s="192" t="s">
        <v>1</v>
      </c>
      <c r="N418" s="193" t="s">
        <v>40</v>
      </c>
      <c r="P418" s="151">
        <f t="shared" si="21"/>
        <v>0</v>
      </c>
      <c r="Q418" s="151">
        <v>3.0000000000000001E-5</v>
      </c>
      <c r="R418" s="151">
        <f t="shared" si="22"/>
        <v>6.0000000000000002E-5</v>
      </c>
      <c r="S418" s="151">
        <v>0</v>
      </c>
      <c r="T418" s="152">
        <f t="shared" si="23"/>
        <v>0</v>
      </c>
      <c r="AR418" s="153" t="s">
        <v>193</v>
      </c>
      <c r="AT418" s="153" t="s">
        <v>354</v>
      </c>
      <c r="AU418" s="153" t="s">
        <v>102</v>
      </c>
      <c r="AY418" s="17" t="s">
        <v>150</v>
      </c>
      <c r="BE418" s="154">
        <f t="shared" si="24"/>
        <v>0</v>
      </c>
      <c r="BF418" s="154">
        <f t="shared" si="25"/>
        <v>0</v>
      </c>
      <c r="BG418" s="154">
        <f t="shared" si="26"/>
        <v>0</v>
      </c>
      <c r="BH418" s="154">
        <f t="shared" si="27"/>
        <v>0</v>
      </c>
      <c r="BI418" s="154">
        <f t="shared" si="28"/>
        <v>0</v>
      </c>
      <c r="BJ418" s="17" t="s">
        <v>102</v>
      </c>
      <c r="BK418" s="154">
        <f t="shared" si="29"/>
        <v>0</v>
      </c>
      <c r="BL418" s="17" t="s">
        <v>156</v>
      </c>
      <c r="BM418" s="153" t="s">
        <v>641</v>
      </c>
    </row>
    <row r="419" spans="2:65" s="1" customFormat="1" ht="16.5" customHeight="1">
      <c r="B419" s="140"/>
      <c r="C419" s="183" t="s">
        <v>642</v>
      </c>
      <c r="D419" s="183" t="s">
        <v>354</v>
      </c>
      <c r="E419" s="184" t="s">
        <v>643</v>
      </c>
      <c r="F419" s="185" t="s">
        <v>644</v>
      </c>
      <c r="G419" s="186" t="s">
        <v>170</v>
      </c>
      <c r="H419" s="187">
        <v>2</v>
      </c>
      <c r="I419" s="188"/>
      <c r="J419" s="189">
        <f t="shared" si="20"/>
        <v>0</v>
      </c>
      <c r="K419" s="190"/>
      <c r="L419" s="191"/>
      <c r="M419" s="192" t="s">
        <v>1</v>
      </c>
      <c r="N419" s="193" t="s">
        <v>40</v>
      </c>
      <c r="P419" s="151">
        <f t="shared" si="21"/>
        <v>0</v>
      </c>
      <c r="Q419" s="151">
        <v>2.5000000000000001E-4</v>
      </c>
      <c r="R419" s="151">
        <f t="shared" si="22"/>
        <v>5.0000000000000001E-4</v>
      </c>
      <c r="S419" s="151">
        <v>0</v>
      </c>
      <c r="T419" s="152">
        <f t="shared" si="23"/>
        <v>0</v>
      </c>
      <c r="AR419" s="153" t="s">
        <v>193</v>
      </c>
      <c r="AT419" s="153" t="s">
        <v>354</v>
      </c>
      <c r="AU419" s="153" t="s">
        <v>102</v>
      </c>
      <c r="AY419" s="17" t="s">
        <v>150</v>
      </c>
      <c r="BE419" s="154">
        <f t="shared" si="24"/>
        <v>0</v>
      </c>
      <c r="BF419" s="154">
        <f t="shared" si="25"/>
        <v>0</v>
      </c>
      <c r="BG419" s="154">
        <f t="shared" si="26"/>
        <v>0</v>
      </c>
      <c r="BH419" s="154">
        <f t="shared" si="27"/>
        <v>0</v>
      </c>
      <c r="BI419" s="154">
        <f t="shared" si="28"/>
        <v>0</v>
      </c>
      <c r="BJ419" s="17" t="s">
        <v>102</v>
      </c>
      <c r="BK419" s="154">
        <f t="shared" si="29"/>
        <v>0</v>
      </c>
      <c r="BL419" s="17" t="s">
        <v>156</v>
      </c>
      <c r="BM419" s="153" t="s">
        <v>645</v>
      </c>
    </row>
    <row r="420" spans="2:65" s="1" customFormat="1" ht="33" customHeight="1">
      <c r="B420" s="140"/>
      <c r="C420" s="141" t="s">
        <v>646</v>
      </c>
      <c r="D420" s="141" t="s">
        <v>152</v>
      </c>
      <c r="E420" s="142" t="s">
        <v>647</v>
      </c>
      <c r="F420" s="143" t="s">
        <v>648</v>
      </c>
      <c r="G420" s="144" t="s">
        <v>170</v>
      </c>
      <c r="H420" s="145">
        <v>12</v>
      </c>
      <c r="I420" s="146"/>
      <c r="J420" s="147">
        <f t="shared" si="20"/>
        <v>0</v>
      </c>
      <c r="K420" s="148"/>
      <c r="L420" s="32"/>
      <c r="M420" s="149" t="s">
        <v>1</v>
      </c>
      <c r="N420" s="150" t="s">
        <v>40</v>
      </c>
      <c r="P420" s="151">
        <f t="shared" si="21"/>
        <v>0</v>
      </c>
      <c r="Q420" s="151">
        <v>0</v>
      </c>
      <c r="R420" s="151">
        <f t="shared" si="22"/>
        <v>0</v>
      </c>
      <c r="S420" s="151">
        <v>0</v>
      </c>
      <c r="T420" s="152">
        <f t="shared" si="23"/>
        <v>0</v>
      </c>
      <c r="AR420" s="153" t="s">
        <v>156</v>
      </c>
      <c r="AT420" s="153" t="s">
        <v>152</v>
      </c>
      <c r="AU420" s="153" t="s">
        <v>102</v>
      </c>
      <c r="AY420" s="17" t="s">
        <v>150</v>
      </c>
      <c r="BE420" s="154">
        <f t="shared" si="24"/>
        <v>0</v>
      </c>
      <c r="BF420" s="154">
        <f t="shared" si="25"/>
        <v>0</v>
      </c>
      <c r="BG420" s="154">
        <f t="shared" si="26"/>
        <v>0</v>
      </c>
      <c r="BH420" s="154">
        <f t="shared" si="27"/>
        <v>0</v>
      </c>
      <c r="BI420" s="154">
        <f t="shared" si="28"/>
        <v>0</v>
      </c>
      <c r="BJ420" s="17" t="s">
        <v>102</v>
      </c>
      <c r="BK420" s="154">
        <f t="shared" si="29"/>
        <v>0</v>
      </c>
      <c r="BL420" s="17" t="s">
        <v>156</v>
      </c>
      <c r="BM420" s="153" t="s">
        <v>649</v>
      </c>
    </row>
    <row r="421" spans="2:65" s="1" customFormat="1" ht="24.2" customHeight="1">
      <c r="B421" s="140"/>
      <c r="C421" s="183" t="s">
        <v>650</v>
      </c>
      <c r="D421" s="183" t="s">
        <v>354</v>
      </c>
      <c r="E421" s="184" t="s">
        <v>651</v>
      </c>
      <c r="F421" s="185" t="s">
        <v>652</v>
      </c>
      <c r="G421" s="186" t="s">
        <v>170</v>
      </c>
      <c r="H421" s="187">
        <v>12</v>
      </c>
      <c r="I421" s="188"/>
      <c r="J421" s="189">
        <f t="shared" si="20"/>
        <v>0</v>
      </c>
      <c r="K421" s="190"/>
      <c r="L421" s="191"/>
      <c r="M421" s="192" t="s">
        <v>1</v>
      </c>
      <c r="N421" s="193" t="s">
        <v>40</v>
      </c>
      <c r="P421" s="151">
        <f t="shared" si="21"/>
        <v>0</v>
      </c>
      <c r="Q421" s="151">
        <v>1.14E-2</v>
      </c>
      <c r="R421" s="151">
        <f t="shared" si="22"/>
        <v>0.1368</v>
      </c>
      <c r="S421" s="151">
        <v>0</v>
      </c>
      <c r="T421" s="152">
        <f t="shared" si="23"/>
        <v>0</v>
      </c>
      <c r="AR421" s="153" t="s">
        <v>193</v>
      </c>
      <c r="AT421" s="153" t="s">
        <v>354</v>
      </c>
      <c r="AU421" s="153" t="s">
        <v>102</v>
      </c>
      <c r="AY421" s="17" t="s">
        <v>150</v>
      </c>
      <c r="BE421" s="154">
        <f t="shared" si="24"/>
        <v>0</v>
      </c>
      <c r="BF421" s="154">
        <f t="shared" si="25"/>
        <v>0</v>
      </c>
      <c r="BG421" s="154">
        <f t="shared" si="26"/>
        <v>0</v>
      </c>
      <c r="BH421" s="154">
        <f t="shared" si="27"/>
        <v>0</v>
      </c>
      <c r="BI421" s="154">
        <f t="shared" si="28"/>
        <v>0</v>
      </c>
      <c r="BJ421" s="17" t="s">
        <v>102</v>
      </c>
      <c r="BK421" s="154">
        <f t="shared" si="29"/>
        <v>0</v>
      </c>
      <c r="BL421" s="17" t="s">
        <v>156</v>
      </c>
      <c r="BM421" s="153" t="s">
        <v>653</v>
      </c>
    </row>
    <row r="422" spans="2:65" s="1" customFormat="1" ht="33" customHeight="1">
      <c r="B422" s="140"/>
      <c r="C422" s="141" t="s">
        <v>654</v>
      </c>
      <c r="D422" s="141" t="s">
        <v>152</v>
      </c>
      <c r="E422" s="142" t="s">
        <v>655</v>
      </c>
      <c r="F422" s="143" t="s">
        <v>656</v>
      </c>
      <c r="G422" s="144" t="s">
        <v>182</v>
      </c>
      <c r="H422" s="145">
        <v>22.5</v>
      </c>
      <c r="I422" s="146"/>
      <c r="J422" s="147">
        <f t="shared" si="20"/>
        <v>0</v>
      </c>
      <c r="K422" s="148"/>
      <c r="L422" s="32"/>
      <c r="M422" s="149" t="s">
        <v>1</v>
      </c>
      <c r="N422" s="150" t="s">
        <v>40</v>
      </c>
      <c r="P422" s="151">
        <f t="shared" si="21"/>
        <v>0</v>
      </c>
      <c r="Q422" s="151">
        <v>4.0099999999999997E-3</v>
      </c>
      <c r="R422" s="151">
        <f t="shared" si="22"/>
        <v>9.0225E-2</v>
      </c>
      <c r="S422" s="151">
        <v>0</v>
      </c>
      <c r="T422" s="152">
        <f t="shared" si="23"/>
        <v>0</v>
      </c>
      <c r="AR422" s="153" t="s">
        <v>156</v>
      </c>
      <c r="AT422" s="153" t="s">
        <v>152</v>
      </c>
      <c r="AU422" s="153" t="s">
        <v>102</v>
      </c>
      <c r="AY422" s="17" t="s">
        <v>150</v>
      </c>
      <c r="BE422" s="154">
        <f t="shared" si="24"/>
        <v>0</v>
      </c>
      <c r="BF422" s="154">
        <f t="shared" si="25"/>
        <v>0</v>
      </c>
      <c r="BG422" s="154">
        <f t="shared" si="26"/>
        <v>0</v>
      </c>
      <c r="BH422" s="154">
        <f t="shared" si="27"/>
        <v>0</v>
      </c>
      <c r="BI422" s="154">
        <f t="shared" si="28"/>
        <v>0</v>
      </c>
      <c r="BJ422" s="17" t="s">
        <v>102</v>
      </c>
      <c r="BK422" s="154">
        <f t="shared" si="29"/>
        <v>0</v>
      </c>
      <c r="BL422" s="17" t="s">
        <v>156</v>
      </c>
      <c r="BM422" s="153" t="s">
        <v>657</v>
      </c>
    </row>
    <row r="423" spans="2:65" s="12" customFormat="1">
      <c r="B423" s="155"/>
      <c r="D423" s="156" t="s">
        <v>158</v>
      </c>
      <c r="E423" s="157" t="s">
        <v>1</v>
      </c>
      <c r="F423" s="158" t="s">
        <v>658</v>
      </c>
      <c r="H423" s="159">
        <v>22.5</v>
      </c>
      <c r="I423" s="160"/>
      <c r="L423" s="155"/>
      <c r="M423" s="161"/>
      <c r="T423" s="162"/>
      <c r="AT423" s="157" t="s">
        <v>158</v>
      </c>
      <c r="AU423" s="157" t="s">
        <v>102</v>
      </c>
      <c r="AV423" s="12" t="s">
        <v>102</v>
      </c>
      <c r="AW423" s="12" t="s">
        <v>30</v>
      </c>
      <c r="AX423" s="12" t="s">
        <v>82</v>
      </c>
      <c r="AY423" s="157" t="s">
        <v>150</v>
      </c>
    </row>
    <row r="424" spans="2:65" s="1" customFormat="1" ht="37.9" customHeight="1">
      <c r="B424" s="140"/>
      <c r="C424" s="141" t="s">
        <v>659</v>
      </c>
      <c r="D424" s="141" t="s">
        <v>152</v>
      </c>
      <c r="E424" s="142" t="s">
        <v>660</v>
      </c>
      <c r="F424" s="143" t="s">
        <v>661</v>
      </c>
      <c r="G424" s="144" t="s">
        <v>182</v>
      </c>
      <c r="H424" s="145">
        <v>17</v>
      </c>
      <c r="I424" s="146"/>
      <c r="J424" s="147">
        <f>ROUND(I424*H424,2)</f>
        <v>0</v>
      </c>
      <c r="K424" s="148"/>
      <c r="L424" s="32"/>
      <c r="M424" s="149" t="s">
        <v>1</v>
      </c>
      <c r="N424" s="150" t="s">
        <v>40</v>
      </c>
      <c r="P424" s="151">
        <f>O424*H424</f>
        <v>0</v>
      </c>
      <c r="Q424" s="151">
        <v>0.13758500000000001</v>
      </c>
      <c r="R424" s="151">
        <f>Q424*H424</f>
        <v>2.3389450000000003</v>
      </c>
      <c r="S424" s="151">
        <v>0</v>
      </c>
      <c r="T424" s="152">
        <f>S424*H424</f>
        <v>0</v>
      </c>
      <c r="AR424" s="153" t="s">
        <v>156</v>
      </c>
      <c r="AT424" s="153" t="s">
        <v>152</v>
      </c>
      <c r="AU424" s="153" t="s">
        <v>102</v>
      </c>
      <c r="AY424" s="17" t="s">
        <v>150</v>
      </c>
      <c r="BE424" s="154">
        <f>IF(N424="základná",J424,0)</f>
        <v>0</v>
      </c>
      <c r="BF424" s="154">
        <f>IF(N424="znížená",J424,0)</f>
        <v>0</v>
      </c>
      <c r="BG424" s="154">
        <f>IF(N424="zákl. prenesená",J424,0)</f>
        <v>0</v>
      </c>
      <c r="BH424" s="154">
        <f>IF(N424="zníž. prenesená",J424,0)</f>
        <v>0</v>
      </c>
      <c r="BI424" s="154">
        <f>IF(N424="nulová",J424,0)</f>
        <v>0</v>
      </c>
      <c r="BJ424" s="17" t="s">
        <v>102</v>
      </c>
      <c r="BK424" s="154">
        <f>ROUND(I424*H424,2)</f>
        <v>0</v>
      </c>
      <c r="BL424" s="17" t="s">
        <v>156</v>
      </c>
      <c r="BM424" s="153" t="s">
        <v>662</v>
      </c>
    </row>
    <row r="425" spans="2:65" s="1" customFormat="1" ht="24.2" customHeight="1">
      <c r="B425" s="140"/>
      <c r="C425" s="183" t="s">
        <v>663</v>
      </c>
      <c r="D425" s="183" t="s">
        <v>354</v>
      </c>
      <c r="E425" s="184" t="s">
        <v>664</v>
      </c>
      <c r="F425" s="185" t="s">
        <v>665</v>
      </c>
      <c r="G425" s="186" t="s">
        <v>182</v>
      </c>
      <c r="H425" s="187">
        <v>18.7</v>
      </c>
      <c r="I425" s="188"/>
      <c r="J425" s="189">
        <f>ROUND(I425*H425,2)</f>
        <v>0</v>
      </c>
      <c r="K425" s="190"/>
      <c r="L425" s="191"/>
      <c r="M425" s="192" t="s">
        <v>1</v>
      </c>
      <c r="N425" s="193" t="s">
        <v>40</v>
      </c>
      <c r="P425" s="151">
        <f>O425*H425</f>
        <v>0</v>
      </c>
      <c r="Q425" s="151">
        <v>0.2</v>
      </c>
      <c r="R425" s="151">
        <f>Q425*H425</f>
        <v>3.74</v>
      </c>
      <c r="S425" s="151">
        <v>0</v>
      </c>
      <c r="T425" s="152">
        <f>S425*H425</f>
        <v>0</v>
      </c>
      <c r="AR425" s="153" t="s">
        <v>193</v>
      </c>
      <c r="AT425" s="153" t="s">
        <v>354</v>
      </c>
      <c r="AU425" s="153" t="s">
        <v>102</v>
      </c>
      <c r="AY425" s="17" t="s">
        <v>150</v>
      </c>
      <c r="BE425" s="154">
        <f>IF(N425="základná",J425,0)</f>
        <v>0</v>
      </c>
      <c r="BF425" s="154">
        <f>IF(N425="znížená",J425,0)</f>
        <v>0</v>
      </c>
      <c r="BG425" s="154">
        <f>IF(N425="zákl. prenesená",J425,0)</f>
        <v>0</v>
      </c>
      <c r="BH425" s="154">
        <f>IF(N425="zníž. prenesená",J425,0)</f>
        <v>0</v>
      </c>
      <c r="BI425" s="154">
        <f>IF(N425="nulová",J425,0)</f>
        <v>0</v>
      </c>
      <c r="BJ425" s="17" t="s">
        <v>102</v>
      </c>
      <c r="BK425" s="154">
        <f>ROUND(I425*H425,2)</f>
        <v>0</v>
      </c>
      <c r="BL425" s="17" t="s">
        <v>156</v>
      </c>
      <c r="BM425" s="153" t="s">
        <v>666</v>
      </c>
    </row>
    <row r="426" spans="2:65" s="12" customFormat="1">
      <c r="B426" s="155"/>
      <c r="D426" s="156" t="s">
        <v>158</v>
      </c>
      <c r="F426" s="158" t="s">
        <v>667</v>
      </c>
      <c r="H426" s="159">
        <v>18.7</v>
      </c>
      <c r="I426" s="160"/>
      <c r="L426" s="155"/>
      <c r="M426" s="161"/>
      <c r="T426" s="162"/>
      <c r="AT426" s="157" t="s">
        <v>158</v>
      </c>
      <c r="AU426" s="157" t="s">
        <v>102</v>
      </c>
      <c r="AV426" s="12" t="s">
        <v>102</v>
      </c>
      <c r="AW426" s="12" t="s">
        <v>3</v>
      </c>
      <c r="AX426" s="12" t="s">
        <v>82</v>
      </c>
      <c r="AY426" s="157" t="s">
        <v>150</v>
      </c>
    </row>
    <row r="427" spans="2:65" s="1" customFormat="1" ht="24.2" customHeight="1">
      <c r="B427" s="140"/>
      <c r="C427" s="141" t="s">
        <v>668</v>
      </c>
      <c r="D427" s="141" t="s">
        <v>152</v>
      </c>
      <c r="E427" s="142" t="s">
        <v>669</v>
      </c>
      <c r="F427" s="143" t="s">
        <v>670</v>
      </c>
      <c r="G427" s="144" t="s">
        <v>182</v>
      </c>
      <c r="H427" s="145">
        <v>1028</v>
      </c>
      <c r="I427" s="146"/>
      <c r="J427" s="147">
        <f>ROUND(I427*H427,2)</f>
        <v>0</v>
      </c>
      <c r="K427" s="148"/>
      <c r="L427" s="32"/>
      <c r="M427" s="149" t="s">
        <v>1</v>
      </c>
      <c r="N427" s="150" t="s">
        <v>40</v>
      </c>
      <c r="P427" s="151">
        <f>O427*H427</f>
        <v>0</v>
      </c>
      <c r="Q427" s="151">
        <v>0</v>
      </c>
      <c r="R427" s="151">
        <f>Q427*H427</f>
        <v>0</v>
      </c>
      <c r="S427" s="151">
        <v>0</v>
      </c>
      <c r="T427" s="152">
        <f>S427*H427</f>
        <v>0</v>
      </c>
      <c r="AR427" s="153" t="s">
        <v>156</v>
      </c>
      <c r="AT427" s="153" t="s">
        <v>152</v>
      </c>
      <c r="AU427" s="153" t="s">
        <v>102</v>
      </c>
      <c r="AY427" s="17" t="s">
        <v>150</v>
      </c>
      <c r="BE427" s="154">
        <f>IF(N427="základná",J427,0)</f>
        <v>0</v>
      </c>
      <c r="BF427" s="154">
        <f>IF(N427="znížená",J427,0)</f>
        <v>0</v>
      </c>
      <c r="BG427" s="154">
        <f>IF(N427="zákl. prenesená",J427,0)</f>
        <v>0</v>
      </c>
      <c r="BH427" s="154">
        <f>IF(N427="zníž. prenesená",J427,0)</f>
        <v>0</v>
      </c>
      <c r="BI427" s="154">
        <f>IF(N427="nulová",J427,0)</f>
        <v>0</v>
      </c>
      <c r="BJ427" s="17" t="s">
        <v>102</v>
      </c>
      <c r="BK427" s="154">
        <f>ROUND(I427*H427,2)</f>
        <v>0</v>
      </c>
      <c r="BL427" s="17" t="s">
        <v>156</v>
      </c>
      <c r="BM427" s="153" t="s">
        <v>671</v>
      </c>
    </row>
    <row r="428" spans="2:65" s="1" customFormat="1" ht="16.5" customHeight="1">
      <c r="B428" s="140"/>
      <c r="C428" s="183" t="s">
        <v>672</v>
      </c>
      <c r="D428" s="183" t="s">
        <v>354</v>
      </c>
      <c r="E428" s="184" t="s">
        <v>673</v>
      </c>
      <c r="F428" s="185" t="s">
        <v>674</v>
      </c>
      <c r="G428" s="186" t="s">
        <v>182</v>
      </c>
      <c r="H428" s="187">
        <v>1028</v>
      </c>
      <c r="I428" s="188"/>
      <c r="J428" s="189">
        <f>ROUND(I428*H428,2)</f>
        <v>0</v>
      </c>
      <c r="K428" s="190"/>
      <c r="L428" s="191"/>
      <c r="M428" s="192" t="s">
        <v>1</v>
      </c>
      <c r="N428" s="193" t="s">
        <v>40</v>
      </c>
      <c r="P428" s="151">
        <f>O428*H428</f>
        <v>0</v>
      </c>
      <c r="Q428" s="151">
        <v>2.9999999999999997E-4</v>
      </c>
      <c r="R428" s="151">
        <f>Q428*H428</f>
        <v>0.30839999999999995</v>
      </c>
      <c r="S428" s="151">
        <v>0</v>
      </c>
      <c r="T428" s="152">
        <f>S428*H428</f>
        <v>0</v>
      </c>
      <c r="AR428" s="153" t="s">
        <v>193</v>
      </c>
      <c r="AT428" s="153" t="s">
        <v>354</v>
      </c>
      <c r="AU428" s="153" t="s">
        <v>102</v>
      </c>
      <c r="AY428" s="17" t="s">
        <v>150</v>
      </c>
      <c r="BE428" s="154">
        <f>IF(N428="základná",J428,0)</f>
        <v>0</v>
      </c>
      <c r="BF428" s="154">
        <f>IF(N428="znížená",J428,0)</f>
        <v>0</v>
      </c>
      <c r="BG428" s="154">
        <f>IF(N428="zákl. prenesená",J428,0)</f>
        <v>0</v>
      </c>
      <c r="BH428" s="154">
        <f>IF(N428="zníž. prenesená",J428,0)</f>
        <v>0</v>
      </c>
      <c r="BI428" s="154">
        <f>IF(N428="nulová",J428,0)</f>
        <v>0</v>
      </c>
      <c r="BJ428" s="17" t="s">
        <v>102</v>
      </c>
      <c r="BK428" s="154">
        <f>ROUND(I428*H428,2)</f>
        <v>0</v>
      </c>
      <c r="BL428" s="17" t="s">
        <v>156</v>
      </c>
      <c r="BM428" s="153" t="s">
        <v>675</v>
      </c>
    </row>
    <row r="429" spans="2:65" s="1" customFormat="1" ht="37.9" customHeight="1">
      <c r="B429" s="140"/>
      <c r="C429" s="141" t="s">
        <v>676</v>
      </c>
      <c r="D429" s="141" t="s">
        <v>152</v>
      </c>
      <c r="E429" s="142" t="s">
        <v>677</v>
      </c>
      <c r="F429" s="143" t="s">
        <v>678</v>
      </c>
      <c r="G429" s="144" t="s">
        <v>170</v>
      </c>
      <c r="H429" s="145">
        <v>20</v>
      </c>
      <c r="I429" s="146"/>
      <c r="J429" s="147">
        <f>ROUND(I429*H429,2)</f>
        <v>0</v>
      </c>
      <c r="K429" s="148"/>
      <c r="L429" s="32"/>
      <c r="M429" s="149" t="s">
        <v>1</v>
      </c>
      <c r="N429" s="150" t="s">
        <v>40</v>
      </c>
      <c r="P429" s="151">
        <f>O429*H429</f>
        <v>0</v>
      </c>
      <c r="Q429" s="151">
        <v>0</v>
      </c>
      <c r="R429" s="151">
        <f>Q429*H429</f>
        <v>0</v>
      </c>
      <c r="S429" s="151">
        <v>0</v>
      </c>
      <c r="T429" s="152">
        <f>S429*H429</f>
        <v>0</v>
      </c>
      <c r="AR429" s="153" t="s">
        <v>156</v>
      </c>
      <c r="AT429" s="153" t="s">
        <v>152</v>
      </c>
      <c r="AU429" s="153" t="s">
        <v>102</v>
      </c>
      <c r="AY429" s="17" t="s">
        <v>150</v>
      </c>
      <c r="BE429" s="154">
        <f>IF(N429="základná",J429,0)</f>
        <v>0</v>
      </c>
      <c r="BF429" s="154">
        <f>IF(N429="znížená",J429,0)</f>
        <v>0</v>
      </c>
      <c r="BG429" s="154">
        <f>IF(N429="zákl. prenesená",J429,0)</f>
        <v>0</v>
      </c>
      <c r="BH429" s="154">
        <f>IF(N429="zníž. prenesená",J429,0)</f>
        <v>0</v>
      </c>
      <c r="BI429" s="154">
        <f>IF(N429="nulová",J429,0)</f>
        <v>0</v>
      </c>
      <c r="BJ429" s="17" t="s">
        <v>102</v>
      </c>
      <c r="BK429" s="154">
        <f>ROUND(I429*H429,2)</f>
        <v>0</v>
      </c>
      <c r="BL429" s="17" t="s">
        <v>156</v>
      </c>
      <c r="BM429" s="153" t="s">
        <v>679</v>
      </c>
    </row>
    <row r="430" spans="2:65" s="1" customFormat="1" ht="24.2" customHeight="1">
      <c r="B430" s="140"/>
      <c r="C430" s="141" t="s">
        <v>680</v>
      </c>
      <c r="D430" s="141" t="s">
        <v>152</v>
      </c>
      <c r="E430" s="142" t="s">
        <v>681</v>
      </c>
      <c r="F430" s="143" t="s">
        <v>682</v>
      </c>
      <c r="G430" s="144" t="s">
        <v>155</v>
      </c>
      <c r="H430" s="145">
        <v>5.8040000000000003</v>
      </c>
      <c r="I430" s="146"/>
      <c r="J430" s="147">
        <f>ROUND(I430*H430,2)</f>
        <v>0</v>
      </c>
      <c r="K430" s="148"/>
      <c r="L430" s="32"/>
      <c r="M430" s="149" t="s">
        <v>1</v>
      </c>
      <c r="N430" s="150" t="s">
        <v>40</v>
      </c>
      <c r="P430" s="151">
        <f>O430*H430</f>
        <v>0</v>
      </c>
      <c r="Q430" s="151">
        <v>3.0000000000000001E-5</v>
      </c>
      <c r="R430" s="151">
        <f>Q430*H430</f>
        <v>1.7412000000000002E-4</v>
      </c>
      <c r="S430" s="151">
        <v>0</v>
      </c>
      <c r="T430" s="152">
        <f>S430*H430</f>
        <v>0</v>
      </c>
      <c r="AR430" s="153" t="s">
        <v>156</v>
      </c>
      <c r="AT430" s="153" t="s">
        <v>152</v>
      </c>
      <c r="AU430" s="153" t="s">
        <v>102</v>
      </c>
      <c r="AY430" s="17" t="s">
        <v>150</v>
      </c>
      <c r="BE430" s="154">
        <f>IF(N430="základná",J430,0)</f>
        <v>0</v>
      </c>
      <c r="BF430" s="154">
        <f>IF(N430="znížená",J430,0)</f>
        <v>0</v>
      </c>
      <c r="BG430" s="154">
        <f>IF(N430="zákl. prenesená",J430,0)</f>
        <v>0</v>
      </c>
      <c r="BH430" s="154">
        <f>IF(N430="zníž. prenesená",J430,0)</f>
        <v>0</v>
      </c>
      <c r="BI430" s="154">
        <f>IF(N430="nulová",J430,0)</f>
        <v>0</v>
      </c>
      <c r="BJ430" s="17" t="s">
        <v>102</v>
      </c>
      <c r="BK430" s="154">
        <f>ROUND(I430*H430,2)</f>
        <v>0</v>
      </c>
      <c r="BL430" s="17" t="s">
        <v>156</v>
      </c>
      <c r="BM430" s="153" t="s">
        <v>683</v>
      </c>
    </row>
    <row r="431" spans="2:65" s="14" customFormat="1">
      <c r="B431" s="170"/>
      <c r="D431" s="156" t="s">
        <v>158</v>
      </c>
      <c r="E431" s="171" t="s">
        <v>1</v>
      </c>
      <c r="F431" s="172" t="s">
        <v>480</v>
      </c>
      <c r="H431" s="171" t="s">
        <v>1</v>
      </c>
      <c r="I431" s="173"/>
      <c r="L431" s="170"/>
      <c r="M431" s="174"/>
      <c r="T431" s="175"/>
      <c r="AT431" s="171" t="s">
        <v>158</v>
      </c>
      <c r="AU431" s="171" t="s">
        <v>102</v>
      </c>
      <c r="AV431" s="14" t="s">
        <v>82</v>
      </c>
      <c r="AW431" s="14" t="s">
        <v>30</v>
      </c>
      <c r="AX431" s="14" t="s">
        <v>74</v>
      </c>
      <c r="AY431" s="171" t="s">
        <v>150</v>
      </c>
    </row>
    <row r="432" spans="2:65" s="12" customFormat="1">
      <c r="B432" s="155"/>
      <c r="D432" s="156" t="s">
        <v>158</v>
      </c>
      <c r="E432" s="157" t="s">
        <v>1</v>
      </c>
      <c r="F432" s="158" t="s">
        <v>684</v>
      </c>
      <c r="H432" s="159">
        <v>0.52200000000000002</v>
      </c>
      <c r="I432" s="160"/>
      <c r="L432" s="155"/>
      <c r="M432" s="161"/>
      <c r="T432" s="162"/>
      <c r="AT432" s="157" t="s">
        <v>158</v>
      </c>
      <c r="AU432" s="157" t="s">
        <v>102</v>
      </c>
      <c r="AV432" s="12" t="s">
        <v>102</v>
      </c>
      <c r="AW432" s="12" t="s">
        <v>30</v>
      </c>
      <c r="AX432" s="12" t="s">
        <v>74</v>
      </c>
      <c r="AY432" s="157" t="s">
        <v>150</v>
      </c>
    </row>
    <row r="433" spans="2:65" s="12" customFormat="1">
      <c r="B433" s="155"/>
      <c r="D433" s="156" t="s">
        <v>158</v>
      </c>
      <c r="E433" s="157" t="s">
        <v>1</v>
      </c>
      <c r="F433" s="158" t="s">
        <v>685</v>
      </c>
      <c r="H433" s="159">
        <v>3.08</v>
      </c>
      <c r="I433" s="160"/>
      <c r="L433" s="155"/>
      <c r="M433" s="161"/>
      <c r="T433" s="162"/>
      <c r="AT433" s="157" t="s">
        <v>158</v>
      </c>
      <c r="AU433" s="157" t="s">
        <v>102</v>
      </c>
      <c r="AV433" s="12" t="s">
        <v>102</v>
      </c>
      <c r="AW433" s="12" t="s">
        <v>30</v>
      </c>
      <c r="AX433" s="12" t="s">
        <v>74</v>
      </c>
      <c r="AY433" s="157" t="s">
        <v>150</v>
      </c>
    </row>
    <row r="434" spans="2:65" s="12" customFormat="1">
      <c r="B434" s="155"/>
      <c r="D434" s="156" t="s">
        <v>158</v>
      </c>
      <c r="E434" s="157" t="s">
        <v>1</v>
      </c>
      <c r="F434" s="158" t="s">
        <v>686</v>
      </c>
      <c r="H434" s="159">
        <v>1.77</v>
      </c>
      <c r="I434" s="160"/>
      <c r="L434" s="155"/>
      <c r="M434" s="161"/>
      <c r="T434" s="162"/>
      <c r="AT434" s="157" t="s">
        <v>158</v>
      </c>
      <c r="AU434" s="157" t="s">
        <v>102</v>
      </c>
      <c r="AV434" s="12" t="s">
        <v>102</v>
      </c>
      <c r="AW434" s="12" t="s">
        <v>30</v>
      </c>
      <c r="AX434" s="12" t="s">
        <v>74</v>
      </c>
      <c r="AY434" s="157" t="s">
        <v>150</v>
      </c>
    </row>
    <row r="435" spans="2:65" s="12" customFormat="1">
      <c r="B435" s="155"/>
      <c r="D435" s="156" t="s">
        <v>158</v>
      </c>
      <c r="E435" s="157" t="s">
        <v>1</v>
      </c>
      <c r="F435" s="158" t="s">
        <v>687</v>
      </c>
      <c r="H435" s="159">
        <v>0.432</v>
      </c>
      <c r="I435" s="160"/>
      <c r="L435" s="155"/>
      <c r="M435" s="161"/>
      <c r="T435" s="162"/>
      <c r="AT435" s="157" t="s">
        <v>158</v>
      </c>
      <c r="AU435" s="157" t="s">
        <v>102</v>
      </c>
      <c r="AV435" s="12" t="s">
        <v>102</v>
      </c>
      <c r="AW435" s="12" t="s">
        <v>30</v>
      </c>
      <c r="AX435" s="12" t="s">
        <v>74</v>
      </c>
      <c r="AY435" s="157" t="s">
        <v>150</v>
      </c>
    </row>
    <row r="436" spans="2:65" s="13" customFormat="1">
      <c r="B436" s="163"/>
      <c r="D436" s="156" t="s">
        <v>158</v>
      </c>
      <c r="E436" s="164" t="s">
        <v>1</v>
      </c>
      <c r="F436" s="165" t="s">
        <v>167</v>
      </c>
      <c r="H436" s="166">
        <v>5.8040000000000003</v>
      </c>
      <c r="I436" s="167"/>
      <c r="L436" s="163"/>
      <c r="M436" s="168"/>
      <c r="T436" s="169"/>
      <c r="AT436" s="164" t="s">
        <v>158</v>
      </c>
      <c r="AU436" s="164" t="s">
        <v>102</v>
      </c>
      <c r="AV436" s="13" t="s">
        <v>156</v>
      </c>
      <c r="AW436" s="13" t="s">
        <v>30</v>
      </c>
      <c r="AX436" s="13" t="s">
        <v>82</v>
      </c>
      <c r="AY436" s="164" t="s">
        <v>150</v>
      </c>
    </row>
    <row r="437" spans="2:65" s="1" customFormat="1" ht="16.5" customHeight="1">
      <c r="B437" s="140"/>
      <c r="C437" s="183" t="s">
        <v>688</v>
      </c>
      <c r="D437" s="183" t="s">
        <v>354</v>
      </c>
      <c r="E437" s="184" t="s">
        <v>689</v>
      </c>
      <c r="F437" s="185" t="s">
        <v>690</v>
      </c>
      <c r="G437" s="186" t="s">
        <v>155</v>
      </c>
      <c r="H437" s="187">
        <v>6.3840000000000003</v>
      </c>
      <c r="I437" s="188"/>
      <c r="J437" s="189">
        <f>ROUND(I437*H437,2)</f>
        <v>0</v>
      </c>
      <c r="K437" s="190"/>
      <c r="L437" s="191"/>
      <c r="M437" s="192" t="s">
        <v>1</v>
      </c>
      <c r="N437" s="193" t="s">
        <v>40</v>
      </c>
      <c r="P437" s="151">
        <f>O437*H437</f>
        <v>0</v>
      </c>
      <c r="Q437" s="151">
        <v>5.9999999999999995E-4</v>
      </c>
      <c r="R437" s="151">
        <f>Q437*H437</f>
        <v>3.8303999999999999E-3</v>
      </c>
      <c r="S437" s="151">
        <v>0</v>
      </c>
      <c r="T437" s="152">
        <f>S437*H437</f>
        <v>0</v>
      </c>
      <c r="AR437" s="153" t="s">
        <v>193</v>
      </c>
      <c r="AT437" s="153" t="s">
        <v>354</v>
      </c>
      <c r="AU437" s="153" t="s">
        <v>102</v>
      </c>
      <c r="AY437" s="17" t="s">
        <v>150</v>
      </c>
      <c r="BE437" s="154">
        <f>IF(N437="základná",J437,0)</f>
        <v>0</v>
      </c>
      <c r="BF437" s="154">
        <f>IF(N437="znížená",J437,0)</f>
        <v>0</v>
      </c>
      <c r="BG437" s="154">
        <f>IF(N437="zákl. prenesená",J437,0)</f>
        <v>0</v>
      </c>
      <c r="BH437" s="154">
        <f>IF(N437="zníž. prenesená",J437,0)</f>
        <v>0</v>
      </c>
      <c r="BI437" s="154">
        <f>IF(N437="nulová",J437,0)</f>
        <v>0</v>
      </c>
      <c r="BJ437" s="17" t="s">
        <v>102</v>
      </c>
      <c r="BK437" s="154">
        <f>ROUND(I437*H437,2)</f>
        <v>0</v>
      </c>
      <c r="BL437" s="17" t="s">
        <v>156</v>
      </c>
      <c r="BM437" s="153" t="s">
        <v>691</v>
      </c>
    </row>
    <row r="438" spans="2:65" s="12" customFormat="1">
      <c r="B438" s="155"/>
      <c r="D438" s="156" t="s">
        <v>158</v>
      </c>
      <c r="F438" s="158" t="s">
        <v>692</v>
      </c>
      <c r="H438" s="159">
        <v>6.3840000000000003</v>
      </c>
      <c r="I438" s="160"/>
      <c r="L438" s="155"/>
      <c r="M438" s="161"/>
      <c r="T438" s="162"/>
      <c r="AT438" s="157" t="s">
        <v>158</v>
      </c>
      <c r="AU438" s="157" t="s">
        <v>102</v>
      </c>
      <c r="AV438" s="12" t="s">
        <v>102</v>
      </c>
      <c r="AW438" s="12" t="s">
        <v>3</v>
      </c>
      <c r="AX438" s="12" t="s">
        <v>82</v>
      </c>
      <c r="AY438" s="157" t="s">
        <v>150</v>
      </c>
    </row>
    <row r="439" spans="2:65" s="1" customFormat="1" ht="37.9" customHeight="1">
      <c r="B439" s="140"/>
      <c r="C439" s="141" t="s">
        <v>693</v>
      </c>
      <c r="D439" s="141" t="s">
        <v>152</v>
      </c>
      <c r="E439" s="142" t="s">
        <v>694</v>
      </c>
      <c r="F439" s="143" t="s">
        <v>695</v>
      </c>
      <c r="G439" s="144" t="s">
        <v>222</v>
      </c>
      <c r="H439" s="145">
        <v>35.68</v>
      </c>
      <c r="I439" s="146"/>
      <c r="J439" s="147">
        <f>ROUND(I439*H439,2)</f>
        <v>0</v>
      </c>
      <c r="K439" s="148"/>
      <c r="L439" s="32"/>
      <c r="M439" s="149" t="s">
        <v>1</v>
      </c>
      <c r="N439" s="150" t="s">
        <v>40</v>
      </c>
      <c r="P439" s="151">
        <f>O439*H439</f>
        <v>0</v>
      </c>
      <c r="Q439" s="151">
        <v>0</v>
      </c>
      <c r="R439" s="151">
        <f>Q439*H439</f>
        <v>0</v>
      </c>
      <c r="S439" s="151">
        <v>2.2000000000000002</v>
      </c>
      <c r="T439" s="152">
        <f>S439*H439</f>
        <v>78.496000000000009</v>
      </c>
      <c r="AR439" s="153" t="s">
        <v>156</v>
      </c>
      <c r="AT439" s="153" t="s">
        <v>152</v>
      </c>
      <c r="AU439" s="153" t="s">
        <v>102</v>
      </c>
      <c r="AY439" s="17" t="s">
        <v>150</v>
      </c>
      <c r="BE439" s="154">
        <f>IF(N439="základná",J439,0)</f>
        <v>0</v>
      </c>
      <c r="BF439" s="154">
        <f>IF(N439="znížená",J439,0)</f>
        <v>0</v>
      </c>
      <c r="BG439" s="154">
        <f>IF(N439="zákl. prenesená",J439,0)</f>
        <v>0</v>
      </c>
      <c r="BH439" s="154">
        <f>IF(N439="zníž. prenesená",J439,0)</f>
        <v>0</v>
      </c>
      <c r="BI439" s="154">
        <f>IF(N439="nulová",J439,0)</f>
        <v>0</v>
      </c>
      <c r="BJ439" s="17" t="s">
        <v>102</v>
      </c>
      <c r="BK439" s="154">
        <f>ROUND(I439*H439,2)</f>
        <v>0</v>
      </c>
      <c r="BL439" s="17" t="s">
        <v>156</v>
      </c>
      <c r="BM439" s="153" t="s">
        <v>696</v>
      </c>
    </row>
    <row r="440" spans="2:65" s="14" customFormat="1">
      <c r="B440" s="170"/>
      <c r="D440" s="156" t="s">
        <v>158</v>
      </c>
      <c r="E440" s="171" t="s">
        <v>1</v>
      </c>
      <c r="F440" s="172" t="s">
        <v>697</v>
      </c>
      <c r="H440" s="171" t="s">
        <v>1</v>
      </c>
      <c r="I440" s="173"/>
      <c r="L440" s="170"/>
      <c r="M440" s="174"/>
      <c r="T440" s="175"/>
      <c r="AT440" s="171" t="s">
        <v>158</v>
      </c>
      <c r="AU440" s="171" t="s">
        <v>102</v>
      </c>
      <c r="AV440" s="14" t="s">
        <v>82</v>
      </c>
      <c r="AW440" s="14" t="s">
        <v>30</v>
      </c>
      <c r="AX440" s="14" t="s">
        <v>74</v>
      </c>
      <c r="AY440" s="171" t="s">
        <v>150</v>
      </c>
    </row>
    <row r="441" spans="2:65" s="12" customFormat="1">
      <c r="B441" s="155"/>
      <c r="D441" s="156" t="s">
        <v>158</v>
      </c>
      <c r="E441" s="157" t="s">
        <v>1</v>
      </c>
      <c r="F441" s="158" t="s">
        <v>698</v>
      </c>
      <c r="H441" s="159">
        <v>5.25</v>
      </c>
      <c r="I441" s="160"/>
      <c r="L441" s="155"/>
      <c r="M441" s="161"/>
      <c r="T441" s="162"/>
      <c r="AT441" s="157" t="s">
        <v>158</v>
      </c>
      <c r="AU441" s="157" t="s">
        <v>102</v>
      </c>
      <c r="AV441" s="12" t="s">
        <v>102</v>
      </c>
      <c r="AW441" s="12" t="s">
        <v>30</v>
      </c>
      <c r="AX441" s="12" t="s">
        <v>74</v>
      </c>
      <c r="AY441" s="157" t="s">
        <v>150</v>
      </c>
    </row>
    <row r="442" spans="2:65" s="14" customFormat="1">
      <c r="B442" s="170"/>
      <c r="D442" s="156" t="s">
        <v>158</v>
      </c>
      <c r="E442" s="171" t="s">
        <v>1</v>
      </c>
      <c r="F442" s="172" t="s">
        <v>699</v>
      </c>
      <c r="H442" s="171" t="s">
        <v>1</v>
      </c>
      <c r="I442" s="173"/>
      <c r="L442" s="170"/>
      <c r="M442" s="174"/>
      <c r="T442" s="175"/>
      <c r="AT442" s="171" t="s">
        <v>158</v>
      </c>
      <c r="AU442" s="171" t="s">
        <v>102</v>
      </c>
      <c r="AV442" s="14" t="s">
        <v>82</v>
      </c>
      <c r="AW442" s="14" t="s">
        <v>30</v>
      </c>
      <c r="AX442" s="14" t="s">
        <v>74</v>
      </c>
      <c r="AY442" s="171" t="s">
        <v>150</v>
      </c>
    </row>
    <row r="443" spans="2:65" s="12" customFormat="1">
      <c r="B443" s="155"/>
      <c r="D443" s="156" t="s">
        <v>158</v>
      </c>
      <c r="E443" s="157" t="s">
        <v>1</v>
      </c>
      <c r="F443" s="158" t="s">
        <v>700</v>
      </c>
      <c r="H443" s="159">
        <v>27</v>
      </c>
      <c r="I443" s="160"/>
      <c r="L443" s="155"/>
      <c r="M443" s="161"/>
      <c r="T443" s="162"/>
      <c r="AT443" s="157" t="s">
        <v>158</v>
      </c>
      <c r="AU443" s="157" t="s">
        <v>102</v>
      </c>
      <c r="AV443" s="12" t="s">
        <v>102</v>
      </c>
      <c r="AW443" s="12" t="s">
        <v>30</v>
      </c>
      <c r="AX443" s="12" t="s">
        <v>74</v>
      </c>
      <c r="AY443" s="157" t="s">
        <v>150</v>
      </c>
    </row>
    <row r="444" spans="2:65" s="14" customFormat="1">
      <c r="B444" s="170"/>
      <c r="D444" s="156" t="s">
        <v>158</v>
      </c>
      <c r="E444" s="171" t="s">
        <v>1</v>
      </c>
      <c r="F444" s="172" t="s">
        <v>701</v>
      </c>
      <c r="H444" s="171" t="s">
        <v>1</v>
      </c>
      <c r="I444" s="173"/>
      <c r="L444" s="170"/>
      <c r="M444" s="174"/>
      <c r="T444" s="175"/>
      <c r="AT444" s="171" t="s">
        <v>158</v>
      </c>
      <c r="AU444" s="171" t="s">
        <v>102</v>
      </c>
      <c r="AV444" s="14" t="s">
        <v>82</v>
      </c>
      <c r="AW444" s="14" t="s">
        <v>30</v>
      </c>
      <c r="AX444" s="14" t="s">
        <v>74</v>
      </c>
      <c r="AY444" s="171" t="s">
        <v>150</v>
      </c>
    </row>
    <row r="445" spans="2:65" s="12" customFormat="1">
      <c r="B445" s="155"/>
      <c r="D445" s="156" t="s">
        <v>158</v>
      </c>
      <c r="E445" s="157" t="s">
        <v>1</v>
      </c>
      <c r="F445" s="158" t="s">
        <v>702</v>
      </c>
      <c r="H445" s="159">
        <v>3.43</v>
      </c>
      <c r="I445" s="160"/>
      <c r="L445" s="155"/>
      <c r="M445" s="161"/>
      <c r="T445" s="162"/>
      <c r="AT445" s="157" t="s">
        <v>158</v>
      </c>
      <c r="AU445" s="157" t="s">
        <v>102</v>
      </c>
      <c r="AV445" s="12" t="s">
        <v>102</v>
      </c>
      <c r="AW445" s="12" t="s">
        <v>30</v>
      </c>
      <c r="AX445" s="12" t="s">
        <v>74</v>
      </c>
      <c r="AY445" s="157" t="s">
        <v>150</v>
      </c>
    </row>
    <row r="446" spans="2:65" s="13" customFormat="1">
      <c r="B446" s="163"/>
      <c r="D446" s="156" t="s">
        <v>158</v>
      </c>
      <c r="E446" s="164" t="s">
        <v>1</v>
      </c>
      <c r="F446" s="165" t="s">
        <v>167</v>
      </c>
      <c r="H446" s="166">
        <v>35.68</v>
      </c>
      <c r="I446" s="167"/>
      <c r="L446" s="163"/>
      <c r="M446" s="168"/>
      <c r="T446" s="169"/>
      <c r="AT446" s="164" t="s">
        <v>158</v>
      </c>
      <c r="AU446" s="164" t="s">
        <v>102</v>
      </c>
      <c r="AV446" s="13" t="s">
        <v>156</v>
      </c>
      <c r="AW446" s="13" t="s">
        <v>30</v>
      </c>
      <c r="AX446" s="13" t="s">
        <v>82</v>
      </c>
      <c r="AY446" s="164" t="s">
        <v>150</v>
      </c>
    </row>
    <row r="447" spans="2:65" s="1" customFormat="1" ht="21.75" customHeight="1">
      <c r="B447" s="140"/>
      <c r="C447" s="141" t="s">
        <v>703</v>
      </c>
      <c r="D447" s="141" t="s">
        <v>152</v>
      </c>
      <c r="E447" s="142" t="s">
        <v>704</v>
      </c>
      <c r="F447" s="143" t="s">
        <v>705</v>
      </c>
      <c r="G447" s="144" t="s">
        <v>170</v>
      </c>
      <c r="H447" s="145">
        <v>5</v>
      </c>
      <c r="I447" s="146"/>
      <c r="J447" s="147">
        <f>ROUND(I447*H447,2)</f>
        <v>0</v>
      </c>
      <c r="K447" s="148"/>
      <c r="L447" s="32"/>
      <c r="M447" s="149" t="s">
        <v>1</v>
      </c>
      <c r="N447" s="150" t="s">
        <v>40</v>
      </c>
      <c r="P447" s="151">
        <f>O447*H447</f>
        <v>0</v>
      </c>
      <c r="Q447" s="151">
        <v>0</v>
      </c>
      <c r="R447" s="151">
        <f>Q447*H447</f>
        <v>0</v>
      </c>
      <c r="S447" s="151">
        <v>1.5</v>
      </c>
      <c r="T447" s="152">
        <f>S447*H447</f>
        <v>7.5</v>
      </c>
      <c r="AR447" s="153" t="s">
        <v>156</v>
      </c>
      <c r="AT447" s="153" t="s">
        <v>152</v>
      </c>
      <c r="AU447" s="153" t="s">
        <v>102</v>
      </c>
      <c r="AY447" s="17" t="s">
        <v>150</v>
      </c>
      <c r="BE447" s="154">
        <f>IF(N447="základná",J447,0)</f>
        <v>0</v>
      </c>
      <c r="BF447" s="154">
        <f>IF(N447="znížená",J447,0)</f>
        <v>0</v>
      </c>
      <c r="BG447" s="154">
        <f>IF(N447="zákl. prenesená",J447,0)</f>
        <v>0</v>
      </c>
      <c r="BH447" s="154">
        <f>IF(N447="zníž. prenesená",J447,0)</f>
        <v>0</v>
      </c>
      <c r="BI447" s="154">
        <f>IF(N447="nulová",J447,0)</f>
        <v>0</v>
      </c>
      <c r="BJ447" s="17" t="s">
        <v>102</v>
      </c>
      <c r="BK447" s="154">
        <f>ROUND(I447*H447,2)</f>
        <v>0</v>
      </c>
      <c r="BL447" s="17" t="s">
        <v>156</v>
      </c>
      <c r="BM447" s="153" t="s">
        <v>706</v>
      </c>
    </row>
    <row r="448" spans="2:65" s="1" customFormat="1" ht="24.2" customHeight="1">
      <c r="B448" s="140"/>
      <c r="C448" s="141" t="s">
        <v>707</v>
      </c>
      <c r="D448" s="141" t="s">
        <v>152</v>
      </c>
      <c r="E448" s="142" t="s">
        <v>708</v>
      </c>
      <c r="F448" s="143" t="s">
        <v>709</v>
      </c>
      <c r="G448" s="144" t="s">
        <v>182</v>
      </c>
      <c r="H448" s="145">
        <v>80</v>
      </c>
      <c r="I448" s="146"/>
      <c r="J448" s="147">
        <f>ROUND(I448*H448,2)</f>
        <v>0</v>
      </c>
      <c r="K448" s="148"/>
      <c r="L448" s="32"/>
      <c r="M448" s="149" t="s">
        <v>1</v>
      </c>
      <c r="N448" s="150" t="s">
        <v>40</v>
      </c>
      <c r="P448" s="151">
        <f>O448*H448</f>
        <v>0</v>
      </c>
      <c r="Q448" s="151">
        <v>0</v>
      </c>
      <c r="R448" s="151">
        <f>Q448*H448</f>
        <v>0</v>
      </c>
      <c r="S448" s="151">
        <v>0.03</v>
      </c>
      <c r="T448" s="152">
        <f>S448*H448</f>
        <v>2.4</v>
      </c>
      <c r="AR448" s="153" t="s">
        <v>156</v>
      </c>
      <c r="AT448" s="153" t="s">
        <v>152</v>
      </c>
      <c r="AU448" s="153" t="s">
        <v>102</v>
      </c>
      <c r="AY448" s="17" t="s">
        <v>150</v>
      </c>
      <c r="BE448" s="154">
        <f>IF(N448="základná",J448,0)</f>
        <v>0</v>
      </c>
      <c r="BF448" s="154">
        <f>IF(N448="znížená",J448,0)</f>
        <v>0</v>
      </c>
      <c r="BG448" s="154">
        <f>IF(N448="zákl. prenesená",J448,0)</f>
        <v>0</v>
      </c>
      <c r="BH448" s="154">
        <f>IF(N448="zníž. prenesená",J448,0)</f>
        <v>0</v>
      </c>
      <c r="BI448" s="154">
        <f>IF(N448="nulová",J448,0)</f>
        <v>0</v>
      </c>
      <c r="BJ448" s="17" t="s">
        <v>102</v>
      </c>
      <c r="BK448" s="154">
        <f>ROUND(I448*H448,2)</f>
        <v>0</v>
      </c>
      <c r="BL448" s="17" t="s">
        <v>156</v>
      </c>
      <c r="BM448" s="153" t="s">
        <v>710</v>
      </c>
    </row>
    <row r="449" spans="2:65" s="1" customFormat="1" ht="67.150000000000006">
      <c r="B449" s="32"/>
      <c r="D449" s="156" t="s">
        <v>373</v>
      </c>
      <c r="F449" s="194" t="s">
        <v>711</v>
      </c>
      <c r="I449" s="195"/>
      <c r="L449" s="32"/>
      <c r="M449" s="196"/>
      <c r="T449" s="59"/>
      <c r="AT449" s="17" t="s">
        <v>373</v>
      </c>
      <c r="AU449" s="17" t="s">
        <v>102</v>
      </c>
    </row>
    <row r="450" spans="2:65" s="12" customFormat="1">
      <c r="B450" s="155"/>
      <c r="D450" s="156" t="s">
        <v>158</v>
      </c>
      <c r="E450" s="157" t="s">
        <v>1</v>
      </c>
      <c r="F450" s="158" t="s">
        <v>712</v>
      </c>
      <c r="H450" s="159">
        <v>15</v>
      </c>
      <c r="I450" s="160"/>
      <c r="L450" s="155"/>
      <c r="M450" s="161"/>
      <c r="T450" s="162"/>
      <c r="AT450" s="157" t="s">
        <v>158</v>
      </c>
      <c r="AU450" s="157" t="s">
        <v>102</v>
      </c>
      <c r="AV450" s="12" t="s">
        <v>102</v>
      </c>
      <c r="AW450" s="12" t="s">
        <v>30</v>
      </c>
      <c r="AX450" s="12" t="s">
        <v>74</v>
      </c>
      <c r="AY450" s="157" t="s">
        <v>150</v>
      </c>
    </row>
    <row r="451" spans="2:65" s="12" customFormat="1">
      <c r="B451" s="155"/>
      <c r="D451" s="156" t="s">
        <v>158</v>
      </c>
      <c r="E451" s="157" t="s">
        <v>1</v>
      </c>
      <c r="F451" s="158" t="s">
        <v>713</v>
      </c>
      <c r="H451" s="159">
        <v>65</v>
      </c>
      <c r="I451" s="160"/>
      <c r="L451" s="155"/>
      <c r="M451" s="161"/>
      <c r="T451" s="162"/>
      <c r="AT451" s="157" t="s">
        <v>158</v>
      </c>
      <c r="AU451" s="157" t="s">
        <v>102</v>
      </c>
      <c r="AV451" s="12" t="s">
        <v>102</v>
      </c>
      <c r="AW451" s="12" t="s">
        <v>30</v>
      </c>
      <c r="AX451" s="12" t="s">
        <v>74</v>
      </c>
      <c r="AY451" s="157" t="s">
        <v>150</v>
      </c>
    </row>
    <row r="452" spans="2:65" s="13" customFormat="1">
      <c r="B452" s="163"/>
      <c r="D452" s="156" t="s">
        <v>158</v>
      </c>
      <c r="E452" s="164" t="s">
        <v>1</v>
      </c>
      <c r="F452" s="165" t="s">
        <v>167</v>
      </c>
      <c r="H452" s="166">
        <v>80</v>
      </c>
      <c r="I452" s="167"/>
      <c r="L452" s="163"/>
      <c r="M452" s="168"/>
      <c r="T452" s="169"/>
      <c r="AT452" s="164" t="s">
        <v>158</v>
      </c>
      <c r="AU452" s="164" t="s">
        <v>102</v>
      </c>
      <c r="AV452" s="13" t="s">
        <v>156</v>
      </c>
      <c r="AW452" s="13" t="s">
        <v>30</v>
      </c>
      <c r="AX452" s="13" t="s">
        <v>82</v>
      </c>
      <c r="AY452" s="164" t="s">
        <v>150</v>
      </c>
    </row>
    <row r="453" spans="2:65" s="1" customFormat="1" ht="21.75" customHeight="1">
      <c r="B453" s="140"/>
      <c r="C453" s="141" t="s">
        <v>714</v>
      </c>
      <c r="D453" s="141" t="s">
        <v>152</v>
      </c>
      <c r="E453" s="142" t="s">
        <v>715</v>
      </c>
      <c r="F453" s="143" t="s">
        <v>716</v>
      </c>
      <c r="G453" s="144" t="s">
        <v>170</v>
      </c>
      <c r="H453" s="145">
        <v>2</v>
      </c>
      <c r="I453" s="146"/>
      <c r="J453" s="147">
        <f>ROUND(I453*H453,2)</f>
        <v>0</v>
      </c>
      <c r="K453" s="148"/>
      <c r="L453" s="32"/>
      <c r="M453" s="149" t="s">
        <v>1</v>
      </c>
      <c r="N453" s="150" t="s">
        <v>40</v>
      </c>
      <c r="P453" s="151">
        <f>O453*H453</f>
        <v>0</v>
      </c>
      <c r="Q453" s="151">
        <v>0</v>
      </c>
      <c r="R453" s="151">
        <f>Q453*H453</f>
        <v>0</v>
      </c>
      <c r="S453" s="151">
        <v>0.05</v>
      </c>
      <c r="T453" s="152">
        <f>S453*H453</f>
        <v>0.1</v>
      </c>
      <c r="AR453" s="153" t="s">
        <v>156</v>
      </c>
      <c r="AT453" s="153" t="s">
        <v>152</v>
      </c>
      <c r="AU453" s="153" t="s">
        <v>102</v>
      </c>
      <c r="AY453" s="17" t="s">
        <v>150</v>
      </c>
      <c r="BE453" s="154">
        <f>IF(N453="základná",J453,0)</f>
        <v>0</v>
      </c>
      <c r="BF453" s="154">
        <f>IF(N453="znížená",J453,0)</f>
        <v>0</v>
      </c>
      <c r="BG453" s="154">
        <f>IF(N453="zákl. prenesená",J453,0)</f>
        <v>0</v>
      </c>
      <c r="BH453" s="154">
        <f>IF(N453="zníž. prenesená",J453,0)</f>
        <v>0</v>
      </c>
      <c r="BI453" s="154">
        <f>IF(N453="nulová",J453,0)</f>
        <v>0</v>
      </c>
      <c r="BJ453" s="17" t="s">
        <v>102</v>
      </c>
      <c r="BK453" s="154">
        <f>ROUND(I453*H453,2)</f>
        <v>0</v>
      </c>
      <c r="BL453" s="17" t="s">
        <v>156</v>
      </c>
      <c r="BM453" s="153" t="s">
        <v>717</v>
      </c>
    </row>
    <row r="454" spans="2:65" s="12" customFormat="1">
      <c r="B454" s="155"/>
      <c r="D454" s="156" t="s">
        <v>158</v>
      </c>
      <c r="E454" s="157" t="s">
        <v>1</v>
      </c>
      <c r="F454" s="158" t="s">
        <v>718</v>
      </c>
      <c r="H454" s="159">
        <v>2</v>
      </c>
      <c r="I454" s="160"/>
      <c r="L454" s="155"/>
      <c r="M454" s="161"/>
      <c r="T454" s="162"/>
      <c r="AT454" s="157" t="s">
        <v>158</v>
      </c>
      <c r="AU454" s="157" t="s">
        <v>102</v>
      </c>
      <c r="AV454" s="12" t="s">
        <v>102</v>
      </c>
      <c r="AW454" s="12" t="s">
        <v>30</v>
      </c>
      <c r="AX454" s="12" t="s">
        <v>82</v>
      </c>
      <c r="AY454" s="157" t="s">
        <v>150</v>
      </c>
    </row>
    <row r="455" spans="2:65" s="1" customFormat="1" ht="33" customHeight="1">
      <c r="B455" s="140"/>
      <c r="C455" s="141" t="s">
        <v>719</v>
      </c>
      <c r="D455" s="141" t="s">
        <v>152</v>
      </c>
      <c r="E455" s="142" t="s">
        <v>720</v>
      </c>
      <c r="F455" s="143" t="s">
        <v>721</v>
      </c>
      <c r="G455" s="144" t="s">
        <v>346</v>
      </c>
      <c r="H455" s="145">
        <v>77</v>
      </c>
      <c r="I455" s="146"/>
      <c r="J455" s="147">
        <f t="shared" ref="J455:J461" si="30">ROUND(I455*H455,2)</f>
        <v>0</v>
      </c>
      <c r="K455" s="148"/>
      <c r="L455" s="32"/>
      <c r="M455" s="149" t="s">
        <v>1</v>
      </c>
      <c r="N455" s="150" t="s">
        <v>40</v>
      </c>
      <c r="P455" s="151">
        <f t="shared" ref="P455:P461" si="31">O455*H455</f>
        <v>0</v>
      </c>
      <c r="Q455" s="151">
        <v>0</v>
      </c>
      <c r="R455" s="151">
        <f t="shared" ref="R455:R461" si="32">Q455*H455</f>
        <v>0</v>
      </c>
      <c r="S455" s="151">
        <v>0</v>
      </c>
      <c r="T455" s="152">
        <f t="shared" ref="T455:T461" si="33">S455*H455</f>
        <v>0</v>
      </c>
      <c r="AR455" s="153" t="s">
        <v>156</v>
      </c>
      <c r="AT455" s="153" t="s">
        <v>152</v>
      </c>
      <c r="AU455" s="153" t="s">
        <v>102</v>
      </c>
      <c r="AY455" s="17" t="s">
        <v>150</v>
      </c>
      <c r="BE455" s="154">
        <f t="shared" ref="BE455:BE461" si="34">IF(N455="základná",J455,0)</f>
        <v>0</v>
      </c>
      <c r="BF455" s="154">
        <f t="shared" ref="BF455:BF461" si="35">IF(N455="znížená",J455,0)</f>
        <v>0</v>
      </c>
      <c r="BG455" s="154">
        <f t="shared" ref="BG455:BG461" si="36">IF(N455="zákl. prenesená",J455,0)</f>
        <v>0</v>
      </c>
      <c r="BH455" s="154">
        <f t="shared" ref="BH455:BH461" si="37">IF(N455="zníž. prenesená",J455,0)</f>
        <v>0</v>
      </c>
      <c r="BI455" s="154">
        <f t="shared" ref="BI455:BI461" si="38">IF(N455="nulová",J455,0)</f>
        <v>0</v>
      </c>
      <c r="BJ455" s="17" t="s">
        <v>102</v>
      </c>
      <c r="BK455" s="154">
        <f t="shared" ref="BK455:BK461" si="39">ROUND(I455*H455,2)</f>
        <v>0</v>
      </c>
      <c r="BL455" s="17" t="s">
        <v>156</v>
      </c>
      <c r="BM455" s="153" t="s">
        <v>722</v>
      </c>
    </row>
    <row r="456" spans="2:65" s="1" customFormat="1" ht="37.9" customHeight="1">
      <c r="B456" s="140"/>
      <c r="C456" s="141" t="s">
        <v>723</v>
      </c>
      <c r="D456" s="141" t="s">
        <v>152</v>
      </c>
      <c r="E456" s="142" t="s">
        <v>724</v>
      </c>
      <c r="F456" s="143" t="s">
        <v>725</v>
      </c>
      <c r="G456" s="144" t="s">
        <v>170</v>
      </c>
      <c r="H456" s="145">
        <v>7</v>
      </c>
      <c r="I456" s="146"/>
      <c r="J456" s="147">
        <f t="shared" si="30"/>
        <v>0</v>
      </c>
      <c r="K456" s="148"/>
      <c r="L456" s="32"/>
      <c r="M456" s="149" t="s">
        <v>1</v>
      </c>
      <c r="N456" s="150" t="s">
        <v>40</v>
      </c>
      <c r="P456" s="151">
        <f t="shared" si="31"/>
        <v>0</v>
      </c>
      <c r="Q456" s="151">
        <v>0</v>
      </c>
      <c r="R456" s="151">
        <f t="shared" si="32"/>
        <v>0</v>
      </c>
      <c r="S456" s="151">
        <v>0</v>
      </c>
      <c r="T456" s="152">
        <f t="shared" si="33"/>
        <v>0</v>
      </c>
      <c r="AR456" s="153" t="s">
        <v>156</v>
      </c>
      <c r="AT456" s="153" t="s">
        <v>152</v>
      </c>
      <c r="AU456" s="153" t="s">
        <v>102</v>
      </c>
      <c r="AY456" s="17" t="s">
        <v>150</v>
      </c>
      <c r="BE456" s="154">
        <f t="shared" si="34"/>
        <v>0</v>
      </c>
      <c r="BF456" s="154">
        <f t="shared" si="35"/>
        <v>0</v>
      </c>
      <c r="BG456" s="154">
        <f t="shared" si="36"/>
        <v>0</v>
      </c>
      <c r="BH456" s="154">
        <f t="shared" si="37"/>
        <v>0</v>
      </c>
      <c r="BI456" s="154">
        <f t="shared" si="38"/>
        <v>0</v>
      </c>
      <c r="BJ456" s="17" t="s">
        <v>102</v>
      </c>
      <c r="BK456" s="154">
        <f t="shared" si="39"/>
        <v>0</v>
      </c>
      <c r="BL456" s="17" t="s">
        <v>156</v>
      </c>
      <c r="BM456" s="153" t="s">
        <v>726</v>
      </c>
    </row>
    <row r="457" spans="2:65" s="1" customFormat="1" ht="37.9" customHeight="1">
      <c r="B457" s="140"/>
      <c r="C457" s="141" t="s">
        <v>727</v>
      </c>
      <c r="D457" s="141" t="s">
        <v>152</v>
      </c>
      <c r="E457" s="142" t="s">
        <v>728</v>
      </c>
      <c r="F457" s="143" t="s">
        <v>729</v>
      </c>
      <c r="G457" s="144" t="s">
        <v>170</v>
      </c>
      <c r="H457" s="145">
        <v>4</v>
      </c>
      <c r="I457" s="146"/>
      <c r="J457" s="147">
        <f t="shared" si="30"/>
        <v>0</v>
      </c>
      <c r="K457" s="148"/>
      <c r="L457" s="32"/>
      <c r="M457" s="149" t="s">
        <v>1</v>
      </c>
      <c r="N457" s="150" t="s">
        <v>40</v>
      </c>
      <c r="P457" s="151">
        <f t="shared" si="31"/>
        <v>0</v>
      </c>
      <c r="Q457" s="151">
        <v>0</v>
      </c>
      <c r="R457" s="151">
        <f t="shared" si="32"/>
        <v>0</v>
      </c>
      <c r="S457" s="151">
        <v>0</v>
      </c>
      <c r="T457" s="152">
        <f t="shared" si="33"/>
        <v>0</v>
      </c>
      <c r="AR457" s="153" t="s">
        <v>156</v>
      </c>
      <c r="AT457" s="153" t="s">
        <v>152</v>
      </c>
      <c r="AU457" s="153" t="s">
        <v>102</v>
      </c>
      <c r="AY457" s="17" t="s">
        <v>150</v>
      </c>
      <c r="BE457" s="154">
        <f t="shared" si="34"/>
        <v>0</v>
      </c>
      <c r="BF457" s="154">
        <f t="shared" si="35"/>
        <v>0</v>
      </c>
      <c r="BG457" s="154">
        <f t="shared" si="36"/>
        <v>0</v>
      </c>
      <c r="BH457" s="154">
        <f t="shared" si="37"/>
        <v>0</v>
      </c>
      <c r="BI457" s="154">
        <f t="shared" si="38"/>
        <v>0</v>
      </c>
      <c r="BJ457" s="17" t="s">
        <v>102</v>
      </c>
      <c r="BK457" s="154">
        <f t="shared" si="39"/>
        <v>0</v>
      </c>
      <c r="BL457" s="17" t="s">
        <v>156</v>
      </c>
      <c r="BM457" s="153" t="s">
        <v>730</v>
      </c>
    </row>
    <row r="458" spans="2:65" s="1" customFormat="1" ht="21.75" customHeight="1">
      <c r="B458" s="140"/>
      <c r="C458" s="141" t="s">
        <v>731</v>
      </c>
      <c r="D458" s="141" t="s">
        <v>152</v>
      </c>
      <c r="E458" s="142" t="s">
        <v>732</v>
      </c>
      <c r="F458" s="143" t="s">
        <v>733</v>
      </c>
      <c r="G458" s="144" t="s">
        <v>346</v>
      </c>
      <c r="H458" s="145">
        <v>77</v>
      </c>
      <c r="I458" s="146"/>
      <c r="J458" s="147">
        <f t="shared" si="30"/>
        <v>0</v>
      </c>
      <c r="K458" s="148"/>
      <c r="L458" s="32"/>
      <c r="M458" s="149" t="s">
        <v>1</v>
      </c>
      <c r="N458" s="150" t="s">
        <v>40</v>
      </c>
      <c r="P458" s="151">
        <f t="shared" si="31"/>
        <v>0</v>
      </c>
      <c r="Q458" s="151">
        <v>0</v>
      </c>
      <c r="R458" s="151">
        <f t="shared" si="32"/>
        <v>0</v>
      </c>
      <c r="S458" s="151">
        <v>0</v>
      </c>
      <c r="T458" s="152">
        <f t="shared" si="33"/>
        <v>0</v>
      </c>
      <c r="AR458" s="153" t="s">
        <v>156</v>
      </c>
      <c r="AT458" s="153" t="s">
        <v>152</v>
      </c>
      <c r="AU458" s="153" t="s">
        <v>102</v>
      </c>
      <c r="AY458" s="17" t="s">
        <v>150</v>
      </c>
      <c r="BE458" s="154">
        <f t="shared" si="34"/>
        <v>0</v>
      </c>
      <c r="BF458" s="154">
        <f t="shared" si="35"/>
        <v>0</v>
      </c>
      <c r="BG458" s="154">
        <f t="shared" si="36"/>
        <v>0</v>
      </c>
      <c r="BH458" s="154">
        <f t="shared" si="37"/>
        <v>0</v>
      </c>
      <c r="BI458" s="154">
        <f t="shared" si="38"/>
        <v>0</v>
      </c>
      <c r="BJ458" s="17" t="s">
        <v>102</v>
      </c>
      <c r="BK458" s="154">
        <f t="shared" si="39"/>
        <v>0</v>
      </c>
      <c r="BL458" s="17" t="s">
        <v>156</v>
      </c>
      <c r="BM458" s="153" t="s">
        <v>734</v>
      </c>
    </row>
    <row r="459" spans="2:65" s="1" customFormat="1" ht="24.2" customHeight="1">
      <c r="B459" s="140"/>
      <c r="C459" s="141" t="s">
        <v>735</v>
      </c>
      <c r="D459" s="141" t="s">
        <v>152</v>
      </c>
      <c r="E459" s="142" t="s">
        <v>736</v>
      </c>
      <c r="F459" s="143" t="s">
        <v>737</v>
      </c>
      <c r="G459" s="144" t="s">
        <v>346</v>
      </c>
      <c r="H459" s="145">
        <v>77</v>
      </c>
      <c r="I459" s="146"/>
      <c r="J459" s="147">
        <f t="shared" si="30"/>
        <v>0</v>
      </c>
      <c r="K459" s="148"/>
      <c r="L459" s="32"/>
      <c r="M459" s="149" t="s">
        <v>1</v>
      </c>
      <c r="N459" s="150" t="s">
        <v>40</v>
      </c>
      <c r="P459" s="151">
        <f t="shared" si="31"/>
        <v>0</v>
      </c>
      <c r="Q459" s="151">
        <v>0</v>
      </c>
      <c r="R459" s="151">
        <f t="shared" si="32"/>
        <v>0</v>
      </c>
      <c r="S459" s="151">
        <v>0</v>
      </c>
      <c r="T459" s="152">
        <f t="shared" si="33"/>
        <v>0</v>
      </c>
      <c r="AR459" s="153" t="s">
        <v>156</v>
      </c>
      <c r="AT459" s="153" t="s">
        <v>152</v>
      </c>
      <c r="AU459" s="153" t="s">
        <v>102</v>
      </c>
      <c r="AY459" s="17" t="s">
        <v>150</v>
      </c>
      <c r="BE459" s="154">
        <f t="shared" si="34"/>
        <v>0</v>
      </c>
      <c r="BF459" s="154">
        <f t="shared" si="35"/>
        <v>0</v>
      </c>
      <c r="BG459" s="154">
        <f t="shared" si="36"/>
        <v>0</v>
      </c>
      <c r="BH459" s="154">
        <f t="shared" si="37"/>
        <v>0</v>
      </c>
      <c r="BI459" s="154">
        <f t="shared" si="38"/>
        <v>0</v>
      </c>
      <c r="BJ459" s="17" t="s">
        <v>102</v>
      </c>
      <c r="BK459" s="154">
        <f t="shared" si="39"/>
        <v>0</v>
      </c>
      <c r="BL459" s="17" t="s">
        <v>156</v>
      </c>
      <c r="BM459" s="153" t="s">
        <v>738</v>
      </c>
    </row>
    <row r="460" spans="2:65" s="1" customFormat="1" ht="24.2" customHeight="1">
      <c r="B460" s="140"/>
      <c r="C460" s="141" t="s">
        <v>739</v>
      </c>
      <c r="D460" s="141" t="s">
        <v>152</v>
      </c>
      <c r="E460" s="142" t="s">
        <v>740</v>
      </c>
      <c r="F460" s="143" t="s">
        <v>741</v>
      </c>
      <c r="G460" s="144" t="s">
        <v>346</v>
      </c>
      <c r="H460" s="145">
        <v>1030.8009999999999</v>
      </c>
      <c r="I460" s="146"/>
      <c r="J460" s="147">
        <f t="shared" si="30"/>
        <v>0</v>
      </c>
      <c r="K460" s="148"/>
      <c r="L460" s="32"/>
      <c r="M460" s="149" t="s">
        <v>1</v>
      </c>
      <c r="N460" s="150" t="s">
        <v>40</v>
      </c>
      <c r="P460" s="151">
        <f t="shared" si="31"/>
        <v>0</v>
      </c>
      <c r="Q460" s="151">
        <v>0</v>
      </c>
      <c r="R460" s="151">
        <f t="shared" si="32"/>
        <v>0</v>
      </c>
      <c r="S460" s="151">
        <v>0</v>
      </c>
      <c r="T460" s="152">
        <f t="shared" si="33"/>
        <v>0</v>
      </c>
      <c r="AR460" s="153" t="s">
        <v>156</v>
      </c>
      <c r="AT460" s="153" t="s">
        <v>152</v>
      </c>
      <c r="AU460" s="153" t="s">
        <v>102</v>
      </c>
      <c r="AY460" s="17" t="s">
        <v>150</v>
      </c>
      <c r="BE460" s="154">
        <f t="shared" si="34"/>
        <v>0</v>
      </c>
      <c r="BF460" s="154">
        <f t="shared" si="35"/>
        <v>0</v>
      </c>
      <c r="BG460" s="154">
        <f t="shared" si="36"/>
        <v>0</v>
      </c>
      <c r="BH460" s="154">
        <f t="shared" si="37"/>
        <v>0</v>
      </c>
      <c r="BI460" s="154">
        <f t="shared" si="38"/>
        <v>0</v>
      </c>
      <c r="BJ460" s="17" t="s">
        <v>102</v>
      </c>
      <c r="BK460" s="154">
        <f t="shared" si="39"/>
        <v>0</v>
      </c>
      <c r="BL460" s="17" t="s">
        <v>156</v>
      </c>
      <c r="BM460" s="153" t="s">
        <v>742</v>
      </c>
    </row>
    <row r="461" spans="2:65" s="1" customFormat="1" ht="24.2" customHeight="1">
      <c r="B461" s="140"/>
      <c r="C461" s="141" t="s">
        <v>743</v>
      </c>
      <c r="D461" s="141" t="s">
        <v>152</v>
      </c>
      <c r="E461" s="142" t="s">
        <v>744</v>
      </c>
      <c r="F461" s="143" t="s">
        <v>745</v>
      </c>
      <c r="G461" s="144" t="s">
        <v>346</v>
      </c>
      <c r="H461" s="145">
        <v>8246.4079999999994</v>
      </c>
      <c r="I461" s="146"/>
      <c r="J461" s="147">
        <f t="shared" si="30"/>
        <v>0</v>
      </c>
      <c r="K461" s="148"/>
      <c r="L461" s="32"/>
      <c r="M461" s="149" t="s">
        <v>1</v>
      </c>
      <c r="N461" s="150" t="s">
        <v>40</v>
      </c>
      <c r="P461" s="151">
        <f t="shared" si="31"/>
        <v>0</v>
      </c>
      <c r="Q461" s="151">
        <v>0</v>
      </c>
      <c r="R461" s="151">
        <f t="shared" si="32"/>
        <v>0</v>
      </c>
      <c r="S461" s="151">
        <v>0</v>
      </c>
      <c r="T461" s="152">
        <f t="shared" si="33"/>
        <v>0</v>
      </c>
      <c r="AR461" s="153" t="s">
        <v>156</v>
      </c>
      <c r="AT461" s="153" t="s">
        <v>152</v>
      </c>
      <c r="AU461" s="153" t="s">
        <v>102</v>
      </c>
      <c r="AY461" s="17" t="s">
        <v>150</v>
      </c>
      <c r="BE461" s="154">
        <f t="shared" si="34"/>
        <v>0</v>
      </c>
      <c r="BF461" s="154">
        <f t="shared" si="35"/>
        <v>0</v>
      </c>
      <c r="BG461" s="154">
        <f t="shared" si="36"/>
        <v>0</v>
      </c>
      <c r="BH461" s="154">
        <f t="shared" si="37"/>
        <v>0</v>
      </c>
      <c r="BI461" s="154">
        <f t="shared" si="38"/>
        <v>0</v>
      </c>
      <c r="BJ461" s="17" t="s">
        <v>102</v>
      </c>
      <c r="BK461" s="154">
        <f t="shared" si="39"/>
        <v>0</v>
      </c>
      <c r="BL461" s="17" t="s">
        <v>156</v>
      </c>
      <c r="BM461" s="153" t="s">
        <v>746</v>
      </c>
    </row>
    <row r="462" spans="2:65" s="1" customFormat="1" ht="38.450000000000003">
      <c r="B462" s="32"/>
      <c r="D462" s="156" t="s">
        <v>373</v>
      </c>
      <c r="F462" s="194" t="s">
        <v>747</v>
      </c>
      <c r="I462" s="195"/>
      <c r="L462" s="32"/>
      <c r="M462" s="196"/>
      <c r="T462" s="59"/>
      <c r="AT462" s="17" t="s">
        <v>373</v>
      </c>
      <c r="AU462" s="17" t="s">
        <v>102</v>
      </c>
    </row>
    <row r="463" spans="2:65" s="12" customFormat="1">
      <c r="B463" s="155"/>
      <c r="D463" s="156" t="s">
        <v>158</v>
      </c>
      <c r="F463" s="158" t="s">
        <v>748</v>
      </c>
      <c r="H463" s="159">
        <v>8246.4079999999994</v>
      </c>
      <c r="I463" s="160"/>
      <c r="L463" s="155"/>
      <c r="M463" s="161"/>
      <c r="T463" s="162"/>
      <c r="AT463" s="157" t="s">
        <v>158</v>
      </c>
      <c r="AU463" s="157" t="s">
        <v>102</v>
      </c>
      <c r="AV463" s="12" t="s">
        <v>102</v>
      </c>
      <c r="AW463" s="12" t="s">
        <v>3</v>
      </c>
      <c r="AX463" s="12" t="s">
        <v>82</v>
      </c>
      <c r="AY463" s="157" t="s">
        <v>150</v>
      </c>
    </row>
    <row r="464" spans="2:65" s="1" customFormat="1" ht="21.75" customHeight="1">
      <c r="B464" s="140"/>
      <c r="C464" s="141" t="s">
        <v>749</v>
      </c>
      <c r="D464" s="141" t="s">
        <v>152</v>
      </c>
      <c r="E464" s="142" t="s">
        <v>750</v>
      </c>
      <c r="F464" s="143" t="s">
        <v>751</v>
      </c>
      <c r="G464" s="144" t="s">
        <v>346</v>
      </c>
      <c r="H464" s="145">
        <v>1030.8009999999999</v>
      </c>
      <c r="I464" s="146"/>
      <c r="J464" s="147">
        <f>ROUND(I464*H464,2)</f>
        <v>0</v>
      </c>
      <c r="K464" s="148"/>
      <c r="L464" s="32"/>
      <c r="M464" s="149" t="s">
        <v>1</v>
      </c>
      <c r="N464" s="150" t="s">
        <v>40</v>
      </c>
      <c r="P464" s="151">
        <f>O464*H464</f>
        <v>0</v>
      </c>
      <c r="Q464" s="151">
        <v>0</v>
      </c>
      <c r="R464" s="151">
        <f>Q464*H464</f>
        <v>0</v>
      </c>
      <c r="S464" s="151">
        <v>0</v>
      </c>
      <c r="T464" s="152">
        <f>S464*H464</f>
        <v>0</v>
      </c>
      <c r="AR464" s="153" t="s">
        <v>156</v>
      </c>
      <c r="AT464" s="153" t="s">
        <v>152</v>
      </c>
      <c r="AU464" s="153" t="s">
        <v>102</v>
      </c>
      <c r="AY464" s="17" t="s">
        <v>150</v>
      </c>
      <c r="BE464" s="154">
        <f>IF(N464="základná",J464,0)</f>
        <v>0</v>
      </c>
      <c r="BF464" s="154">
        <f>IF(N464="znížená",J464,0)</f>
        <v>0</v>
      </c>
      <c r="BG464" s="154">
        <f>IF(N464="zákl. prenesená",J464,0)</f>
        <v>0</v>
      </c>
      <c r="BH464" s="154">
        <f>IF(N464="zníž. prenesená",J464,0)</f>
        <v>0</v>
      </c>
      <c r="BI464" s="154">
        <f>IF(N464="nulová",J464,0)</f>
        <v>0</v>
      </c>
      <c r="BJ464" s="17" t="s">
        <v>102</v>
      </c>
      <c r="BK464" s="154">
        <f>ROUND(I464*H464,2)</f>
        <v>0</v>
      </c>
      <c r="BL464" s="17" t="s">
        <v>156</v>
      </c>
      <c r="BM464" s="153" t="s">
        <v>752</v>
      </c>
    </row>
    <row r="465" spans="2:65" s="1" customFormat="1" ht="37.9" customHeight="1">
      <c r="B465" s="140"/>
      <c r="C465" s="141" t="s">
        <v>753</v>
      </c>
      <c r="D465" s="141" t="s">
        <v>152</v>
      </c>
      <c r="E465" s="142" t="s">
        <v>754</v>
      </c>
      <c r="F465" s="143" t="s">
        <v>755</v>
      </c>
      <c r="G465" s="144" t="s">
        <v>346</v>
      </c>
      <c r="H465" s="145">
        <v>19585.219000000001</v>
      </c>
      <c r="I465" s="146"/>
      <c r="J465" s="147">
        <f>ROUND(I465*H465,2)</f>
        <v>0</v>
      </c>
      <c r="K465" s="148"/>
      <c r="L465" s="32"/>
      <c r="M465" s="149" t="s">
        <v>1</v>
      </c>
      <c r="N465" s="150" t="s">
        <v>40</v>
      </c>
      <c r="P465" s="151">
        <f>O465*H465</f>
        <v>0</v>
      </c>
      <c r="Q465" s="151">
        <v>0</v>
      </c>
      <c r="R465" s="151">
        <f>Q465*H465</f>
        <v>0</v>
      </c>
      <c r="S465" s="151">
        <v>0</v>
      </c>
      <c r="T465" s="152">
        <f>S465*H465</f>
        <v>0</v>
      </c>
      <c r="AR465" s="153" t="s">
        <v>156</v>
      </c>
      <c r="AT465" s="153" t="s">
        <v>152</v>
      </c>
      <c r="AU465" s="153" t="s">
        <v>102</v>
      </c>
      <c r="AY465" s="17" t="s">
        <v>150</v>
      </c>
      <c r="BE465" s="154">
        <f>IF(N465="základná",J465,0)</f>
        <v>0</v>
      </c>
      <c r="BF465" s="154">
        <f>IF(N465="znížená",J465,0)</f>
        <v>0</v>
      </c>
      <c r="BG465" s="154">
        <f>IF(N465="zákl. prenesená",J465,0)</f>
        <v>0</v>
      </c>
      <c r="BH465" s="154">
        <f>IF(N465="zníž. prenesená",J465,0)</f>
        <v>0</v>
      </c>
      <c r="BI465" s="154">
        <f>IF(N465="nulová",J465,0)</f>
        <v>0</v>
      </c>
      <c r="BJ465" s="17" t="s">
        <v>102</v>
      </c>
      <c r="BK465" s="154">
        <f>ROUND(I465*H465,2)</f>
        <v>0</v>
      </c>
      <c r="BL465" s="17" t="s">
        <v>156</v>
      </c>
      <c r="BM465" s="153" t="s">
        <v>756</v>
      </c>
    </row>
    <row r="466" spans="2:65" s="1" customFormat="1" ht="28.9">
      <c r="B466" s="32"/>
      <c r="D466" s="156" t="s">
        <v>373</v>
      </c>
      <c r="F466" s="194" t="s">
        <v>757</v>
      </c>
      <c r="I466" s="195"/>
      <c r="L466" s="32"/>
      <c r="M466" s="196"/>
      <c r="T466" s="59"/>
      <c r="AT466" s="17" t="s">
        <v>373</v>
      </c>
      <c r="AU466" s="17" t="s">
        <v>102</v>
      </c>
    </row>
    <row r="467" spans="2:65" s="12" customFormat="1">
      <c r="B467" s="155"/>
      <c r="D467" s="156" t="s">
        <v>158</v>
      </c>
      <c r="F467" s="158" t="s">
        <v>758</v>
      </c>
      <c r="H467" s="159">
        <v>19585.219000000001</v>
      </c>
      <c r="I467" s="160"/>
      <c r="L467" s="155"/>
      <c r="M467" s="161"/>
      <c r="T467" s="162"/>
      <c r="AT467" s="157" t="s">
        <v>158</v>
      </c>
      <c r="AU467" s="157" t="s">
        <v>102</v>
      </c>
      <c r="AV467" s="12" t="s">
        <v>102</v>
      </c>
      <c r="AW467" s="12" t="s">
        <v>3</v>
      </c>
      <c r="AX467" s="12" t="s">
        <v>82</v>
      </c>
      <c r="AY467" s="157" t="s">
        <v>150</v>
      </c>
    </row>
    <row r="468" spans="2:65" s="1" customFormat="1" ht="24.2" customHeight="1">
      <c r="B468" s="140"/>
      <c r="C468" s="141" t="s">
        <v>759</v>
      </c>
      <c r="D468" s="141" t="s">
        <v>152</v>
      </c>
      <c r="E468" s="142" t="s">
        <v>760</v>
      </c>
      <c r="F468" s="143" t="s">
        <v>761</v>
      </c>
      <c r="G468" s="144" t="s">
        <v>346</v>
      </c>
      <c r="H468" s="145">
        <v>489.096</v>
      </c>
      <c r="I468" s="146"/>
      <c r="J468" s="147">
        <f>ROUND(I468*H468,2)</f>
        <v>0</v>
      </c>
      <c r="K468" s="148"/>
      <c r="L468" s="32"/>
      <c r="M468" s="149" t="s">
        <v>1</v>
      </c>
      <c r="N468" s="150" t="s">
        <v>40</v>
      </c>
      <c r="P468" s="151">
        <f>O468*H468</f>
        <v>0</v>
      </c>
      <c r="Q468" s="151">
        <v>0</v>
      </c>
      <c r="R468" s="151">
        <f>Q468*H468</f>
        <v>0</v>
      </c>
      <c r="S468" s="151">
        <v>0</v>
      </c>
      <c r="T468" s="152">
        <f>S468*H468</f>
        <v>0</v>
      </c>
      <c r="AR468" s="153" t="s">
        <v>156</v>
      </c>
      <c r="AT468" s="153" t="s">
        <v>152</v>
      </c>
      <c r="AU468" s="153" t="s">
        <v>102</v>
      </c>
      <c r="AY468" s="17" t="s">
        <v>150</v>
      </c>
      <c r="BE468" s="154">
        <f>IF(N468="základná",J468,0)</f>
        <v>0</v>
      </c>
      <c r="BF468" s="154">
        <f>IF(N468="znížená",J468,0)</f>
        <v>0</v>
      </c>
      <c r="BG468" s="154">
        <f>IF(N468="zákl. prenesená",J468,0)</f>
        <v>0</v>
      </c>
      <c r="BH468" s="154">
        <f>IF(N468="zníž. prenesená",J468,0)</f>
        <v>0</v>
      </c>
      <c r="BI468" s="154">
        <f>IF(N468="nulová",J468,0)</f>
        <v>0</v>
      </c>
      <c r="BJ468" s="17" t="s">
        <v>102</v>
      </c>
      <c r="BK468" s="154">
        <f>ROUND(I468*H468,2)</f>
        <v>0</v>
      </c>
      <c r="BL468" s="17" t="s">
        <v>156</v>
      </c>
      <c r="BM468" s="153" t="s">
        <v>762</v>
      </c>
    </row>
    <row r="469" spans="2:65" s="12" customFormat="1">
      <c r="B469" s="155"/>
      <c r="D469" s="156" t="s">
        <v>158</v>
      </c>
      <c r="E469" s="157" t="s">
        <v>1</v>
      </c>
      <c r="F469" s="158" t="s">
        <v>763</v>
      </c>
      <c r="H469" s="159">
        <v>1030.8009999999999</v>
      </c>
      <c r="I469" s="160"/>
      <c r="L469" s="155"/>
      <c r="M469" s="161"/>
      <c r="T469" s="162"/>
      <c r="AT469" s="157" t="s">
        <v>158</v>
      </c>
      <c r="AU469" s="157" t="s">
        <v>102</v>
      </c>
      <c r="AV469" s="12" t="s">
        <v>102</v>
      </c>
      <c r="AW469" s="12" t="s">
        <v>30</v>
      </c>
      <c r="AX469" s="12" t="s">
        <v>74</v>
      </c>
      <c r="AY469" s="157" t="s">
        <v>150</v>
      </c>
    </row>
    <row r="470" spans="2:65" s="12" customFormat="1">
      <c r="B470" s="155"/>
      <c r="D470" s="156" t="s">
        <v>158</v>
      </c>
      <c r="E470" s="157" t="s">
        <v>1</v>
      </c>
      <c r="F470" s="158" t="s">
        <v>764</v>
      </c>
      <c r="H470" s="159">
        <v>-3.85</v>
      </c>
      <c r="I470" s="160"/>
      <c r="L470" s="155"/>
      <c r="M470" s="161"/>
      <c r="T470" s="162"/>
      <c r="AT470" s="157" t="s">
        <v>158</v>
      </c>
      <c r="AU470" s="157" t="s">
        <v>102</v>
      </c>
      <c r="AV470" s="12" t="s">
        <v>102</v>
      </c>
      <c r="AW470" s="12" t="s">
        <v>30</v>
      </c>
      <c r="AX470" s="12" t="s">
        <v>74</v>
      </c>
      <c r="AY470" s="157" t="s">
        <v>150</v>
      </c>
    </row>
    <row r="471" spans="2:65" s="12" customFormat="1">
      <c r="B471" s="155"/>
      <c r="D471" s="156" t="s">
        <v>158</v>
      </c>
      <c r="E471" s="157" t="s">
        <v>1</v>
      </c>
      <c r="F471" s="158" t="s">
        <v>765</v>
      </c>
      <c r="H471" s="159">
        <v>-185.9</v>
      </c>
      <c r="I471" s="160"/>
      <c r="L471" s="155"/>
      <c r="M471" s="161"/>
      <c r="T471" s="162"/>
      <c r="AT471" s="157" t="s">
        <v>158</v>
      </c>
      <c r="AU471" s="157" t="s">
        <v>102</v>
      </c>
      <c r="AV471" s="12" t="s">
        <v>102</v>
      </c>
      <c r="AW471" s="12" t="s">
        <v>30</v>
      </c>
      <c r="AX471" s="12" t="s">
        <v>74</v>
      </c>
      <c r="AY471" s="157" t="s">
        <v>150</v>
      </c>
    </row>
    <row r="472" spans="2:65" s="12" customFormat="1">
      <c r="B472" s="155"/>
      <c r="D472" s="156" t="s">
        <v>158</v>
      </c>
      <c r="E472" s="157" t="s">
        <v>1</v>
      </c>
      <c r="F472" s="158" t="s">
        <v>766</v>
      </c>
      <c r="H472" s="159">
        <v>-344.45499999999998</v>
      </c>
      <c r="I472" s="160"/>
      <c r="L472" s="155"/>
      <c r="M472" s="161"/>
      <c r="T472" s="162"/>
      <c r="AT472" s="157" t="s">
        <v>158</v>
      </c>
      <c r="AU472" s="157" t="s">
        <v>102</v>
      </c>
      <c r="AV472" s="12" t="s">
        <v>102</v>
      </c>
      <c r="AW472" s="12" t="s">
        <v>30</v>
      </c>
      <c r="AX472" s="12" t="s">
        <v>74</v>
      </c>
      <c r="AY472" s="157" t="s">
        <v>150</v>
      </c>
    </row>
    <row r="473" spans="2:65" s="12" customFormat="1">
      <c r="B473" s="155"/>
      <c r="D473" s="156" t="s">
        <v>158</v>
      </c>
      <c r="E473" s="157" t="s">
        <v>1</v>
      </c>
      <c r="F473" s="158" t="s">
        <v>767</v>
      </c>
      <c r="H473" s="159">
        <v>-7.5</v>
      </c>
      <c r="I473" s="160"/>
      <c r="L473" s="155"/>
      <c r="M473" s="161"/>
      <c r="T473" s="162"/>
      <c r="AT473" s="157" t="s">
        <v>158</v>
      </c>
      <c r="AU473" s="157" t="s">
        <v>102</v>
      </c>
      <c r="AV473" s="12" t="s">
        <v>102</v>
      </c>
      <c r="AW473" s="12" t="s">
        <v>30</v>
      </c>
      <c r="AX473" s="12" t="s">
        <v>74</v>
      </c>
      <c r="AY473" s="157" t="s">
        <v>150</v>
      </c>
    </row>
    <row r="474" spans="2:65" s="13" customFormat="1">
      <c r="B474" s="163"/>
      <c r="D474" s="156" t="s">
        <v>158</v>
      </c>
      <c r="E474" s="164" t="s">
        <v>1</v>
      </c>
      <c r="F474" s="165" t="s">
        <v>167</v>
      </c>
      <c r="H474" s="166">
        <v>489.096</v>
      </c>
      <c r="I474" s="167"/>
      <c r="L474" s="163"/>
      <c r="M474" s="168"/>
      <c r="T474" s="169"/>
      <c r="AT474" s="164" t="s">
        <v>158</v>
      </c>
      <c r="AU474" s="164" t="s">
        <v>102</v>
      </c>
      <c r="AV474" s="13" t="s">
        <v>156</v>
      </c>
      <c r="AW474" s="13" t="s">
        <v>30</v>
      </c>
      <c r="AX474" s="13" t="s">
        <v>82</v>
      </c>
      <c r="AY474" s="164" t="s">
        <v>150</v>
      </c>
    </row>
    <row r="475" spans="2:65" s="1" customFormat="1" ht="24.2" customHeight="1">
      <c r="B475" s="140"/>
      <c r="C475" s="141" t="s">
        <v>768</v>
      </c>
      <c r="D475" s="141" t="s">
        <v>152</v>
      </c>
      <c r="E475" s="142" t="s">
        <v>769</v>
      </c>
      <c r="F475" s="143" t="s">
        <v>770</v>
      </c>
      <c r="G475" s="144" t="s">
        <v>346</v>
      </c>
      <c r="H475" s="145">
        <v>3.85</v>
      </c>
      <c r="I475" s="146"/>
      <c r="J475" s="147">
        <f>ROUND(I475*H475,2)</f>
        <v>0</v>
      </c>
      <c r="K475" s="148"/>
      <c r="L475" s="32"/>
      <c r="M475" s="149" t="s">
        <v>1</v>
      </c>
      <c r="N475" s="150" t="s">
        <v>40</v>
      </c>
      <c r="P475" s="151">
        <f>O475*H475</f>
        <v>0</v>
      </c>
      <c r="Q475" s="151">
        <v>0</v>
      </c>
      <c r="R475" s="151">
        <f>Q475*H475</f>
        <v>0</v>
      </c>
      <c r="S475" s="151">
        <v>0</v>
      </c>
      <c r="T475" s="152">
        <f>S475*H475</f>
        <v>0</v>
      </c>
      <c r="AR475" s="153" t="s">
        <v>156</v>
      </c>
      <c r="AT475" s="153" t="s">
        <v>152</v>
      </c>
      <c r="AU475" s="153" t="s">
        <v>102</v>
      </c>
      <c r="AY475" s="17" t="s">
        <v>150</v>
      </c>
      <c r="BE475" s="154">
        <f>IF(N475="základná",J475,0)</f>
        <v>0</v>
      </c>
      <c r="BF475" s="154">
        <f>IF(N475="znížená",J475,0)</f>
        <v>0</v>
      </c>
      <c r="BG475" s="154">
        <f>IF(N475="zákl. prenesená",J475,0)</f>
        <v>0</v>
      </c>
      <c r="BH475" s="154">
        <f>IF(N475="zníž. prenesená",J475,0)</f>
        <v>0</v>
      </c>
      <c r="BI475" s="154">
        <f>IF(N475="nulová",J475,0)</f>
        <v>0</v>
      </c>
      <c r="BJ475" s="17" t="s">
        <v>102</v>
      </c>
      <c r="BK475" s="154">
        <f>ROUND(I475*H475,2)</f>
        <v>0</v>
      </c>
      <c r="BL475" s="17" t="s">
        <v>156</v>
      </c>
      <c r="BM475" s="153" t="s">
        <v>771</v>
      </c>
    </row>
    <row r="476" spans="2:65" s="12" customFormat="1">
      <c r="B476" s="155"/>
      <c r="D476" s="156" t="s">
        <v>158</v>
      </c>
      <c r="E476" s="157" t="s">
        <v>1</v>
      </c>
      <c r="F476" s="158" t="s">
        <v>772</v>
      </c>
      <c r="H476" s="159">
        <v>3.85</v>
      </c>
      <c r="I476" s="160"/>
      <c r="L476" s="155"/>
      <c r="M476" s="161"/>
      <c r="T476" s="162"/>
      <c r="AT476" s="157" t="s">
        <v>158</v>
      </c>
      <c r="AU476" s="157" t="s">
        <v>102</v>
      </c>
      <c r="AV476" s="12" t="s">
        <v>102</v>
      </c>
      <c r="AW476" s="12" t="s">
        <v>30</v>
      </c>
      <c r="AX476" s="12" t="s">
        <v>82</v>
      </c>
      <c r="AY476" s="157" t="s">
        <v>150</v>
      </c>
    </row>
    <row r="477" spans="2:65" s="1" customFormat="1" ht="24.2" customHeight="1">
      <c r="B477" s="140"/>
      <c r="C477" s="141" t="s">
        <v>773</v>
      </c>
      <c r="D477" s="141" t="s">
        <v>152</v>
      </c>
      <c r="E477" s="142" t="s">
        <v>774</v>
      </c>
      <c r="F477" s="143" t="s">
        <v>775</v>
      </c>
      <c r="G477" s="144" t="s">
        <v>346</v>
      </c>
      <c r="H477" s="145">
        <v>185.9</v>
      </c>
      <c r="I477" s="146"/>
      <c r="J477" s="147">
        <f>ROUND(I477*H477,2)</f>
        <v>0</v>
      </c>
      <c r="K477" s="148"/>
      <c r="L477" s="32"/>
      <c r="M477" s="149" t="s">
        <v>1</v>
      </c>
      <c r="N477" s="150" t="s">
        <v>40</v>
      </c>
      <c r="P477" s="151">
        <f>O477*H477</f>
        <v>0</v>
      </c>
      <c r="Q477" s="151">
        <v>0</v>
      </c>
      <c r="R477" s="151">
        <f>Q477*H477</f>
        <v>0</v>
      </c>
      <c r="S477" s="151">
        <v>0</v>
      </c>
      <c r="T477" s="152">
        <f>S477*H477</f>
        <v>0</v>
      </c>
      <c r="AR477" s="153" t="s">
        <v>156</v>
      </c>
      <c r="AT477" s="153" t="s">
        <v>152</v>
      </c>
      <c r="AU477" s="153" t="s">
        <v>102</v>
      </c>
      <c r="AY477" s="17" t="s">
        <v>150</v>
      </c>
      <c r="BE477" s="154">
        <f>IF(N477="základná",J477,0)</f>
        <v>0</v>
      </c>
      <c r="BF477" s="154">
        <f>IF(N477="znížená",J477,0)</f>
        <v>0</v>
      </c>
      <c r="BG477" s="154">
        <f>IF(N477="zákl. prenesená",J477,0)</f>
        <v>0</v>
      </c>
      <c r="BH477" s="154">
        <f>IF(N477="zníž. prenesená",J477,0)</f>
        <v>0</v>
      </c>
      <c r="BI477" s="154">
        <f>IF(N477="nulová",J477,0)</f>
        <v>0</v>
      </c>
      <c r="BJ477" s="17" t="s">
        <v>102</v>
      </c>
      <c r="BK477" s="154">
        <f>ROUND(I477*H477,2)</f>
        <v>0</v>
      </c>
      <c r="BL477" s="17" t="s">
        <v>156</v>
      </c>
      <c r="BM477" s="153" t="s">
        <v>776</v>
      </c>
    </row>
    <row r="478" spans="2:65" s="12" customFormat="1">
      <c r="B478" s="155"/>
      <c r="D478" s="156" t="s">
        <v>158</v>
      </c>
      <c r="E478" s="157" t="s">
        <v>1</v>
      </c>
      <c r="F478" s="158" t="s">
        <v>777</v>
      </c>
      <c r="H478" s="159">
        <v>185.9</v>
      </c>
      <c r="I478" s="160"/>
      <c r="L478" s="155"/>
      <c r="M478" s="161"/>
      <c r="T478" s="162"/>
      <c r="AT478" s="157" t="s">
        <v>158</v>
      </c>
      <c r="AU478" s="157" t="s">
        <v>102</v>
      </c>
      <c r="AV478" s="12" t="s">
        <v>102</v>
      </c>
      <c r="AW478" s="12" t="s">
        <v>30</v>
      </c>
      <c r="AX478" s="12" t="s">
        <v>82</v>
      </c>
      <c r="AY478" s="157" t="s">
        <v>150</v>
      </c>
    </row>
    <row r="479" spans="2:65" s="1" customFormat="1" ht="24.2" customHeight="1">
      <c r="B479" s="140"/>
      <c r="C479" s="141" t="s">
        <v>778</v>
      </c>
      <c r="D479" s="141" t="s">
        <v>152</v>
      </c>
      <c r="E479" s="142" t="s">
        <v>344</v>
      </c>
      <c r="F479" s="143" t="s">
        <v>345</v>
      </c>
      <c r="G479" s="144" t="s">
        <v>346</v>
      </c>
      <c r="H479" s="145">
        <v>344.45499999999998</v>
      </c>
      <c r="I479" s="146"/>
      <c r="J479" s="147">
        <f>ROUND(I479*H479,2)</f>
        <v>0</v>
      </c>
      <c r="K479" s="148"/>
      <c r="L479" s="32"/>
      <c r="M479" s="149" t="s">
        <v>1</v>
      </c>
      <c r="N479" s="150" t="s">
        <v>40</v>
      </c>
      <c r="P479" s="151">
        <f>O479*H479</f>
        <v>0</v>
      </c>
      <c r="Q479" s="151">
        <v>0</v>
      </c>
      <c r="R479" s="151">
        <f>Q479*H479</f>
        <v>0</v>
      </c>
      <c r="S479" s="151">
        <v>0</v>
      </c>
      <c r="T479" s="152">
        <f>S479*H479</f>
        <v>0</v>
      </c>
      <c r="AR479" s="153" t="s">
        <v>156</v>
      </c>
      <c r="AT479" s="153" t="s">
        <v>152</v>
      </c>
      <c r="AU479" s="153" t="s">
        <v>102</v>
      </c>
      <c r="AY479" s="17" t="s">
        <v>150</v>
      </c>
      <c r="BE479" s="154">
        <f>IF(N479="základná",J479,0)</f>
        <v>0</v>
      </c>
      <c r="BF479" s="154">
        <f>IF(N479="znížená",J479,0)</f>
        <v>0</v>
      </c>
      <c r="BG479" s="154">
        <f>IF(N479="zákl. prenesená",J479,0)</f>
        <v>0</v>
      </c>
      <c r="BH479" s="154">
        <f>IF(N479="zníž. prenesená",J479,0)</f>
        <v>0</v>
      </c>
      <c r="BI479" s="154">
        <f>IF(N479="nulová",J479,0)</f>
        <v>0</v>
      </c>
      <c r="BJ479" s="17" t="s">
        <v>102</v>
      </c>
      <c r="BK479" s="154">
        <f>ROUND(I479*H479,2)</f>
        <v>0</v>
      </c>
      <c r="BL479" s="17" t="s">
        <v>156</v>
      </c>
      <c r="BM479" s="153" t="s">
        <v>779</v>
      </c>
    </row>
    <row r="480" spans="2:65" s="12" customFormat="1">
      <c r="B480" s="155"/>
      <c r="D480" s="156" t="s">
        <v>158</v>
      </c>
      <c r="E480" s="157" t="s">
        <v>1</v>
      </c>
      <c r="F480" s="158" t="s">
        <v>780</v>
      </c>
      <c r="H480" s="159">
        <v>344.45499999999998</v>
      </c>
      <c r="I480" s="160"/>
      <c r="L480" s="155"/>
      <c r="M480" s="161"/>
      <c r="T480" s="162"/>
      <c r="AT480" s="157" t="s">
        <v>158</v>
      </c>
      <c r="AU480" s="157" t="s">
        <v>102</v>
      </c>
      <c r="AV480" s="12" t="s">
        <v>102</v>
      </c>
      <c r="AW480" s="12" t="s">
        <v>30</v>
      </c>
      <c r="AX480" s="12" t="s">
        <v>82</v>
      </c>
      <c r="AY480" s="157" t="s">
        <v>150</v>
      </c>
    </row>
    <row r="481" spans="2:65" s="1" customFormat="1" ht="24.2" customHeight="1">
      <c r="B481" s="140"/>
      <c r="C481" s="141" t="s">
        <v>781</v>
      </c>
      <c r="D481" s="141" t="s">
        <v>152</v>
      </c>
      <c r="E481" s="142" t="s">
        <v>782</v>
      </c>
      <c r="F481" s="143" t="s">
        <v>783</v>
      </c>
      <c r="G481" s="144" t="s">
        <v>346</v>
      </c>
      <c r="H481" s="145">
        <v>7.5</v>
      </c>
      <c r="I481" s="146"/>
      <c r="J481" s="147">
        <f>ROUND(I481*H481,2)</f>
        <v>0</v>
      </c>
      <c r="K481" s="148"/>
      <c r="L481" s="32"/>
      <c r="M481" s="149" t="s">
        <v>1</v>
      </c>
      <c r="N481" s="150" t="s">
        <v>40</v>
      </c>
      <c r="P481" s="151">
        <f>O481*H481</f>
        <v>0</v>
      </c>
      <c r="Q481" s="151">
        <v>0</v>
      </c>
      <c r="R481" s="151">
        <f>Q481*H481</f>
        <v>0</v>
      </c>
      <c r="S481" s="151">
        <v>0</v>
      </c>
      <c r="T481" s="152">
        <f>S481*H481</f>
        <v>0</v>
      </c>
      <c r="AR481" s="153" t="s">
        <v>156</v>
      </c>
      <c r="AT481" s="153" t="s">
        <v>152</v>
      </c>
      <c r="AU481" s="153" t="s">
        <v>102</v>
      </c>
      <c r="AY481" s="17" t="s">
        <v>150</v>
      </c>
      <c r="BE481" s="154">
        <f>IF(N481="základná",J481,0)</f>
        <v>0</v>
      </c>
      <c r="BF481" s="154">
        <f>IF(N481="znížená",J481,0)</f>
        <v>0</v>
      </c>
      <c r="BG481" s="154">
        <f>IF(N481="zákl. prenesená",J481,0)</f>
        <v>0</v>
      </c>
      <c r="BH481" s="154">
        <f>IF(N481="zníž. prenesená",J481,0)</f>
        <v>0</v>
      </c>
      <c r="BI481" s="154">
        <f>IF(N481="nulová",J481,0)</f>
        <v>0</v>
      </c>
      <c r="BJ481" s="17" t="s">
        <v>102</v>
      </c>
      <c r="BK481" s="154">
        <f>ROUND(I481*H481,2)</f>
        <v>0</v>
      </c>
      <c r="BL481" s="17" t="s">
        <v>156</v>
      </c>
      <c r="BM481" s="153" t="s">
        <v>784</v>
      </c>
    </row>
    <row r="482" spans="2:65" s="12" customFormat="1">
      <c r="B482" s="155"/>
      <c r="D482" s="156" t="s">
        <v>158</v>
      </c>
      <c r="E482" s="157" t="s">
        <v>1</v>
      </c>
      <c r="F482" s="158" t="s">
        <v>785</v>
      </c>
      <c r="H482" s="159">
        <v>7.5</v>
      </c>
      <c r="I482" s="160"/>
      <c r="L482" s="155"/>
      <c r="M482" s="161"/>
      <c r="T482" s="162"/>
      <c r="AT482" s="157" t="s">
        <v>158</v>
      </c>
      <c r="AU482" s="157" t="s">
        <v>102</v>
      </c>
      <c r="AV482" s="12" t="s">
        <v>102</v>
      </c>
      <c r="AW482" s="12" t="s">
        <v>30</v>
      </c>
      <c r="AX482" s="12" t="s">
        <v>82</v>
      </c>
      <c r="AY482" s="157" t="s">
        <v>150</v>
      </c>
    </row>
    <row r="483" spans="2:65" s="11" customFormat="1" ht="22.9" customHeight="1">
      <c r="B483" s="128"/>
      <c r="D483" s="129" t="s">
        <v>73</v>
      </c>
      <c r="E483" s="138" t="s">
        <v>714</v>
      </c>
      <c r="F483" s="138" t="s">
        <v>786</v>
      </c>
      <c r="I483" s="131"/>
      <c r="J483" s="139">
        <f>BK483</f>
        <v>0</v>
      </c>
      <c r="L483" s="128"/>
      <c r="M483" s="133"/>
      <c r="P483" s="134">
        <f>P484</f>
        <v>0</v>
      </c>
      <c r="R483" s="134">
        <f>R484</f>
        <v>0</v>
      </c>
      <c r="T483" s="135">
        <f>T484</f>
        <v>0</v>
      </c>
      <c r="AR483" s="129" t="s">
        <v>82</v>
      </c>
      <c r="AT483" s="136" t="s">
        <v>73</v>
      </c>
      <c r="AU483" s="136" t="s">
        <v>82</v>
      </c>
      <c r="AY483" s="129" t="s">
        <v>150</v>
      </c>
      <c r="BK483" s="137">
        <f>BK484</f>
        <v>0</v>
      </c>
    </row>
    <row r="484" spans="2:65" s="1" customFormat="1" ht="37.9" customHeight="1">
      <c r="B484" s="140"/>
      <c r="C484" s="141" t="s">
        <v>787</v>
      </c>
      <c r="D484" s="141" t="s">
        <v>152</v>
      </c>
      <c r="E484" s="142" t="s">
        <v>788</v>
      </c>
      <c r="F484" s="143" t="s">
        <v>789</v>
      </c>
      <c r="G484" s="144" t="s">
        <v>346</v>
      </c>
      <c r="H484" s="145">
        <v>1526.7049999999999</v>
      </c>
      <c r="I484" s="146"/>
      <c r="J484" s="147">
        <f>ROUND(I484*H484,2)</f>
        <v>0</v>
      </c>
      <c r="K484" s="148"/>
      <c r="L484" s="32"/>
      <c r="M484" s="149" t="s">
        <v>1</v>
      </c>
      <c r="N484" s="150" t="s">
        <v>40</v>
      </c>
      <c r="P484" s="151">
        <f>O484*H484</f>
        <v>0</v>
      </c>
      <c r="Q484" s="151">
        <v>0</v>
      </c>
      <c r="R484" s="151">
        <f>Q484*H484</f>
        <v>0</v>
      </c>
      <c r="S484" s="151">
        <v>0</v>
      </c>
      <c r="T484" s="152">
        <f>S484*H484</f>
        <v>0</v>
      </c>
      <c r="AR484" s="153" t="s">
        <v>156</v>
      </c>
      <c r="AT484" s="153" t="s">
        <v>152</v>
      </c>
      <c r="AU484" s="153" t="s">
        <v>102</v>
      </c>
      <c r="AY484" s="17" t="s">
        <v>150</v>
      </c>
      <c r="BE484" s="154">
        <f>IF(N484="základná",J484,0)</f>
        <v>0</v>
      </c>
      <c r="BF484" s="154">
        <f>IF(N484="znížená",J484,0)</f>
        <v>0</v>
      </c>
      <c r="BG484" s="154">
        <f>IF(N484="zákl. prenesená",J484,0)</f>
        <v>0</v>
      </c>
      <c r="BH484" s="154">
        <f>IF(N484="zníž. prenesená",J484,0)</f>
        <v>0</v>
      </c>
      <c r="BI484" s="154">
        <f>IF(N484="nulová",J484,0)</f>
        <v>0</v>
      </c>
      <c r="BJ484" s="17" t="s">
        <v>102</v>
      </c>
      <c r="BK484" s="154">
        <f>ROUND(I484*H484,2)</f>
        <v>0</v>
      </c>
      <c r="BL484" s="17" t="s">
        <v>156</v>
      </c>
      <c r="BM484" s="153" t="s">
        <v>790</v>
      </c>
    </row>
    <row r="485" spans="2:65" s="11" customFormat="1" ht="25.9" customHeight="1">
      <c r="B485" s="128"/>
      <c r="D485" s="129" t="s">
        <v>73</v>
      </c>
      <c r="E485" s="130" t="s">
        <v>791</v>
      </c>
      <c r="F485" s="130" t="s">
        <v>792</v>
      </c>
      <c r="I485" s="131"/>
      <c r="J485" s="132">
        <f>BK485</f>
        <v>0</v>
      </c>
      <c r="L485" s="128"/>
      <c r="M485" s="133"/>
      <c r="P485" s="134">
        <f>P486+P492</f>
        <v>0</v>
      </c>
      <c r="R485" s="134">
        <f>R486+R492</f>
        <v>20.964087029999991</v>
      </c>
      <c r="T485" s="135">
        <f>T486+T492</f>
        <v>1.3499999999999999</v>
      </c>
      <c r="AR485" s="129" t="s">
        <v>102</v>
      </c>
      <c r="AT485" s="136" t="s">
        <v>73</v>
      </c>
      <c r="AU485" s="136" t="s">
        <v>74</v>
      </c>
      <c r="AY485" s="129" t="s">
        <v>150</v>
      </c>
      <c r="BK485" s="137">
        <f>BK486+BK492</f>
        <v>0</v>
      </c>
    </row>
    <row r="486" spans="2:65" s="11" customFormat="1" ht="22.9" customHeight="1">
      <c r="B486" s="128"/>
      <c r="D486" s="129" t="s">
        <v>73</v>
      </c>
      <c r="E486" s="138" t="s">
        <v>793</v>
      </c>
      <c r="F486" s="138" t="s">
        <v>794</v>
      </c>
      <c r="I486" s="131"/>
      <c r="J486" s="139">
        <f>BK486</f>
        <v>0</v>
      </c>
      <c r="L486" s="128"/>
      <c r="M486" s="133"/>
      <c r="P486" s="134">
        <f>SUM(P487:P491)</f>
        <v>0</v>
      </c>
      <c r="R486" s="134">
        <f>SUM(R487:R491)</f>
        <v>3.6119999999999999E-2</v>
      </c>
      <c r="T486" s="135">
        <f>SUM(T487:T491)</f>
        <v>0</v>
      </c>
      <c r="AR486" s="129" t="s">
        <v>102</v>
      </c>
      <c r="AT486" s="136" t="s">
        <v>73</v>
      </c>
      <c r="AU486" s="136" t="s">
        <v>82</v>
      </c>
      <c r="AY486" s="129" t="s">
        <v>150</v>
      </c>
      <c r="BK486" s="137">
        <f>SUM(BK487:BK491)</f>
        <v>0</v>
      </c>
    </row>
    <row r="487" spans="2:65" s="1" customFormat="1" ht="44.25" customHeight="1">
      <c r="B487" s="140"/>
      <c r="C487" s="141" t="s">
        <v>795</v>
      </c>
      <c r="D487" s="141" t="s">
        <v>152</v>
      </c>
      <c r="E487" s="142" t="s">
        <v>796</v>
      </c>
      <c r="F487" s="143" t="s">
        <v>797</v>
      </c>
      <c r="G487" s="144" t="s">
        <v>170</v>
      </c>
      <c r="H487" s="145">
        <v>86</v>
      </c>
      <c r="I487" s="146"/>
      <c r="J487" s="147">
        <f>ROUND(I487*H487,2)</f>
        <v>0</v>
      </c>
      <c r="K487" s="148"/>
      <c r="L487" s="32"/>
      <c r="M487" s="149" t="s">
        <v>1</v>
      </c>
      <c r="N487" s="150" t="s">
        <v>40</v>
      </c>
      <c r="P487" s="151">
        <f>O487*H487</f>
        <v>0</v>
      </c>
      <c r="Q487" s="151">
        <v>2.1000000000000001E-4</v>
      </c>
      <c r="R487" s="151">
        <f>Q487*H487</f>
        <v>1.806E-2</v>
      </c>
      <c r="S487" s="151">
        <v>0</v>
      </c>
      <c r="T487" s="152">
        <f>S487*H487</f>
        <v>0</v>
      </c>
      <c r="AR487" s="153" t="s">
        <v>238</v>
      </c>
      <c r="AT487" s="153" t="s">
        <v>152</v>
      </c>
      <c r="AU487" s="153" t="s">
        <v>102</v>
      </c>
      <c r="AY487" s="17" t="s">
        <v>150</v>
      </c>
      <c r="BE487" s="154">
        <f>IF(N487="základná",J487,0)</f>
        <v>0</v>
      </c>
      <c r="BF487" s="154">
        <f>IF(N487="znížená",J487,0)</f>
        <v>0</v>
      </c>
      <c r="BG487" s="154">
        <f>IF(N487="zákl. prenesená",J487,0)</f>
        <v>0</v>
      </c>
      <c r="BH487" s="154">
        <f>IF(N487="zníž. prenesená",J487,0)</f>
        <v>0</v>
      </c>
      <c r="BI487" s="154">
        <f>IF(N487="nulová",J487,0)</f>
        <v>0</v>
      </c>
      <c r="BJ487" s="17" t="s">
        <v>102</v>
      </c>
      <c r="BK487" s="154">
        <f>ROUND(I487*H487,2)</f>
        <v>0</v>
      </c>
      <c r="BL487" s="17" t="s">
        <v>238</v>
      </c>
      <c r="BM487" s="153" t="s">
        <v>798</v>
      </c>
    </row>
    <row r="488" spans="2:65" s="1" customFormat="1" ht="28.9">
      <c r="B488" s="32"/>
      <c r="D488" s="156" t="s">
        <v>373</v>
      </c>
      <c r="F488" s="194" t="s">
        <v>799</v>
      </c>
      <c r="I488" s="195"/>
      <c r="L488" s="32"/>
      <c r="M488" s="196"/>
      <c r="T488" s="59"/>
      <c r="AT488" s="17" t="s">
        <v>373</v>
      </c>
      <c r="AU488" s="17" t="s">
        <v>102</v>
      </c>
    </row>
    <row r="489" spans="2:65" s="1" customFormat="1" ht="44.25" customHeight="1">
      <c r="B489" s="140"/>
      <c r="C489" s="141" t="s">
        <v>800</v>
      </c>
      <c r="D489" s="141" t="s">
        <v>152</v>
      </c>
      <c r="E489" s="142" t="s">
        <v>801</v>
      </c>
      <c r="F489" s="143" t="s">
        <v>802</v>
      </c>
      <c r="G489" s="144" t="s">
        <v>170</v>
      </c>
      <c r="H489" s="145">
        <v>86</v>
      </c>
      <c r="I489" s="146"/>
      <c r="J489" s="147">
        <f>ROUND(I489*H489,2)</f>
        <v>0</v>
      </c>
      <c r="K489" s="148"/>
      <c r="L489" s="32"/>
      <c r="M489" s="149" t="s">
        <v>1</v>
      </c>
      <c r="N489" s="150" t="s">
        <v>40</v>
      </c>
      <c r="P489" s="151">
        <f>O489*H489</f>
        <v>0</v>
      </c>
      <c r="Q489" s="151">
        <v>2.1000000000000001E-4</v>
      </c>
      <c r="R489" s="151">
        <f>Q489*H489</f>
        <v>1.806E-2</v>
      </c>
      <c r="S489" s="151">
        <v>0</v>
      </c>
      <c r="T489" s="152">
        <f>S489*H489</f>
        <v>0</v>
      </c>
      <c r="AR489" s="153" t="s">
        <v>238</v>
      </c>
      <c r="AT489" s="153" t="s">
        <v>152</v>
      </c>
      <c r="AU489" s="153" t="s">
        <v>102</v>
      </c>
      <c r="AY489" s="17" t="s">
        <v>150</v>
      </c>
      <c r="BE489" s="154">
        <f>IF(N489="základná",J489,0)</f>
        <v>0</v>
      </c>
      <c r="BF489" s="154">
        <f>IF(N489="znížená",J489,0)</f>
        <v>0</v>
      </c>
      <c r="BG489" s="154">
        <f>IF(N489="zákl. prenesená",J489,0)</f>
        <v>0</v>
      </c>
      <c r="BH489" s="154">
        <f>IF(N489="zníž. prenesená",J489,0)</f>
        <v>0</v>
      </c>
      <c r="BI489" s="154">
        <f>IF(N489="nulová",J489,0)</f>
        <v>0</v>
      </c>
      <c r="BJ489" s="17" t="s">
        <v>102</v>
      </c>
      <c r="BK489" s="154">
        <f>ROUND(I489*H489,2)</f>
        <v>0</v>
      </c>
      <c r="BL489" s="17" t="s">
        <v>238</v>
      </c>
      <c r="BM489" s="153" t="s">
        <v>803</v>
      </c>
    </row>
    <row r="490" spans="2:65" s="1" customFormat="1" ht="28.9">
      <c r="B490" s="32"/>
      <c r="D490" s="156" t="s">
        <v>373</v>
      </c>
      <c r="F490" s="194" t="s">
        <v>799</v>
      </c>
      <c r="I490" s="195"/>
      <c r="L490" s="32"/>
      <c r="M490" s="196"/>
      <c r="T490" s="59"/>
      <c r="AT490" s="17" t="s">
        <v>373</v>
      </c>
      <c r="AU490" s="17" t="s">
        <v>102</v>
      </c>
    </row>
    <row r="491" spans="2:65" s="1" customFormat="1" ht="24.2" customHeight="1">
      <c r="B491" s="140"/>
      <c r="C491" s="141" t="s">
        <v>804</v>
      </c>
      <c r="D491" s="141" t="s">
        <v>152</v>
      </c>
      <c r="E491" s="142" t="s">
        <v>805</v>
      </c>
      <c r="F491" s="143" t="s">
        <v>806</v>
      </c>
      <c r="G491" s="144" t="s">
        <v>807</v>
      </c>
      <c r="H491" s="197"/>
      <c r="I491" s="146"/>
      <c r="J491" s="147">
        <f>ROUND(I491*H491,2)</f>
        <v>0</v>
      </c>
      <c r="K491" s="148"/>
      <c r="L491" s="32"/>
      <c r="M491" s="149" t="s">
        <v>1</v>
      </c>
      <c r="N491" s="150" t="s">
        <v>40</v>
      </c>
      <c r="P491" s="151">
        <f>O491*H491</f>
        <v>0</v>
      </c>
      <c r="Q491" s="151">
        <v>0</v>
      </c>
      <c r="R491" s="151">
        <f>Q491*H491</f>
        <v>0</v>
      </c>
      <c r="S491" s="151">
        <v>0</v>
      </c>
      <c r="T491" s="152">
        <f>S491*H491</f>
        <v>0</v>
      </c>
      <c r="AR491" s="153" t="s">
        <v>238</v>
      </c>
      <c r="AT491" s="153" t="s">
        <v>152</v>
      </c>
      <c r="AU491" s="153" t="s">
        <v>102</v>
      </c>
      <c r="AY491" s="17" t="s">
        <v>150</v>
      </c>
      <c r="BE491" s="154">
        <f>IF(N491="základná",J491,0)</f>
        <v>0</v>
      </c>
      <c r="BF491" s="154">
        <f>IF(N491="znížená",J491,0)</f>
        <v>0</v>
      </c>
      <c r="BG491" s="154">
        <f>IF(N491="zákl. prenesená",J491,0)</f>
        <v>0</v>
      </c>
      <c r="BH491" s="154">
        <f>IF(N491="zníž. prenesená",J491,0)</f>
        <v>0</v>
      </c>
      <c r="BI491" s="154">
        <f>IF(N491="nulová",J491,0)</f>
        <v>0</v>
      </c>
      <c r="BJ491" s="17" t="s">
        <v>102</v>
      </c>
      <c r="BK491" s="154">
        <f>ROUND(I491*H491,2)</f>
        <v>0</v>
      </c>
      <c r="BL491" s="17" t="s">
        <v>238</v>
      </c>
      <c r="BM491" s="153" t="s">
        <v>808</v>
      </c>
    </row>
    <row r="492" spans="2:65" s="11" customFormat="1" ht="22.9" customHeight="1">
      <c r="B492" s="128"/>
      <c r="D492" s="129" t="s">
        <v>73</v>
      </c>
      <c r="E492" s="138" t="s">
        <v>809</v>
      </c>
      <c r="F492" s="138" t="s">
        <v>810</v>
      </c>
      <c r="I492" s="131"/>
      <c r="J492" s="139">
        <f>BK492</f>
        <v>0</v>
      </c>
      <c r="L492" s="128"/>
      <c r="M492" s="133"/>
      <c r="P492" s="134">
        <f>SUM(P493:P531)</f>
        <v>0</v>
      </c>
      <c r="R492" s="134">
        <f>SUM(R493:R531)</f>
        <v>20.927967029999991</v>
      </c>
      <c r="T492" s="135">
        <f>SUM(T493:T531)</f>
        <v>1.3499999999999999</v>
      </c>
      <c r="AR492" s="129" t="s">
        <v>102</v>
      </c>
      <c r="AT492" s="136" t="s">
        <v>73</v>
      </c>
      <c r="AU492" s="136" t="s">
        <v>82</v>
      </c>
      <c r="AY492" s="129" t="s">
        <v>150</v>
      </c>
      <c r="BK492" s="137">
        <f>SUM(BK493:BK531)</f>
        <v>0</v>
      </c>
    </row>
    <row r="493" spans="2:65" s="1" customFormat="1" ht="16.5" customHeight="1">
      <c r="B493" s="140"/>
      <c r="C493" s="141" t="s">
        <v>811</v>
      </c>
      <c r="D493" s="141" t="s">
        <v>152</v>
      </c>
      <c r="E493" s="142" t="s">
        <v>812</v>
      </c>
      <c r="F493" s="143" t="s">
        <v>813</v>
      </c>
      <c r="G493" s="144" t="s">
        <v>155</v>
      </c>
      <c r="H493" s="145">
        <v>206.863</v>
      </c>
      <c r="I493" s="146"/>
      <c r="J493" s="147">
        <f>ROUND(I493*H493,2)</f>
        <v>0</v>
      </c>
      <c r="K493" s="148"/>
      <c r="L493" s="32"/>
      <c r="M493" s="149" t="s">
        <v>1</v>
      </c>
      <c r="N493" s="150" t="s">
        <v>40</v>
      </c>
      <c r="P493" s="151">
        <f>O493*H493</f>
        <v>0</v>
      </c>
      <c r="Q493" s="151">
        <v>6.0999999999999997E-4</v>
      </c>
      <c r="R493" s="151">
        <f>Q493*H493</f>
        <v>0.12618642999999999</v>
      </c>
      <c r="S493" s="151">
        <v>0</v>
      </c>
      <c r="T493" s="152">
        <f>S493*H493</f>
        <v>0</v>
      </c>
      <c r="AR493" s="153" t="s">
        <v>238</v>
      </c>
      <c r="AT493" s="153" t="s">
        <v>152</v>
      </c>
      <c r="AU493" s="153" t="s">
        <v>102</v>
      </c>
      <c r="AY493" s="17" t="s">
        <v>150</v>
      </c>
      <c r="BE493" s="154">
        <f>IF(N493="základná",J493,0)</f>
        <v>0</v>
      </c>
      <c r="BF493" s="154">
        <f>IF(N493="znížená",J493,0)</f>
        <v>0</v>
      </c>
      <c r="BG493" s="154">
        <f>IF(N493="zákl. prenesená",J493,0)</f>
        <v>0</v>
      </c>
      <c r="BH493" s="154">
        <f>IF(N493="zníž. prenesená",J493,0)</f>
        <v>0</v>
      </c>
      <c r="BI493" s="154">
        <f>IF(N493="nulová",J493,0)</f>
        <v>0</v>
      </c>
      <c r="BJ493" s="17" t="s">
        <v>102</v>
      </c>
      <c r="BK493" s="154">
        <f>ROUND(I493*H493,2)</f>
        <v>0</v>
      </c>
      <c r="BL493" s="17" t="s">
        <v>238</v>
      </c>
      <c r="BM493" s="153" t="s">
        <v>814</v>
      </c>
    </row>
    <row r="494" spans="2:65" s="12" customFormat="1">
      <c r="B494" s="155"/>
      <c r="D494" s="156" t="s">
        <v>158</v>
      </c>
      <c r="E494" s="157" t="s">
        <v>1</v>
      </c>
      <c r="F494" s="158" t="s">
        <v>815</v>
      </c>
      <c r="H494" s="159">
        <v>197.60400000000001</v>
      </c>
      <c r="I494" s="160"/>
      <c r="L494" s="155"/>
      <c r="M494" s="161"/>
      <c r="T494" s="162"/>
      <c r="AT494" s="157" t="s">
        <v>158</v>
      </c>
      <c r="AU494" s="157" t="s">
        <v>102</v>
      </c>
      <c r="AV494" s="12" t="s">
        <v>102</v>
      </c>
      <c r="AW494" s="12" t="s">
        <v>30</v>
      </c>
      <c r="AX494" s="12" t="s">
        <v>74</v>
      </c>
      <c r="AY494" s="157" t="s">
        <v>150</v>
      </c>
    </row>
    <row r="495" spans="2:65" s="12" customFormat="1">
      <c r="B495" s="155"/>
      <c r="D495" s="156" t="s">
        <v>158</v>
      </c>
      <c r="E495" s="157" t="s">
        <v>1</v>
      </c>
      <c r="F495" s="158" t="s">
        <v>816</v>
      </c>
      <c r="H495" s="159">
        <v>0.82199999999999995</v>
      </c>
      <c r="I495" s="160"/>
      <c r="L495" s="155"/>
      <c r="M495" s="161"/>
      <c r="T495" s="162"/>
      <c r="AT495" s="157" t="s">
        <v>158</v>
      </c>
      <c r="AU495" s="157" t="s">
        <v>102</v>
      </c>
      <c r="AV495" s="12" t="s">
        <v>102</v>
      </c>
      <c r="AW495" s="12" t="s">
        <v>30</v>
      </c>
      <c r="AX495" s="12" t="s">
        <v>74</v>
      </c>
      <c r="AY495" s="157" t="s">
        <v>150</v>
      </c>
    </row>
    <row r="496" spans="2:65" s="12" customFormat="1">
      <c r="B496" s="155"/>
      <c r="D496" s="156" t="s">
        <v>158</v>
      </c>
      <c r="E496" s="157" t="s">
        <v>1</v>
      </c>
      <c r="F496" s="158" t="s">
        <v>817</v>
      </c>
      <c r="H496" s="159">
        <v>0.82199999999999995</v>
      </c>
      <c r="I496" s="160"/>
      <c r="L496" s="155"/>
      <c r="M496" s="161"/>
      <c r="T496" s="162"/>
      <c r="AT496" s="157" t="s">
        <v>158</v>
      </c>
      <c r="AU496" s="157" t="s">
        <v>102</v>
      </c>
      <c r="AV496" s="12" t="s">
        <v>102</v>
      </c>
      <c r="AW496" s="12" t="s">
        <v>30</v>
      </c>
      <c r="AX496" s="12" t="s">
        <v>74</v>
      </c>
      <c r="AY496" s="157" t="s">
        <v>150</v>
      </c>
    </row>
    <row r="497" spans="2:65" s="12" customFormat="1">
      <c r="B497" s="155"/>
      <c r="D497" s="156" t="s">
        <v>158</v>
      </c>
      <c r="E497" s="157" t="s">
        <v>1</v>
      </c>
      <c r="F497" s="158" t="s">
        <v>818</v>
      </c>
      <c r="H497" s="159">
        <v>0.65300000000000002</v>
      </c>
      <c r="I497" s="160"/>
      <c r="L497" s="155"/>
      <c r="M497" s="161"/>
      <c r="T497" s="162"/>
      <c r="AT497" s="157" t="s">
        <v>158</v>
      </c>
      <c r="AU497" s="157" t="s">
        <v>102</v>
      </c>
      <c r="AV497" s="12" t="s">
        <v>102</v>
      </c>
      <c r="AW497" s="12" t="s">
        <v>30</v>
      </c>
      <c r="AX497" s="12" t="s">
        <v>74</v>
      </c>
      <c r="AY497" s="157" t="s">
        <v>150</v>
      </c>
    </row>
    <row r="498" spans="2:65" s="12" customFormat="1">
      <c r="B498" s="155"/>
      <c r="D498" s="156" t="s">
        <v>158</v>
      </c>
      <c r="E498" s="157" t="s">
        <v>1</v>
      </c>
      <c r="F498" s="158" t="s">
        <v>819</v>
      </c>
      <c r="H498" s="159">
        <v>0.65300000000000002</v>
      </c>
      <c r="I498" s="160"/>
      <c r="L498" s="155"/>
      <c r="M498" s="161"/>
      <c r="T498" s="162"/>
      <c r="AT498" s="157" t="s">
        <v>158</v>
      </c>
      <c r="AU498" s="157" t="s">
        <v>102</v>
      </c>
      <c r="AV498" s="12" t="s">
        <v>102</v>
      </c>
      <c r="AW498" s="12" t="s">
        <v>30</v>
      </c>
      <c r="AX498" s="12" t="s">
        <v>74</v>
      </c>
      <c r="AY498" s="157" t="s">
        <v>150</v>
      </c>
    </row>
    <row r="499" spans="2:65" s="12" customFormat="1">
      <c r="B499" s="155"/>
      <c r="D499" s="156" t="s">
        <v>158</v>
      </c>
      <c r="E499" s="157" t="s">
        <v>1</v>
      </c>
      <c r="F499" s="158" t="s">
        <v>820</v>
      </c>
      <c r="H499" s="159">
        <v>0.48299999999999998</v>
      </c>
      <c r="I499" s="160"/>
      <c r="L499" s="155"/>
      <c r="M499" s="161"/>
      <c r="T499" s="162"/>
      <c r="AT499" s="157" t="s">
        <v>158</v>
      </c>
      <c r="AU499" s="157" t="s">
        <v>102</v>
      </c>
      <c r="AV499" s="12" t="s">
        <v>102</v>
      </c>
      <c r="AW499" s="12" t="s">
        <v>30</v>
      </c>
      <c r="AX499" s="12" t="s">
        <v>74</v>
      </c>
      <c r="AY499" s="157" t="s">
        <v>150</v>
      </c>
    </row>
    <row r="500" spans="2:65" s="12" customFormat="1">
      <c r="B500" s="155"/>
      <c r="D500" s="156" t="s">
        <v>158</v>
      </c>
      <c r="E500" s="157" t="s">
        <v>1</v>
      </c>
      <c r="F500" s="158" t="s">
        <v>821</v>
      </c>
      <c r="H500" s="159">
        <v>0.48299999999999998</v>
      </c>
      <c r="I500" s="160"/>
      <c r="L500" s="155"/>
      <c r="M500" s="161"/>
      <c r="T500" s="162"/>
      <c r="AT500" s="157" t="s">
        <v>158</v>
      </c>
      <c r="AU500" s="157" t="s">
        <v>102</v>
      </c>
      <c r="AV500" s="12" t="s">
        <v>102</v>
      </c>
      <c r="AW500" s="12" t="s">
        <v>30</v>
      </c>
      <c r="AX500" s="12" t="s">
        <v>74</v>
      </c>
      <c r="AY500" s="157" t="s">
        <v>150</v>
      </c>
    </row>
    <row r="501" spans="2:65" s="12" customFormat="1">
      <c r="B501" s="155"/>
      <c r="D501" s="156" t="s">
        <v>158</v>
      </c>
      <c r="E501" s="157" t="s">
        <v>1</v>
      </c>
      <c r="F501" s="158" t="s">
        <v>822</v>
      </c>
      <c r="H501" s="159">
        <v>2.5139999999999998</v>
      </c>
      <c r="I501" s="160"/>
      <c r="L501" s="155"/>
      <c r="M501" s="161"/>
      <c r="T501" s="162"/>
      <c r="AT501" s="157" t="s">
        <v>158</v>
      </c>
      <c r="AU501" s="157" t="s">
        <v>102</v>
      </c>
      <c r="AV501" s="12" t="s">
        <v>102</v>
      </c>
      <c r="AW501" s="12" t="s">
        <v>30</v>
      </c>
      <c r="AX501" s="12" t="s">
        <v>74</v>
      </c>
      <c r="AY501" s="157" t="s">
        <v>150</v>
      </c>
    </row>
    <row r="502" spans="2:65" s="12" customFormat="1">
      <c r="B502" s="155"/>
      <c r="D502" s="156" t="s">
        <v>158</v>
      </c>
      <c r="E502" s="157" t="s">
        <v>1</v>
      </c>
      <c r="F502" s="158" t="s">
        <v>823</v>
      </c>
      <c r="H502" s="159">
        <v>2.8290000000000002</v>
      </c>
      <c r="I502" s="160"/>
      <c r="L502" s="155"/>
      <c r="M502" s="161"/>
      <c r="T502" s="162"/>
      <c r="AT502" s="157" t="s">
        <v>158</v>
      </c>
      <c r="AU502" s="157" t="s">
        <v>102</v>
      </c>
      <c r="AV502" s="12" t="s">
        <v>102</v>
      </c>
      <c r="AW502" s="12" t="s">
        <v>30</v>
      </c>
      <c r="AX502" s="12" t="s">
        <v>74</v>
      </c>
      <c r="AY502" s="157" t="s">
        <v>150</v>
      </c>
    </row>
    <row r="503" spans="2:65" s="13" customFormat="1">
      <c r="B503" s="163"/>
      <c r="D503" s="156" t="s">
        <v>158</v>
      </c>
      <c r="E503" s="164" t="s">
        <v>1</v>
      </c>
      <c r="F503" s="165" t="s">
        <v>167</v>
      </c>
      <c r="H503" s="166">
        <v>206.863</v>
      </c>
      <c r="I503" s="167"/>
      <c r="L503" s="163"/>
      <c r="M503" s="168"/>
      <c r="T503" s="169"/>
      <c r="AT503" s="164" t="s">
        <v>158</v>
      </c>
      <c r="AU503" s="164" t="s">
        <v>102</v>
      </c>
      <c r="AV503" s="13" t="s">
        <v>156</v>
      </c>
      <c r="AW503" s="13" t="s">
        <v>30</v>
      </c>
      <c r="AX503" s="13" t="s">
        <v>82</v>
      </c>
      <c r="AY503" s="164" t="s">
        <v>150</v>
      </c>
    </row>
    <row r="504" spans="2:65" s="1" customFormat="1" ht="24.2" customHeight="1">
      <c r="B504" s="140"/>
      <c r="C504" s="183" t="s">
        <v>824</v>
      </c>
      <c r="D504" s="183" t="s">
        <v>354</v>
      </c>
      <c r="E504" s="184" t="s">
        <v>825</v>
      </c>
      <c r="F504" s="185" t="s">
        <v>826</v>
      </c>
      <c r="G504" s="186" t="s">
        <v>155</v>
      </c>
      <c r="H504" s="187">
        <v>223.41200000000001</v>
      </c>
      <c r="I504" s="188"/>
      <c r="J504" s="189">
        <f>ROUND(I504*H504,2)</f>
        <v>0</v>
      </c>
      <c r="K504" s="190"/>
      <c r="L504" s="191"/>
      <c r="M504" s="192" t="s">
        <v>1</v>
      </c>
      <c r="N504" s="193" t="s">
        <v>40</v>
      </c>
      <c r="P504" s="151">
        <f>O504*H504</f>
        <v>0</v>
      </c>
      <c r="Q504" s="151">
        <v>2.7E-2</v>
      </c>
      <c r="R504" s="151">
        <f>Q504*H504</f>
        <v>6.0321240000000005</v>
      </c>
      <c r="S504" s="151">
        <v>0</v>
      </c>
      <c r="T504" s="152">
        <f>S504*H504</f>
        <v>0</v>
      </c>
      <c r="AR504" s="153" t="s">
        <v>349</v>
      </c>
      <c r="AT504" s="153" t="s">
        <v>354</v>
      </c>
      <c r="AU504" s="153" t="s">
        <v>102</v>
      </c>
      <c r="AY504" s="17" t="s">
        <v>150</v>
      </c>
      <c r="BE504" s="154">
        <f>IF(N504="základná",J504,0)</f>
        <v>0</v>
      </c>
      <c r="BF504" s="154">
        <f>IF(N504="znížená",J504,0)</f>
        <v>0</v>
      </c>
      <c r="BG504" s="154">
        <f>IF(N504="zákl. prenesená",J504,0)</f>
        <v>0</v>
      </c>
      <c r="BH504" s="154">
        <f>IF(N504="zníž. prenesená",J504,0)</f>
        <v>0</v>
      </c>
      <c r="BI504" s="154">
        <f>IF(N504="nulová",J504,0)</f>
        <v>0</v>
      </c>
      <c r="BJ504" s="17" t="s">
        <v>102</v>
      </c>
      <c r="BK504" s="154">
        <f>ROUND(I504*H504,2)</f>
        <v>0</v>
      </c>
      <c r="BL504" s="17" t="s">
        <v>238</v>
      </c>
      <c r="BM504" s="153" t="s">
        <v>827</v>
      </c>
    </row>
    <row r="505" spans="2:65" s="12" customFormat="1">
      <c r="B505" s="155"/>
      <c r="D505" s="156" t="s">
        <v>158</v>
      </c>
      <c r="F505" s="158" t="s">
        <v>828</v>
      </c>
      <c r="H505" s="159">
        <v>223.41200000000001</v>
      </c>
      <c r="I505" s="160"/>
      <c r="L505" s="155"/>
      <c r="M505" s="161"/>
      <c r="T505" s="162"/>
      <c r="AT505" s="157" t="s">
        <v>158</v>
      </c>
      <c r="AU505" s="157" t="s">
        <v>102</v>
      </c>
      <c r="AV505" s="12" t="s">
        <v>102</v>
      </c>
      <c r="AW505" s="12" t="s">
        <v>3</v>
      </c>
      <c r="AX505" s="12" t="s">
        <v>82</v>
      </c>
      <c r="AY505" s="157" t="s">
        <v>150</v>
      </c>
    </row>
    <row r="506" spans="2:65" s="1" customFormat="1" ht="21.75" customHeight="1">
      <c r="B506" s="140"/>
      <c r="C506" s="141" t="s">
        <v>829</v>
      </c>
      <c r="D506" s="141" t="s">
        <v>152</v>
      </c>
      <c r="E506" s="142" t="s">
        <v>830</v>
      </c>
      <c r="F506" s="143" t="s">
        <v>831</v>
      </c>
      <c r="G506" s="144" t="s">
        <v>182</v>
      </c>
      <c r="H506" s="145">
        <v>198</v>
      </c>
      <c r="I506" s="146"/>
      <c r="J506" s="147">
        <f>ROUND(I506*H506,2)</f>
        <v>0</v>
      </c>
      <c r="K506" s="148"/>
      <c r="L506" s="32"/>
      <c r="M506" s="149" t="s">
        <v>1</v>
      </c>
      <c r="N506" s="150" t="s">
        <v>40</v>
      </c>
      <c r="P506" s="151">
        <f>O506*H506</f>
        <v>0</v>
      </c>
      <c r="Q506" s="151">
        <v>0</v>
      </c>
      <c r="R506" s="151">
        <f>Q506*H506</f>
        <v>0</v>
      </c>
      <c r="S506" s="151">
        <v>0</v>
      </c>
      <c r="T506" s="152">
        <f>S506*H506</f>
        <v>0</v>
      </c>
      <c r="AR506" s="153" t="s">
        <v>238</v>
      </c>
      <c r="AT506" s="153" t="s">
        <v>152</v>
      </c>
      <c r="AU506" s="153" t="s">
        <v>102</v>
      </c>
      <c r="AY506" s="17" t="s">
        <v>150</v>
      </c>
      <c r="BE506" s="154">
        <f>IF(N506="základná",J506,0)</f>
        <v>0</v>
      </c>
      <c r="BF506" s="154">
        <f>IF(N506="znížená",J506,0)</f>
        <v>0</v>
      </c>
      <c r="BG506" s="154">
        <f>IF(N506="zákl. prenesená",J506,0)</f>
        <v>0</v>
      </c>
      <c r="BH506" s="154">
        <f>IF(N506="zníž. prenesená",J506,0)</f>
        <v>0</v>
      </c>
      <c r="BI506" s="154">
        <f>IF(N506="nulová",J506,0)</f>
        <v>0</v>
      </c>
      <c r="BJ506" s="17" t="s">
        <v>102</v>
      </c>
      <c r="BK506" s="154">
        <f>ROUND(I506*H506,2)</f>
        <v>0</v>
      </c>
      <c r="BL506" s="17" t="s">
        <v>238</v>
      </c>
      <c r="BM506" s="153" t="s">
        <v>832</v>
      </c>
    </row>
    <row r="507" spans="2:65" s="1" customFormat="1" ht="57.6">
      <c r="B507" s="32"/>
      <c r="D507" s="156" t="s">
        <v>373</v>
      </c>
      <c r="F507" s="194" t="s">
        <v>833</v>
      </c>
      <c r="I507" s="195"/>
      <c r="L507" s="32"/>
      <c r="M507" s="196"/>
      <c r="T507" s="59"/>
      <c r="AT507" s="17" t="s">
        <v>373</v>
      </c>
      <c r="AU507" s="17" t="s">
        <v>102</v>
      </c>
    </row>
    <row r="508" spans="2:65" s="1" customFormat="1" ht="24.2" customHeight="1">
      <c r="B508" s="140"/>
      <c r="C508" s="183" t="s">
        <v>834</v>
      </c>
      <c r="D508" s="183" t="s">
        <v>354</v>
      </c>
      <c r="E508" s="184" t="s">
        <v>835</v>
      </c>
      <c r="F508" s="185" t="s">
        <v>836</v>
      </c>
      <c r="G508" s="186" t="s">
        <v>155</v>
      </c>
      <c r="H508" s="187">
        <v>356.4</v>
      </c>
      <c r="I508" s="188"/>
      <c r="J508" s="189">
        <f>ROUND(I508*H508,2)</f>
        <v>0</v>
      </c>
      <c r="K508" s="190"/>
      <c r="L508" s="191"/>
      <c r="M508" s="192" t="s">
        <v>1</v>
      </c>
      <c r="N508" s="193" t="s">
        <v>40</v>
      </c>
      <c r="P508" s="151">
        <f>O508*H508</f>
        <v>0</v>
      </c>
      <c r="Q508" s="151">
        <v>4.0399999999999998E-2</v>
      </c>
      <c r="R508" s="151">
        <f>Q508*H508</f>
        <v>14.398559999999998</v>
      </c>
      <c r="S508" s="151">
        <v>0</v>
      </c>
      <c r="T508" s="152">
        <f>S508*H508</f>
        <v>0</v>
      </c>
      <c r="AR508" s="153" t="s">
        <v>349</v>
      </c>
      <c r="AT508" s="153" t="s">
        <v>354</v>
      </c>
      <c r="AU508" s="153" t="s">
        <v>102</v>
      </c>
      <c r="AY508" s="17" t="s">
        <v>150</v>
      </c>
      <c r="BE508" s="154">
        <f>IF(N508="základná",J508,0)</f>
        <v>0</v>
      </c>
      <c r="BF508" s="154">
        <f>IF(N508="znížená",J508,0)</f>
        <v>0</v>
      </c>
      <c r="BG508" s="154">
        <f>IF(N508="zákl. prenesená",J508,0)</f>
        <v>0</v>
      </c>
      <c r="BH508" s="154">
        <f>IF(N508="zníž. prenesená",J508,0)</f>
        <v>0</v>
      </c>
      <c r="BI508" s="154">
        <f>IF(N508="nulová",J508,0)</f>
        <v>0</v>
      </c>
      <c r="BJ508" s="17" t="s">
        <v>102</v>
      </c>
      <c r="BK508" s="154">
        <f>ROUND(I508*H508,2)</f>
        <v>0</v>
      </c>
      <c r="BL508" s="17" t="s">
        <v>238</v>
      </c>
      <c r="BM508" s="153" t="s">
        <v>837</v>
      </c>
    </row>
    <row r="509" spans="2:65" s="12" customFormat="1">
      <c r="B509" s="155"/>
      <c r="D509" s="156" t="s">
        <v>158</v>
      </c>
      <c r="F509" s="158" t="s">
        <v>838</v>
      </c>
      <c r="H509" s="159">
        <v>356.4</v>
      </c>
      <c r="I509" s="160"/>
      <c r="L509" s="155"/>
      <c r="M509" s="161"/>
      <c r="T509" s="162"/>
      <c r="AT509" s="157" t="s">
        <v>158</v>
      </c>
      <c r="AU509" s="157" t="s">
        <v>102</v>
      </c>
      <c r="AV509" s="12" t="s">
        <v>102</v>
      </c>
      <c r="AW509" s="12" t="s">
        <v>3</v>
      </c>
      <c r="AX509" s="12" t="s">
        <v>82</v>
      </c>
      <c r="AY509" s="157" t="s">
        <v>150</v>
      </c>
    </row>
    <row r="510" spans="2:65" s="1" customFormat="1" ht="16.5" customHeight="1">
      <c r="B510" s="140"/>
      <c r="C510" s="141" t="s">
        <v>839</v>
      </c>
      <c r="D510" s="141" t="s">
        <v>152</v>
      </c>
      <c r="E510" s="142" t="s">
        <v>840</v>
      </c>
      <c r="F510" s="143" t="s">
        <v>841</v>
      </c>
      <c r="G510" s="144" t="s">
        <v>182</v>
      </c>
      <c r="H510" s="145">
        <v>198</v>
      </c>
      <c r="I510" s="146"/>
      <c r="J510" s="147">
        <f>ROUND(I510*H510,2)</f>
        <v>0</v>
      </c>
      <c r="K510" s="148"/>
      <c r="L510" s="32"/>
      <c r="M510" s="149" t="s">
        <v>1</v>
      </c>
      <c r="N510" s="150" t="s">
        <v>40</v>
      </c>
      <c r="P510" s="151">
        <f>O510*H510</f>
        <v>0</v>
      </c>
      <c r="Q510" s="151">
        <v>0</v>
      </c>
      <c r="R510" s="151">
        <f>Q510*H510</f>
        <v>0</v>
      </c>
      <c r="S510" s="151">
        <v>0</v>
      </c>
      <c r="T510" s="152">
        <f>S510*H510</f>
        <v>0</v>
      </c>
      <c r="AR510" s="153" t="s">
        <v>238</v>
      </c>
      <c r="AT510" s="153" t="s">
        <v>152</v>
      </c>
      <c r="AU510" s="153" t="s">
        <v>102</v>
      </c>
      <c r="AY510" s="17" t="s">
        <v>150</v>
      </c>
      <c r="BE510" s="154">
        <f>IF(N510="základná",J510,0)</f>
        <v>0</v>
      </c>
      <c r="BF510" s="154">
        <f>IF(N510="znížená",J510,0)</f>
        <v>0</v>
      </c>
      <c r="BG510" s="154">
        <f>IF(N510="zákl. prenesená",J510,0)</f>
        <v>0</v>
      </c>
      <c r="BH510" s="154">
        <f>IF(N510="zníž. prenesená",J510,0)</f>
        <v>0</v>
      </c>
      <c r="BI510" s="154">
        <f>IF(N510="nulová",J510,0)</f>
        <v>0</v>
      </c>
      <c r="BJ510" s="17" t="s">
        <v>102</v>
      </c>
      <c r="BK510" s="154">
        <f>ROUND(I510*H510,2)</f>
        <v>0</v>
      </c>
      <c r="BL510" s="17" t="s">
        <v>238</v>
      </c>
      <c r="BM510" s="153" t="s">
        <v>842</v>
      </c>
    </row>
    <row r="511" spans="2:65" s="1" customFormat="1" ht="21.75" customHeight="1">
      <c r="B511" s="140"/>
      <c r="C511" s="183" t="s">
        <v>843</v>
      </c>
      <c r="D511" s="183" t="s">
        <v>354</v>
      </c>
      <c r="E511" s="184" t="s">
        <v>844</v>
      </c>
      <c r="F511" s="185" t="s">
        <v>845</v>
      </c>
      <c r="G511" s="186" t="s">
        <v>170</v>
      </c>
      <c r="H511" s="187">
        <v>2.5739999999999998</v>
      </c>
      <c r="I511" s="188"/>
      <c r="J511" s="189">
        <f>ROUND(I511*H511,2)</f>
        <v>0</v>
      </c>
      <c r="K511" s="190"/>
      <c r="L511" s="191"/>
      <c r="M511" s="192" t="s">
        <v>1</v>
      </c>
      <c r="N511" s="193" t="s">
        <v>40</v>
      </c>
      <c r="P511" s="151">
        <f>O511*H511</f>
        <v>0</v>
      </c>
      <c r="Q511" s="151">
        <v>3.3E-3</v>
      </c>
      <c r="R511" s="151">
        <f>Q511*H511</f>
        <v>8.4941999999999986E-3</v>
      </c>
      <c r="S511" s="151">
        <v>0</v>
      </c>
      <c r="T511" s="152">
        <f>S511*H511</f>
        <v>0</v>
      </c>
      <c r="AR511" s="153" t="s">
        <v>349</v>
      </c>
      <c r="AT511" s="153" t="s">
        <v>354</v>
      </c>
      <c r="AU511" s="153" t="s">
        <v>102</v>
      </c>
      <c r="AY511" s="17" t="s">
        <v>150</v>
      </c>
      <c r="BE511" s="154">
        <f>IF(N511="základná",J511,0)</f>
        <v>0</v>
      </c>
      <c r="BF511" s="154">
        <f>IF(N511="znížená",J511,0)</f>
        <v>0</v>
      </c>
      <c r="BG511" s="154">
        <f>IF(N511="zákl. prenesená",J511,0)</f>
        <v>0</v>
      </c>
      <c r="BH511" s="154">
        <f>IF(N511="zníž. prenesená",J511,0)</f>
        <v>0</v>
      </c>
      <c r="BI511" s="154">
        <f>IF(N511="nulová",J511,0)</f>
        <v>0</v>
      </c>
      <c r="BJ511" s="17" t="s">
        <v>102</v>
      </c>
      <c r="BK511" s="154">
        <f>ROUND(I511*H511,2)</f>
        <v>0</v>
      </c>
      <c r="BL511" s="17" t="s">
        <v>238</v>
      </c>
      <c r="BM511" s="153" t="s">
        <v>846</v>
      </c>
    </row>
    <row r="512" spans="2:65" s="1" customFormat="1" ht="24.2" customHeight="1">
      <c r="B512" s="140"/>
      <c r="C512" s="183" t="s">
        <v>847</v>
      </c>
      <c r="D512" s="183" t="s">
        <v>354</v>
      </c>
      <c r="E512" s="184" t="s">
        <v>848</v>
      </c>
      <c r="F512" s="185" t="s">
        <v>849</v>
      </c>
      <c r="G512" s="186" t="s">
        <v>170</v>
      </c>
      <c r="H512" s="187">
        <v>7.92</v>
      </c>
      <c r="I512" s="188"/>
      <c r="J512" s="189">
        <f>ROUND(I512*H512,2)</f>
        <v>0</v>
      </c>
      <c r="K512" s="190"/>
      <c r="L512" s="191"/>
      <c r="M512" s="192" t="s">
        <v>1</v>
      </c>
      <c r="N512" s="193" t="s">
        <v>40</v>
      </c>
      <c r="P512" s="151">
        <f>O512*H512</f>
        <v>0</v>
      </c>
      <c r="Q512" s="151">
        <v>1.2999999999999999E-4</v>
      </c>
      <c r="R512" s="151">
        <f>Q512*H512</f>
        <v>1.0295999999999999E-3</v>
      </c>
      <c r="S512" s="151">
        <v>0</v>
      </c>
      <c r="T512" s="152">
        <f>S512*H512</f>
        <v>0</v>
      </c>
      <c r="AR512" s="153" t="s">
        <v>349</v>
      </c>
      <c r="AT512" s="153" t="s">
        <v>354</v>
      </c>
      <c r="AU512" s="153" t="s">
        <v>102</v>
      </c>
      <c r="AY512" s="17" t="s">
        <v>150</v>
      </c>
      <c r="BE512" s="154">
        <f>IF(N512="základná",J512,0)</f>
        <v>0</v>
      </c>
      <c r="BF512" s="154">
        <f>IF(N512="znížená",J512,0)</f>
        <v>0</v>
      </c>
      <c r="BG512" s="154">
        <f>IF(N512="zákl. prenesená",J512,0)</f>
        <v>0</v>
      </c>
      <c r="BH512" s="154">
        <f>IF(N512="zníž. prenesená",J512,0)</f>
        <v>0</v>
      </c>
      <c r="BI512" s="154">
        <f>IF(N512="nulová",J512,0)</f>
        <v>0</v>
      </c>
      <c r="BJ512" s="17" t="s">
        <v>102</v>
      </c>
      <c r="BK512" s="154">
        <f>ROUND(I512*H512,2)</f>
        <v>0</v>
      </c>
      <c r="BL512" s="17" t="s">
        <v>238</v>
      </c>
      <c r="BM512" s="153" t="s">
        <v>850</v>
      </c>
    </row>
    <row r="513" spans="2:65" s="1" customFormat="1" ht="24.2" customHeight="1">
      <c r="B513" s="140"/>
      <c r="C513" s="141" t="s">
        <v>851</v>
      </c>
      <c r="D513" s="141" t="s">
        <v>152</v>
      </c>
      <c r="E513" s="142" t="s">
        <v>852</v>
      </c>
      <c r="F513" s="143" t="s">
        <v>853</v>
      </c>
      <c r="G513" s="144" t="s">
        <v>182</v>
      </c>
      <c r="H513" s="145">
        <v>150</v>
      </c>
      <c r="I513" s="146"/>
      <c r="J513" s="147">
        <f>ROUND(I513*H513,2)</f>
        <v>0</v>
      </c>
      <c r="K513" s="148"/>
      <c r="L513" s="32"/>
      <c r="M513" s="149" t="s">
        <v>1</v>
      </c>
      <c r="N513" s="150" t="s">
        <v>40</v>
      </c>
      <c r="P513" s="151">
        <f>O513*H513</f>
        <v>0</v>
      </c>
      <c r="Q513" s="151">
        <v>0</v>
      </c>
      <c r="R513" s="151">
        <f>Q513*H513</f>
        <v>0</v>
      </c>
      <c r="S513" s="151">
        <v>8.9999999999999993E-3</v>
      </c>
      <c r="T513" s="152">
        <f>S513*H513</f>
        <v>1.3499999999999999</v>
      </c>
      <c r="AR513" s="153" t="s">
        <v>238</v>
      </c>
      <c r="AT513" s="153" t="s">
        <v>152</v>
      </c>
      <c r="AU513" s="153" t="s">
        <v>102</v>
      </c>
      <c r="AY513" s="17" t="s">
        <v>150</v>
      </c>
      <c r="BE513" s="154">
        <f>IF(N513="základná",J513,0)</f>
        <v>0</v>
      </c>
      <c r="BF513" s="154">
        <f>IF(N513="znížená",J513,0)</f>
        <v>0</v>
      </c>
      <c r="BG513" s="154">
        <f>IF(N513="zákl. prenesená",J513,0)</f>
        <v>0</v>
      </c>
      <c r="BH513" s="154">
        <f>IF(N513="zníž. prenesená",J513,0)</f>
        <v>0</v>
      </c>
      <c r="BI513" s="154">
        <f>IF(N513="nulová",J513,0)</f>
        <v>0</v>
      </c>
      <c r="BJ513" s="17" t="s">
        <v>102</v>
      </c>
      <c r="BK513" s="154">
        <f>ROUND(I513*H513,2)</f>
        <v>0</v>
      </c>
      <c r="BL513" s="17" t="s">
        <v>238</v>
      </c>
      <c r="BM513" s="153" t="s">
        <v>854</v>
      </c>
    </row>
    <row r="514" spans="2:65" s="12" customFormat="1">
      <c r="B514" s="155"/>
      <c r="D514" s="156" t="s">
        <v>158</v>
      </c>
      <c r="E514" s="157" t="s">
        <v>1</v>
      </c>
      <c r="F514" s="158" t="s">
        <v>855</v>
      </c>
      <c r="H514" s="159">
        <v>150</v>
      </c>
      <c r="I514" s="160"/>
      <c r="L514" s="155"/>
      <c r="M514" s="161"/>
      <c r="T514" s="162"/>
      <c r="AT514" s="157" t="s">
        <v>158</v>
      </c>
      <c r="AU514" s="157" t="s">
        <v>102</v>
      </c>
      <c r="AV514" s="12" t="s">
        <v>102</v>
      </c>
      <c r="AW514" s="12" t="s">
        <v>30</v>
      </c>
      <c r="AX514" s="12" t="s">
        <v>82</v>
      </c>
      <c r="AY514" s="157" t="s">
        <v>150</v>
      </c>
    </row>
    <row r="515" spans="2:65" s="1" customFormat="1" ht="33" customHeight="1">
      <c r="B515" s="140"/>
      <c r="C515" s="141" t="s">
        <v>856</v>
      </c>
      <c r="D515" s="141" t="s">
        <v>152</v>
      </c>
      <c r="E515" s="142" t="s">
        <v>857</v>
      </c>
      <c r="F515" s="143" t="s">
        <v>858</v>
      </c>
      <c r="G515" s="144" t="s">
        <v>170</v>
      </c>
      <c r="H515" s="145">
        <v>4</v>
      </c>
      <c r="I515" s="146"/>
      <c r="J515" s="147">
        <f t="shared" ref="J515:J528" si="40">ROUND(I515*H515,2)</f>
        <v>0</v>
      </c>
      <c r="K515" s="148"/>
      <c r="L515" s="32"/>
      <c r="M515" s="149" t="s">
        <v>1</v>
      </c>
      <c r="N515" s="150" t="s">
        <v>40</v>
      </c>
      <c r="P515" s="151">
        <f t="shared" ref="P515:P528" si="41">O515*H515</f>
        <v>0</v>
      </c>
      <c r="Q515" s="151">
        <v>0</v>
      </c>
      <c r="R515" s="151">
        <f t="shared" ref="R515:R528" si="42">Q515*H515</f>
        <v>0</v>
      </c>
      <c r="S515" s="151">
        <v>0</v>
      </c>
      <c r="T515" s="152">
        <f t="shared" ref="T515:T528" si="43">S515*H515</f>
        <v>0</v>
      </c>
      <c r="AR515" s="153" t="s">
        <v>238</v>
      </c>
      <c r="AT515" s="153" t="s">
        <v>152</v>
      </c>
      <c r="AU515" s="153" t="s">
        <v>102</v>
      </c>
      <c r="AY515" s="17" t="s">
        <v>150</v>
      </c>
      <c r="BE515" s="154">
        <f t="shared" ref="BE515:BE528" si="44">IF(N515="základná",J515,0)</f>
        <v>0</v>
      </c>
      <c r="BF515" s="154">
        <f t="shared" ref="BF515:BF528" si="45">IF(N515="znížená",J515,0)</f>
        <v>0</v>
      </c>
      <c r="BG515" s="154">
        <f t="shared" ref="BG515:BG528" si="46">IF(N515="zákl. prenesená",J515,0)</f>
        <v>0</v>
      </c>
      <c r="BH515" s="154">
        <f t="shared" ref="BH515:BH528" si="47">IF(N515="zníž. prenesená",J515,0)</f>
        <v>0</v>
      </c>
      <c r="BI515" s="154">
        <f t="shared" ref="BI515:BI528" si="48">IF(N515="nulová",J515,0)</f>
        <v>0</v>
      </c>
      <c r="BJ515" s="17" t="s">
        <v>102</v>
      </c>
      <c r="BK515" s="154">
        <f t="shared" ref="BK515:BK528" si="49">ROUND(I515*H515,2)</f>
        <v>0</v>
      </c>
      <c r="BL515" s="17" t="s">
        <v>238</v>
      </c>
      <c r="BM515" s="153" t="s">
        <v>859</v>
      </c>
    </row>
    <row r="516" spans="2:65" s="1" customFormat="1" ht="24.2" customHeight="1">
      <c r="B516" s="140"/>
      <c r="C516" s="183" t="s">
        <v>860</v>
      </c>
      <c r="D516" s="183" t="s">
        <v>354</v>
      </c>
      <c r="E516" s="184" t="s">
        <v>861</v>
      </c>
      <c r="F516" s="185" t="s">
        <v>862</v>
      </c>
      <c r="G516" s="186" t="s">
        <v>170</v>
      </c>
      <c r="H516" s="187">
        <v>4</v>
      </c>
      <c r="I516" s="188"/>
      <c r="J516" s="189">
        <f t="shared" si="40"/>
        <v>0</v>
      </c>
      <c r="K516" s="190"/>
      <c r="L516" s="191"/>
      <c r="M516" s="192" t="s">
        <v>1</v>
      </c>
      <c r="N516" s="193" t="s">
        <v>40</v>
      </c>
      <c r="P516" s="151">
        <f t="shared" si="41"/>
        <v>0</v>
      </c>
      <c r="Q516" s="151">
        <v>3.8370000000000001E-2</v>
      </c>
      <c r="R516" s="151">
        <f t="shared" si="42"/>
        <v>0.15348000000000001</v>
      </c>
      <c r="S516" s="151">
        <v>0</v>
      </c>
      <c r="T516" s="152">
        <f t="shared" si="43"/>
        <v>0</v>
      </c>
      <c r="AR516" s="153" t="s">
        <v>349</v>
      </c>
      <c r="AT516" s="153" t="s">
        <v>354</v>
      </c>
      <c r="AU516" s="153" t="s">
        <v>102</v>
      </c>
      <c r="AY516" s="17" t="s">
        <v>150</v>
      </c>
      <c r="BE516" s="154">
        <f t="shared" si="44"/>
        <v>0</v>
      </c>
      <c r="BF516" s="154">
        <f t="shared" si="45"/>
        <v>0</v>
      </c>
      <c r="BG516" s="154">
        <f t="shared" si="46"/>
        <v>0</v>
      </c>
      <c r="BH516" s="154">
        <f t="shared" si="47"/>
        <v>0</v>
      </c>
      <c r="BI516" s="154">
        <f t="shared" si="48"/>
        <v>0</v>
      </c>
      <c r="BJ516" s="17" t="s">
        <v>102</v>
      </c>
      <c r="BK516" s="154">
        <f t="shared" si="49"/>
        <v>0</v>
      </c>
      <c r="BL516" s="17" t="s">
        <v>238</v>
      </c>
      <c r="BM516" s="153" t="s">
        <v>863</v>
      </c>
    </row>
    <row r="517" spans="2:65" s="1" customFormat="1" ht="33" customHeight="1">
      <c r="B517" s="140"/>
      <c r="C517" s="141" t="s">
        <v>864</v>
      </c>
      <c r="D517" s="141" t="s">
        <v>152</v>
      </c>
      <c r="E517" s="142" t="s">
        <v>865</v>
      </c>
      <c r="F517" s="143" t="s">
        <v>866</v>
      </c>
      <c r="G517" s="144" t="s">
        <v>170</v>
      </c>
      <c r="H517" s="145">
        <v>2</v>
      </c>
      <c r="I517" s="146"/>
      <c r="J517" s="147">
        <f t="shared" si="40"/>
        <v>0</v>
      </c>
      <c r="K517" s="148"/>
      <c r="L517" s="32"/>
      <c r="M517" s="149" t="s">
        <v>1</v>
      </c>
      <c r="N517" s="150" t="s">
        <v>40</v>
      </c>
      <c r="P517" s="151">
        <f t="shared" si="41"/>
        <v>0</v>
      </c>
      <c r="Q517" s="151">
        <v>0</v>
      </c>
      <c r="R517" s="151">
        <f t="shared" si="42"/>
        <v>0</v>
      </c>
      <c r="S517" s="151">
        <v>0</v>
      </c>
      <c r="T517" s="152">
        <f t="shared" si="43"/>
        <v>0</v>
      </c>
      <c r="AR517" s="153" t="s">
        <v>238</v>
      </c>
      <c r="AT517" s="153" t="s">
        <v>152</v>
      </c>
      <c r="AU517" s="153" t="s">
        <v>102</v>
      </c>
      <c r="AY517" s="17" t="s">
        <v>150</v>
      </c>
      <c r="BE517" s="154">
        <f t="shared" si="44"/>
        <v>0</v>
      </c>
      <c r="BF517" s="154">
        <f t="shared" si="45"/>
        <v>0</v>
      </c>
      <c r="BG517" s="154">
        <f t="shared" si="46"/>
        <v>0</v>
      </c>
      <c r="BH517" s="154">
        <f t="shared" si="47"/>
        <v>0</v>
      </c>
      <c r="BI517" s="154">
        <f t="shared" si="48"/>
        <v>0</v>
      </c>
      <c r="BJ517" s="17" t="s">
        <v>102</v>
      </c>
      <c r="BK517" s="154">
        <f t="shared" si="49"/>
        <v>0</v>
      </c>
      <c r="BL517" s="17" t="s">
        <v>238</v>
      </c>
      <c r="BM517" s="153" t="s">
        <v>867</v>
      </c>
    </row>
    <row r="518" spans="2:65" s="1" customFormat="1" ht="24.2" customHeight="1">
      <c r="B518" s="140"/>
      <c r="C518" s="183" t="s">
        <v>868</v>
      </c>
      <c r="D518" s="183" t="s">
        <v>354</v>
      </c>
      <c r="E518" s="184" t="s">
        <v>869</v>
      </c>
      <c r="F518" s="185" t="s">
        <v>870</v>
      </c>
      <c r="G518" s="186" t="s">
        <v>170</v>
      </c>
      <c r="H518" s="187">
        <v>2</v>
      </c>
      <c r="I518" s="188"/>
      <c r="J518" s="189">
        <f t="shared" si="40"/>
        <v>0</v>
      </c>
      <c r="K518" s="190"/>
      <c r="L518" s="191"/>
      <c r="M518" s="192" t="s">
        <v>1</v>
      </c>
      <c r="N518" s="193" t="s">
        <v>40</v>
      </c>
      <c r="P518" s="151">
        <f t="shared" si="41"/>
        <v>0</v>
      </c>
      <c r="Q518" s="151">
        <v>0.1013</v>
      </c>
      <c r="R518" s="151">
        <f t="shared" si="42"/>
        <v>0.2026</v>
      </c>
      <c r="S518" s="151">
        <v>0</v>
      </c>
      <c r="T518" s="152">
        <f t="shared" si="43"/>
        <v>0</v>
      </c>
      <c r="AR518" s="153" t="s">
        <v>349</v>
      </c>
      <c r="AT518" s="153" t="s">
        <v>354</v>
      </c>
      <c r="AU518" s="153" t="s">
        <v>102</v>
      </c>
      <c r="AY518" s="17" t="s">
        <v>150</v>
      </c>
      <c r="BE518" s="154">
        <f t="shared" si="44"/>
        <v>0</v>
      </c>
      <c r="BF518" s="154">
        <f t="shared" si="45"/>
        <v>0</v>
      </c>
      <c r="BG518" s="154">
        <f t="shared" si="46"/>
        <v>0</v>
      </c>
      <c r="BH518" s="154">
        <f t="shared" si="47"/>
        <v>0</v>
      </c>
      <c r="BI518" s="154">
        <f t="shared" si="48"/>
        <v>0</v>
      </c>
      <c r="BJ518" s="17" t="s">
        <v>102</v>
      </c>
      <c r="BK518" s="154">
        <f t="shared" si="49"/>
        <v>0</v>
      </c>
      <c r="BL518" s="17" t="s">
        <v>238</v>
      </c>
      <c r="BM518" s="153" t="s">
        <v>871</v>
      </c>
    </row>
    <row r="519" spans="2:65" s="1" customFormat="1" ht="37.9" customHeight="1">
      <c r="B519" s="140"/>
      <c r="C519" s="141" t="s">
        <v>872</v>
      </c>
      <c r="D519" s="141" t="s">
        <v>152</v>
      </c>
      <c r="E519" s="142" t="s">
        <v>873</v>
      </c>
      <c r="F519" s="143" t="s">
        <v>874</v>
      </c>
      <c r="G519" s="144" t="s">
        <v>170</v>
      </c>
      <c r="H519" s="145">
        <v>4</v>
      </c>
      <c r="I519" s="146"/>
      <c r="J519" s="147">
        <f t="shared" si="40"/>
        <v>0</v>
      </c>
      <c r="K519" s="148"/>
      <c r="L519" s="32"/>
      <c r="M519" s="149" t="s">
        <v>1</v>
      </c>
      <c r="N519" s="150" t="s">
        <v>40</v>
      </c>
      <c r="P519" s="151">
        <f t="shared" si="41"/>
        <v>0</v>
      </c>
      <c r="Q519" s="151">
        <v>7.2849999999999995E-5</v>
      </c>
      <c r="R519" s="151">
        <f t="shared" si="42"/>
        <v>2.9139999999999998E-4</v>
      </c>
      <c r="S519" s="151">
        <v>0</v>
      </c>
      <c r="T519" s="152">
        <f t="shared" si="43"/>
        <v>0</v>
      </c>
      <c r="AR519" s="153" t="s">
        <v>238</v>
      </c>
      <c r="AT519" s="153" t="s">
        <v>152</v>
      </c>
      <c r="AU519" s="153" t="s">
        <v>102</v>
      </c>
      <c r="AY519" s="17" t="s">
        <v>150</v>
      </c>
      <c r="BE519" s="154">
        <f t="shared" si="44"/>
        <v>0</v>
      </c>
      <c r="BF519" s="154">
        <f t="shared" si="45"/>
        <v>0</v>
      </c>
      <c r="BG519" s="154">
        <f t="shared" si="46"/>
        <v>0</v>
      </c>
      <c r="BH519" s="154">
        <f t="shared" si="47"/>
        <v>0</v>
      </c>
      <c r="BI519" s="154">
        <f t="shared" si="48"/>
        <v>0</v>
      </c>
      <c r="BJ519" s="17" t="s">
        <v>102</v>
      </c>
      <c r="BK519" s="154">
        <f t="shared" si="49"/>
        <v>0</v>
      </c>
      <c r="BL519" s="17" t="s">
        <v>238</v>
      </c>
      <c r="BM519" s="153" t="s">
        <v>875</v>
      </c>
    </row>
    <row r="520" spans="2:65" s="1" customFormat="1" ht="37.9" customHeight="1">
      <c r="B520" s="140"/>
      <c r="C520" s="141" t="s">
        <v>876</v>
      </c>
      <c r="D520" s="141" t="s">
        <v>152</v>
      </c>
      <c r="E520" s="142" t="s">
        <v>877</v>
      </c>
      <c r="F520" s="143" t="s">
        <v>878</v>
      </c>
      <c r="G520" s="144" t="s">
        <v>170</v>
      </c>
      <c r="H520" s="145">
        <v>4</v>
      </c>
      <c r="I520" s="146"/>
      <c r="J520" s="147">
        <f t="shared" si="40"/>
        <v>0</v>
      </c>
      <c r="K520" s="148"/>
      <c r="L520" s="32"/>
      <c r="M520" s="149" t="s">
        <v>1</v>
      </c>
      <c r="N520" s="150" t="s">
        <v>40</v>
      </c>
      <c r="P520" s="151">
        <f t="shared" si="41"/>
        <v>0</v>
      </c>
      <c r="Q520" s="151">
        <v>7.2849999999999995E-5</v>
      </c>
      <c r="R520" s="151">
        <f t="shared" si="42"/>
        <v>2.9139999999999998E-4</v>
      </c>
      <c r="S520" s="151">
        <v>0</v>
      </c>
      <c r="T520" s="152">
        <f t="shared" si="43"/>
        <v>0</v>
      </c>
      <c r="AR520" s="153" t="s">
        <v>238</v>
      </c>
      <c r="AT520" s="153" t="s">
        <v>152</v>
      </c>
      <c r="AU520" s="153" t="s">
        <v>102</v>
      </c>
      <c r="AY520" s="17" t="s">
        <v>150</v>
      </c>
      <c r="BE520" s="154">
        <f t="shared" si="44"/>
        <v>0</v>
      </c>
      <c r="BF520" s="154">
        <f t="shared" si="45"/>
        <v>0</v>
      </c>
      <c r="BG520" s="154">
        <f t="shared" si="46"/>
        <v>0</v>
      </c>
      <c r="BH520" s="154">
        <f t="shared" si="47"/>
        <v>0</v>
      </c>
      <c r="BI520" s="154">
        <f t="shared" si="48"/>
        <v>0</v>
      </c>
      <c r="BJ520" s="17" t="s">
        <v>102</v>
      </c>
      <c r="BK520" s="154">
        <f t="shared" si="49"/>
        <v>0</v>
      </c>
      <c r="BL520" s="17" t="s">
        <v>238</v>
      </c>
      <c r="BM520" s="153" t="s">
        <v>879</v>
      </c>
    </row>
    <row r="521" spans="2:65" s="1" customFormat="1" ht="37.9" customHeight="1">
      <c r="B521" s="140"/>
      <c r="C521" s="141" t="s">
        <v>880</v>
      </c>
      <c r="D521" s="141" t="s">
        <v>152</v>
      </c>
      <c r="E521" s="142" t="s">
        <v>881</v>
      </c>
      <c r="F521" s="143" t="s">
        <v>882</v>
      </c>
      <c r="G521" s="144" t="s">
        <v>170</v>
      </c>
      <c r="H521" s="145">
        <v>3</v>
      </c>
      <c r="I521" s="146"/>
      <c r="J521" s="147">
        <f t="shared" si="40"/>
        <v>0</v>
      </c>
      <c r="K521" s="148"/>
      <c r="L521" s="32"/>
      <c r="M521" s="149" t="s">
        <v>1</v>
      </c>
      <c r="N521" s="150" t="s">
        <v>40</v>
      </c>
      <c r="P521" s="151">
        <f t="shared" si="41"/>
        <v>0</v>
      </c>
      <c r="Q521" s="151">
        <v>2.5000000000000001E-4</v>
      </c>
      <c r="R521" s="151">
        <f t="shared" si="42"/>
        <v>7.5000000000000002E-4</v>
      </c>
      <c r="S521" s="151">
        <v>0</v>
      </c>
      <c r="T521" s="152">
        <f t="shared" si="43"/>
        <v>0</v>
      </c>
      <c r="AR521" s="153" t="s">
        <v>238</v>
      </c>
      <c r="AT521" s="153" t="s">
        <v>152</v>
      </c>
      <c r="AU521" s="153" t="s">
        <v>102</v>
      </c>
      <c r="AY521" s="17" t="s">
        <v>150</v>
      </c>
      <c r="BE521" s="154">
        <f t="shared" si="44"/>
        <v>0</v>
      </c>
      <c r="BF521" s="154">
        <f t="shared" si="45"/>
        <v>0</v>
      </c>
      <c r="BG521" s="154">
        <f t="shared" si="46"/>
        <v>0</v>
      </c>
      <c r="BH521" s="154">
        <f t="shared" si="47"/>
        <v>0</v>
      </c>
      <c r="BI521" s="154">
        <f t="shared" si="48"/>
        <v>0</v>
      </c>
      <c r="BJ521" s="17" t="s">
        <v>102</v>
      </c>
      <c r="BK521" s="154">
        <f t="shared" si="49"/>
        <v>0</v>
      </c>
      <c r="BL521" s="17" t="s">
        <v>238</v>
      </c>
      <c r="BM521" s="153" t="s">
        <v>883</v>
      </c>
    </row>
    <row r="522" spans="2:65" s="1" customFormat="1" ht="37.9" customHeight="1">
      <c r="B522" s="140"/>
      <c r="C522" s="141" t="s">
        <v>884</v>
      </c>
      <c r="D522" s="141" t="s">
        <v>152</v>
      </c>
      <c r="E522" s="142" t="s">
        <v>885</v>
      </c>
      <c r="F522" s="143" t="s">
        <v>886</v>
      </c>
      <c r="G522" s="144" t="s">
        <v>170</v>
      </c>
      <c r="H522" s="145">
        <v>2</v>
      </c>
      <c r="I522" s="146"/>
      <c r="J522" s="147">
        <f t="shared" si="40"/>
        <v>0</v>
      </c>
      <c r="K522" s="148"/>
      <c r="L522" s="32"/>
      <c r="M522" s="149" t="s">
        <v>1</v>
      </c>
      <c r="N522" s="150" t="s">
        <v>40</v>
      </c>
      <c r="P522" s="151">
        <f t="shared" si="41"/>
        <v>0</v>
      </c>
      <c r="Q522" s="151">
        <v>2.5000000000000001E-4</v>
      </c>
      <c r="R522" s="151">
        <f t="shared" si="42"/>
        <v>5.0000000000000001E-4</v>
      </c>
      <c r="S522" s="151">
        <v>0</v>
      </c>
      <c r="T522" s="152">
        <f t="shared" si="43"/>
        <v>0</v>
      </c>
      <c r="AR522" s="153" t="s">
        <v>238</v>
      </c>
      <c r="AT522" s="153" t="s">
        <v>152</v>
      </c>
      <c r="AU522" s="153" t="s">
        <v>102</v>
      </c>
      <c r="AY522" s="17" t="s">
        <v>150</v>
      </c>
      <c r="BE522" s="154">
        <f t="shared" si="44"/>
        <v>0</v>
      </c>
      <c r="BF522" s="154">
        <f t="shared" si="45"/>
        <v>0</v>
      </c>
      <c r="BG522" s="154">
        <f t="shared" si="46"/>
        <v>0</v>
      </c>
      <c r="BH522" s="154">
        <f t="shared" si="47"/>
        <v>0</v>
      </c>
      <c r="BI522" s="154">
        <f t="shared" si="48"/>
        <v>0</v>
      </c>
      <c r="BJ522" s="17" t="s">
        <v>102</v>
      </c>
      <c r="BK522" s="154">
        <f t="shared" si="49"/>
        <v>0</v>
      </c>
      <c r="BL522" s="17" t="s">
        <v>238</v>
      </c>
      <c r="BM522" s="153" t="s">
        <v>887</v>
      </c>
    </row>
    <row r="523" spans="2:65" s="1" customFormat="1" ht="44.25" customHeight="1">
      <c r="B523" s="140"/>
      <c r="C523" s="141" t="s">
        <v>888</v>
      </c>
      <c r="D523" s="141" t="s">
        <v>152</v>
      </c>
      <c r="E523" s="142" t="s">
        <v>889</v>
      </c>
      <c r="F523" s="143" t="s">
        <v>890</v>
      </c>
      <c r="G523" s="144" t="s">
        <v>170</v>
      </c>
      <c r="H523" s="145">
        <v>6</v>
      </c>
      <c r="I523" s="146"/>
      <c r="J523" s="147">
        <f t="shared" si="40"/>
        <v>0</v>
      </c>
      <c r="K523" s="148"/>
      <c r="L523" s="32"/>
      <c r="M523" s="149" t="s">
        <v>1</v>
      </c>
      <c r="N523" s="150" t="s">
        <v>40</v>
      </c>
      <c r="P523" s="151">
        <f t="shared" si="41"/>
        <v>0</v>
      </c>
      <c r="Q523" s="151">
        <v>2.5000000000000001E-4</v>
      </c>
      <c r="R523" s="151">
        <f t="shared" si="42"/>
        <v>1.5E-3</v>
      </c>
      <c r="S523" s="151">
        <v>0</v>
      </c>
      <c r="T523" s="152">
        <f t="shared" si="43"/>
        <v>0</v>
      </c>
      <c r="AR523" s="153" t="s">
        <v>238</v>
      </c>
      <c r="AT523" s="153" t="s">
        <v>152</v>
      </c>
      <c r="AU523" s="153" t="s">
        <v>102</v>
      </c>
      <c r="AY523" s="17" t="s">
        <v>150</v>
      </c>
      <c r="BE523" s="154">
        <f t="shared" si="44"/>
        <v>0</v>
      </c>
      <c r="BF523" s="154">
        <f t="shared" si="45"/>
        <v>0</v>
      </c>
      <c r="BG523" s="154">
        <f t="shared" si="46"/>
        <v>0</v>
      </c>
      <c r="BH523" s="154">
        <f t="shared" si="47"/>
        <v>0</v>
      </c>
      <c r="BI523" s="154">
        <f t="shared" si="48"/>
        <v>0</v>
      </c>
      <c r="BJ523" s="17" t="s">
        <v>102</v>
      </c>
      <c r="BK523" s="154">
        <f t="shared" si="49"/>
        <v>0</v>
      </c>
      <c r="BL523" s="17" t="s">
        <v>238</v>
      </c>
      <c r="BM523" s="153" t="s">
        <v>891</v>
      </c>
    </row>
    <row r="524" spans="2:65" s="1" customFormat="1" ht="55.5" customHeight="1">
      <c r="B524" s="140"/>
      <c r="C524" s="141" t="s">
        <v>892</v>
      </c>
      <c r="D524" s="141" t="s">
        <v>152</v>
      </c>
      <c r="E524" s="142" t="s">
        <v>893</v>
      </c>
      <c r="F524" s="143" t="s">
        <v>894</v>
      </c>
      <c r="G524" s="144" t="s">
        <v>170</v>
      </c>
      <c r="H524" s="145">
        <v>2</v>
      </c>
      <c r="I524" s="146"/>
      <c r="J524" s="147">
        <f t="shared" si="40"/>
        <v>0</v>
      </c>
      <c r="K524" s="148"/>
      <c r="L524" s="32"/>
      <c r="M524" s="149" t="s">
        <v>1</v>
      </c>
      <c r="N524" s="150" t="s">
        <v>40</v>
      </c>
      <c r="P524" s="151">
        <f t="shared" si="41"/>
        <v>0</v>
      </c>
      <c r="Q524" s="151">
        <v>2.5000000000000001E-4</v>
      </c>
      <c r="R524" s="151">
        <f t="shared" si="42"/>
        <v>5.0000000000000001E-4</v>
      </c>
      <c r="S524" s="151">
        <v>0</v>
      </c>
      <c r="T524" s="152">
        <f t="shared" si="43"/>
        <v>0</v>
      </c>
      <c r="AR524" s="153" t="s">
        <v>238</v>
      </c>
      <c r="AT524" s="153" t="s">
        <v>152</v>
      </c>
      <c r="AU524" s="153" t="s">
        <v>102</v>
      </c>
      <c r="AY524" s="17" t="s">
        <v>150</v>
      </c>
      <c r="BE524" s="154">
        <f t="shared" si="44"/>
        <v>0</v>
      </c>
      <c r="BF524" s="154">
        <f t="shared" si="45"/>
        <v>0</v>
      </c>
      <c r="BG524" s="154">
        <f t="shared" si="46"/>
        <v>0</v>
      </c>
      <c r="BH524" s="154">
        <f t="shared" si="47"/>
        <v>0</v>
      </c>
      <c r="BI524" s="154">
        <f t="shared" si="48"/>
        <v>0</v>
      </c>
      <c r="BJ524" s="17" t="s">
        <v>102</v>
      </c>
      <c r="BK524" s="154">
        <f t="shared" si="49"/>
        <v>0</v>
      </c>
      <c r="BL524" s="17" t="s">
        <v>238</v>
      </c>
      <c r="BM524" s="153" t="s">
        <v>895</v>
      </c>
    </row>
    <row r="525" spans="2:65" s="1" customFormat="1" ht="44.25" customHeight="1">
      <c r="B525" s="140"/>
      <c r="C525" s="141" t="s">
        <v>896</v>
      </c>
      <c r="D525" s="141" t="s">
        <v>152</v>
      </c>
      <c r="E525" s="142" t="s">
        <v>897</v>
      </c>
      <c r="F525" s="143" t="s">
        <v>898</v>
      </c>
      <c r="G525" s="144" t="s">
        <v>170</v>
      </c>
      <c r="H525" s="145">
        <v>2</v>
      </c>
      <c r="I525" s="146"/>
      <c r="J525" s="147">
        <f t="shared" si="40"/>
        <v>0</v>
      </c>
      <c r="K525" s="148"/>
      <c r="L525" s="32"/>
      <c r="M525" s="149" t="s">
        <v>1</v>
      </c>
      <c r="N525" s="150" t="s">
        <v>40</v>
      </c>
      <c r="P525" s="151">
        <f t="shared" si="41"/>
        <v>0</v>
      </c>
      <c r="Q525" s="151">
        <v>2.5000000000000001E-4</v>
      </c>
      <c r="R525" s="151">
        <f t="shared" si="42"/>
        <v>5.0000000000000001E-4</v>
      </c>
      <c r="S525" s="151">
        <v>0</v>
      </c>
      <c r="T525" s="152">
        <f t="shared" si="43"/>
        <v>0</v>
      </c>
      <c r="AR525" s="153" t="s">
        <v>238</v>
      </c>
      <c r="AT525" s="153" t="s">
        <v>152</v>
      </c>
      <c r="AU525" s="153" t="s">
        <v>102</v>
      </c>
      <c r="AY525" s="17" t="s">
        <v>150</v>
      </c>
      <c r="BE525" s="154">
        <f t="shared" si="44"/>
        <v>0</v>
      </c>
      <c r="BF525" s="154">
        <f t="shared" si="45"/>
        <v>0</v>
      </c>
      <c r="BG525" s="154">
        <f t="shared" si="46"/>
        <v>0</v>
      </c>
      <c r="BH525" s="154">
        <f t="shared" si="47"/>
        <v>0</v>
      </c>
      <c r="BI525" s="154">
        <f t="shared" si="48"/>
        <v>0</v>
      </c>
      <c r="BJ525" s="17" t="s">
        <v>102</v>
      </c>
      <c r="BK525" s="154">
        <f t="shared" si="49"/>
        <v>0</v>
      </c>
      <c r="BL525" s="17" t="s">
        <v>238</v>
      </c>
      <c r="BM525" s="153" t="s">
        <v>899</v>
      </c>
    </row>
    <row r="526" spans="2:65" s="1" customFormat="1" ht="37.9" customHeight="1">
      <c r="B526" s="140"/>
      <c r="C526" s="141" t="s">
        <v>900</v>
      </c>
      <c r="D526" s="141" t="s">
        <v>152</v>
      </c>
      <c r="E526" s="142" t="s">
        <v>901</v>
      </c>
      <c r="F526" s="143" t="s">
        <v>902</v>
      </c>
      <c r="G526" s="144" t="s">
        <v>170</v>
      </c>
      <c r="H526" s="145">
        <v>3</v>
      </c>
      <c r="I526" s="146"/>
      <c r="J526" s="147">
        <f t="shared" si="40"/>
        <v>0</v>
      </c>
      <c r="K526" s="148"/>
      <c r="L526" s="32"/>
      <c r="M526" s="149" t="s">
        <v>1</v>
      </c>
      <c r="N526" s="150" t="s">
        <v>40</v>
      </c>
      <c r="P526" s="151">
        <f t="shared" si="41"/>
        <v>0</v>
      </c>
      <c r="Q526" s="151">
        <v>2.5000000000000001E-4</v>
      </c>
      <c r="R526" s="151">
        <f t="shared" si="42"/>
        <v>7.5000000000000002E-4</v>
      </c>
      <c r="S526" s="151">
        <v>0</v>
      </c>
      <c r="T526" s="152">
        <f t="shared" si="43"/>
        <v>0</v>
      </c>
      <c r="AR526" s="153" t="s">
        <v>238</v>
      </c>
      <c r="AT526" s="153" t="s">
        <v>152</v>
      </c>
      <c r="AU526" s="153" t="s">
        <v>102</v>
      </c>
      <c r="AY526" s="17" t="s">
        <v>150</v>
      </c>
      <c r="BE526" s="154">
        <f t="shared" si="44"/>
        <v>0</v>
      </c>
      <c r="BF526" s="154">
        <f t="shared" si="45"/>
        <v>0</v>
      </c>
      <c r="BG526" s="154">
        <f t="shared" si="46"/>
        <v>0</v>
      </c>
      <c r="BH526" s="154">
        <f t="shared" si="47"/>
        <v>0</v>
      </c>
      <c r="BI526" s="154">
        <f t="shared" si="48"/>
        <v>0</v>
      </c>
      <c r="BJ526" s="17" t="s">
        <v>102</v>
      </c>
      <c r="BK526" s="154">
        <f t="shared" si="49"/>
        <v>0</v>
      </c>
      <c r="BL526" s="17" t="s">
        <v>238</v>
      </c>
      <c r="BM526" s="153" t="s">
        <v>903</v>
      </c>
    </row>
    <row r="527" spans="2:65" s="1" customFormat="1" ht="55.5" customHeight="1">
      <c r="B527" s="140"/>
      <c r="C527" s="141" t="s">
        <v>904</v>
      </c>
      <c r="D527" s="141" t="s">
        <v>152</v>
      </c>
      <c r="E527" s="142" t="s">
        <v>905</v>
      </c>
      <c r="F527" s="143" t="s">
        <v>906</v>
      </c>
      <c r="G527" s="144" t="s">
        <v>170</v>
      </c>
      <c r="H527" s="145">
        <v>1</v>
      </c>
      <c r="I527" s="146"/>
      <c r="J527" s="147">
        <f t="shared" si="40"/>
        <v>0</v>
      </c>
      <c r="K527" s="148"/>
      <c r="L527" s="32"/>
      <c r="M527" s="149" t="s">
        <v>1</v>
      </c>
      <c r="N527" s="150" t="s">
        <v>40</v>
      </c>
      <c r="P527" s="151">
        <f t="shared" si="41"/>
        <v>0</v>
      </c>
      <c r="Q527" s="151">
        <v>2.5000000000000001E-4</v>
      </c>
      <c r="R527" s="151">
        <f t="shared" si="42"/>
        <v>2.5000000000000001E-4</v>
      </c>
      <c r="S527" s="151">
        <v>0</v>
      </c>
      <c r="T527" s="152">
        <f t="shared" si="43"/>
        <v>0</v>
      </c>
      <c r="AR527" s="153" t="s">
        <v>238</v>
      </c>
      <c r="AT527" s="153" t="s">
        <v>152</v>
      </c>
      <c r="AU527" s="153" t="s">
        <v>102</v>
      </c>
      <c r="AY527" s="17" t="s">
        <v>150</v>
      </c>
      <c r="BE527" s="154">
        <f t="shared" si="44"/>
        <v>0</v>
      </c>
      <c r="BF527" s="154">
        <f t="shared" si="45"/>
        <v>0</v>
      </c>
      <c r="BG527" s="154">
        <f t="shared" si="46"/>
        <v>0</v>
      </c>
      <c r="BH527" s="154">
        <f t="shared" si="47"/>
        <v>0</v>
      </c>
      <c r="BI527" s="154">
        <f t="shared" si="48"/>
        <v>0</v>
      </c>
      <c r="BJ527" s="17" t="s">
        <v>102</v>
      </c>
      <c r="BK527" s="154">
        <f t="shared" si="49"/>
        <v>0</v>
      </c>
      <c r="BL527" s="17" t="s">
        <v>238</v>
      </c>
      <c r="BM527" s="153" t="s">
        <v>907</v>
      </c>
    </row>
    <row r="528" spans="2:65" s="1" customFormat="1" ht="49.15" customHeight="1">
      <c r="B528" s="140"/>
      <c r="C528" s="141" t="s">
        <v>908</v>
      </c>
      <c r="D528" s="141" t="s">
        <v>152</v>
      </c>
      <c r="E528" s="142" t="s">
        <v>909</v>
      </c>
      <c r="F528" s="143" t="s">
        <v>910</v>
      </c>
      <c r="G528" s="144" t="s">
        <v>170</v>
      </c>
      <c r="H528" s="145">
        <v>2</v>
      </c>
      <c r="I528" s="146"/>
      <c r="J528" s="147">
        <f t="shared" si="40"/>
        <v>0</v>
      </c>
      <c r="K528" s="148"/>
      <c r="L528" s="32"/>
      <c r="M528" s="149" t="s">
        <v>1</v>
      </c>
      <c r="N528" s="150" t="s">
        <v>40</v>
      </c>
      <c r="P528" s="151">
        <f t="shared" si="41"/>
        <v>0</v>
      </c>
      <c r="Q528" s="151">
        <v>8.0000000000000007E-5</v>
      </c>
      <c r="R528" s="151">
        <f t="shared" si="42"/>
        <v>1.6000000000000001E-4</v>
      </c>
      <c r="S528" s="151">
        <v>0</v>
      </c>
      <c r="T528" s="152">
        <f t="shared" si="43"/>
        <v>0</v>
      </c>
      <c r="AR528" s="153" t="s">
        <v>238</v>
      </c>
      <c r="AT528" s="153" t="s">
        <v>152</v>
      </c>
      <c r="AU528" s="153" t="s">
        <v>102</v>
      </c>
      <c r="AY528" s="17" t="s">
        <v>150</v>
      </c>
      <c r="BE528" s="154">
        <f t="shared" si="44"/>
        <v>0</v>
      </c>
      <c r="BF528" s="154">
        <f t="shared" si="45"/>
        <v>0</v>
      </c>
      <c r="BG528" s="154">
        <f t="shared" si="46"/>
        <v>0</v>
      </c>
      <c r="BH528" s="154">
        <f t="shared" si="47"/>
        <v>0</v>
      </c>
      <c r="BI528" s="154">
        <f t="shared" si="48"/>
        <v>0</v>
      </c>
      <c r="BJ528" s="17" t="s">
        <v>102</v>
      </c>
      <c r="BK528" s="154">
        <f t="shared" si="49"/>
        <v>0</v>
      </c>
      <c r="BL528" s="17" t="s">
        <v>238</v>
      </c>
      <c r="BM528" s="153" t="s">
        <v>911</v>
      </c>
    </row>
    <row r="529" spans="2:65" s="12" customFormat="1" ht="20.45">
      <c r="B529" s="155"/>
      <c r="D529" s="156" t="s">
        <v>158</v>
      </c>
      <c r="E529" s="157" t="s">
        <v>1</v>
      </c>
      <c r="F529" s="158" t="s">
        <v>912</v>
      </c>
      <c r="H529" s="159">
        <v>2</v>
      </c>
      <c r="I529" s="160"/>
      <c r="L529" s="155"/>
      <c r="M529" s="161"/>
      <c r="T529" s="162"/>
      <c r="AT529" s="157" t="s">
        <v>158</v>
      </c>
      <c r="AU529" s="157" t="s">
        <v>102</v>
      </c>
      <c r="AV529" s="12" t="s">
        <v>102</v>
      </c>
      <c r="AW529" s="12" t="s">
        <v>30</v>
      </c>
      <c r="AX529" s="12" t="s">
        <v>82</v>
      </c>
      <c r="AY529" s="157" t="s">
        <v>150</v>
      </c>
    </row>
    <row r="530" spans="2:65" s="14" customFormat="1" ht="20.45">
      <c r="B530" s="170"/>
      <c r="D530" s="156" t="s">
        <v>158</v>
      </c>
      <c r="E530" s="171" t="s">
        <v>1</v>
      </c>
      <c r="F530" s="172" t="s">
        <v>913</v>
      </c>
      <c r="H530" s="171" t="s">
        <v>1</v>
      </c>
      <c r="I530" s="173"/>
      <c r="L530" s="170"/>
      <c r="M530" s="174"/>
      <c r="T530" s="175"/>
      <c r="AT530" s="171" t="s">
        <v>158</v>
      </c>
      <c r="AU530" s="171" t="s">
        <v>102</v>
      </c>
      <c r="AV530" s="14" t="s">
        <v>82</v>
      </c>
      <c r="AW530" s="14" t="s">
        <v>30</v>
      </c>
      <c r="AX530" s="14" t="s">
        <v>74</v>
      </c>
      <c r="AY530" s="171" t="s">
        <v>150</v>
      </c>
    </row>
    <row r="531" spans="2:65" s="1" customFormat="1" ht="24.2" customHeight="1">
      <c r="B531" s="140"/>
      <c r="C531" s="141" t="s">
        <v>914</v>
      </c>
      <c r="D531" s="141" t="s">
        <v>152</v>
      </c>
      <c r="E531" s="142" t="s">
        <v>915</v>
      </c>
      <c r="F531" s="143" t="s">
        <v>916</v>
      </c>
      <c r="G531" s="144" t="s">
        <v>807</v>
      </c>
      <c r="H531" s="197"/>
      <c r="I531" s="146"/>
      <c r="J531" s="147">
        <f>ROUND(I531*H531,2)</f>
        <v>0</v>
      </c>
      <c r="K531" s="148"/>
      <c r="L531" s="32"/>
      <c r="M531" s="149" t="s">
        <v>1</v>
      </c>
      <c r="N531" s="150" t="s">
        <v>40</v>
      </c>
      <c r="P531" s="151">
        <f>O531*H531</f>
        <v>0</v>
      </c>
      <c r="Q531" s="151">
        <v>0</v>
      </c>
      <c r="R531" s="151">
        <f>Q531*H531</f>
        <v>0</v>
      </c>
      <c r="S531" s="151">
        <v>0</v>
      </c>
      <c r="T531" s="152">
        <f>S531*H531</f>
        <v>0</v>
      </c>
      <c r="AR531" s="153" t="s">
        <v>238</v>
      </c>
      <c r="AT531" s="153" t="s">
        <v>152</v>
      </c>
      <c r="AU531" s="153" t="s">
        <v>102</v>
      </c>
      <c r="AY531" s="17" t="s">
        <v>150</v>
      </c>
      <c r="BE531" s="154">
        <f>IF(N531="základná",J531,0)</f>
        <v>0</v>
      </c>
      <c r="BF531" s="154">
        <f>IF(N531="znížená",J531,0)</f>
        <v>0</v>
      </c>
      <c r="BG531" s="154">
        <f>IF(N531="zákl. prenesená",J531,0)</f>
        <v>0</v>
      </c>
      <c r="BH531" s="154">
        <f>IF(N531="zníž. prenesená",J531,0)</f>
        <v>0</v>
      </c>
      <c r="BI531" s="154">
        <f>IF(N531="nulová",J531,0)</f>
        <v>0</v>
      </c>
      <c r="BJ531" s="17" t="s">
        <v>102</v>
      </c>
      <c r="BK531" s="154">
        <f>ROUND(I531*H531,2)</f>
        <v>0</v>
      </c>
      <c r="BL531" s="17" t="s">
        <v>238</v>
      </c>
      <c r="BM531" s="153" t="s">
        <v>917</v>
      </c>
    </row>
    <row r="532" spans="2:65" s="11" customFormat="1" ht="25.9" customHeight="1">
      <c r="B532" s="128"/>
      <c r="D532" s="129" t="s">
        <v>73</v>
      </c>
      <c r="E532" s="130" t="s">
        <v>918</v>
      </c>
      <c r="F532" s="130" t="s">
        <v>919</v>
      </c>
      <c r="I532" s="131"/>
      <c r="J532" s="132">
        <f>BK532</f>
        <v>0</v>
      </c>
      <c r="L532" s="128"/>
      <c r="M532" s="133"/>
      <c r="P532" s="134">
        <f>SUM(P533:P536)</f>
        <v>0</v>
      </c>
      <c r="R532" s="134">
        <f>SUM(R533:R536)</f>
        <v>0</v>
      </c>
      <c r="T532" s="135">
        <f>SUM(T533:T536)</f>
        <v>0</v>
      </c>
      <c r="AR532" s="129" t="s">
        <v>156</v>
      </c>
      <c r="AT532" s="136" t="s">
        <v>73</v>
      </c>
      <c r="AU532" s="136" t="s">
        <v>74</v>
      </c>
      <c r="AY532" s="129" t="s">
        <v>150</v>
      </c>
      <c r="BK532" s="137">
        <f>SUM(BK533:BK536)</f>
        <v>0</v>
      </c>
    </row>
    <row r="533" spans="2:65" s="1" customFormat="1" ht="37.9" customHeight="1">
      <c r="B533" s="140"/>
      <c r="C533" s="141" t="s">
        <v>920</v>
      </c>
      <c r="D533" s="141" t="s">
        <v>152</v>
      </c>
      <c r="E533" s="142" t="s">
        <v>921</v>
      </c>
      <c r="F533" s="143" t="s">
        <v>922</v>
      </c>
      <c r="G533" s="144" t="s">
        <v>923</v>
      </c>
      <c r="H533" s="145">
        <v>12</v>
      </c>
      <c r="I533" s="146"/>
      <c r="J533" s="147">
        <f>ROUND(I533*H533,2)</f>
        <v>0</v>
      </c>
      <c r="K533" s="148"/>
      <c r="L533" s="32"/>
      <c r="M533" s="149" t="s">
        <v>1</v>
      </c>
      <c r="N533" s="150" t="s">
        <v>40</v>
      </c>
      <c r="P533" s="151">
        <f>O533*H533</f>
        <v>0</v>
      </c>
      <c r="Q533" s="151">
        <v>0</v>
      </c>
      <c r="R533" s="151">
        <f>Q533*H533</f>
        <v>0</v>
      </c>
      <c r="S533" s="151">
        <v>0</v>
      </c>
      <c r="T533" s="152">
        <f>S533*H533</f>
        <v>0</v>
      </c>
      <c r="AR533" s="153" t="s">
        <v>924</v>
      </c>
      <c r="AT533" s="153" t="s">
        <v>152</v>
      </c>
      <c r="AU533" s="153" t="s">
        <v>82</v>
      </c>
      <c r="AY533" s="17" t="s">
        <v>150</v>
      </c>
      <c r="BE533" s="154">
        <f>IF(N533="základná",J533,0)</f>
        <v>0</v>
      </c>
      <c r="BF533" s="154">
        <f>IF(N533="znížená",J533,0)</f>
        <v>0</v>
      </c>
      <c r="BG533" s="154">
        <f>IF(N533="zákl. prenesená",J533,0)</f>
        <v>0</v>
      </c>
      <c r="BH533" s="154">
        <f>IF(N533="zníž. prenesená",J533,0)</f>
        <v>0</v>
      </c>
      <c r="BI533" s="154">
        <f>IF(N533="nulová",J533,0)</f>
        <v>0</v>
      </c>
      <c r="BJ533" s="17" t="s">
        <v>102</v>
      </c>
      <c r="BK533" s="154">
        <f>ROUND(I533*H533,2)</f>
        <v>0</v>
      </c>
      <c r="BL533" s="17" t="s">
        <v>924</v>
      </c>
      <c r="BM533" s="153" t="s">
        <v>925</v>
      </c>
    </row>
    <row r="534" spans="2:65" s="12" customFormat="1">
      <c r="B534" s="155"/>
      <c r="D534" s="156" t="s">
        <v>158</v>
      </c>
      <c r="E534" s="157" t="s">
        <v>1</v>
      </c>
      <c r="F534" s="158" t="s">
        <v>926</v>
      </c>
      <c r="H534" s="159">
        <v>6</v>
      </c>
      <c r="I534" s="160"/>
      <c r="L534" s="155"/>
      <c r="M534" s="161"/>
      <c r="T534" s="162"/>
      <c r="AT534" s="157" t="s">
        <v>158</v>
      </c>
      <c r="AU534" s="157" t="s">
        <v>82</v>
      </c>
      <c r="AV534" s="12" t="s">
        <v>102</v>
      </c>
      <c r="AW534" s="12" t="s">
        <v>30</v>
      </c>
      <c r="AX534" s="12" t="s">
        <v>74</v>
      </c>
      <c r="AY534" s="157" t="s">
        <v>150</v>
      </c>
    </row>
    <row r="535" spans="2:65" s="12" customFormat="1">
      <c r="B535" s="155"/>
      <c r="D535" s="156" t="s">
        <v>158</v>
      </c>
      <c r="E535" s="157" t="s">
        <v>1</v>
      </c>
      <c r="F535" s="158" t="s">
        <v>927</v>
      </c>
      <c r="H535" s="159">
        <v>6</v>
      </c>
      <c r="I535" s="160"/>
      <c r="L535" s="155"/>
      <c r="M535" s="161"/>
      <c r="T535" s="162"/>
      <c r="AT535" s="157" t="s">
        <v>158</v>
      </c>
      <c r="AU535" s="157" t="s">
        <v>82</v>
      </c>
      <c r="AV535" s="12" t="s">
        <v>102</v>
      </c>
      <c r="AW535" s="12" t="s">
        <v>30</v>
      </c>
      <c r="AX535" s="12" t="s">
        <v>74</v>
      </c>
      <c r="AY535" s="157" t="s">
        <v>150</v>
      </c>
    </row>
    <row r="536" spans="2:65" s="13" customFormat="1">
      <c r="B536" s="163"/>
      <c r="D536" s="156" t="s">
        <v>158</v>
      </c>
      <c r="E536" s="164" t="s">
        <v>1</v>
      </c>
      <c r="F536" s="165" t="s">
        <v>167</v>
      </c>
      <c r="H536" s="166">
        <v>12</v>
      </c>
      <c r="I536" s="167"/>
      <c r="L536" s="163"/>
      <c r="M536" s="168"/>
      <c r="T536" s="169"/>
      <c r="AT536" s="164" t="s">
        <v>158</v>
      </c>
      <c r="AU536" s="164" t="s">
        <v>82</v>
      </c>
      <c r="AV536" s="13" t="s">
        <v>156</v>
      </c>
      <c r="AW536" s="13" t="s">
        <v>30</v>
      </c>
      <c r="AX536" s="13" t="s">
        <v>82</v>
      </c>
      <c r="AY536" s="164" t="s">
        <v>150</v>
      </c>
    </row>
    <row r="537" spans="2:65" s="11" customFormat="1" ht="25.9" customHeight="1">
      <c r="B537" s="128"/>
      <c r="D537" s="129" t="s">
        <v>73</v>
      </c>
      <c r="E537" s="130" t="s">
        <v>928</v>
      </c>
      <c r="F537" s="130" t="s">
        <v>929</v>
      </c>
      <c r="I537" s="131"/>
      <c r="J537" s="132">
        <f>BK537</f>
        <v>0</v>
      </c>
      <c r="L537" s="128"/>
      <c r="M537" s="133"/>
      <c r="P537" s="134">
        <f>SUM(P538:P543)</f>
        <v>0</v>
      </c>
      <c r="R537" s="134">
        <f>SUM(R538:R543)</f>
        <v>0</v>
      </c>
      <c r="T537" s="135">
        <f>SUM(T538:T543)</f>
        <v>0</v>
      </c>
      <c r="AR537" s="129" t="s">
        <v>156</v>
      </c>
      <c r="AT537" s="136" t="s">
        <v>73</v>
      </c>
      <c r="AU537" s="136" t="s">
        <v>74</v>
      </c>
      <c r="AY537" s="129" t="s">
        <v>150</v>
      </c>
      <c r="BK537" s="137">
        <f>SUM(BK538:BK543)</f>
        <v>0</v>
      </c>
    </row>
    <row r="538" spans="2:65" s="1" customFormat="1" ht="24.2" customHeight="1">
      <c r="B538" s="140"/>
      <c r="C538" s="141" t="s">
        <v>930</v>
      </c>
      <c r="D538" s="141" t="s">
        <v>152</v>
      </c>
      <c r="E538" s="142" t="s">
        <v>931</v>
      </c>
      <c r="F538" s="143" t="s">
        <v>932</v>
      </c>
      <c r="G538" s="144" t="s">
        <v>170</v>
      </c>
      <c r="H538" s="145">
        <v>1</v>
      </c>
      <c r="I538" s="146"/>
      <c r="J538" s="147">
        <f t="shared" ref="J538:J543" si="50">ROUND(I538*H538,2)</f>
        <v>0</v>
      </c>
      <c r="K538" s="148"/>
      <c r="L538" s="32"/>
      <c r="M538" s="149" t="s">
        <v>1</v>
      </c>
      <c r="N538" s="150" t="s">
        <v>40</v>
      </c>
      <c r="P538" s="151">
        <f t="shared" ref="P538:P543" si="51">O538*H538</f>
        <v>0</v>
      </c>
      <c r="Q538" s="151">
        <v>0</v>
      </c>
      <c r="R538" s="151">
        <f t="shared" ref="R538:R543" si="52">Q538*H538</f>
        <v>0</v>
      </c>
      <c r="S538" s="151">
        <v>0</v>
      </c>
      <c r="T538" s="152">
        <f t="shared" ref="T538:T543" si="53">S538*H538</f>
        <v>0</v>
      </c>
      <c r="AR538" s="153" t="s">
        <v>924</v>
      </c>
      <c r="AT538" s="153" t="s">
        <v>152</v>
      </c>
      <c r="AU538" s="153" t="s">
        <v>82</v>
      </c>
      <c r="AY538" s="17" t="s">
        <v>150</v>
      </c>
      <c r="BE538" s="154">
        <f t="shared" ref="BE538:BE543" si="54">IF(N538="základná",J538,0)</f>
        <v>0</v>
      </c>
      <c r="BF538" s="154">
        <f t="shared" ref="BF538:BF543" si="55">IF(N538="znížená",J538,0)</f>
        <v>0</v>
      </c>
      <c r="BG538" s="154">
        <f t="shared" ref="BG538:BG543" si="56">IF(N538="zákl. prenesená",J538,0)</f>
        <v>0</v>
      </c>
      <c r="BH538" s="154">
        <f t="shared" ref="BH538:BH543" si="57">IF(N538="zníž. prenesená",J538,0)</f>
        <v>0</v>
      </c>
      <c r="BI538" s="154">
        <f t="shared" ref="BI538:BI543" si="58">IF(N538="nulová",J538,0)</f>
        <v>0</v>
      </c>
      <c r="BJ538" s="17" t="s">
        <v>102</v>
      </c>
      <c r="BK538" s="154">
        <f t="shared" ref="BK538:BK543" si="59">ROUND(I538*H538,2)</f>
        <v>0</v>
      </c>
      <c r="BL538" s="17" t="s">
        <v>924</v>
      </c>
      <c r="BM538" s="153" t="s">
        <v>933</v>
      </c>
    </row>
    <row r="539" spans="2:65" s="1" customFormat="1" ht="62.65" customHeight="1">
      <c r="B539" s="140"/>
      <c r="C539" s="141" t="s">
        <v>934</v>
      </c>
      <c r="D539" s="141" t="s">
        <v>152</v>
      </c>
      <c r="E539" s="142" t="s">
        <v>935</v>
      </c>
      <c r="F539" s="143" t="s">
        <v>936</v>
      </c>
      <c r="G539" s="144" t="s">
        <v>170</v>
      </c>
      <c r="H539" s="145">
        <v>1</v>
      </c>
      <c r="I539" s="146"/>
      <c r="J539" s="147">
        <f t="shared" si="50"/>
        <v>0</v>
      </c>
      <c r="K539" s="148"/>
      <c r="L539" s="32"/>
      <c r="M539" s="149" t="s">
        <v>1</v>
      </c>
      <c r="N539" s="150" t="s">
        <v>40</v>
      </c>
      <c r="P539" s="151">
        <f t="shared" si="51"/>
        <v>0</v>
      </c>
      <c r="Q539" s="151">
        <v>0</v>
      </c>
      <c r="R539" s="151">
        <f t="shared" si="52"/>
        <v>0</v>
      </c>
      <c r="S539" s="151">
        <v>0</v>
      </c>
      <c r="T539" s="152">
        <f t="shared" si="53"/>
        <v>0</v>
      </c>
      <c r="AR539" s="153" t="s">
        <v>924</v>
      </c>
      <c r="AT539" s="153" t="s">
        <v>152</v>
      </c>
      <c r="AU539" s="153" t="s">
        <v>82</v>
      </c>
      <c r="AY539" s="17" t="s">
        <v>150</v>
      </c>
      <c r="BE539" s="154">
        <f t="shared" si="54"/>
        <v>0</v>
      </c>
      <c r="BF539" s="154">
        <f t="shared" si="55"/>
        <v>0</v>
      </c>
      <c r="BG539" s="154">
        <f t="shared" si="56"/>
        <v>0</v>
      </c>
      <c r="BH539" s="154">
        <f t="shared" si="57"/>
        <v>0</v>
      </c>
      <c r="BI539" s="154">
        <f t="shared" si="58"/>
        <v>0</v>
      </c>
      <c r="BJ539" s="17" t="s">
        <v>102</v>
      </c>
      <c r="BK539" s="154">
        <f t="shared" si="59"/>
        <v>0</v>
      </c>
      <c r="BL539" s="17" t="s">
        <v>924</v>
      </c>
      <c r="BM539" s="153" t="s">
        <v>937</v>
      </c>
    </row>
    <row r="540" spans="2:65" s="1" customFormat="1" ht="16.5" customHeight="1">
      <c r="B540" s="140"/>
      <c r="C540" s="141" t="s">
        <v>938</v>
      </c>
      <c r="D540" s="141" t="s">
        <v>152</v>
      </c>
      <c r="E540" s="142" t="s">
        <v>939</v>
      </c>
      <c r="F540" s="143" t="s">
        <v>940</v>
      </c>
      <c r="G540" s="144" t="s">
        <v>170</v>
      </c>
      <c r="H540" s="145">
        <v>1</v>
      </c>
      <c r="I540" s="146"/>
      <c r="J540" s="147">
        <f t="shared" si="50"/>
        <v>0</v>
      </c>
      <c r="K540" s="148"/>
      <c r="L540" s="32"/>
      <c r="M540" s="149" t="s">
        <v>1</v>
      </c>
      <c r="N540" s="150" t="s">
        <v>40</v>
      </c>
      <c r="P540" s="151">
        <f t="shared" si="51"/>
        <v>0</v>
      </c>
      <c r="Q540" s="151">
        <v>0</v>
      </c>
      <c r="R540" s="151">
        <f t="shared" si="52"/>
        <v>0</v>
      </c>
      <c r="S540" s="151">
        <v>0</v>
      </c>
      <c r="T540" s="152">
        <f t="shared" si="53"/>
        <v>0</v>
      </c>
      <c r="AR540" s="153" t="s">
        <v>924</v>
      </c>
      <c r="AT540" s="153" t="s">
        <v>152</v>
      </c>
      <c r="AU540" s="153" t="s">
        <v>82</v>
      </c>
      <c r="AY540" s="17" t="s">
        <v>150</v>
      </c>
      <c r="BE540" s="154">
        <f t="shared" si="54"/>
        <v>0</v>
      </c>
      <c r="BF540" s="154">
        <f t="shared" si="55"/>
        <v>0</v>
      </c>
      <c r="BG540" s="154">
        <f t="shared" si="56"/>
        <v>0</v>
      </c>
      <c r="BH540" s="154">
        <f t="shared" si="57"/>
        <v>0</v>
      </c>
      <c r="BI540" s="154">
        <f t="shared" si="58"/>
        <v>0</v>
      </c>
      <c r="BJ540" s="17" t="s">
        <v>102</v>
      </c>
      <c r="BK540" s="154">
        <f t="shared" si="59"/>
        <v>0</v>
      </c>
      <c r="BL540" s="17" t="s">
        <v>924</v>
      </c>
      <c r="BM540" s="153" t="s">
        <v>941</v>
      </c>
    </row>
    <row r="541" spans="2:65" s="1" customFormat="1" ht="16.5" customHeight="1">
      <c r="B541" s="140"/>
      <c r="C541" s="141" t="s">
        <v>942</v>
      </c>
      <c r="D541" s="141" t="s">
        <v>152</v>
      </c>
      <c r="E541" s="142" t="s">
        <v>943</v>
      </c>
      <c r="F541" s="143" t="s">
        <v>944</v>
      </c>
      <c r="G541" s="144" t="s">
        <v>170</v>
      </c>
      <c r="H541" s="145">
        <v>1</v>
      </c>
      <c r="I541" s="146"/>
      <c r="J541" s="147">
        <f t="shared" si="50"/>
        <v>0</v>
      </c>
      <c r="K541" s="148"/>
      <c r="L541" s="32"/>
      <c r="M541" s="149" t="s">
        <v>1</v>
      </c>
      <c r="N541" s="150" t="s">
        <v>40</v>
      </c>
      <c r="P541" s="151">
        <f t="shared" si="51"/>
        <v>0</v>
      </c>
      <c r="Q541" s="151">
        <v>0</v>
      </c>
      <c r="R541" s="151">
        <f t="shared" si="52"/>
        <v>0</v>
      </c>
      <c r="S541" s="151">
        <v>0</v>
      </c>
      <c r="T541" s="152">
        <f t="shared" si="53"/>
        <v>0</v>
      </c>
      <c r="AR541" s="153" t="s">
        <v>924</v>
      </c>
      <c r="AT541" s="153" t="s">
        <v>152</v>
      </c>
      <c r="AU541" s="153" t="s">
        <v>82</v>
      </c>
      <c r="AY541" s="17" t="s">
        <v>150</v>
      </c>
      <c r="BE541" s="154">
        <f t="shared" si="54"/>
        <v>0</v>
      </c>
      <c r="BF541" s="154">
        <f t="shared" si="55"/>
        <v>0</v>
      </c>
      <c r="BG541" s="154">
        <f t="shared" si="56"/>
        <v>0</v>
      </c>
      <c r="BH541" s="154">
        <f t="shared" si="57"/>
        <v>0</v>
      </c>
      <c r="BI541" s="154">
        <f t="shared" si="58"/>
        <v>0</v>
      </c>
      <c r="BJ541" s="17" t="s">
        <v>102</v>
      </c>
      <c r="BK541" s="154">
        <f t="shared" si="59"/>
        <v>0</v>
      </c>
      <c r="BL541" s="17" t="s">
        <v>924</v>
      </c>
      <c r="BM541" s="153" t="s">
        <v>945</v>
      </c>
    </row>
    <row r="542" spans="2:65" s="1" customFormat="1" ht="16.5" customHeight="1">
      <c r="B542" s="140"/>
      <c r="C542" s="141" t="s">
        <v>946</v>
      </c>
      <c r="D542" s="141" t="s">
        <v>152</v>
      </c>
      <c r="E542" s="142" t="s">
        <v>947</v>
      </c>
      <c r="F542" s="143" t="s">
        <v>948</v>
      </c>
      <c r="G542" s="144" t="s">
        <v>170</v>
      </c>
      <c r="H542" s="145">
        <v>1</v>
      </c>
      <c r="I542" s="146"/>
      <c r="J542" s="147">
        <f t="shared" si="50"/>
        <v>0</v>
      </c>
      <c r="K542" s="148"/>
      <c r="L542" s="32"/>
      <c r="M542" s="149" t="s">
        <v>1</v>
      </c>
      <c r="N542" s="150" t="s">
        <v>40</v>
      </c>
      <c r="P542" s="151">
        <f t="shared" si="51"/>
        <v>0</v>
      </c>
      <c r="Q542" s="151">
        <v>0</v>
      </c>
      <c r="R542" s="151">
        <f t="shared" si="52"/>
        <v>0</v>
      </c>
      <c r="S542" s="151">
        <v>0</v>
      </c>
      <c r="T542" s="152">
        <f t="shared" si="53"/>
        <v>0</v>
      </c>
      <c r="AR542" s="153" t="s">
        <v>924</v>
      </c>
      <c r="AT542" s="153" t="s">
        <v>152</v>
      </c>
      <c r="AU542" s="153" t="s">
        <v>82</v>
      </c>
      <c r="AY542" s="17" t="s">
        <v>150</v>
      </c>
      <c r="BE542" s="154">
        <f t="shared" si="54"/>
        <v>0</v>
      </c>
      <c r="BF542" s="154">
        <f t="shared" si="55"/>
        <v>0</v>
      </c>
      <c r="BG542" s="154">
        <f t="shared" si="56"/>
        <v>0</v>
      </c>
      <c r="BH542" s="154">
        <f t="shared" si="57"/>
        <v>0</v>
      </c>
      <c r="BI542" s="154">
        <f t="shared" si="58"/>
        <v>0</v>
      </c>
      <c r="BJ542" s="17" t="s">
        <v>102</v>
      </c>
      <c r="BK542" s="154">
        <f t="shared" si="59"/>
        <v>0</v>
      </c>
      <c r="BL542" s="17" t="s">
        <v>924</v>
      </c>
      <c r="BM542" s="153" t="s">
        <v>949</v>
      </c>
    </row>
    <row r="543" spans="2:65" s="1" customFormat="1" ht="16.5" customHeight="1">
      <c r="B543" s="140"/>
      <c r="C543" s="141" t="s">
        <v>950</v>
      </c>
      <c r="D543" s="141" t="s">
        <v>152</v>
      </c>
      <c r="E543" s="142" t="s">
        <v>951</v>
      </c>
      <c r="F543" s="143" t="s">
        <v>952</v>
      </c>
      <c r="G543" s="144" t="s">
        <v>170</v>
      </c>
      <c r="H543" s="145">
        <v>1</v>
      </c>
      <c r="I543" s="146"/>
      <c r="J543" s="147">
        <f t="shared" si="50"/>
        <v>0</v>
      </c>
      <c r="K543" s="148"/>
      <c r="L543" s="32"/>
      <c r="M543" s="198" t="s">
        <v>1</v>
      </c>
      <c r="N543" s="199" t="s">
        <v>40</v>
      </c>
      <c r="O543" s="200"/>
      <c r="P543" s="201">
        <f t="shared" si="51"/>
        <v>0</v>
      </c>
      <c r="Q543" s="201">
        <v>0</v>
      </c>
      <c r="R543" s="201">
        <f t="shared" si="52"/>
        <v>0</v>
      </c>
      <c r="S543" s="201">
        <v>0</v>
      </c>
      <c r="T543" s="202">
        <f t="shared" si="53"/>
        <v>0</v>
      </c>
      <c r="AR543" s="153" t="s">
        <v>924</v>
      </c>
      <c r="AT543" s="153" t="s">
        <v>152</v>
      </c>
      <c r="AU543" s="153" t="s">
        <v>82</v>
      </c>
      <c r="AY543" s="17" t="s">
        <v>150</v>
      </c>
      <c r="BE543" s="154">
        <f t="shared" si="54"/>
        <v>0</v>
      </c>
      <c r="BF543" s="154">
        <f t="shared" si="55"/>
        <v>0</v>
      </c>
      <c r="BG543" s="154">
        <f t="shared" si="56"/>
        <v>0</v>
      </c>
      <c r="BH543" s="154">
        <f t="shared" si="57"/>
        <v>0</v>
      </c>
      <c r="BI543" s="154">
        <f t="shared" si="58"/>
        <v>0</v>
      </c>
      <c r="BJ543" s="17" t="s">
        <v>102</v>
      </c>
      <c r="BK543" s="154">
        <f t="shared" si="59"/>
        <v>0</v>
      </c>
      <c r="BL543" s="17" t="s">
        <v>924</v>
      </c>
      <c r="BM543" s="153" t="s">
        <v>953</v>
      </c>
    </row>
    <row r="544" spans="2:65" s="1" customFormat="1" ht="6.95" customHeight="1">
      <c r="B544" s="47"/>
      <c r="C544" s="48"/>
      <c r="D544" s="48"/>
      <c r="E544" s="48"/>
      <c r="F544" s="48"/>
      <c r="G544" s="48"/>
      <c r="H544" s="48"/>
      <c r="I544" s="48"/>
      <c r="J544" s="48"/>
      <c r="K544" s="48"/>
      <c r="L544" s="32"/>
    </row>
  </sheetData>
  <autoFilter ref="C128:K543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22"/>
  <sheetViews>
    <sheetView showGridLines="0" workbookViewId="0"/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3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7" t="s">
        <v>86</v>
      </c>
      <c r="AZ2" s="91" t="s">
        <v>108</v>
      </c>
      <c r="BA2" s="91" t="s">
        <v>1</v>
      </c>
      <c r="BB2" s="91" t="s">
        <v>1</v>
      </c>
      <c r="BC2" s="91" t="s">
        <v>954</v>
      </c>
      <c r="BD2" s="91" t="s">
        <v>102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56" ht="24.95" customHeight="1">
      <c r="B4" s="20"/>
      <c r="D4" s="21" t="s">
        <v>105</v>
      </c>
      <c r="L4" s="20"/>
      <c r="M4" s="92" t="s">
        <v>9</v>
      </c>
      <c r="AT4" s="17" t="s">
        <v>3</v>
      </c>
    </row>
    <row r="5" spans="2:56" ht="6.95" customHeight="1">
      <c r="B5" s="20"/>
      <c r="L5" s="20"/>
    </row>
    <row r="6" spans="2:56" ht="12" customHeight="1">
      <c r="B6" s="20"/>
      <c r="D6" s="27" t="s">
        <v>14</v>
      </c>
      <c r="L6" s="20"/>
    </row>
    <row r="7" spans="2:56" ht="26.25" customHeight="1">
      <c r="B7" s="20"/>
      <c r="E7" s="211" t="str">
        <f>'Rekapitulácia stavby'!K6</f>
        <v xml:space="preserve">Račianske Korzo - l.etapa - zóna F </v>
      </c>
      <c r="F7" s="212"/>
      <c r="G7" s="212"/>
      <c r="H7" s="212"/>
      <c r="L7" s="20"/>
    </row>
    <row r="8" spans="2:56" s="1" customFormat="1" ht="12" customHeight="1">
      <c r="B8" s="32"/>
      <c r="D8" s="27" t="s">
        <v>114</v>
      </c>
      <c r="L8" s="32"/>
    </row>
    <row r="9" spans="2:56" s="1" customFormat="1" ht="16.5" customHeight="1">
      <c r="B9" s="32"/>
      <c r="E9" s="209" t="s">
        <v>955</v>
      </c>
      <c r="F9" s="210"/>
      <c r="G9" s="210"/>
      <c r="H9" s="210"/>
      <c r="L9" s="32"/>
    </row>
    <row r="10" spans="2:56" s="1" customFormat="1">
      <c r="B10" s="32"/>
      <c r="L10" s="32"/>
    </row>
    <row r="11" spans="2:5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56" s="1" customFormat="1" ht="12" customHeight="1">
      <c r="B12" s="32"/>
      <c r="D12" s="27" t="s">
        <v>18</v>
      </c>
      <c r="F12" s="25" t="s">
        <v>956</v>
      </c>
      <c r="I12" s="27" t="s">
        <v>20</v>
      </c>
      <c r="J12" s="55" t="str">
        <f>'Rekapitulácia stavby'!AN8</f>
        <v>18. 12. 2025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5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25</v>
      </c>
      <c r="J15" s="25" t="str">
        <f>IF('Rekapitulácia stavby'!AN11="","",'Rekapitulácia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14" t="str">
        <f>'Rekapitulácia stavby'!E14</f>
        <v>Vyplň údaj</v>
      </c>
      <c r="F18" s="215"/>
      <c r="G18" s="215"/>
      <c r="H18" s="21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957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3"/>
      <c r="E27" s="216" t="s">
        <v>1</v>
      </c>
      <c r="F27" s="216"/>
      <c r="G27" s="216"/>
      <c r="H27" s="216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34</v>
      </c>
      <c r="J30" s="69">
        <f>ROUND(J120,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8" t="s">
        <v>38</v>
      </c>
      <c r="E33" s="37" t="s">
        <v>39</v>
      </c>
      <c r="F33" s="95">
        <f>ROUND((SUM(BE120:BE321)),  2)</f>
        <v>0</v>
      </c>
      <c r="G33" s="96"/>
      <c r="H33" s="96"/>
      <c r="I33" s="97">
        <v>0.23</v>
      </c>
      <c r="J33" s="95">
        <f>ROUND(((SUM(BE120:BE321))*I33),  2)</f>
        <v>0</v>
      </c>
      <c r="L33" s="32"/>
    </row>
    <row r="34" spans="2:12" s="1" customFormat="1" ht="14.45" customHeight="1">
      <c r="B34" s="32"/>
      <c r="E34" s="37" t="s">
        <v>40</v>
      </c>
      <c r="F34" s="98">
        <f>ROUND((SUM(BF120:BF321)),  2)</f>
        <v>0</v>
      </c>
      <c r="I34" s="99">
        <v>0.23</v>
      </c>
      <c r="J34" s="98">
        <f>ROUND(((SUM(BF120:BF321))*I34),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8">
        <f>ROUND((SUM(BG120:BG321)),  2)</f>
        <v>0</v>
      </c>
      <c r="I35" s="99">
        <v>0.23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8">
        <f>ROUND((SUM(BH120:BH321)),  2)</f>
        <v>0</v>
      </c>
      <c r="I36" s="99">
        <v>0.23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43</v>
      </c>
      <c r="F37" s="95">
        <f>ROUND((SUM(BI120:BI321)),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44</v>
      </c>
      <c r="E39" s="60"/>
      <c r="F39" s="60"/>
      <c r="G39" s="102" t="s">
        <v>45</v>
      </c>
      <c r="H39" s="103" t="s">
        <v>46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15">
      <c r="B61" s="32"/>
      <c r="D61" s="46" t="s">
        <v>49</v>
      </c>
      <c r="E61" s="34"/>
      <c r="F61" s="106" t="s">
        <v>50</v>
      </c>
      <c r="G61" s="46" t="s">
        <v>49</v>
      </c>
      <c r="H61" s="34"/>
      <c r="I61" s="34"/>
      <c r="J61" s="107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15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15">
      <c r="B76" s="32"/>
      <c r="D76" s="46" t="s">
        <v>49</v>
      </c>
      <c r="E76" s="34"/>
      <c r="F76" s="106" t="s">
        <v>50</v>
      </c>
      <c r="G76" s="46" t="s">
        <v>49</v>
      </c>
      <c r="H76" s="34"/>
      <c r="I76" s="34"/>
      <c r="J76" s="107" t="s">
        <v>50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26.25" customHeight="1">
      <c r="B85" s="32"/>
      <c r="E85" s="211" t="str">
        <f>E7</f>
        <v xml:space="preserve">Račianske Korzo - l.etapa - zóna F 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114</v>
      </c>
      <c r="L86" s="32"/>
    </row>
    <row r="87" spans="2:47" s="1" customFormat="1" ht="16.5" customHeight="1">
      <c r="B87" s="32"/>
      <c r="E87" s="209" t="str">
        <f>E9</f>
        <v xml:space="preserve">02 -  Sadové úpravy </v>
      </c>
      <c r="F87" s="210"/>
      <c r="G87" s="210"/>
      <c r="H87" s="21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 xml:space="preserve"> Bratislava - Rača</v>
      </c>
      <c r="I89" s="27" t="s">
        <v>20</v>
      </c>
      <c r="J89" s="55" t="str">
        <f>IF(J12="","",J12)</f>
        <v>18. 12. 2025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 xml:space="preserve"> </v>
      </c>
      <c r="I91" s="27" t="s">
        <v>28</v>
      </c>
      <c r="J91" s="30" t="str">
        <f>E21</f>
        <v>Atelier Divo s.r.o.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119</v>
      </c>
      <c r="D94" s="100"/>
      <c r="E94" s="100"/>
      <c r="F94" s="100"/>
      <c r="G94" s="100"/>
      <c r="H94" s="100"/>
      <c r="I94" s="100"/>
      <c r="J94" s="109" t="s">
        <v>120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121</v>
      </c>
      <c r="J96" s="69">
        <f>J120</f>
        <v>0</v>
      </c>
      <c r="L96" s="32"/>
      <c r="AU96" s="17" t="s">
        <v>122</v>
      </c>
    </row>
    <row r="97" spans="2:12" s="8" customFormat="1" ht="24.95" customHeight="1">
      <c r="B97" s="111"/>
      <c r="D97" s="112" t="s">
        <v>123</v>
      </c>
      <c r="E97" s="113"/>
      <c r="F97" s="113"/>
      <c r="G97" s="113"/>
      <c r="H97" s="113"/>
      <c r="I97" s="113"/>
      <c r="J97" s="114">
        <f>J121</f>
        <v>0</v>
      </c>
      <c r="L97" s="111"/>
    </row>
    <row r="98" spans="2:12" s="9" customFormat="1" ht="19.899999999999999" customHeight="1">
      <c r="B98" s="115"/>
      <c r="D98" s="116" t="s">
        <v>124</v>
      </c>
      <c r="E98" s="117"/>
      <c r="F98" s="117"/>
      <c r="G98" s="117"/>
      <c r="H98" s="117"/>
      <c r="I98" s="117"/>
      <c r="J98" s="118">
        <f>J122</f>
        <v>0</v>
      </c>
      <c r="L98" s="115"/>
    </row>
    <row r="99" spans="2:12" s="9" customFormat="1" ht="19.899999999999999" customHeight="1">
      <c r="B99" s="115"/>
      <c r="D99" s="116" t="s">
        <v>125</v>
      </c>
      <c r="E99" s="117"/>
      <c r="F99" s="117"/>
      <c r="G99" s="117"/>
      <c r="H99" s="117"/>
      <c r="I99" s="117"/>
      <c r="J99" s="118">
        <f>J311</f>
        <v>0</v>
      </c>
      <c r="L99" s="115"/>
    </row>
    <row r="100" spans="2:12" s="9" customFormat="1" ht="19.899999999999999" customHeight="1">
      <c r="B100" s="115"/>
      <c r="D100" s="116" t="s">
        <v>130</v>
      </c>
      <c r="E100" s="117"/>
      <c r="F100" s="117"/>
      <c r="G100" s="117"/>
      <c r="H100" s="117"/>
      <c r="I100" s="117"/>
      <c r="J100" s="118">
        <f>J320</f>
        <v>0</v>
      </c>
      <c r="L100" s="115"/>
    </row>
    <row r="101" spans="2:12" s="1" customFormat="1" ht="21.75" customHeight="1">
      <c r="B101" s="32"/>
      <c r="L101" s="32"/>
    </row>
    <row r="102" spans="2:12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5" customHeight="1">
      <c r="B107" s="32"/>
      <c r="C107" s="21" t="s">
        <v>136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14</v>
      </c>
      <c r="L109" s="32"/>
    </row>
    <row r="110" spans="2:12" s="1" customFormat="1" ht="26.25" customHeight="1">
      <c r="B110" s="32"/>
      <c r="E110" s="211" t="str">
        <f>E7</f>
        <v xml:space="preserve">Račianske Korzo - l.etapa - zóna F </v>
      </c>
      <c r="F110" s="212"/>
      <c r="G110" s="212"/>
      <c r="H110" s="212"/>
      <c r="L110" s="32"/>
    </row>
    <row r="111" spans="2:12" s="1" customFormat="1" ht="12" customHeight="1">
      <c r="B111" s="32"/>
      <c r="C111" s="27" t="s">
        <v>114</v>
      </c>
      <c r="L111" s="32"/>
    </row>
    <row r="112" spans="2:12" s="1" customFormat="1" ht="16.5" customHeight="1">
      <c r="B112" s="32"/>
      <c r="E112" s="209" t="str">
        <f>E9</f>
        <v xml:space="preserve">02 -  Sadové úpravy </v>
      </c>
      <c r="F112" s="210"/>
      <c r="G112" s="210"/>
      <c r="H112" s="210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18</v>
      </c>
      <c r="F114" s="25" t="str">
        <f>F12</f>
        <v xml:space="preserve"> Bratislava - Rača</v>
      </c>
      <c r="I114" s="27" t="s">
        <v>20</v>
      </c>
      <c r="J114" s="55" t="str">
        <f>IF(J12="","",J12)</f>
        <v>18. 12. 2025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22</v>
      </c>
      <c r="F116" s="25" t="str">
        <f>E15</f>
        <v xml:space="preserve"> </v>
      </c>
      <c r="I116" s="27" t="s">
        <v>28</v>
      </c>
      <c r="J116" s="30" t="str">
        <f>E21</f>
        <v>Atelier Divo s.r.o.</v>
      </c>
      <c r="L116" s="32"/>
    </row>
    <row r="117" spans="2:65" s="1" customFormat="1" ht="15.2" customHeight="1">
      <c r="B117" s="32"/>
      <c r="C117" s="27" t="s">
        <v>26</v>
      </c>
      <c r="F117" s="25" t="str">
        <f>IF(E18="","",E18)</f>
        <v>Vyplň údaj</v>
      </c>
      <c r="I117" s="27" t="s">
        <v>31</v>
      </c>
      <c r="J117" s="30" t="str">
        <f>E24</f>
        <v>Rosoft,s.r.o.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9"/>
      <c r="C119" s="120" t="s">
        <v>137</v>
      </c>
      <c r="D119" s="121" t="s">
        <v>59</v>
      </c>
      <c r="E119" s="121" t="s">
        <v>55</v>
      </c>
      <c r="F119" s="121" t="s">
        <v>56</v>
      </c>
      <c r="G119" s="121" t="s">
        <v>138</v>
      </c>
      <c r="H119" s="121" t="s">
        <v>139</v>
      </c>
      <c r="I119" s="121" t="s">
        <v>140</v>
      </c>
      <c r="J119" s="122" t="s">
        <v>120</v>
      </c>
      <c r="K119" s="123" t="s">
        <v>141</v>
      </c>
      <c r="L119" s="119"/>
      <c r="M119" s="62" t="s">
        <v>1</v>
      </c>
      <c r="N119" s="63" t="s">
        <v>38</v>
      </c>
      <c r="O119" s="63" t="s">
        <v>142</v>
      </c>
      <c r="P119" s="63" t="s">
        <v>143</v>
      </c>
      <c r="Q119" s="63" t="s">
        <v>144</v>
      </c>
      <c r="R119" s="63" t="s">
        <v>145</v>
      </c>
      <c r="S119" s="63" t="s">
        <v>146</v>
      </c>
      <c r="T119" s="64" t="s">
        <v>147</v>
      </c>
    </row>
    <row r="120" spans="2:65" s="1" customFormat="1" ht="22.9" customHeight="1">
      <c r="B120" s="32"/>
      <c r="C120" s="67" t="s">
        <v>121</v>
      </c>
      <c r="J120" s="124">
        <f>BK120</f>
        <v>0</v>
      </c>
      <c r="L120" s="32"/>
      <c r="M120" s="65"/>
      <c r="N120" s="56"/>
      <c r="O120" s="56"/>
      <c r="P120" s="125">
        <f>P121</f>
        <v>0</v>
      </c>
      <c r="Q120" s="56"/>
      <c r="R120" s="125">
        <f>R121</f>
        <v>10.740179525</v>
      </c>
      <c r="S120" s="56"/>
      <c r="T120" s="126">
        <f>T121</f>
        <v>0</v>
      </c>
      <c r="AT120" s="17" t="s">
        <v>73</v>
      </c>
      <c r="AU120" s="17" t="s">
        <v>122</v>
      </c>
      <c r="BK120" s="127">
        <f>BK121</f>
        <v>0</v>
      </c>
    </row>
    <row r="121" spans="2:65" s="11" customFormat="1" ht="25.9" customHeight="1">
      <c r="B121" s="128"/>
      <c r="D121" s="129" t="s">
        <v>73</v>
      </c>
      <c r="E121" s="130" t="s">
        <v>148</v>
      </c>
      <c r="F121" s="130" t="s">
        <v>149</v>
      </c>
      <c r="I121" s="131"/>
      <c r="J121" s="132">
        <f>BK121</f>
        <v>0</v>
      </c>
      <c r="L121" s="128"/>
      <c r="M121" s="133"/>
      <c r="P121" s="134">
        <f>P122+P311+P320</f>
        <v>0</v>
      </c>
      <c r="R121" s="134">
        <f>R122+R311+R320</f>
        <v>10.740179525</v>
      </c>
      <c r="T121" s="135">
        <f>T122+T311+T320</f>
        <v>0</v>
      </c>
      <c r="AR121" s="129" t="s">
        <v>82</v>
      </c>
      <c r="AT121" s="136" t="s">
        <v>73</v>
      </c>
      <c r="AU121" s="136" t="s">
        <v>74</v>
      </c>
      <c r="AY121" s="129" t="s">
        <v>150</v>
      </c>
      <c r="BK121" s="137">
        <f>BK122+BK311+BK320</f>
        <v>0</v>
      </c>
    </row>
    <row r="122" spans="2:65" s="11" customFormat="1" ht="22.9" customHeight="1">
      <c r="B122" s="128"/>
      <c r="D122" s="129" t="s">
        <v>73</v>
      </c>
      <c r="E122" s="138" t="s">
        <v>82</v>
      </c>
      <c r="F122" s="138" t="s">
        <v>151</v>
      </c>
      <c r="I122" s="131"/>
      <c r="J122" s="139">
        <f>BK122</f>
        <v>0</v>
      </c>
      <c r="L122" s="128"/>
      <c r="M122" s="133"/>
      <c r="P122" s="134">
        <f>SUM(P123:P310)</f>
        <v>0</v>
      </c>
      <c r="R122" s="134">
        <f>SUM(R123:R310)</f>
        <v>10.478067525</v>
      </c>
      <c r="T122" s="135">
        <f>SUM(T123:T310)</f>
        <v>0</v>
      </c>
      <c r="AR122" s="129" t="s">
        <v>82</v>
      </c>
      <c r="AT122" s="136" t="s">
        <v>73</v>
      </c>
      <c r="AU122" s="136" t="s">
        <v>82</v>
      </c>
      <c r="AY122" s="129" t="s">
        <v>150</v>
      </c>
      <c r="BK122" s="137">
        <f>SUM(BK123:BK310)</f>
        <v>0</v>
      </c>
    </row>
    <row r="123" spans="2:65" s="1" customFormat="1" ht="24.2" customHeight="1">
      <c r="B123" s="140"/>
      <c r="C123" s="141" t="s">
        <v>82</v>
      </c>
      <c r="D123" s="141" t="s">
        <v>152</v>
      </c>
      <c r="E123" s="142" t="s">
        <v>958</v>
      </c>
      <c r="F123" s="143" t="s">
        <v>959</v>
      </c>
      <c r="G123" s="144" t="s">
        <v>155</v>
      </c>
      <c r="H123" s="145">
        <v>1121.8</v>
      </c>
      <c r="I123" s="146"/>
      <c r="J123" s="147">
        <f>ROUND(I123*H123,2)</f>
        <v>0</v>
      </c>
      <c r="K123" s="148"/>
      <c r="L123" s="32"/>
      <c r="M123" s="149" t="s">
        <v>1</v>
      </c>
      <c r="N123" s="150" t="s">
        <v>40</v>
      </c>
      <c r="P123" s="151">
        <f>O123*H123</f>
        <v>0</v>
      </c>
      <c r="Q123" s="151">
        <v>0</v>
      </c>
      <c r="R123" s="151">
        <f>Q123*H123</f>
        <v>0</v>
      </c>
      <c r="S123" s="151">
        <v>0</v>
      </c>
      <c r="T123" s="152">
        <f>S123*H123</f>
        <v>0</v>
      </c>
      <c r="AR123" s="153" t="s">
        <v>156</v>
      </c>
      <c r="AT123" s="153" t="s">
        <v>152</v>
      </c>
      <c r="AU123" s="153" t="s">
        <v>102</v>
      </c>
      <c r="AY123" s="17" t="s">
        <v>150</v>
      </c>
      <c r="BE123" s="154">
        <f>IF(N123="základná",J123,0)</f>
        <v>0</v>
      </c>
      <c r="BF123" s="154">
        <f>IF(N123="znížená",J123,0)</f>
        <v>0</v>
      </c>
      <c r="BG123" s="154">
        <f>IF(N123="zákl. prenesená",J123,0)</f>
        <v>0</v>
      </c>
      <c r="BH123" s="154">
        <f>IF(N123="zníž. prenesená",J123,0)</f>
        <v>0</v>
      </c>
      <c r="BI123" s="154">
        <f>IF(N123="nulová",J123,0)</f>
        <v>0</v>
      </c>
      <c r="BJ123" s="17" t="s">
        <v>102</v>
      </c>
      <c r="BK123" s="154">
        <f>ROUND(I123*H123,2)</f>
        <v>0</v>
      </c>
      <c r="BL123" s="17" t="s">
        <v>156</v>
      </c>
      <c r="BM123" s="153" t="s">
        <v>960</v>
      </c>
    </row>
    <row r="124" spans="2:65" s="14" customFormat="1">
      <c r="B124" s="170"/>
      <c r="D124" s="156" t="s">
        <v>158</v>
      </c>
      <c r="E124" s="171" t="s">
        <v>1</v>
      </c>
      <c r="F124" s="172" t="s">
        <v>961</v>
      </c>
      <c r="H124" s="171" t="s">
        <v>1</v>
      </c>
      <c r="I124" s="173"/>
      <c r="L124" s="170"/>
      <c r="M124" s="174"/>
      <c r="T124" s="175"/>
      <c r="AT124" s="171" t="s">
        <v>158</v>
      </c>
      <c r="AU124" s="171" t="s">
        <v>102</v>
      </c>
      <c r="AV124" s="14" t="s">
        <v>82</v>
      </c>
      <c r="AW124" s="14" t="s">
        <v>30</v>
      </c>
      <c r="AX124" s="14" t="s">
        <v>74</v>
      </c>
      <c r="AY124" s="171" t="s">
        <v>150</v>
      </c>
    </row>
    <row r="125" spans="2:65" s="12" customFormat="1">
      <c r="B125" s="155"/>
      <c r="D125" s="156" t="s">
        <v>158</v>
      </c>
      <c r="E125" s="157" t="s">
        <v>1</v>
      </c>
      <c r="F125" s="158" t="s">
        <v>962</v>
      </c>
      <c r="H125" s="159">
        <v>221.8</v>
      </c>
      <c r="I125" s="160"/>
      <c r="L125" s="155"/>
      <c r="M125" s="161"/>
      <c r="T125" s="162"/>
      <c r="AT125" s="157" t="s">
        <v>158</v>
      </c>
      <c r="AU125" s="157" t="s">
        <v>102</v>
      </c>
      <c r="AV125" s="12" t="s">
        <v>102</v>
      </c>
      <c r="AW125" s="12" t="s">
        <v>30</v>
      </c>
      <c r="AX125" s="12" t="s">
        <v>74</v>
      </c>
      <c r="AY125" s="157" t="s">
        <v>150</v>
      </c>
    </row>
    <row r="126" spans="2:65" s="14" customFormat="1">
      <c r="B126" s="170"/>
      <c r="D126" s="156" t="s">
        <v>158</v>
      </c>
      <c r="E126" s="171" t="s">
        <v>1</v>
      </c>
      <c r="F126" s="172" t="s">
        <v>963</v>
      </c>
      <c r="H126" s="171" t="s">
        <v>1</v>
      </c>
      <c r="I126" s="173"/>
      <c r="L126" s="170"/>
      <c r="M126" s="174"/>
      <c r="T126" s="175"/>
      <c r="AT126" s="171" t="s">
        <v>158</v>
      </c>
      <c r="AU126" s="171" t="s">
        <v>102</v>
      </c>
      <c r="AV126" s="14" t="s">
        <v>82</v>
      </c>
      <c r="AW126" s="14" t="s">
        <v>30</v>
      </c>
      <c r="AX126" s="14" t="s">
        <v>74</v>
      </c>
      <c r="AY126" s="171" t="s">
        <v>150</v>
      </c>
    </row>
    <row r="127" spans="2:65" s="12" customFormat="1">
      <c r="B127" s="155"/>
      <c r="D127" s="156" t="s">
        <v>158</v>
      </c>
      <c r="E127" s="157" t="s">
        <v>1</v>
      </c>
      <c r="F127" s="158" t="s">
        <v>964</v>
      </c>
      <c r="H127" s="159">
        <v>900</v>
      </c>
      <c r="I127" s="160"/>
      <c r="L127" s="155"/>
      <c r="M127" s="161"/>
      <c r="T127" s="162"/>
      <c r="AT127" s="157" t="s">
        <v>158</v>
      </c>
      <c r="AU127" s="157" t="s">
        <v>102</v>
      </c>
      <c r="AV127" s="12" t="s">
        <v>102</v>
      </c>
      <c r="AW127" s="12" t="s">
        <v>30</v>
      </c>
      <c r="AX127" s="12" t="s">
        <v>74</v>
      </c>
      <c r="AY127" s="157" t="s">
        <v>150</v>
      </c>
    </row>
    <row r="128" spans="2:65" s="13" customFormat="1">
      <c r="B128" s="163"/>
      <c r="D128" s="156" t="s">
        <v>158</v>
      </c>
      <c r="E128" s="164" t="s">
        <v>1</v>
      </c>
      <c r="F128" s="165" t="s">
        <v>167</v>
      </c>
      <c r="H128" s="166">
        <v>1121.8</v>
      </c>
      <c r="I128" s="167"/>
      <c r="L128" s="163"/>
      <c r="M128" s="168"/>
      <c r="T128" s="169"/>
      <c r="AT128" s="164" t="s">
        <v>158</v>
      </c>
      <c r="AU128" s="164" t="s">
        <v>102</v>
      </c>
      <c r="AV128" s="13" t="s">
        <v>156</v>
      </c>
      <c r="AW128" s="13" t="s">
        <v>30</v>
      </c>
      <c r="AX128" s="13" t="s">
        <v>82</v>
      </c>
      <c r="AY128" s="164" t="s">
        <v>150</v>
      </c>
    </row>
    <row r="129" spans="2:65" s="1" customFormat="1" ht="33" customHeight="1">
      <c r="B129" s="140"/>
      <c r="C129" s="141" t="s">
        <v>102</v>
      </c>
      <c r="D129" s="141" t="s">
        <v>152</v>
      </c>
      <c r="E129" s="142" t="s">
        <v>965</v>
      </c>
      <c r="F129" s="143" t="s">
        <v>966</v>
      </c>
      <c r="G129" s="144" t="s">
        <v>155</v>
      </c>
      <c r="H129" s="145">
        <v>1121.8</v>
      </c>
      <c r="I129" s="146"/>
      <c r="J129" s="147">
        <f>ROUND(I129*H129,2)</f>
        <v>0</v>
      </c>
      <c r="K129" s="148"/>
      <c r="L129" s="32"/>
      <c r="M129" s="149" t="s">
        <v>1</v>
      </c>
      <c r="N129" s="150" t="s">
        <v>40</v>
      </c>
      <c r="P129" s="151">
        <f>O129*H129</f>
        <v>0</v>
      </c>
      <c r="Q129" s="151">
        <v>0</v>
      </c>
      <c r="R129" s="151">
        <f>Q129*H129</f>
        <v>0</v>
      </c>
      <c r="S129" s="151">
        <v>0</v>
      </c>
      <c r="T129" s="152">
        <f>S129*H129</f>
        <v>0</v>
      </c>
      <c r="AR129" s="153" t="s">
        <v>156</v>
      </c>
      <c r="AT129" s="153" t="s">
        <v>152</v>
      </c>
      <c r="AU129" s="153" t="s">
        <v>102</v>
      </c>
      <c r="AY129" s="17" t="s">
        <v>150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7" t="s">
        <v>102</v>
      </c>
      <c r="BK129" s="154">
        <f>ROUND(I129*H129,2)</f>
        <v>0</v>
      </c>
      <c r="BL129" s="17" t="s">
        <v>156</v>
      </c>
      <c r="BM129" s="153" t="s">
        <v>967</v>
      </c>
    </row>
    <row r="130" spans="2:65" s="12" customFormat="1">
      <c r="B130" s="155"/>
      <c r="D130" s="156" t="s">
        <v>158</v>
      </c>
      <c r="E130" s="157" t="s">
        <v>1</v>
      </c>
      <c r="F130" s="158" t="s">
        <v>968</v>
      </c>
      <c r="H130" s="159">
        <v>1121.8</v>
      </c>
      <c r="I130" s="160"/>
      <c r="L130" s="155"/>
      <c r="M130" s="161"/>
      <c r="T130" s="162"/>
      <c r="AT130" s="157" t="s">
        <v>158</v>
      </c>
      <c r="AU130" s="157" t="s">
        <v>102</v>
      </c>
      <c r="AV130" s="12" t="s">
        <v>102</v>
      </c>
      <c r="AW130" s="12" t="s">
        <v>30</v>
      </c>
      <c r="AX130" s="12" t="s">
        <v>74</v>
      </c>
      <c r="AY130" s="157" t="s">
        <v>150</v>
      </c>
    </row>
    <row r="131" spans="2:65" s="13" customFormat="1">
      <c r="B131" s="163"/>
      <c r="D131" s="156" t="s">
        <v>158</v>
      </c>
      <c r="E131" s="164" t="s">
        <v>1</v>
      </c>
      <c r="F131" s="165" t="s">
        <v>167</v>
      </c>
      <c r="H131" s="166">
        <v>1121.8</v>
      </c>
      <c r="I131" s="167"/>
      <c r="L131" s="163"/>
      <c r="M131" s="168"/>
      <c r="T131" s="169"/>
      <c r="AT131" s="164" t="s">
        <v>158</v>
      </c>
      <c r="AU131" s="164" t="s">
        <v>102</v>
      </c>
      <c r="AV131" s="13" t="s">
        <v>156</v>
      </c>
      <c r="AW131" s="13" t="s">
        <v>30</v>
      </c>
      <c r="AX131" s="13" t="s">
        <v>82</v>
      </c>
      <c r="AY131" s="164" t="s">
        <v>150</v>
      </c>
    </row>
    <row r="132" spans="2:65" s="1" customFormat="1" ht="24.2" customHeight="1">
      <c r="B132" s="140"/>
      <c r="C132" s="141" t="s">
        <v>172</v>
      </c>
      <c r="D132" s="141" t="s">
        <v>152</v>
      </c>
      <c r="E132" s="142" t="s">
        <v>969</v>
      </c>
      <c r="F132" s="143" t="s">
        <v>970</v>
      </c>
      <c r="G132" s="144" t="s">
        <v>155</v>
      </c>
      <c r="H132" s="145">
        <v>28.49</v>
      </c>
      <c r="I132" s="146"/>
      <c r="J132" s="147">
        <f>ROUND(I132*H132,2)</f>
        <v>0</v>
      </c>
      <c r="K132" s="148"/>
      <c r="L132" s="32"/>
      <c r="M132" s="149" t="s">
        <v>1</v>
      </c>
      <c r="N132" s="150" t="s">
        <v>40</v>
      </c>
      <c r="P132" s="151">
        <f>O132*H132</f>
        <v>0</v>
      </c>
      <c r="Q132" s="151">
        <v>0</v>
      </c>
      <c r="R132" s="151">
        <f>Q132*H132</f>
        <v>0</v>
      </c>
      <c r="S132" s="151">
        <v>0</v>
      </c>
      <c r="T132" s="152">
        <f>S132*H132</f>
        <v>0</v>
      </c>
      <c r="AR132" s="153" t="s">
        <v>156</v>
      </c>
      <c r="AT132" s="153" t="s">
        <v>152</v>
      </c>
      <c r="AU132" s="153" t="s">
        <v>102</v>
      </c>
      <c r="AY132" s="17" t="s">
        <v>150</v>
      </c>
      <c r="BE132" s="154">
        <f>IF(N132="základná",J132,0)</f>
        <v>0</v>
      </c>
      <c r="BF132" s="154">
        <f>IF(N132="znížená",J132,0)</f>
        <v>0</v>
      </c>
      <c r="BG132" s="154">
        <f>IF(N132="zákl. prenesená",J132,0)</f>
        <v>0</v>
      </c>
      <c r="BH132" s="154">
        <f>IF(N132="zníž. prenesená",J132,0)</f>
        <v>0</v>
      </c>
      <c r="BI132" s="154">
        <f>IF(N132="nulová",J132,0)</f>
        <v>0</v>
      </c>
      <c r="BJ132" s="17" t="s">
        <v>102</v>
      </c>
      <c r="BK132" s="154">
        <f>ROUND(I132*H132,2)</f>
        <v>0</v>
      </c>
      <c r="BL132" s="17" t="s">
        <v>156</v>
      </c>
      <c r="BM132" s="153" t="s">
        <v>971</v>
      </c>
    </row>
    <row r="133" spans="2:65" s="14" customFormat="1">
      <c r="B133" s="170"/>
      <c r="D133" s="156" t="s">
        <v>158</v>
      </c>
      <c r="E133" s="171" t="s">
        <v>1</v>
      </c>
      <c r="F133" s="172" t="s">
        <v>972</v>
      </c>
      <c r="H133" s="171" t="s">
        <v>1</v>
      </c>
      <c r="I133" s="173"/>
      <c r="L133" s="170"/>
      <c r="M133" s="174"/>
      <c r="T133" s="175"/>
      <c r="AT133" s="171" t="s">
        <v>158</v>
      </c>
      <c r="AU133" s="171" t="s">
        <v>102</v>
      </c>
      <c r="AV133" s="14" t="s">
        <v>82</v>
      </c>
      <c r="AW133" s="14" t="s">
        <v>30</v>
      </c>
      <c r="AX133" s="14" t="s">
        <v>74</v>
      </c>
      <c r="AY133" s="171" t="s">
        <v>150</v>
      </c>
    </row>
    <row r="134" spans="2:65" s="12" customFormat="1">
      <c r="B134" s="155"/>
      <c r="D134" s="156" t="s">
        <v>158</v>
      </c>
      <c r="E134" s="157" t="s">
        <v>1</v>
      </c>
      <c r="F134" s="158" t="s">
        <v>973</v>
      </c>
      <c r="H134" s="159">
        <v>28.49</v>
      </c>
      <c r="I134" s="160"/>
      <c r="L134" s="155"/>
      <c r="M134" s="161"/>
      <c r="T134" s="162"/>
      <c r="AT134" s="157" t="s">
        <v>158</v>
      </c>
      <c r="AU134" s="157" t="s">
        <v>102</v>
      </c>
      <c r="AV134" s="12" t="s">
        <v>102</v>
      </c>
      <c r="AW134" s="12" t="s">
        <v>30</v>
      </c>
      <c r="AX134" s="12" t="s">
        <v>74</v>
      </c>
      <c r="AY134" s="157" t="s">
        <v>150</v>
      </c>
    </row>
    <row r="135" spans="2:65" s="13" customFormat="1">
      <c r="B135" s="163"/>
      <c r="D135" s="156" t="s">
        <v>158</v>
      </c>
      <c r="E135" s="164" t="s">
        <v>1</v>
      </c>
      <c r="F135" s="165" t="s">
        <v>167</v>
      </c>
      <c r="H135" s="166">
        <v>28.49</v>
      </c>
      <c r="I135" s="167"/>
      <c r="L135" s="163"/>
      <c r="M135" s="168"/>
      <c r="T135" s="169"/>
      <c r="AT135" s="164" t="s">
        <v>158</v>
      </c>
      <c r="AU135" s="164" t="s">
        <v>102</v>
      </c>
      <c r="AV135" s="13" t="s">
        <v>156</v>
      </c>
      <c r="AW135" s="13" t="s">
        <v>30</v>
      </c>
      <c r="AX135" s="13" t="s">
        <v>82</v>
      </c>
      <c r="AY135" s="164" t="s">
        <v>150</v>
      </c>
    </row>
    <row r="136" spans="2:65" s="1" customFormat="1" ht="24.2" customHeight="1">
      <c r="B136" s="140"/>
      <c r="C136" s="141" t="s">
        <v>156</v>
      </c>
      <c r="D136" s="141" t="s">
        <v>152</v>
      </c>
      <c r="E136" s="142" t="s">
        <v>974</v>
      </c>
      <c r="F136" s="143" t="s">
        <v>975</v>
      </c>
      <c r="G136" s="144" t="s">
        <v>155</v>
      </c>
      <c r="H136" s="145">
        <v>1121.8</v>
      </c>
      <c r="I136" s="146"/>
      <c r="J136" s="147">
        <f>ROUND(I136*H136,2)</f>
        <v>0</v>
      </c>
      <c r="K136" s="148"/>
      <c r="L136" s="32"/>
      <c r="M136" s="149" t="s">
        <v>1</v>
      </c>
      <c r="N136" s="150" t="s">
        <v>40</v>
      </c>
      <c r="P136" s="151">
        <f>O136*H136</f>
        <v>0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AR136" s="153" t="s">
        <v>156</v>
      </c>
      <c r="AT136" s="153" t="s">
        <v>152</v>
      </c>
      <c r="AU136" s="153" t="s">
        <v>102</v>
      </c>
      <c r="AY136" s="17" t="s">
        <v>150</v>
      </c>
      <c r="BE136" s="154">
        <f>IF(N136="základná",J136,0)</f>
        <v>0</v>
      </c>
      <c r="BF136" s="154">
        <f>IF(N136="znížená",J136,0)</f>
        <v>0</v>
      </c>
      <c r="BG136" s="154">
        <f>IF(N136="zákl. prenesená",J136,0)</f>
        <v>0</v>
      </c>
      <c r="BH136" s="154">
        <f>IF(N136="zníž. prenesená",J136,0)</f>
        <v>0</v>
      </c>
      <c r="BI136" s="154">
        <f>IF(N136="nulová",J136,0)</f>
        <v>0</v>
      </c>
      <c r="BJ136" s="17" t="s">
        <v>102</v>
      </c>
      <c r="BK136" s="154">
        <f>ROUND(I136*H136,2)</f>
        <v>0</v>
      </c>
      <c r="BL136" s="17" t="s">
        <v>156</v>
      </c>
      <c r="BM136" s="153" t="s">
        <v>976</v>
      </c>
    </row>
    <row r="137" spans="2:65" s="14" customFormat="1" ht="20.45">
      <c r="B137" s="170"/>
      <c r="D137" s="156" t="s">
        <v>158</v>
      </c>
      <c r="E137" s="171" t="s">
        <v>1</v>
      </c>
      <c r="F137" s="172" t="s">
        <v>977</v>
      </c>
      <c r="H137" s="171" t="s">
        <v>1</v>
      </c>
      <c r="I137" s="173"/>
      <c r="L137" s="170"/>
      <c r="M137" s="174"/>
      <c r="T137" s="175"/>
      <c r="AT137" s="171" t="s">
        <v>158</v>
      </c>
      <c r="AU137" s="171" t="s">
        <v>102</v>
      </c>
      <c r="AV137" s="14" t="s">
        <v>82</v>
      </c>
      <c r="AW137" s="14" t="s">
        <v>30</v>
      </c>
      <c r="AX137" s="14" t="s">
        <v>74</v>
      </c>
      <c r="AY137" s="171" t="s">
        <v>150</v>
      </c>
    </row>
    <row r="138" spans="2:65" s="12" customFormat="1">
      <c r="B138" s="155"/>
      <c r="D138" s="156" t="s">
        <v>158</v>
      </c>
      <c r="E138" s="157" t="s">
        <v>1</v>
      </c>
      <c r="F138" s="158" t="s">
        <v>968</v>
      </c>
      <c r="H138" s="159">
        <v>1121.8</v>
      </c>
      <c r="I138" s="160"/>
      <c r="L138" s="155"/>
      <c r="M138" s="161"/>
      <c r="T138" s="162"/>
      <c r="AT138" s="157" t="s">
        <v>158</v>
      </c>
      <c r="AU138" s="157" t="s">
        <v>102</v>
      </c>
      <c r="AV138" s="12" t="s">
        <v>102</v>
      </c>
      <c r="AW138" s="12" t="s">
        <v>30</v>
      </c>
      <c r="AX138" s="12" t="s">
        <v>74</v>
      </c>
      <c r="AY138" s="157" t="s">
        <v>150</v>
      </c>
    </row>
    <row r="139" spans="2:65" s="13" customFormat="1">
      <c r="B139" s="163"/>
      <c r="D139" s="156" t="s">
        <v>158</v>
      </c>
      <c r="E139" s="164" t="s">
        <v>1</v>
      </c>
      <c r="F139" s="165" t="s">
        <v>167</v>
      </c>
      <c r="H139" s="166">
        <v>1121.8</v>
      </c>
      <c r="I139" s="167"/>
      <c r="L139" s="163"/>
      <c r="M139" s="168"/>
      <c r="T139" s="169"/>
      <c r="AT139" s="164" t="s">
        <v>158</v>
      </c>
      <c r="AU139" s="164" t="s">
        <v>102</v>
      </c>
      <c r="AV139" s="13" t="s">
        <v>156</v>
      </c>
      <c r="AW139" s="13" t="s">
        <v>30</v>
      </c>
      <c r="AX139" s="13" t="s">
        <v>82</v>
      </c>
      <c r="AY139" s="164" t="s">
        <v>150</v>
      </c>
    </row>
    <row r="140" spans="2:65" s="1" customFormat="1" ht="16.5" customHeight="1">
      <c r="B140" s="140"/>
      <c r="C140" s="141" t="s">
        <v>179</v>
      </c>
      <c r="D140" s="141" t="s">
        <v>152</v>
      </c>
      <c r="E140" s="142" t="s">
        <v>978</v>
      </c>
      <c r="F140" s="143" t="s">
        <v>979</v>
      </c>
      <c r="G140" s="144" t="s">
        <v>155</v>
      </c>
      <c r="H140" s="145">
        <v>25.9</v>
      </c>
      <c r="I140" s="146"/>
      <c r="J140" s="147">
        <f>ROUND(I140*H140,2)</f>
        <v>0</v>
      </c>
      <c r="K140" s="148"/>
      <c r="L140" s="32"/>
      <c r="M140" s="149" t="s">
        <v>1</v>
      </c>
      <c r="N140" s="150" t="s">
        <v>40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156</v>
      </c>
      <c r="AT140" s="153" t="s">
        <v>152</v>
      </c>
      <c r="AU140" s="153" t="s">
        <v>102</v>
      </c>
      <c r="AY140" s="17" t="s">
        <v>150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7" t="s">
        <v>102</v>
      </c>
      <c r="BK140" s="154">
        <f>ROUND(I140*H140,2)</f>
        <v>0</v>
      </c>
      <c r="BL140" s="17" t="s">
        <v>156</v>
      </c>
      <c r="BM140" s="153" t="s">
        <v>980</v>
      </c>
    </row>
    <row r="141" spans="2:65" s="14" customFormat="1">
      <c r="B141" s="170"/>
      <c r="D141" s="156" t="s">
        <v>158</v>
      </c>
      <c r="E141" s="171" t="s">
        <v>1</v>
      </c>
      <c r="F141" s="172" t="s">
        <v>981</v>
      </c>
      <c r="H141" s="171" t="s">
        <v>1</v>
      </c>
      <c r="I141" s="173"/>
      <c r="L141" s="170"/>
      <c r="M141" s="174"/>
      <c r="T141" s="175"/>
      <c r="AT141" s="171" t="s">
        <v>158</v>
      </c>
      <c r="AU141" s="171" t="s">
        <v>102</v>
      </c>
      <c r="AV141" s="14" t="s">
        <v>82</v>
      </c>
      <c r="AW141" s="14" t="s">
        <v>30</v>
      </c>
      <c r="AX141" s="14" t="s">
        <v>74</v>
      </c>
      <c r="AY141" s="171" t="s">
        <v>150</v>
      </c>
    </row>
    <row r="142" spans="2:65" s="12" customFormat="1">
      <c r="B142" s="155"/>
      <c r="D142" s="156" t="s">
        <v>158</v>
      </c>
      <c r="E142" s="157" t="s">
        <v>1</v>
      </c>
      <c r="F142" s="158" t="s">
        <v>982</v>
      </c>
      <c r="H142" s="159">
        <v>25.9</v>
      </c>
      <c r="I142" s="160"/>
      <c r="L142" s="155"/>
      <c r="M142" s="161"/>
      <c r="T142" s="162"/>
      <c r="AT142" s="157" t="s">
        <v>158</v>
      </c>
      <c r="AU142" s="157" t="s">
        <v>102</v>
      </c>
      <c r="AV142" s="12" t="s">
        <v>102</v>
      </c>
      <c r="AW142" s="12" t="s">
        <v>30</v>
      </c>
      <c r="AX142" s="12" t="s">
        <v>74</v>
      </c>
      <c r="AY142" s="157" t="s">
        <v>150</v>
      </c>
    </row>
    <row r="143" spans="2:65" s="13" customFormat="1">
      <c r="B143" s="163"/>
      <c r="D143" s="156" t="s">
        <v>158</v>
      </c>
      <c r="E143" s="164" t="s">
        <v>1</v>
      </c>
      <c r="F143" s="165" t="s">
        <v>167</v>
      </c>
      <c r="H143" s="166">
        <v>25.9</v>
      </c>
      <c r="I143" s="167"/>
      <c r="L143" s="163"/>
      <c r="M143" s="168"/>
      <c r="T143" s="169"/>
      <c r="AT143" s="164" t="s">
        <v>158</v>
      </c>
      <c r="AU143" s="164" t="s">
        <v>102</v>
      </c>
      <c r="AV143" s="13" t="s">
        <v>156</v>
      </c>
      <c r="AW143" s="13" t="s">
        <v>30</v>
      </c>
      <c r="AX143" s="13" t="s">
        <v>82</v>
      </c>
      <c r="AY143" s="164" t="s">
        <v>150</v>
      </c>
    </row>
    <row r="144" spans="2:65" s="1" customFormat="1" ht="44.25" customHeight="1">
      <c r="B144" s="140"/>
      <c r="C144" s="183" t="s">
        <v>184</v>
      </c>
      <c r="D144" s="183" t="s">
        <v>354</v>
      </c>
      <c r="E144" s="184" t="s">
        <v>983</v>
      </c>
      <c r="F144" s="185" t="s">
        <v>984</v>
      </c>
      <c r="G144" s="186" t="s">
        <v>222</v>
      </c>
      <c r="H144" s="187">
        <v>74.95</v>
      </c>
      <c r="I144" s="188"/>
      <c r="J144" s="189">
        <f>ROUND(I144*H144,2)</f>
        <v>0</v>
      </c>
      <c r="K144" s="190"/>
      <c r="L144" s="191"/>
      <c r="M144" s="192" t="s">
        <v>1</v>
      </c>
      <c r="N144" s="193" t="s">
        <v>40</v>
      </c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AR144" s="153" t="s">
        <v>193</v>
      </c>
      <c r="AT144" s="153" t="s">
        <v>354</v>
      </c>
      <c r="AU144" s="153" t="s">
        <v>102</v>
      </c>
      <c r="AY144" s="17" t="s">
        <v>150</v>
      </c>
      <c r="BE144" s="154">
        <f>IF(N144="základná",J144,0)</f>
        <v>0</v>
      </c>
      <c r="BF144" s="154">
        <f>IF(N144="znížená",J144,0)</f>
        <v>0</v>
      </c>
      <c r="BG144" s="154">
        <f>IF(N144="zákl. prenesená",J144,0)</f>
        <v>0</v>
      </c>
      <c r="BH144" s="154">
        <f>IF(N144="zníž. prenesená",J144,0)</f>
        <v>0</v>
      </c>
      <c r="BI144" s="154">
        <f>IF(N144="nulová",J144,0)</f>
        <v>0</v>
      </c>
      <c r="BJ144" s="17" t="s">
        <v>102</v>
      </c>
      <c r="BK144" s="154">
        <f>ROUND(I144*H144,2)</f>
        <v>0</v>
      </c>
      <c r="BL144" s="17" t="s">
        <v>156</v>
      </c>
      <c r="BM144" s="153" t="s">
        <v>985</v>
      </c>
    </row>
    <row r="145" spans="2:65" s="14" customFormat="1">
      <c r="B145" s="170"/>
      <c r="D145" s="156" t="s">
        <v>158</v>
      </c>
      <c r="E145" s="171" t="s">
        <v>1</v>
      </c>
      <c r="F145" s="172" t="s">
        <v>986</v>
      </c>
      <c r="H145" s="171" t="s">
        <v>1</v>
      </c>
      <c r="I145" s="173"/>
      <c r="L145" s="170"/>
      <c r="M145" s="174"/>
      <c r="T145" s="175"/>
      <c r="AT145" s="171" t="s">
        <v>158</v>
      </c>
      <c r="AU145" s="171" t="s">
        <v>102</v>
      </c>
      <c r="AV145" s="14" t="s">
        <v>82</v>
      </c>
      <c r="AW145" s="14" t="s">
        <v>30</v>
      </c>
      <c r="AX145" s="14" t="s">
        <v>74</v>
      </c>
      <c r="AY145" s="171" t="s">
        <v>150</v>
      </c>
    </row>
    <row r="146" spans="2:65" s="12" customFormat="1">
      <c r="B146" s="155"/>
      <c r="D146" s="156" t="s">
        <v>158</v>
      </c>
      <c r="E146" s="157" t="s">
        <v>1</v>
      </c>
      <c r="F146" s="158" t="s">
        <v>987</v>
      </c>
      <c r="H146" s="159">
        <v>22.18</v>
      </c>
      <c r="I146" s="160"/>
      <c r="L146" s="155"/>
      <c r="M146" s="161"/>
      <c r="T146" s="162"/>
      <c r="AT146" s="157" t="s">
        <v>158</v>
      </c>
      <c r="AU146" s="157" t="s">
        <v>102</v>
      </c>
      <c r="AV146" s="12" t="s">
        <v>102</v>
      </c>
      <c r="AW146" s="12" t="s">
        <v>30</v>
      </c>
      <c r="AX146" s="12" t="s">
        <v>74</v>
      </c>
      <c r="AY146" s="157" t="s">
        <v>150</v>
      </c>
    </row>
    <row r="147" spans="2:65" s="14" customFormat="1">
      <c r="B147" s="170"/>
      <c r="D147" s="156" t="s">
        <v>158</v>
      </c>
      <c r="E147" s="171" t="s">
        <v>1</v>
      </c>
      <c r="F147" s="172" t="s">
        <v>988</v>
      </c>
      <c r="H147" s="171" t="s">
        <v>1</v>
      </c>
      <c r="I147" s="173"/>
      <c r="L147" s="170"/>
      <c r="M147" s="174"/>
      <c r="T147" s="175"/>
      <c r="AT147" s="171" t="s">
        <v>158</v>
      </c>
      <c r="AU147" s="171" t="s">
        <v>102</v>
      </c>
      <c r="AV147" s="14" t="s">
        <v>82</v>
      </c>
      <c r="AW147" s="14" t="s">
        <v>30</v>
      </c>
      <c r="AX147" s="14" t="s">
        <v>74</v>
      </c>
      <c r="AY147" s="171" t="s">
        <v>150</v>
      </c>
    </row>
    <row r="148" spans="2:65" s="12" customFormat="1">
      <c r="B148" s="155"/>
      <c r="D148" s="156" t="s">
        <v>158</v>
      </c>
      <c r="E148" s="157" t="s">
        <v>1</v>
      </c>
      <c r="F148" s="158" t="s">
        <v>989</v>
      </c>
      <c r="H148" s="159">
        <v>45</v>
      </c>
      <c r="I148" s="160"/>
      <c r="L148" s="155"/>
      <c r="M148" s="161"/>
      <c r="T148" s="162"/>
      <c r="AT148" s="157" t="s">
        <v>158</v>
      </c>
      <c r="AU148" s="157" t="s">
        <v>102</v>
      </c>
      <c r="AV148" s="12" t="s">
        <v>102</v>
      </c>
      <c r="AW148" s="12" t="s">
        <v>30</v>
      </c>
      <c r="AX148" s="12" t="s">
        <v>74</v>
      </c>
      <c r="AY148" s="157" t="s">
        <v>150</v>
      </c>
    </row>
    <row r="149" spans="2:65" s="14" customFormat="1">
      <c r="B149" s="170"/>
      <c r="D149" s="156" t="s">
        <v>158</v>
      </c>
      <c r="E149" s="171" t="s">
        <v>1</v>
      </c>
      <c r="F149" s="172" t="s">
        <v>990</v>
      </c>
      <c r="H149" s="171" t="s">
        <v>1</v>
      </c>
      <c r="I149" s="173"/>
      <c r="L149" s="170"/>
      <c r="M149" s="174"/>
      <c r="T149" s="175"/>
      <c r="AT149" s="171" t="s">
        <v>158</v>
      </c>
      <c r="AU149" s="171" t="s">
        <v>102</v>
      </c>
      <c r="AV149" s="14" t="s">
        <v>82</v>
      </c>
      <c r="AW149" s="14" t="s">
        <v>30</v>
      </c>
      <c r="AX149" s="14" t="s">
        <v>74</v>
      </c>
      <c r="AY149" s="171" t="s">
        <v>150</v>
      </c>
    </row>
    <row r="150" spans="2:65" s="12" customFormat="1">
      <c r="B150" s="155"/>
      <c r="D150" s="156" t="s">
        <v>158</v>
      </c>
      <c r="E150" s="157" t="s">
        <v>1</v>
      </c>
      <c r="F150" s="158" t="s">
        <v>991</v>
      </c>
      <c r="H150" s="159">
        <v>7.77</v>
      </c>
      <c r="I150" s="160"/>
      <c r="L150" s="155"/>
      <c r="M150" s="161"/>
      <c r="T150" s="162"/>
      <c r="AT150" s="157" t="s">
        <v>158</v>
      </c>
      <c r="AU150" s="157" t="s">
        <v>102</v>
      </c>
      <c r="AV150" s="12" t="s">
        <v>102</v>
      </c>
      <c r="AW150" s="12" t="s">
        <v>30</v>
      </c>
      <c r="AX150" s="12" t="s">
        <v>74</v>
      </c>
      <c r="AY150" s="157" t="s">
        <v>150</v>
      </c>
    </row>
    <row r="151" spans="2:65" s="13" customFormat="1">
      <c r="B151" s="163"/>
      <c r="D151" s="156" t="s">
        <v>158</v>
      </c>
      <c r="E151" s="164" t="s">
        <v>1</v>
      </c>
      <c r="F151" s="165" t="s">
        <v>167</v>
      </c>
      <c r="H151" s="166">
        <v>74.95</v>
      </c>
      <c r="I151" s="167"/>
      <c r="L151" s="163"/>
      <c r="M151" s="168"/>
      <c r="T151" s="169"/>
      <c r="AT151" s="164" t="s">
        <v>158</v>
      </c>
      <c r="AU151" s="164" t="s">
        <v>102</v>
      </c>
      <c r="AV151" s="13" t="s">
        <v>156</v>
      </c>
      <c r="AW151" s="13" t="s">
        <v>30</v>
      </c>
      <c r="AX151" s="13" t="s">
        <v>82</v>
      </c>
      <c r="AY151" s="164" t="s">
        <v>150</v>
      </c>
    </row>
    <row r="152" spans="2:65" s="1" customFormat="1" ht="24.2" customHeight="1">
      <c r="B152" s="140"/>
      <c r="C152" s="141" t="s">
        <v>188</v>
      </c>
      <c r="D152" s="141" t="s">
        <v>152</v>
      </c>
      <c r="E152" s="142" t="s">
        <v>992</v>
      </c>
      <c r="F152" s="143" t="s">
        <v>993</v>
      </c>
      <c r="G152" s="144" t="s">
        <v>155</v>
      </c>
      <c r="H152" s="145">
        <v>2021.8</v>
      </c>
      <c r="I152" s="146"/>
      <c r="J152" s="147">
        <f>ROUND(I152*H152,2)</f>
        <v>0</v>
      </c>
      <c r="K152" s="148"/>
      <c r="L152" s="32"/>
      <c r="M152" s="149" t="s">
        <v>1</v>
      </c>
      <c r="N152" s="150" t="s">
        <v>40</v>
      </c>
      <c r="P152" s="151">
        <f>O152*H152</f>
        <v>0</v>
      </c>
      <c r="Q152" s="151">
        <v>0</v>
      </c>
      <c r="R152" s="151">
        <f>Q152*H152</f>
        <v>0</v>
      </c>
      <c r="S152" s="151">
        <v>0</v>
      </c>
      <c r="T152" s="152">
        <f>S152*H152</f>
        <v>0</v>
      </c>
      <c r="AR152" s="153" t="s">
        <v>156</v>
      </c>
      <c r="AT152" s="153" t="s">
        <v>152</v>
      </c>
      <c r="AU152" s="153" t="s">
        <v>102</v>
      </c>
      <c r="AY152" s="17" t="s">
        <v>150</v>
      </c>
      <c r="BE152" s="154">
        <f>IF(N152="základná",J152,0)</f>
        <v>0</v>
      </c>
      <c r="BF152" s="154">
        <f>IF(N152="znížená",J152,0)</f>
        <v>0</v>
      </c>
      <c r="BG152" s="154">
        <f>IF(N152="zákl. prenesená",J152,0)</f>
        <v>0</v>
      </c>
      <c r="BH152" s="154">
        <f>IF(N152="zníž. prenesená",J152,0)</f>
        <v>0</v>
      </c>
      <c r="BI152" s="154">
        <f>IF(N152="nulová",J152,0)</f>
        <v>0</v>
      </c>
      <c r="BJ152" s="17" t="s">
        <v>102</v>
      </c>
      <c r="BK152" s="154">
        <f>ROUND(I152*H152,2)</f>
        <v>0</v>
      </c>
      <c r="BL152" s="17" t="s">
        <v>156</v>
      </c>
      <c r="BM152" s="153" t="s">
        <v>994</v>
      </c>
    </row>
    <row r="153" spans="2:65" s="14" customFormat="1">
      <c r="B153" s="170"/>
      <c r="D153" s="156" t="s">
        <v>158</v>
      </c>
      <c r="E153" s="171" t="s">
        <v>1</v>
      </c>
      <c r="F153" s="172" t="s">
        <v>995</v>
      </c>
      <c r="H153" s="171" t="s">
        <v>1</v>
      </c>
      <c r="I153" s="173"/>
      <c r="L153" s="170"/>
      <c r="M153" s="174"/>
      <c r="T153" s="175"/>
      <c r="AT153" s="171" t="s">
        <v>158</v>
      </c>
      <c r="AU153" s="171" t="s">
        <v>102</v>
      </c>
      <c r="AV153" s="14" t="s">
        <v>82</v>
      </c>
      <c r="AW153" s="14" t="s">
        <v>30</v>
      </c>
      <c r="AX153" s="14" t="s">
        <v>74</v>
      </c>
      <c r="AY153" s="171" t="s">
        <v>150</v>
      </c>
    </row>
    <row r="154" spans="2:65" s="12" customFormat="1">
      <c r="B154" s="155"/>
      <c r="D154" s="156" t="s">
        <v>158</v>
      </c>
      <c r="E154" s="157" t="s">
        <v>1</v>
      </c>
      <c r="F154" s="158" t="s">
        <v>968</v>
      </c>
      <c r="H154" s="159">
        <v>1121.8</v>
      </c>
      <c r="I154" s="160"/>
      <c r="L154" s="155"/>
      <c r="M154" s="161"/>
      <c r="T154" s="162"/>
      <c r="AT154" s="157" t="s">
        <v>158</v>
      </c>
      <c r="AU154" s="157" t="s">
        <v>102</v>
      </c>
      <c r="AV154" s="12" t="s">
        <v>102</v>
      </c>
      <c r="AW154" s="12" t="s">
        <v>30</v>
      </c>
      <c r="AX154" s="12" t="s">
        <v>74</v>
      </c>
      <c r="AY154" s="157" t="s">
        <v>150</v>
      </c>
    </row>
    <row r="155" spans="2:65" s="14" customFormat="1">
      <c r="B155" s="170"/>
      <c r="D155" s="156" t="s">
        <v>158</v>
      </c>
      <c r="E155" s="171" t="s">
        <v>1</v>
      </c>
      <c r="F155" s="172" t="s">
        <v>996</v>
      </c>
      <c r="H155" s="171" t="s">
        <v>1</v>
      </c>
      <c r="I155" s="173"/>
      <c r="L155" s="170"/>
      <c r="M155" s="174"/>
      <c r="T155" s="175"/>
      <c r="AT155" s="171" t="s">
        <v>158</v>
      </c>
      <c r="AU155" s="171" t="s">
        <v>102</v>
      </c>
      <c r="AV155" s="14" t="s">
        <v>82</v>
      </c>
      <c r="AW155" s="14" t="s">
        <v>30</v>
      </c>
      <c r="AX155" s="14" t="s">
        <v>74</v>
      </c>
      <c r="AY155" s="171" t="s">
        <v>150</v>
      </c>
    </row>
    <row r="156" spans="2:65" s="12" customFormat="1">
      <c r="B156" s="155"/>
      <c r="D156" s="156" t="s">
        <v>158</v>
      </c>
      <c r="E156" s="157" t="s">
        <v>1</v>
      </c>
      <c r="F156" s="158" t="s">
        <v>964</v>
      </c>
      <c r="H156" s="159">
        <v>900</v>
      </c>
      <c r="I156" s="160"/>
      <c r="L156" s="155"/>
      <c r="M156" s="161"/>
      <c r="T156" s="162"/>
      <c r="AT156" s="157" t="s">
        <v>158</v>
      </c>
      <c r="AU156" s="157" t="s">
        <v>102</v>
      </c>
      <c r="AV156" s="12" t="s">
        <v>102</v>
      </c>
      <c r="AW156" s="12" t="s">
        <v>30</v>
      </c>
      <c r="AX156" s="12" t="s">
        <v>74</v>
      </c>
      <c r="AY156" s="157" t="s">
        <v>150</v>
      </c>
    </row>
    <row r="157" spans="2:65" s="13" customFormat="1">
      <c r="B157" s="163"/>
      <c r="D157" s="156" t="s">
        <v>158</v>
      </c>
      <c r="E157" s="164" t="s">
        <v>1</v>
      </c>
      <c r="F157" s="165" t="s">
        <v>167</v>
      </c>
      <c r="H157" s="166">
        <v>2021.8</v>
      </c>
      <c r="I157" s="167"/>
      <c r="L157" s="163"/>
      <c r="M157" s="168"/>
      <c r="T157" s="169"/>
      <c r="AT157" s="164" t="s">
        <v>158</v>
      </c>
      <c r="AU157" s="164" t="s">
        <v>102</v>
      </c>
      <c r="AV157" s="13" t="s">
        <v>156</v>
      </c>
      <c r="AW157" s="13" t="s">
        <v>30</v>
      </c>
      <c r="AX157" s="13" t="s">
        <v>82</v>
      </c>
      <c r="AY157" s="164" t="s">
        <v>150</v>
      </c>
    </row>
    <row r="158" spans="2:65" s="1" customFormat="1" ht="21.75" customHeight="1">
      <c r="B158" s="140"/>
      <c r="C158" s="141" t="s">
        <v>193</v>
      </c>
      <c r="D158" s="141" t="s">
        <v>152</v>
      </c>
      <c r="E158" s="142" t="s">
        <v>997</v>
      </c>
      <c r="F158" s="143" t="s">
        <v>998</v>
      </c>
      <c r="G158" s="144" t="s">
        <v>155</v>
      </c>
      <c r="H158" s="145">
        <v>56.98</v>
      </c>
      <c r="I158" s="146"/>
      <c r="J158" s="147">
        <f>ROUND(I158*H158,2)</f>
        <v>0</v>
      </c>
      <c r="K158" s="148"/>
      <c r="L158" s="32"/>
      <c r="M158" s="149" t="s">
        <v>1</v>
      </c>
      <c r="N158" s="150" t="s">
        <v>40</v>
      </c>
      <c r="P158" s="151">
        <f>O158*H158</f>
        <v>0</v>
      </c>
      <c r="Q158" s="151">
        <v>0</v>
      </c>
      <c r="R158" s="151">
        <f>Q158*H158</f>
        <v>0</v>
      </c>
      <c r="S158" s="151">
        <v>0</v>
      </c>
      <c r="T158" s="152">
        <f>S158*H158</f>
        <v>0</v>
      </c>
      <c r="AR158" s="153" t="s">
        <v>156</v>
      </c>
      <c r="AT158" s="153" t="s">
        <v>152</v>
      </c>
      <c r="AU158" s="153" t="s">
        <v>102</v>
      </c>
      <c r="AY158" s="17" t="s">
        <v>150</v>
      </c>
      <c r="BE158" s="154">
        <f>IF(N158="základná",J158,0)</f>
        <v>0</v>
      </c>
      <c r="BF158" s="154">
        <f>IF(N158="znížená",J158,0)</f>
        <v>0</v>
      </c>
      <c r="BG158" s="154">
        <f>IF(N158="zákl. prenesená",J158,0)</f>
        <v>0</v>
      </c>
      <c r="BH158" s="154">
        <f>IF(N158="zníž. prenesená",J158,0)</f>
        <v>0</v>
      </c>
      <c r="BI158" s="154">
        <f>IF(N158="nulová",J158,0)</f>
        <v>0</v>
      </c>
      <c r="BJ158" s="17" t="s">
        <v>102</v>
      </c>
      <c r="BK158" s="154">
        <f>ROUND(I158*H158,2)</f>
        <v>0</v>
      </c>
      <c r="BL158" s="17" t="s">
        <v>156</v>
      </c>
      <c r="BM158" s="153" t="s">
        <v>999</v>
      </c>
    </row>
    <row r="159" spans="2:65" s="14" customFormat="1">
      <c r="B159" s="170"/>
      <c r="D159" s="156" t="s">
        <v>158</v>
      </c>
      <c r="E159" s="171" t="s">
        <v>1</v>
      </c>
      <c r="F159" s="172" t="s">
        <v>995</v>
      </c>
      <c r="H159" s="171" t="s">
        <v>1</v>
      </c>
      <c r="I159" s="173"/>
      <c r="L159" s="170"/>
      <c r="M159" s="174"/>
      <c r="T159" s="175"/>
      <c r="AT159" s="171" t="s">
        <v>158</v>
      </c>
      <c r="AU159" s="171" t="s">
        <v>102</v>
      </c>
      <c r="AV159" s="14" t="s">
        <v>82</v>
      </c>
      <c r="AW159" s="14" t="s">
        <v>30</v>
      </c>
      <c r="AX159" s="14" t="s">
        <v>74</v>
      </c>
      <c r="AY159" s="171" t="s">
        <v>150</v>
      </c>
    </row>
    <row r="160" spans="2:65" s="12" customFormat="1">
      <c r="B160" s="155"/>
      <c r="D160" s="156" t="s">
        <v>158</v>
      </c>
      <c r="E160" s="157" t="s">
        <v>1</v>
      </c>
      <c r="F160" s="158" t="s">
        <v>973</v>
      </c>
      <c r="H160" s="159">
        <v>28.49</v>
      </c>
      <c r="I160" s="160"/>
      <c r="L160" s="155"/>
      <c r="M160" s="161"/>
      <c r="T160" s="162"/>
      <c r="AT160" s="157" t="s">
        <v>158</v>
      </c>
      <c r="AU160" s="157" t="s">
        <v>102</v>
      </c>
      <c r="AV160" s="12" t="s">
        <v>102</v>
      </c>
      <c r="AW160" s="12" t="s">
        <v>30</v>
      </c>
      <c r="AX160" s="12" t="s">
        <v>74</v>
      </c>
      <c r="AY160" s="157" t="s">
        <v>150</v>
      </c>
    </row>
    <row r="161" spans="2:65" s="14" customFormat="1">
      <c r="B161" s="170"/>
      <c r="D161" s="156" t="s">
        <v>158</v>
      </c>
      <c r="E161" s="171" t="s">
        <v>1</v>
      </c>
      <c r="F161" s="172" t="s">
        <v>996</v>
      </c>
      <c r="H161" s="171" t="s">
        <v>1</v>
      </c>
      <c r="I161" s="173"/>
      <c r="L161" s="170"/>
      <c r="M161" s="174"/>
      <c r="T161" s="175"/>
      <c r="AT161" s="171" t="s">
        <v>158</v>
      </c>
      <c r="AU161" s="171" t="s">
        <v>102</v>
      </c>
      <c r="AV161" s="14" t="s">
        <v>82</v>
      </c>
      <c r="AW161" s="14" t="s">
        <v>30</v>
      </c>
      <c r="AX161" s="14" t="s">
        <v>74</v>
      </c>
      <c r="AY161" s="171" t="s">
        <v>150</v>
      </c>
    </row>
    <row r="162" spans="2:65" s="12" customFormat="1">
      <c r="B162" s="155"/>
      <c r="D162" s="156" t="s">
        <v>158</v>
      </c>
      <c r="E162" s="157" t="s">
        <v>1</v>
      </c>
      <c r="F162" s="158" t="s">
        <v>973</v>
      </c>
      <c r="H162" s="159">
        <v>28.49</v>
      </c>
      <c r="I162" s="160"/>
      <c r="L162" s="155"/>
      <c r="M162" s="161"/>
      <c r="T162" s="162"/>
      <c r="AT162" s="157" t="s">
        <v>158</v>
      </c>
      <c r="AU162" s="157" t="s">
        <v>102</v>
      </c>
      <c r="AV162" s="12" t="s">
        <v>102</v>
      </c>
      <c r="AW162" s="12" t="s">
        <v>30</v>
      </c>
      <c r="AX162" s="12" t="s">
        <v>74</v>
      </c>
      <c r="AY162" s="157" t="s">
        <v>150</v>
      </c>
    </row>
    <row r="163" spans="2:65" s="13" customFormat="1">
      <c r="B163" s="163"/>
      <c r="D163" s="156" t="s">
        <v>158</v>
      </c>
      <c r="E163" s="164" t="s">
        <v>1</v>
      </c>
      <c r="F163" s="165" t="s">
        <v>167</v>
      </c>
      <c r="H163" s="166">
        <v>56.98</v>
      </c>
      <c r="I163" s="167"/>
      <c r="L163" s="163"/>
      <c r="M163" s="168"/>
      <c r="T163" s="169"/>
      <c r="AT163" s="164" t="s">
        <v>158</v>
      </c>
      <c r="AU163" s="164" t="s">
        <v>102</v>
      </c>
      <c r="AV163" s="13" t="s">
        <v>156</v>
      </c>
      <c r="AW163" s="13" t="s">
        <v>30</v>
      </c>
      <c r="AX163" s="13" t="s">
        <v>82</v>
      </c>
      <c r="AY163" s="164" t="s">
        <v>150</v>
      </c>
    </row>
    <row r="164" spans="2:65" s="1" customFormat="1" ht="24.2" customHeight="1">
      <c r="B164" s="140"/>
      <c r="C164" s="141" t="s">
        <v>198</v>
      </c>
      <c r="D164" s="141" t="s">
        <v>152</v>
      </c>
      <c r="E164" s="142" t="s">
        <v>1000</v>
      </c>
      <c r="F164" s="143" t="s">
        <v>1001</v>
      </c>
      <c r="G164" s="144" t="s">
        <v>170</v>
      </c>
      <c r="H164" s="145">
        <v>20</v>
      </c>
      <c r="I164" s="146"/>
      <c r="J164" s="147">
        <f>ROUND(I164*H164,2)</f>
        <v>0</v>
      </c>
      <c r="K164" s="148"/>
      <c r="L164" s="32"/>
      <c r="M164" s="149" t="s">
        <v>1</v>
      </c>
      <c r="N164" s="150" t="s">
        <v>40</v>
      </c>
      <c r="P164" s="151">
        <f>O164*H164</f>
        <v>0</v>
      </c>
      <c r="Q164" s="151">
        <v>1.6000000000000001E-4</v>
      </c>
      <c r="R164" s="151">
        <f>Q164*H164</f>
        <v>3.2000000000000002E-3</v>
      </c>
      <c r="S164" s="151">
        <v>0</v>
      </c>
      <c r="T164" s="152">
        <f>S164*H164</f>
        <v>0</v>
      </c>
      <c r="AR164" s="153" t="s">
        <v>156</v>
      </c>
      <c r="AT164" s="153" t="s">
        <v>152</v>
      </c>
      <c r="AU164" s="153" t="s">
        <v>102</v>
      </c>
      <c r="AY164" s="17" t="s">
        <v>150</v>
      </c>
      <c r="BE164" s="154">
        <f>IF(N164="základná",J164,0)</f>
        <v>0</v>
      </c>
      <c r="BF164" s="154">
        <f>IF(N164="znížená",J164,0)</f>
        <v>0</v>
      </c>
      <c r="BG164" s="154">
        <f>IF(N164="zákl. prenesená",J164,0)</f>
        <v>0</v>
      </c>
      <c r="BH164" s="154">
        <f>IF(N164="zníž. prenesená",J164,0)</f>
        <v>0</v>
      </c>
      <c r="BI164" s="154">
        <f>IF(N164="nulová",J164,0)</f>
        <v>0</v>
      </c>
      <c r="BJ164" s="17" t="s">
        <v>102</v>
      </c>
      <c r="BK164" s="154">
        <f>ROUND(I164*H164,2)</f>
        <v>0</v>
      </c>
      <c r="BL164" s="17" t="s">
        <v>156</v>
      </c>
      <c r="BM164" s="153" t="s">
        <v>1002</v>
      </c>
    </row>
    <row r="165" spans="2:65" s="1" customFormat="1" ht="24.2" customHeight="1">
      <c r="B165" s="140"/>
      <c r="C165" s="141" t="s">
        <v>202</v>
      </c>
      <c r="D165" s="141" t="s">
        <v>152</v>
      </c>
      <c r="E165" s="142" t="s">
        <v>1003</v>
      </c>
      <c r="F165" s="143" t="s">
        <v>1004</v>
      </c>
      <c r="G165" s="144" t="s">
        <v>155</v>
      </c>
      <c r="H165" s="145">
        <v>1121.8</v>
      </c>
      <c r="I165" s="146"/>
      <c r="J165" s="147">
        <f>ROUND(I165*H165,2)</f>
        <v>0</v>
      </c>
      <c r="K165" s="148"/>
      <c r="L165" s="32"/>
      <c r="M165" s="149" t="s">
        <v>1</v>
      </c>
      <c r="N165" s="150" t="s">
        <v>40</v>
      </c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AR165" s="153" t="s">
        <v>156</v>
      </c>
      <c r="AT165" s="153" t="s">
        <v>152</v>
      </c>
      <c r="AU165" s="153" t="s">
        <v>102</v>
      </c>
      <c r="AY165" s="17" t="s">
        <v>150</v>
      </c>
      <c r="BE165" s="154">
        <f>IF(N165="základná",J165,0)</f>
        <v>0</v>
      </c>
      <c r="BF165" s="154">
        <f>IF(N165="znížená",J165,0)</f>
        <v>0</v>
      </c>
      <c r="BG165" s="154">
        <f>IF(N165="zákl. prenesená",J165,0)</f>
        <v>0</v>
      </c>
      <c r="BH165" s="154">
        <f>IF(N165="zníž. prenesená",J165,0)</f>
        <v>0</v>
      </c>
      <c r="BI165" s="154">
        <f>IF(N165="nulová",J165,0)</f>
        <v>0</v>
      </c>
      <c r="BJ165" s="17" t="s">
        <v>102</v>
      </c>
      <c r="BK165" s="154">
        <f>ROUND(I165*H165,2)</f>
        <v>0</v>
      </c>
      <c r="BL165" s="17" t="s">
        <v>156</v>
      </c>
      <c r="BM165" s="153" t="s">
        <v>1005</v>
      </c>
    </row>
    <row r="166" spans="2:65" s="1" customFormat="1" ht="24.2" customHeight="1">
      <c r="B166" s="140"/>
      <c r="C166" s="141" t="s">
        <v>206</v>
      </c>
      <c r="D166" s="141" t="s">
        <v>152</v>
      </c>
      <c r="E166" s="142" t="s">
        <v>1006</v>
      </c>
      <c r="F166" s="143" t="s">
        <v>1007</v>
      </c>
      <c r="G166" s="144" t="s">
        <v>155</v>
      </c>
      <c r="H166" s="145">
        <v>28.49</v>
      </c>
      <c r="I166" s="146"/>
      <c r="J166" s="147">
        <f>ROUND(I166*H166,2)</f>
        <v>0</v>
      </c>
      <c r="K166" s="148"/>
      <c r="L166" s="32"/>
      <c r="M166" s="149" t="s">
        <v>1</v>
      </c>
      <c r="N166" s="150" t="s">
        <v>40</v>
      </c>
      <c r="P166" s="151">
        <f>O166*H166</f>
        <v>0</v>
      </c>
      <c r="Q166" s="151">
        <v>2.5000000000000002E-6</v>
      </c>
      <c r="R166" s="151">
        <f>Q166*H166</f>
        <v>7.1224999999999997E-5</v>
      </c>
      <c r="S166" s="151">
        <v>0</v>
      </c>
      <c r="T166" s="152">
        <f>S166*H166</f>
        <v>0</v>
      </c>
      <c r="AR166" s="153" t="s">
        <v>156</v>
      </c>
      <c r="AT166" s="153" t="s">
        <v>152</v>
      </c>
      <c r="AU166" s="153" t="s">
        <v>102</v>
      </c>
      <c r="AY166" s="17" t="s">
        <v>150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7" t="s">
        <v>102</v>
      </c>
      <c r="BK166" s="154">
        <f>ROUND(I166*H166,2)</f>
        <v>0</v>
      </c>
      <c r="BL166" s="17" t="s">
        <v>156</v>
      </c>
      <c r="BM166" s="153" t="s">
        <v>1008</v>
      </c>
    </row>
    <row r="167" spans="2:65" s="1" customFormat="1" ht="24.2" customHeight="1">
      <c r="B167" s="140"/>
      <c r="C167" s="183" t="s">
        <v>211</v>
      </c>
      <c r="D167" s="183" t="s">
        <v>354</v>
      </c>
      <c r="E167" s="184" t="s">
        <v>1009</v>
      </c>
      <c r="F167" s="185" t="s">
        <v>1010</v>
      </c>
      <c r="G167" s="186" t="s">
        <v>1011</v>
      </c>
      <c r="H167" s="187">
        <v>0.46</v>
      </c>
      <c r="I167" s="188"/>
      <c r="J167" s="189">
        <f>ROUND(I167*H167,2)</f>
        <v>0</v>
      </c>
      <c r="K167" s="190"/>
      <c r="L167" s="191"/>
      <c r="M167" s="192" t="s">
        <v>1</v>
      </c>
      <c r="N167" s="193" t="s">
        <v>40</v>
      </c>
      <c r="P167" s="151">
        <f>O167*H167</f>
        <v>0</v>
      </c>
      <c r="Q167" s="151">
        <v>1E-3</v>
      </c>
      <c r="R167" s="151">
        <f>Q167*H167</f>
        <v>4.6000000000000001E-4</v>
      </c>
      <c r="S167" s="151">
        <v>0</v>
      </c>
      <c r="T167" s="152">
        <f>S167*H167</f>
        <v>0</v>
      </c>
      <c r="AR167" s="153" t="s">
        <v>193</v>
      </c>
      <c r="AT167" s="153" t="s">
        <v>354</v>
      </c>
      <c r="AU167" s="153" t="s">
        <v>102</v>
      </c>
      <c r="AY167" s="17" t="s">
        <v>150</v>
      </c>
      <c r="BE167" s="154">
        <f>IF(N167="základná",J167,0)</f>
        <v>0</v>
      </c>
      <c r="BF167" s="154">
        <f>IF(N167="znížená",J167,0)</f>
        <v>0</v>
      </c>
      <c r="BG167" s="154">
        <f>IF(N167="zákl. prenesená",J167,0)</f>
        <v>0</v>
      </c>
      <c r="BH167" s="154">
        <f>IF(N167="zníž. prenesená",J167,0)</f>
        <v>0</v>
      </c>
      <c r="BI167" s="154">
        <f>IF(N167="nulová",J167,0)</f>
        <v>0</v>
      </c>
      <c r="BJ167" s="17" t="s">
        <v>102</v>
      </c>
      <c r="BK167" s="154">
        <f>ROUND(I167*H167,2)</f>
        <v>0</v>
      </c>
      <c r="BL167" s="17" t="s">
        <v>156</v>
      </c>
      <c r="BM167" s="153" t="s">
        <v>1012</v>
      </c>
    </row>
    <row r="168" spans="2:65" s="12" customFormat="1">
      <c r="B168" s="155"/>
      <c r="D168" s="156" t="s">
        <v>158</v>
      </c>
      <c r="E168" s="157" t="s">
        <v>1</v>
      </c>
      <c r="F168" s="158" t="s">
        <v>1013</v>
      </c>
      <c r="H168" s="159">
        <v>0.46</v>
      </c>
      <c r="I168" s="160"/>
      <c r="L168" s="155"/>
      <c r="M168" s="161"/>
      <c r="T168" s="162"/>
      <c r="AT168" s="157" t="s">
        <v>158</v>
      </c>
      <c r="AU168" s="157" t="s">
        <v>102</v>
      </c>
      <c r="AV168" s="12" t="s">
        <v>102</v>
      </c>
      <c r="AW168" s="12" t="s">
        <v>30</v>
      </c>
      <c r="AX168" s="12" t="s">
        <v>74</v>
      </c>
      <c r="AY168" s="157" t="s">
        <v>150</v>
      </c>
    </row>
    <row r="169" spans="2:65" s="13" customFormat="1">
      <c r="B169" s="163"/>
      <c r="D169" s="156" t="s">
        <v>158</v>
      </c>
      <c r="E169" s="164" t="s">
        <v>1</v>
      </c>
      <c r="F169" s="165" t="s">
        <v>167</v>
      </c>
      <c r="H169" s="166">
        <v>0.46</v>
      </c>
      <c r="I169" s="167"/>
      <c r="L169" s="163"/>
      <c r="M169" s="168"/>
      <c r="T169" s="169"/>
      <c r="AT169" s="164" t="s">
        <v>158</v>
      </c>
      <c r="AU169" s="164" t="s">
        <v>102</v>
      </c>
      <c r="AV169" s="13" t="s">
        <v>156</v>
      </c>
      <c r="AW169" s="13" t="s">
        <v>30</v>
      </c>
      <c r="AX169" s="13" t="s">
        <v>82</v>
      </c>
      <c r="AY169" s="164" t="s">
        <v>150</v>
      </c>
    </row>
    <row r="170" spans="2:65" s="1" customFormat="1" ht="33" customHeight="1">
      <c r="B170" s="140"/>
      <c r="C170" s="141" t="s">
        <v>215</v>
      </c>
      <c r="D170" s="141" t="s">
        <v>152</v>
      </c>
      <c r="E170" s="142" t="s">
        <v>1014</v>
      </c>
      <c r="F170" s="143" t="s">
        <v>1015</v>
      </c>
      <c r="G170" s="144" t="s">
        <v>155</v>
      </c>
      <c r="H170" s="145">
        <v>221.8</v>
      </c>
      <c r="I170" s="146"/>
      <c r="J170" s="147">
        <f>ROUND(I170*H170,2)</f>
        <v>0</v>
      </c>
      <c r="K170" s="148"/>
      <c r="L170" s="32"/>
      <c r="M170" s="149" t="s">
        <v>1</v>
      </c>
      <c r="N170" s="150" t="s">
        <v>40</v>
      </c>
      <c r="P170" s="151">
        <f>O170*H170</f>
        <v>0</v>
      </c>
      <c r="Q170" s="151">
        <v>0</v>
      </c>
      <c r="R170" s="151">
        <f>Q170*H170</f>
        <v>0</v>
      </c>
      <c r="S170" s="151">
        <v>0</v>
      </c>
      <c r="T170" s="152">
        <f>S170*H170</f>
        <v>0</v>
      </c>
      <c r="AR170" s="153" t="s">
        <v>156</v>
      </c>
      <c r="AT170" s="153" t="s">
        <v>152</v>
      </c>
      <c r="AU170" s="153" t="s">
        <v>102</v>
      </c>
      <c r="AY170" s="17" t="s">
        <v>150</v>
      </c>
      <c r="BE170" s="154">
        <f>IF(N170="základná",J170,0)</f>
        <v>0</v>
      </c>
      <c r="BF170" s="154">
        <f>IF(N170="znížená",J170,0)</f>
        <v>0</v>
      </c>
      <c r="BG170" s="154">
        <f>IF(N170="zákl. prenesená",J170,0)</f>
        <v>0</v>
      </c>
      <c r="BH170" s="154">
        <f>IF(N170="zníž. prenesená",J170,0)</f>
        <v>0</v>
      </c>
      <c r="BI170" s="154">
        <f>IF(N170="nulová",J170,0)</f>
        <v>0</v>
      </c>
      <c r="BJ170" s="17" t="s">
        <v>102</v>
      </c>
      <c r="BK170" s="154">
        <f>ROUND(I170*H170,2)</f>
        <v>0</v>
      </c>
      <c r="BL170" s="17" t="s">
        <v>156</v>
      </c>
      <c r="BM170" s="153" t="s">
        <v>1016</v>
      </c>
    </row>
    <row r="171" spans="2:65" s="1" customFormat="1" ht="24.2" customHeight="1">
      <c r="B171" s="140"/>
      <c r="C171" s="183" t="s">
        <v>219</v>
      </c>
      <c r="D171" s="183" t="s">
        <v>354</v>
      </c>
      <c r="E171" s="184" t="s">
        <v>1017</v>
      </c>
      <c r="F171" s="185" t="s">
        <v>1018</v>
      </c>
      <c r="G171" s="186" t="s">
        <v>222</v>
      </c>
      <c r="H171" s="187">
        <v>0</v>
      </c>
      <c r="I171" s="188"/>
      <c r="J171" s="189">
        <f>ROUND(I171*H171,2)</f>
        <v>0</v>
      </c>
      <c r="K171" s="190"/>
      <c r="L171" s="191"/>
      <c r="M171" s="192" t="s">
        <v>1</v>
      </c>
      <c r="N171" s="193" t="s">
        <v>40</v>
      </c>
      <c r="P171" s="151">
        <f>O171*H171</f>
        <v>0</v>
      </c>
      <c r="Q171" s="151">
        <v>1.6</v>
      </c>
      <c r="R171" s="151">
        <f>Q171*H171</f>
        <v>0</v>
      </c>
      <c r="S171" s="151">
        <v>0</v>
      </c>
      <c r="T171" s="152">
        <f>S171*H171</f>
        <v>0</v>
      </c>
      <c r="AR171" s="153" t="s">
        <v>193</v>
      </c>
      <c r="AT171" s="153" t="s">
        <v>354</v>
      </c>
      <c r="AU171" s="153" t="s">
        <v>102</v>
      </c>
      <c r="AY171" s="17" t="s">
        <v>150</v>
      </c>
      <c r="BE171" s="154">
        <f>IF(N171="základná",J171,0)</f>
        <v>0</v>
      </c>
      <c r="BF171" s="154">
        <f>IF(N171="znížená",J171,0)</f>
        <v>0</v>
      </c>
      <c r="BG171" s="154">
        <f>IF(N171="zákl. prenesená",J171,0)</f>
        <v>0</v>
      </c>
      <c r="BH171" s="154">
        <f>IF(N171="zníž. prenesená",J171,0)</f>
        <v>0</v>
      </c>
      <c r="BI171" s="154">
        <f>IF(N171="nulová",J171,0)</f>
        <v>0</v>
      </c>
      <c r="BJ171" s="17" t="s">
        <v>102</v>
      </c>
      <c r="BK171" s="154">
        <f>ROUND(I171*H171,2)</f>
        <v>0</v>
      </c>
      <c r="BL171" s="17" t="s">
        <v>156</v>
      </c>
      <c r="BM171" s="153" t="s">
        <v>1019</v>
      </c>
    </row>
    <row r="172" spans="2:65" s="14" customFormat="1">
      <c r="B172" s="170"/>
      <c r="D172" s="156" t="s">
        <v>158</v>
      </c>
      <c r="E172" s="171" t="s">
        <v>1</v>
      </c>
      <c r="F172" s="172" t="s">
        <v>1020</v>
      </c>
      <c r="H172" s="171" t="s">
        <v>1</v>
      </c>
      <c r="I172" s="173"/>
      <c r="L172" s="170"/>
      <c r="M172" s="174"/>
      <c r="T172" s="175"/>
      <c r="AT172" s="171" t="s">
        <v>158</v>
      </c>
      <c r="AU172" s="171" t="s">
        <v>102</v>
      </c>
      <c r="AV172" s="14" t="s">
        <v>82</v>
      </c>
      <c r="AW172" s="14" t="s">
        <v>30</v>
      </c>
      <c r="AX172" s="14" t="s">
        <v>74</v>
      </c>
      <c r="AY172" s="171" t="s">
        <v>150</v>
      </c>
    </row>
    <row r="173" spans="2:65" s="12" customFormat="1">
      <c r="B173" s="155"/>
      <c r="D173" s="156" t="s">
        <v>158</v>
      </c>
      <c r="E173" s="157" t="s">
        <v>1</v>
      </c>
      <c r="F173" s="158" t="s">
        <v>74</v>
      </c>
      <c r="H173" s="159">
        <v>0</v>
      </c>
      <c r="I173" s="160"/>
      <c r="L173" s="155"/>
      <c r="M173" s="161"/>
      <c r="T173" s="162"/>
      <c r="AT173" s="157" t="s">
        <v>158</v>
      </c>
      <c r="AU173" s="157" t="s">
        <v>102</v>
      </c>
      <c r="AV173" s="12" t="s">
        <v>102</v>
      </c>
      <c r="AW173" s="12" t="s">
        <v>30</v>
      </c>
      <c r="AX173" s="12" t="s">
        <v>74</v>
      </c>
      <c r="AY173" s="157" t="s">
        <v>150</v>
      </c>
    </row>
    <row r="174" spans="2:65" s="13" customFormat="1">
      <c r="B174" s="163"/>
      <c r="D174" s="156" t="s">
        <v>158</v>
      </c>
      <c r="E174" s="164" t="s">
        <v>1</v>
      </c>
      <c r="F174" s="165" t="s">
        <v>167</v>
      </c>
      <c r="H174" s="166">
        <v>0</v>
      </c>
      <c r="I174" s="167"/>
      <c r="L174" s="163"/>
      <c r="M174" s="168"/>
      <c r="T174" s="169"/>
      <c r="AT174" s="164" t="s">
        <v>158</v>
      </c>
      <c r="AU174" s="164" t="s">
        <v>102</v>
      </c>
      <c r="AV174" s="13" t="s">
        <v>156</v>
      </c>
      <c r="AW174" s="13" t="s">
        <v>30</v>
      </c>
      <c r="AX174" s="13" t="s">
        <v>82</v>
      </c>
      <c r="AY174" s="164" t="s">
        <v>150</v>
      </c>
    </row>
    <row r="175" spans="2:65" s="1" customFormat="1" ht="37.9" customHeight="1">
      <c r="B175" s="140"/>
      <c r="C175" s="141" t="s">
        <v>230</v>
      </c>
      <c r="D175" s="141" t="s">
        <v>152</v>
      </c>
      <c r="E175" s="142" t="s">
        <v>1021</v>
      </c>
      <c r="F175" s="143" t="s">
        <v>1022</v>
      </c>
      <c r="G175" s="144" t="s">
        <v>182</v>
      </c>
      <c r="H175" s="145">
        <v>484</v>
      </c>
      <c r="I175" s="146"/>
      <c r="J175" s="147">
        <f>ROUND(I175*H175,2)</f>
        <v>0</v>
      </c>
      <c r="K175" s="148"/>
      <c r="L175" s="32"/>
      <c r="M175" s="149" t="s">
        <v>1</v>
      </c>
      <c r="N175" s="150" t="s">
        <v>40</v>
      </c>
      <c r="P175" s="151">
        <f>O175*H175</f>
        <v>0</v>
      </c>
      <c r="Q175" s="151">
        <v>0</v>
      </c>
      <c r="R175" s="151">
        <f>Q175*H175</f>
        <v>0</v>
      </c>
      <c r="S175" s="151">
        <v>0</v>
      </c>
      <c r="T175" s="152">
        <f>S175*H175</f>
        <v>0</v>
      </c>
      <c r="AR175" s="153" t="s">
        <v>156</v>
      </c>
      <c r="AT175" s="153" t="s">
        <v>152</v>
      </c>
      <c r="AU175" s="153" t="s">
        <v>102</v>
      </c>
      <c r="AY175" s="17" t="s">
        <v>150</v>
      </c>
      <c r="BE175" s="154">
        <f>IF(N175="základná",J175,0)</f>
        <v>0</v>
      </c>
      <c r="BF175" s="154">
        <f>IF(N175="znížená",J175,0)</f>
        <v>0</v>
      </c>
      <c r="BG175" s="154">
        <f>IF(N175="zákl. prenesená",J175,0)</f>
        <v>0</v>
      </c>
      <c r="BH175" s="154">
        <f>IF(N175="zníž. prenesená",J175,0)</f>
        <v>0</v>
      </c>
      <c r="BI175" s="154">
        <f>IF(N175="nulová",J175,0)</f>
        <v>0</v>
      </c>
      <c r="BJ175" s="17" t="s">
        <v>102</v>
      </c>
      <c r="BK175" s="154">
        <f>ROUND(I175*H175,2)</f>
        <v>0</v>
      </c>
      <c r="BL175" s="17" t="s">
        <v>156</v>
      </c>
      <c r="BM175" s="153" t="s">
        <v>1023</v>
      </c>
    </row>
    <row r="176" spans="2:65" s="12" customFormat="1">
      <c r="B176" s="155"/>
      <c r="D176" s="156" t="s">
        <v>158</v>
      </c>
      <c r="E176" s="157" t="s">
        <v>1</v>
      </c>
      <c r="F176" s="158" t="s">
        <v>1024</v>
      </c>
      <c r="H176" s="159">
        <v>484</v>
      </c>
      <c r="I176" s="160"/>
      <c r="L176" s="155"/>
      <c r="M176" s="161"/>
      <c r="T176" s="162"/>
      <c r="AT176" s="157" t="s">
        <v>158</v>
      </c>
      <c r="AU176" s="157" t="s">
        <v>102</v>
      </c>
      <c r="AV176" s="12" t="s">
        <v>102</v>
      </c>
      <c r="AW176" s="12" t="s">
        <v>30</v>
      </c>
      <c r="AX176" s="12" t="s">
        <v>74</v>
      </c>
      <c r="AY176" s="157" t="s">
        <v>150</v>
      </c>
    </row>
    <row r="177" spans="2:65" s="13" customFormat="1">
      <c r="B177" s="163"/>
      <c r="D177" s="156" t="s">
        <v>158</v>
      </c>
      <c r="E177" s="164" t="s">
        <v>1</v>
      </c>
      <c r="F177" s="165" t="s">
        <v>167</v>
      </c>
      <c r="H177" s="166">
        <v>484</v>
      </c>
      <c r="I177" s="167"/>
      <c r="L177" s="163"/>
      <c r="M177" s="168"/>
      <c r="T177" s="169"/>
      <c r="AT177" s="164" t="s">
        <v>158</v>
      </c>
      <c r="AU177" s="164" t="s">
        <v>102</v>
      </c>
      <c r="AV177" s="13" t="s">
        <v>156</v>
      </c>
      <c r="AW177" s="13" t="s">
        <v>30</v>
      </c>
      <c r="AX177" s="13" t="s">
        <v>82</v>
      </c>
      <c r="AY177" s="164" t="s">
        <v>150</v>
      </c>
    </row>
    <row r="178" spans="2:65" s="1" customFormat="1" ht="24.2" customHeight="1">
      <c r="B178" s="140"/>
      <c r="C178" s="141" t="s">
        <v>238</v>
      </c>
      <c r="D178" s="141" t="s">
        <v>152</v>
      </c>
      <c r="E178" s="142" t="s">
        <v>1025</v>
      </c>
      <c r="F178" s="143" t="s">
        <v>1026</v>
      </c>
      <c r="G178" s="144" t="s">
        <v>170</v>
      </c>
      <c r="H178" s="145">
        <v>1100</v>
      </c>
      <c r="I178" s="146"/>
      <c r="J178" s="147">
        <f>ROUND(I178*H178,2)</f>
        <v>0</v>
      </c>
      <c r="K178" s="148"/>
      <c r="L178" s="32"/>
      <c r="M178" s="149" t="s">
        <v>1</v>
      </c>
      <c r="N178" s="150" t="s">
        <v>40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156</v>
      </c>
      <c r="AT178" s="153" t="s">
        <v>152</v>
      </c>
      <c r="AU178" s="153" t="s">
        <v>102</v>
      </c>
      <c r="AY178" s="17" t="s">
        <v>150</v>
      </c>
      <c r="BE178" s="154">
        <f>IF(N178="základná",J178,0)</f>
        <v>0</v>
      </c>
      <c r="BF178" s="154">
        <f>IF(N178="znížená",J178,0)</f>
        <v>0</v>
      </c>
      <c r="BG178" s="154">
        <f>IF(N178="zákl. prenesená",J178,0)</f>
        <v>0</v>
      </c>
      <c r="BH178" s="154">
        <f>IF(N178="zníž. prenesená",J178,0)</f>
        <v>0</v>
      </c>
      <c r="BI178" s="154">
        <f>IF(N178="nulová",J178,0)</f>
        <v>0</v>
      </c>
      <c r="BJ178" s="17" t="s">
        <v>102</v>
      </c>
      <c r="BK178" s="154">
        <f>ROUND(I178*H178,2)</f>
        <v>0</v>
      </c>
      <c r="BL178" s="17" t="s">
        <v>156</v>
      </c>
      <c r="BM178" s="153" t="s">
        <v>1027</v>
      </c>
    </row>
    <row r="179" spans="2:65" s="1" customFormat="1" ht="24.2" customHeight="1">
      <c r="B179" s="140"/>
      <c r="C179" s="141" t="s">
        <v>243</v>
      </c>
      <c r="D179" s="141" t="s">
        <v>152</v>
      </c>
      <c r="E179" s="142" t="s">
        <v>1028</v>
      </c>
      <c r="F179" s="143" t="s">
        <v>1029</v>
      </c>
      <c r="G179" s="144" t="s">
        <v>170</v>
      </c>
      <c r="H179" s="145">
        <v>1100</v>
      </c>
      <c r="I179" s="146"/>
      <c r="J179" s="147">
        <f>ROUND(I179*H179,2)</f>
        <v>0</v>
      </c>
      <c r="K179" s="148"/>
      <c r="L179" s="32"/>
      <c r="M179" s="149" t="s">
        <v>1</v>
      </c>
      <c r="N179" s="150" t="s">
        <v>40</v>
      </c>
      <c r="P179" s="151">
        <f>O179*H179</f>
        <v>0</v>
      </c>
      <c r="Q179" s="151">
        <v>0</v>
      </c>
      <c r="R179" s="151">
        <f>Q179*H179</f>
        <v>0</v>
      </c>
      <c r="S179" s="151">
        <v>0</v>
      </c>
      <c r="T179" s="152">
        <f>S179*H179</f>
        <v>0</v>
      </c>
      <c r="AR179" s="153" t="s">
        <v>156</v>
      </c>
      <c r="AT179" s="153" t="s">
        <v>152</v>
      </c>
      <c r="AU179" s="153" t="s">
        <v>102</v>
      </c>
      <c r="AY179" s="17" t="s">
        <v>150</v>
      </c>
      <c r="BE179" s="154">
        <f>IF(N179="základná",J179,0)</f>
        <v>0</v>
      </c>
      <c r="BF179" s="154">
        <f>IF(N179="znížená",J179,0)</f>
        <v>0</v>
      </c>
      <c r="BG179" s="154">
        <f>IF(N179="zákl. prenesená",J179,0)</f>
        <v>0</v>
      </c>
      <c r="BH179" s="154">
        <f>IF(N179="zníž. prenesená",J179,0)</f>
        <v>0</v>
      </c>
      <c r="BI179" s="154">
        <f>IF(N179="nulová",J179,0)</f>
        <v>0</v>
      </c>
      <c r="BJ179" s="17" t="s">
        <v>102</v>
      </c>
      <c r="BK179" s="154">
        <f>ROUND(I179*H179,2)</f>
        <v>0</v>
      </c>
      <c r="BL179" s="17" t="s">
        <v>156</v>
      </c>
      <c r="BM179" s="153" t="s">
        <v>1030</v>
      </c>
    </row>
    <row r="180" spans="2:65" s="1" customFormat="1" ht="16.5" customHeight="1">
      <c r="B180" s="140"/>
      <c r="C180" s="183" t="s">
        <v>247</v>
      </c>
      <c r="D180" s="183" t="s">
        <v>354</v>
      </c>
      <c r="E180" s="184" t="s">
        <v>1031</v>
      </c>
      <c r="F180" s="185" t="s">
        <v>1032</v>
      </c>
      <c r="G180" s="186" t="s">
        <v>170</v>
      </c>
      <c r="H180" s="187">
        <v>1100</v>
      </c>
      <c r="I180" s="188"/>
      <c r="J180" s="189">
        <f>ROUND(I180*H180,2)</f>
        <v>0</v>
      </c>
      <c r="K180" s="190"/>
      <c r="L180" s="191"/>
      <c r="M180" s="192" t="s">
        <v>1</v>
      </c>
      <c r="N180" s="193" t="s">
        <v>40</v>
      </c>
      <c r="P180" s="151">
        <f>O180*H180</f>
        <v>0</v>
      </c>
      <c r="Q180" s="151">
        <v>5.0000000000000002E-5</v>
      </c>
      <c r="R180" s="151">
        <f>Q180*H180</f>
        <v>5.5E-2</v>
      </c>
      <c r="S180" s="151">
        <v>0</v>
      </c>
      <c r="T180" s="152">
        <f>S180*H180</f>
        <v>0</v>
      </c>
      <c r="AR180" s="153" t="s">
        <v>193</v>
      </c>
      <c r="AT180" s="153" t="s">
        <v>354</v>
      </c>
      <c r="AU180" s="153" t="s">
        <v>102</v>
      </c>
      <c r="AY180" s="17" t="s">
        <v>150</v>
      </c>
      <c r="BE180" s="154">
        <f>IF(N180="základná",J180,0)</f>
        <v>0</v>
      </c>
      <c r="BF180" s="154">
        <f>IF(N180="znížená",J180,0)</f>
        <v>0</v>
      </c>
      <c r="BG180" s="154">
        <f>IF(N180="zákl. prenesená",J180,0)</f>
        <v>0</v>
      </c>
      <c r="BH180" s="154">
        <f>IF(N180="zníž. prenesená",J180,0)</f>
        <v>0</v>
      </c>
      <c r="BI180" s="154">
        <f>IF(N180="nulová",J180,0)</f>
        <v>0</v>
      </c>
      <c r="BJ180" s="17" t="s">
        <v>102</v>
      </c>
      <c r="BK180" s="154">
        <f>ROUND(I180*H180,2)</f>
        <v>0</v>
      </c>
      <c r="BL180" s="17" t="s">
        <v>156</v>
      </c>
      <c r="BM180" s="153" t="s">
        <v>1033</v>
      </c>
    </row>
    <row r="181" spans="2:65" s="1" customFormat="1" ht="24.2" customHeight="1">
      <c r="B181" s="140"/>
      <c r="C181" s="141" t="s">
        <v>275</v>
      </c>
      <c r="D181" s="141" t="s">
        <v>152</v>
      </c>
      <c r="E181" s="142" t="s">
        <v>1034</v>
      </c>
      <c r="F181" s="143" t="s">
        <v>1035</v>
      </c>
      <c r="G181" s="144" t="s">
        <v>170</v>
      </c>
      <c r="H181" s="145">
        <v>121</v>
      </c>
      <c r="I181" s="146"/>
      <c r="J181" s="147">
        <f>ROUND(I181*H181,2)</f>
        <v>0</v>
      </c>
      <c r="K181" s="148"/>
      <c r="L181" s="32"/>
      <c r="M181" s="149" t="s">
        <v>1</v>
      </c>
      <c r="N181" s="150" t="s">
        <v>40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156</v>
      </c>
      <c r="AT181" s="153" t="s">
        <v>152</v>
      </c>
      <c r="AU181" s="153" t="s">
        <v>102</v>
      </c>
      <c r="AY181" s="17" t="s">
        <v>150</v>
      </c>
      <c r="BE181" s="154">
        <f>IF(N181="základná",J181,0)</f>
        <v>0</v>
      </c>
      <c r="BF181" s="154">
        <f>IF(N181="znížená",J181,0)</f>
        <v>0</v>
      </c>
      <c r="BG181" s="154">
        <f>IF(N181="zákl. prenesená",J181,0)</f>
        <v>0</v>
      </c>
      <c r="BH181" s="154">
        <f>IF(N181="zníž. prenesená",J181,0)</f>
        <v>0</v>
      </c>
      <c r="BI181" s="154">
        <f>IF(N181="nulová",J181,0)</f>
        <v>0</v>
      </c>
      <c r="BJ181" s="17" t="s">
        <v>102</v>
      </c>
      <c r="BK181" s="154">
        <f>ROUND(I181*H181,2)</f>
        <v>0</v>
      </c>
      <c r="BL181" s="17" t="s">
        <v>156</v>
      </c>
      <c r="BM181" s="153" t="s">
        <v>1036</v>
      </c>
    </row>
    <row r="182" spans="2:65" s="14" customFormat="1">
      <c r="B182" s="170"/>
      <c r="D182" s="156" t="s">
        <v>158</v>
      </c>
      <c r="E182" s="171" t="s">
        <v>1</v>
      </c>
      <c r="F182" s="172" t="s">
        <v>1037</v>
      </c>
      <c r="H182" s="171" t="s">
        <v>1</v>
      </c>
      <c r="I182" s="173"/>
      <c r="L182" s="170"/>
      <c r="M182" s="174"/>
      <c r="T182" s="175"/>
      <c r="AT182" s="171" t="s">
        <v>158</v>
      </c>
      <c r="AU182" s="171" t="s">
        <v>102</v>
      </c>
      <c r="AV182" s="14" t="s">
        <v>82</v>
      </c>
      <c r="AW182" s="14" t="s">
        <v>30</v>
      </c>
      <c r="AX182" s="14" t="s">
        <v>74</v>
      </c>
      <c r="AY182" s="171" t="s">
        <v>150</v>
      </c>
    </row>
    <row r="183" spans="2:65" s="12" customFormat="1">
      <c r="B183" s="155"/>
      <c r="D183" s="156" t="s">
        <v>158</v>
      </c>
      <c r="E183" s="157" t="s">
        <v>1</v>
      </c>
      <c r="F183" s="158" t="s">
        <v>834</v>
      </c>
      <c r="H183" s="159">
        <v>121</v>
      </c>
      <c r="I183" s="160"/>
      <c r="L183" s="155"/>
      <c r="M183" s="161"/>
      <c r="T183" s="162"/>
      <c r="AT183" s="157" t="s">
        <v>158</v>
      </c>
      <c r="AU183" s="157" t="s">
        <v>102</v>
      </c>
      <c r="AV183" s="12" t="s">
        <v>102</v>
      </c>
      <c r="AW183" s="12" t="s">
        <v>30</v>
      </c>
      <c r="AX183" s="12" t="s">
        <v>74</v>
      </c>
      <c r="AY183" s="157" t="s">
        <v>150</v>
      </c>
    </row>
    <row r="184" spans="2:65" s="13" customFormat="1">
      <c r="B184" s="163"/>
      <c r="D184" s="156" t="s">
        <v>158</v>
      </c>
      <c r="E184" s="164" t="s">
        <v>1</v>
      </c>
      <c r="F184" s="165" t="s">
        <v>167</v>
      </c>
      <c r="H184" s="166">
        <v>121</v>
      </c>
      <c r="I184" s="167"/>
      <c r="L184" s="163"/>
      <c r="M184" s="168"/>
      <c r="T184" s="169"/>
      <c r="AT184" s="164" t="s">
        <v>158</v>
      </c>
      <c r="AU184" s="164" t="s">
        <v>102</v>
      </c>
      <c r="AV184" s="13" t="s">
        <v>156</v>
      </c>
      <c r="AW184" s="13" t="s">
        <v>30</v>
      </c>
      <c r="AX184" s="13" t="s">
        <v>82</v>
      </c>
      <c r="AY184" s="164" t="s">
        <v>150</v>
      </c>
    </row>
    <row r="185" spans="2:65" s="1" customFormat="1" ht="24.2" customHeight="1">
      <c r="B185" s="140"/>
      <c r="C185" s="141" t="s">
        <v>279</v>
      </c>
      <c r="D185" s="141" t="s">
        <v>152</v>
      </c>
      <c r="E185" s="142" t="s">
        <v>1038</v>
      </c>
      <c r="F185" s="143" t="s">
        <v>1039</v>
      </c>
      <c r="G185" s="144" t="s">
        <v>170</v>
      </c>
      <c r="H185" s="145">
        <v>25</v>
      </c>
      <c r="I185" s="146"/>
      <c r="J185" s="147">
        <f>ROUND(I185*H185,2)</f>
        <v>0</v>
      </c>
      <c r="K185" s="148"/>
      <c r="L185" s="32"/>
      <c r="M185" s="149" t="s">
        <v>1</v>
      </c>
      <c r="N185" s="150" t="s">
        <v>40</v>
      </c>
      <c r="P185" s="151">
        <f>O185*H185</f>
        <v>0</v>
      </c>
      <c r="Q185" s="151">
        <v>0</v>
      </c>
      <c r="R185" s="151">
        <f>Q185*H185</f>
        <v>0</v>
      </c>
      <c r="S185" s="151">
        <v>0</v>
      </c>
      <c r="T185" s="152">
        <f>S185*H185</f>
        <v>0</v>
      </c>
      <c r="AR185" s="153" t="s">
        <v>156</v>
      </c>
      <c r="AT185" s="153" t="s">
        <v>152</v>
      </c>
      <c r="AU185" s="153" t="s">
        <v>102</v>
      </c>
      <c r="AY185" s="17" t="s">
        <v>150</v>
      </c>
      <c r="BE185" s="154">
        <f>IF(N185="základná",J185,0)</f>
        <v>0</v>
      </c>
      <c r="BF185" s="154">
        <f>IF(N185="znížená",J185,0)</f>
        <v>0</v>
      </c>
      <c r="BG185" s="154">
        <f>IF(N185="zákl. prenesená",J185,0)</f>
        <v>0</v>
      </c>
      <c r="BH185" s="154">
        <f>IF(N185="zníž. prenesená",J185,0)</f>
        <v>0</v>
      </c>
      <c r="BI185" s="154">
        <f>IF(N185="nulová",J185,0)</f>
        <v>0</v>
      </c>
      <c r="BJ185" s="17" t="s">
        <v>102</v>
      </c>
      <c r="BK185" s="154">
        <f>ROUND(I185*H185,2)</f>
        <v>0</v>
      </c>
      <c r="BL185" s="17" t="s">
        <v>156</v>
      </c>
      <c r="BM185" s="153" t="s">
        <v>1040</v>
      </c>
    </row>
    <row r="186" spans="2:65" s="14" customFormat="1">
      <c r="B186" s="170"/>
      <c r="D186" s="156" t="s">
        <v>158</v>
      </c>
      <c r="E186" s="171" t="s">
        <v>1</v>
      </c>
      <c r="F186" s="172" t="s">
        <v>1037</v>
      </c>
      <c r="H186" s="171" t="s">
        <v>1</v>
      </c>
      <c r="I186" s="173"/>
      <c r="L186" s="170"/>
      <c r="M186" s="174"/>
      <c r="T186" s="175"/>
      <c r="AT186" s="171" t="s">
        <v>158</v>
      </c>
      <c r="AU186" s="171" t="s">
        <v>102</v>
      </c>
      <c r="AV186" s="14" t="s">
        <v>82</v>
      </c>
      <c r="AW186" s="14" t="s">
        <v>30</v>
      </c>
      <c r="AX186" s="14" t="s">
        <v>74</v>
      </c>
      <c r="AY186" s="171" t="s">
        <v>150</v>
      </c>
    </row>
    <row r="187" spans="2:65" s="12" customFormat="1">
      <c r="B187" s="155"/>
      <c r="D187" s="156" t="s">
        <v>158</v>
      </c>
      <c r="E187" s="157" t="s">
        <v>1</v>
      </c>
      <c r="F187" s="158" t="s">
        <v>1041</v>
      </c>
      <c r="H187" s="159">
        <v>25</v>
      </c>
      <c r="I187" s="160"/>
      <c r="L187" s="155"/>
      <c r="M187" s="161"/>
      <c r="T187" s="162"/>
      <c r="AT187" s="157" t="s">
        <v>158</v>
      </c>
      <c r="AU187" s="157" t="s">
        <v>102</v>
      </c>
      <c r="AV187" s="12" t="s">
        <v>102</v>
      </c>
      <c r="AW187" s="12" t="s">
        <v>30</v>
      </c>
      <c r="AX187" s="12" t="s">
        <v>74</v>
      </c>
      <c r="AY187" s="157" t="s">
        <v>150</v>
      </c>
    </row>
    <row r="188" spans="2:65" s="13" customFormat="1">
      <c r="B188" s="163"/>
      <c r="D188" s="156" t="s">
        <v>158</v>
      </c>
      <c r="E188" s="164" t="s">
        <v>1</v>
      </c>
      <c r="F188" s="165" t="s">
        <v>167</v>
      </c>
      <c r="H188" s="166">
        <v>25</v>
      </c>
      <c r="I188" s="167"/>
      <c r="L188" s="163"/>
      <c r="M188" s="168"/>
      <c r="T188" s="169"/>
      <c r="AT188" s="164" t="s">
        <v>158</v>
      </c>
      <c r="AU188" s="164" t="s">
        <v>102</v>
      </c>
      <c r="AV188" s="13" t="s">
        <v>156</v>
      </c>
      <c r="AW188" s="13" t="s">
        <v>30</v>
      </c>
      <c r="AX188" s="13" t="s">
        <v>82</v>
      </c>
      <c r="AY188" s="164" t="s">
        <v>150</v>
      </c>
    </row>
    <row r="189" spans="2:65" s="1" customFormat="1" ht="33" customHeight="1">
      <c r="B189" s="140"/>
      <c r="C189" s="141" t="s">
        <v>284</v>
      </c>
      <c r="D189" s="141" t="s">
        <v>152</v>
      </c>
      <c r="E189" s="142" t="s">
        <v>1042</v>
      </c>
      <c r="F189" s="143" t="s">
        <v>1043</v>
      </c>
      <c r="G189" s="144" t="s">
        <v>170</v>
      </c>
      <c r="H189" s="145">
        <v>121</v>
      </c>
      <c r="I189" s="146"/>
      <c r="J189" s="147">
        <f>ROUND(I189*H189,2)</f>
        <v>0</v>
      </c>
      <c r="K189" s="148"/>
      <c r="L189" s="32"/>
      <c r="M189" s="149" t="s">
        <v>1</v>
      </c>
      <c r="N189" s="150" t="s">
        <v>40</v>
      </c>
      <c r="P189" s="151">
        <f>O189*H189</f>
        <v>0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AR189" s="153" t="s">
        <v>156</v>
      </c>
      <c r="AT189" s="153" t="s">
        <v>152</v>
      </c>
      <c r="AU189" s="153" t="s">
        <v>102</v>
      </c>
      <c r="AY189" s="17" t="s">
        <v>150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7" t="s">
        <v>102</v>
      </c>
      <c r="BK189" s="154">
        <f>ROUND(I189*H189,2)</f>
        <v>0</v>
      </c>
      <c r="BL189" s="17" t="s">
        <v>156</v>
      </c>
      <c r="BM189" s="153" t="s">
        <v>1044</v>
      </c>
    </row>
    <row r="190" spans="2:65" s="14" customFormat="1">
      <c r="B190" s="170"/>
      <c r="D190" s="156" t="s">
        <v>158</v>
      </c>
      <c r="E190" s="171" t="s">
        <v>1</v>
      </c>
      <c r="F190" s="172" t="s">
        <v>1037</v>
      </c>
      <c r="H190" s="171" t="s">
        <v>1</v>
      </c>
      <c r="I190" s="173"/>
      <c r="L190" s="170"/>
      <c r="M190" s="174"/>
      <c r="T190" s="175"/>
      <c r="AT190" s="171" t="s">
        <v>158</v>
      </c>
      <c r="AU190" s="171" t="s">
        <v>102</v>
      </c>
      <c r="AV190" s="14" t="s">
        <v>82</v>
      </c>
      <c r="AW190" s="14" t="s">
        <v>30</v>
      </c>
      <c r="AX190" s="14" t="s">
        <v>74</v>
      </c>
      <c r="AY190" s="171" t="s">
        <v>150</v>
      </c>
    </row>
    <row r="191" spans="2:65" s="12" customFormat="1">
      <c r="B191" s="155"/>
      <c r="D191" s="156" t="s">
        <v>158</v>
      </c>
      <c r="E191" s="157" t="s">
        <v>1</v>
      </c>
      <c r="F191" s="158" t="s">
        <v>834</v>
      </c>
      <c r="H191" s="159">
        <v>121</v>
      </c>
      <c r="I191" s="160"/>
      <c r="L191" s="155"/>
      <c r="M191" s="161"/>
      <c r="T191" s="162"/>
      <c r="AT191" s="157" t="s">
        <v>158</v>
      </c>
      <c r="AU191" s="157" t="s">
        <v>102</v>
      </c>
      <c r="AV191" s="12" t="s">
        <v>102</v>
      </c>
      <c r="AW191" s="12" t="s">
        <v>30</v>
      </c>
      <c r="AX191" s="12" t="s">
        <v>74</v>
      </c>
      <c r="AY191" s="157" t="s">
        <v>150</v>
      </c>
    </row>
    <row r="192" spans="2:65" s="13" customFormat="1">
      <c r="B192" s="163"/>
      <c r="D192" s="156" t="s">
        <v>158</v>
      </c>
      <c r="E192" s="164" t="s">
        <v>1</v>
      </c>
      <c r="F192" s="165" t="s">
        <v>167</v>
      </c>
      <c r="H192" s="166">
        <v>121</v>
      </c>
      <c r="I192" s="167"/>
      <c r="L192" s="163"/>
      <c r="M192" s="168"/>
      <c r="T192" s="169"/>
      <c r="AT192" s="164" t="s">
        <v>158</v>
      </c>
      <c r="AU192" s="164" t="s">
        <v>102</v>
      </c>
      <c r="AV192" s="13" t="s">
        <v>156</v>
      </c>
      <c r="AW192" s="13" t="s">
        <v>30</v>
      </c>
      <c r="AX192" s="13" t="s">
        <v>82</v>
      </c>
      <c r="AY192" s="164" t="s">
        <v>150</v>
      </c>
    </row>
    <row r="193" spans="2:65" s="1" customFormat="1" ht="24.2" customHeight="1">
      <c r="B193" s="140"/>
      <c r="C193" s="141" t="s">
        <v>288</v>
      </c>
      <c r="D193" s="141" t="s">
        <v>152</v>
      </c>
      <c r="E193" s="142" t="s">
        <v>1045</v>
      </c>
      <c r="F193" s="143" t="s">
        <v>1046</v>
      </c>
      <c r="G193" s="144" t="s">
        <v>170</v>
      </c>
      <c r="H193" s="145">
        <v>25</v>
      </c>
      <c r="I193" s="146"/>
      <c r="J193" s="147">
        <f>ROUND(I193*H193,2)</f>
        <v>0</v>
      </c>
      <c r="K193" s="148"/>
      <c r="L193" s="32"/>
      <c r="M193" s="149" t="s">
        <v>1</v>
      </c>
      <c r="N193" s="150" t="s">
        <v>40</v>
      </c>
      <c r="P193" s="151">
        <f>O193*H193</f>
        <v>0</v>
      </c>
      <c r="Q193" s="151">
        <v>0</v>
      </c>
      <c r="R193" s="151">
        <f>Q193*H193</f>
        <v>0</v>
      </c>
      <c r="S193" s="151">
        <v>0</v>
      </c>
      <c r="T193" s="152">
        <f>S193*H193</f>
        <v>0</v>
      </c>
      <c r="AR193" s="153" t="s">
        <v>156</v>
      </c>
      <c r="AT193" s="153" t="s">
        <v>152</v>
      </c>
      <c r="AU193" s="153" t="s">
        <v>102</v>
      </c>
      <c r="AY193" s="17" t="s">
        <v>150</v>
      </c>
      <c r="BE193" s="154">
        <f>IF(N193="základná",J193,0)</f>
        <v>0</v>
      </c>
      <c r="BF193" s="154">
        <f>IF(N193="znížená",J193,0)</f>
        <v>0</v>
      </c>
      <c r="BG193" s="154">
        <f>IF(N193="zákl. prenesená",J193,0)</f>
        <v>0</v>
      </c>
      <c r="BH193" s="154">
        <f>IF(N193="zníž. prenesená",J193,0)</f>
        <v>0</v>
      </c>
      <c r="BI193" s="154">
        <f>IF(N193="nulová",J193,0)</f>
        <v>0</v>
      </c>
      <c r="BJ193" s="17" t="s">
        <v>102</v>
      </c>
      <c r="BK193" s="154">
        <f>ROUND(I193*H193,2)</f>
        <v>0</v>
      </c>
      <c r="BL193" s="17" t="s">
        <v>156</v>
      </c>
      <c r="BM193" s="153" t="s">
        <v>1047</v>
      </c>
    </row>
    <row r="194" spans="2:65" s="14" customFormat="1">
      <c r="B194" s="170"/>
      <c r="D194" s="156" t="s">
        <v>158</v>
      </c>
      <c r="E194" s="171" t="s">
        <v>1</v>
      </c>
      <c r="F194" s="172" t="s">
        <v>1037</v>
      </c>
      <c r="H194" s="171" t="s">
        <v>1</v>
      </c>
      <c r="I194" s="173"/>
      <c r="L194" s="170"/>
      <c r="M194" s="174"/>
      <c r="T194" s="175"/>
      <c r="AT194" s="171" t="s">
        <v>158</v>
      </c>
      <c r="AU194" s="171" t="s">
        <v>102</v>
      </c>
      <c r="AV194" s="14" t="s">
        <v>82</v>
      </c>
      <c r="AW194" s="14" t="s">
        <v>30</v>
      </c>
      <c r="AX194" s="14" t="s">
        <v>74</v>
      </c>
      <c r="AY194" s="171" t="s">
        <v>150</v>
      </c>
    </row>
    <row r="195" spans="2:65" s="12" customFormat="1">
      <c r="B195" s="155"/>
      <c r="D195" s="156" t="s">
        <v>158</v>
      </c>
      <c r="E195" s="157" t="s">
        <v>1</v>
      </c>
      <c r="F195" s="158" t="s">
        <v>1041</v>
      </c>
      <c r="H195" s="159">
        <v>25</v>
      </c>
      <c r="I195" s="160"/>
      <c r="L195" s="155"/>
      <c r="M195" s="161"/>
      <c r="T195" s="162"/>
      <c r="AT195" s="157" t="s">
        <v>158</v>
      </c>
      <c r="AU195" s="157" t="s">
        <v>102</v>
      </c>
      <c r="AV195" s="12" t="s">
        <v>102</v>
      </c>
      <c r="AW195" s="12" t="s">
        <v>30</v>
      </c>
      <c r="AX195" s="12" t="s">
        <v>74</v>
      </c>
      <c r="AY195" s="157" t="s">
        <v>150</v>
      </c>
    </row>
    <row r="196" spans="2:65" s="13" customFormat="1">
      <c r="B196" s="163"/>
      <c r="D196" s="156" t="s">
        <v>158</v>
      </c>
      <c r="E196" s="164" t="s">
        <v>1</v>
      </c>
      <c r="F196" s="165" t="s">
        <v>167</v>
      </c>
      <c r="H196" s="166">
        <v>25</v>
      </c>
      <c r="I196" s="167"/>
      <c r="L196" s="163"/>
      <c r="M196" s="168"/>
      <c r="T196" s="169"/>
      <c r="AT196" s="164" t="s">
        <v>158</v>
      </c>
      <c r="AU196" s="164" t="s">
        <v>102</v>
      </c>
      <c r="AV196" s="13" t="s">
        <v>156</v>
      </c>
      <c r="AW196" s="13" t="s">
        <v>30</v>
      </c>
      <c r="AX196" s="13" t="s">
        <v>82</v>
      </c>
      <c r="AY196" s="164" t="s">
        <v>150</v>
      </c>
    </row>
    <row r="197" spans="2:65" s="1" customFormat="1" ht="16.5" customHeight="1">
      <c r="B197" s="140"/>
      <c r="C197" s="183" t="s">
        <v>7</v>
      </c>
      <c r="D197" s="183" t="s">
        <v>354</v>
      </c>
      <c r="E197" s="184" t="s">
        <v>1048</v>
      </c>
      <c r="F197" s="185" t="s">
        <v>1049</v>
      </c>
      <c r="G197" s="186" t="s">
        <v>170</v>
      </c>
      <c r="H197" s="187">
        <v>90</v>
      </c>
      <c r="I197" s="188"/>
      <c r="J197" s="189">
        <f t="shared" ref="J197:J204" si="0">ROUND(I197*H197,2)</f>
        <v>0</v>
      </c>
      <c r="K197" s="190"/>
      <c r="L197" s="191"/>
      <c r="M197" s="192" t="s">
        <v>1</v>
      </c>
      <c r="N197" s="193" t="s">
        <v>40</v>
      </c>
      <c r="P197" s="151">
        <f t="shared" ref="P197:P204" si="1">O197*H197</f>
        <v>0</v>
      </c>
      <c r="Q197" s="151">
        <v>5.0000000000000002E-5</v>
      </c>
      <c r="R197" s="151">
        <f t="shared" ref="R197:R204" si="2">Q197*H197</f>
        <v>4.5000000000000005E-3</v>
      </c>
      <c r="S197" s="151">
        <v>0</v>
      </c>
      <c r="T197" s="152">
        <f t="shared" ref="T197:T204" si="3">S197*H197</f>
        <v>0</v>
      </c>
      <c r="AR197" s="153" t="s">
        <v>193</v>
      </c>
      <c r="AT197" s="153" t="s">
        <v>354</v>
      </c>
      <c r="AU197" s="153" t="s">
        <v>102</v>
      </c>
      <c r="AY197" s="17" t="s">
        <v>150</v>
      </c>
      <c r="BE197" s="154">
        <f t="shared" ref="BE197:BE204" si="4">IF(N197="základná",J197,0)</f>
        <v>0</v>
      </c>
      <c r="BF197" s="154">
        <f t="shared" ref="BF197:BF204" si="5">IF(N197="znížená",J197,0)</f>
        <v>0</v>
      </c>
      <c r="BG197" s="154">
        <f t="shared" ref="BG197:BG204" si="6">IF(N197="zákl. prenesená",J197,0)</f>
        <v>0</v>
      </c>
      <c r="BH197" s="154">
        <f t="shared" ref="BH197:BH204" si="7">IF(N197="zníž. prenesená",J197,0)</f>
        <v>0</v>
      </c>
      <c r="BI197" s="154">
        <f t="shared" ref="BI197:BI204" si="8">IF(N197="nulová",J197,0)</f>
        <v>0</v>
      </c>
      <c r="BJ197" s="17" t="s">
        <v>102</v>
      </c>
      <c r="BK197" s="154">
        <f t="shared" ref="BK197:BK204" si="9">ROUND(I197*H197,2)</f>
        <v>0</v>
      </c>
      <c r="BL197" s="17" t="s">
        <v>156</v>
      </c>
      <c r="BM197" s="153" t="s">
        <v>1050</v>
      </c>
    </row>
    <row r="198" spans="2:65" s="1" customFormat="1" ht="16.5" customHeight="1">
      <c r="B198" s="140"/>
      <c r="C198" s="183" t="s">
        <v>298</v>
      </c>
      <c r="D198" s="183" t="s">
        <v>354</v>
      </c>
      <c r="E198" s="184" t="s">
        <v>1051</v>
      </c>
      <c r="F198" s="185" t="s">
        <v>1052</v>
      </c>
      <c r="G198" s="186" t="s">
        <v>170</v>
      </c>
      <c r="H198" s="187">
        <v>26</v>
      </c>
      <c r="I198" s="188"/>
      <c r="J198" s="189">
        <f t="shared" si="0"/>
        <v>0</v>
      </c>
      <c r="K198" s="190"/>
      <c r="L198" s="191"/>
      <c r="M198" s="192" t="s">
        <v>1</v>
      </c>
      <c r="N198" s="193" t="s">
        <v>40</v>
      </c>
      <c r="P198" s="151">
        <f t="shared" si="1"/>
        <v>0</v>
      </c>
      <c r="Q198" s="151">
        <v>5.0000000000000002E-5</v>
      </c>
      <c r="R198" s="151">
        <f t="shared" si="2"/>
        <v>1.3000000000000002E-3</v>
      </c>
      <c r="S198" s="151">
        <v>0</v>
      </c>
      <c r="T198" s="152">
        <f t="shared" si="3"/>
        <v>0</v>
      </c>
      <c r="AR198" s="153" t="s">
        <v>193</v>
      </c>
      <c r="AT198" s="153" t="s">
        <v>354</v>
      </c>
      <c r="AU198" s="153" t="s">
        <v>102</v>
      </c>
      <c r="AY198" s="17" t="s">
        <v>150</v>
      </c>
      <c r="BE198" s="154">
        <f t="shared" si="4"/>
        <v>0</v>
      </c>
      <c r="BF198" s="154">
        <f t="shared" si="5"/>
        <v>0</v>
      </c>
      <c r="BG198" s="154">
        <f t="shared" si="6"/>
        <v>0</v>
      </c>
      <c r="BH198" s="154">
        <f t="shared" si="7"/>
        <v>0</v>
      </c>
      <c r="BI198" s="154">
        <f t="shared" si="8"/>
        <v>0</v>
      </c>
      <c r="BJ198" s="17" t="s">
        <v>102</v>
      </c>
      <c r="BK198" s="154">
        <f t="shared" si="9"/>
        <v>0</v>
      </c>
      <c r="BL198" s="17" t="s">
        <v>156</v>
      </c>
      <c r="BM198" s="153" t="s">
        <v>1053</v>
      </c>
    </row>
    <row r="199" spans="2:65" s="1" customFormat="1" ht="16.5" customHeight="1">
      <c r="B199" s="140"/>
      <c r="C199" s="183" t="s">
        <v>306</v>
      </c>
      <c r="D199" s="183" t="s">
        <v>354</v>
      </c>
      <c r="E199" s="184" t="s">
        <v>1054</v>
      </c>
      <c r="F199" s="185" t="s">
        <v>1055</v>
      </c>
      <c r="G199" s="186" t="s">
        <v>170</v>
      </c>
      <c r="H199" s="187">
        <v>10</v>
      </c>
      <c r="I199" s="188"/>
      <c r="J199" s="189">
        <f t="shared" si="0"/>
        <v>0</v>
      </c>
      <c r="K199" s="190"/>
      <c r="L199" s="191"/>
      <c r="M199" s="192" t="s">
        <v>1</v>
      </c>
      <c r="N199" s="193" t="s">
        <v>40</v>
      </c>
      <c r="P199" s="151">
        <f t="shared" si="1"/>
        <v>0</v>
      </c>
      <c r="Q199" s="151">
        <v>5.0000000000000002E-5</v>
      </c>
      <c r="R199" s="151">
        <f t="shared" si="2"/>
        <v>5.0000000000000001E-4</v>
      </c>
      <c r="S199" s="151">
        <v>0</v>
      </c>
      <c r="T199" s="152">
        <f t="shared" si="3"/>
        <v>0</v>
      </c>
      <c r="AR199" s="153" t="s">
        <v>193</v>
      </c>
      <c r="AT199" s="153" t="s">
        <v>354</v>
      </c>
      <c r="AU199" s="153" t="s">
        <v>102</v>
      </c>
      <c r="AY199" s="17" t="s">
        <v>150</v>
      </c>
      <c r="BE199" s="154">
        <f t="shared" si="4"/>
        <v>0</v>
      </c>
      <c r="BF199" s="154">
        <f t="shared" si="5"/>
        <v>0</v>
      </c>
      <c r="BG199" s="154">
        <f t="shared" si="6"/>
        <v>0</v>
      </c>
      <c r="BH199" s="154">
        <f t="shared" si="7"/>
        <v>0</v>
      </c>
      <c r="BI199" s="154">
        <f t="shared" si="8"/>
        <v>0</v>
      </c>
      <c r="BJ199" s="17" t="s">
        <v>102</v>
      </c>
      <c r="BK199" s="154">
        <f t="shared" si="9"/>
        <v>0</v>
      </c>
      <c r="BL199" s="17" t="s">
        <v>156</v>
      </c>
      <c r="BM199" s="153" t="s">
        <v>1056</v>
      </c>
    </row>
    <row r="200" spans="2:65" s="1" customFormat="1" ht="16.5" customHeight="1">
      <c r="B200" s="140"/>
      <c r="C200" s="183" t="s">
        <v>310</v>
      </c>
      <c r="D200" s="183" t="s">
        <v>354</v>
      </c>
      <c r="E200" s="184" t="s">
        <v>1057</v>
      </c>
      <c r="F200" s="185" t="s">
        <v>1058</v>
      </c>
      <c r="G200" s="186" t="s">
        <v>170</v>
      </c>
      <c r="H200" s="187">
        <v>15</v>
      </c>
      <c r="I200" s="188"/>
      <c r="J200" s="189">
        <f t="shared" si="0"/>
        <v>0</v>
      </c>
      <c r="K200" s="190"/>
      <c r="L200" s="191"/>
      <c r="M200" s="192" t="s">
        <v>1</v>
      </c>
      <c r="N200" s="193" t="s">
        <v>40</v>
      </c>
      <c r="P200" s="151">
        <f t="shared" si="1"/>
        <v>0</v>
      </c>
      <c r="Q200" s="151">
        <v>5.0000000000000002E-5</v>
      </c>
      <c r="R200" s="151">
        <f t="shared" si="2"/>
        <v>7.5000000000000002E-4</v>
      </c>
      <c r="S200" s="151">
        <v>0</v>
      </c>
      <c r="T200" s="152">
        <f t="shared" si="3"/>
        <v>0</v>
      </c>
      <c r="AR200" s="153" t="s">
        <v>193</v>
      </c>
      <c r="AT200" s="153" t="s">
        <v>354</v>
      </c>
      <c r="AU200" s="153" t="s">
        <v>102</v>
      </c>
      <c r="AY200" s="17" t="s">
        <v>150</v>
      </c>
      <c r="BE200" s="154">
        <f t="shared" si="4"/>
        <v>0</v>
      </c>
      <c r="BF200" s="154">
        <f t="shared" si="5"/>
        <v>0</v>
      </c>
      <c r="BG200" s="154">
        <f t="shared" si="6"/>
        <v>0</v>
      </c>
      <c r="BH200" s="154">
        <f t="shared" si="7"/>
        <v>0</v>
      </c>
      <c r="BI200" s="154">
        <f t="shared" si="8"/>
        <v>0</v>
      </c>
      <c r="BJ200" s="17" t="s">
        <v>102</v>
      </c>
      <c r="BK200" s="154">
        <f t="shared" si="9"/>
        <v>0</v>
      </c>
      <c r="BL200" s="17" t="s">
        <v>156</v>
      </c>
      <c r="BM200" s="153" t="s">
        <v>1059</v>
      </c>
    </row>
    <row r="201" spans="2:65" s="1" customFormat="1" ht="16.5" customHeight="1">
      <c r="B201" s="140"/>
      <c r="C201" s="183" t="s">
        <v>316</v>
      </c>
      <c r="D201" s="183" t="s">
        <v>354</v>
      </c>
      <c r="E201" s="184" t="s">
        <v>1060</v>
      </c>
      <c r="F201" s="185" t="s">
        <v>1061</v>
      </c>
      <c r="G201" s="186" t="s">
        <v>170</v>
      </c>
      <c r="H201" s="187">
        <v>5</v>
      </c>
      <c r="I201" s="188"/>
      <c r="J201" s="189">
        <f t="shared" si="0"/>
        <v>0</v>
      </c>
      <c r="K201" s="190"/>
      <c r="L201" s="191"/>
      <c r="M201" s="192" t="s">
        <v>1</v>
      </c>
      <c r="N201" s="193" t="s">
        <v>40</v>
      </c>
      <c r="P201" s="151">
        <f t="shared" si="1"/>
        <v>0</v>
      </c>
      <c r="Q201" s="151">
        <v>5.0000000000000002E-5</v>
      </c>
      <c r="R201" s="151">
        <f t="shared" si="2"/>
        <v>2.5000000000000001E-4</v>
      </c>
      <c r="S201" s="151">
        <v>0</v>
      </c>
      <c r="T201" s="152">
        <f t="shared" si="3"/>
        <v>0</v>
      </c>
      <c r="AR201" s="153" t="s">
        <v>193</v>
      </c>
      <c r="AT201" s="153" t="s">
        <v>354</v>
      </c>
      <c r="AU201" s="153" t="s">
        <v>102</v>
      </c>
      <c r="AY201" s="17" t="s">
        <v>150</v>
      </c>
      <c r="BE201" s="154">
        <f t="shared" si="4"/>
        <v>0</v>
      </c>
      <c r="BF201" s="154">
        <f t="shared" si="5"/>
        <v>0</v>
      </c>
      <c r="BG201" s="154">
        <f t="shared" si="6"/>
        <v>0</v>
      </c>
      <c r="BH201" s="154">
        <f t="shared" si="7"/>
        <v>0</v>
      </c>
      <c r="BI201" s="154">
        <f t="shared" si="8"/>
        <v>0</v>
      </c>
      <c r="BJ201" s="17" t="s">
        <v>102</v>
      </c>
      <c r="BK201" s="154">
        <f t="shared" si="9"/>
        <v>0</v>
      </c>
      <c r="BL201" s="17" t="s">
        <v>156</v>
      </c>
      <c r="BM201" s="153" t="s">
        <v>1062</v>
      </c>
    </row>
    <row r="202" spans="2:65" s="1" customFormat="1" ht="24.2" customHeight="1">
      <c r="B202" s="140"/>
      <c r="C202" s="141" t="s">
        <v>323</v>
      </c>
      <c r="D202" s="141" t="s">
        <v>152</v>
      </c>
      <c r="E202" s="142" t="s">
        <v>1063</v>
      </c>
      <c r="F202" s="143" t="s">
        <v>1064</v>
      </c>
      <c r="G202" s="144" t="s">
        <v>155</v>
      </c>
      <c r="H202" s="145">
        <v>900</v>
      </c>
      <c r="I202" s="146"/>
      <c r="J202" s="147">
        <f t="shared" si="0"/>
        <v>0</v>
      </c>
      <c r="K202" s="148"/>
      <c r="L202" s="32"/>
      <c r="M202" s="149" t="s">
        <v>1</v>
      </c>
      <c r="N202" s="150" t="s">
        <v>40</v>
      </c>
      <c r="P202" s="151">
        <f t="shared" si="1"/>
        <v>0</v>
      </c>
      <c r="Q202" s="151">
        <v>0</v>
      </c>
      <c r="R202" s="151">
        <f t="shared" si="2"/>
        <v>0</v>
      </c>
      <c r="S202" s="151">
        <v>0</v>
      </c>
      <c r="T202" s="152">
        <f t="shared" si="3"/>
        <v>0</v>
      </c>
      <c r="AR202" s="153" t="s">
        <v>156</v>
      </c>
      <c r="AT202" s="153" t="s">
        <v>152</v>
      </c>
      <c r="AU202" s="153" t="s">
        <v>102</v>
      </c>
      <c r="AY202" s="17" t="s">
        <v>150</v>
      </c>
      <c r="BE202" s="154">
        <f t="shared" si="4"/>
        <v>0</v>
      </c>
      <c r="BF202" s="154">
        <f t="shared" si="5"/>
        <v>0</v>
      </c>
      <c r="BG202" s="154">
        <f t="shared" si="6"/>
        <v>0</v>
      </c>
      <c r="BH202" s="154">
        <f t="shared" si="7"/>
        <v>0</v>
      </c>
      <c r="BI202" s="154">
        <f t="shared" si="8"/>
        <v>0</v>
      </c>
      <c r="BJ202" s="17" t="s">
        <v>102</v>
      </c>
      <c r="BK202" s="154">
        <f t="shared" si="9"/>
        <v>0</v>
      </c>
      <c r="BL202" s="17" t="s">
        <v>156</v>
      </c>
      <c r="BM202" s="153" t="s">
        <v>1065</v>
      </c>
    </row>
    <row r="203" spans="2:65" s="1" customFormat="1" ht="24.2" customHeight="1">
      <c r="B203" s="140"/>
      <c r="C203" s="141" t="s">
        <v>333</v>
      </c>
      <c r="D203" s="141" t="s">
        <v>152</v>
      </c>
      <c r="E203" s="142" t="s">
        <v>1066</v>
      </c>
      <c r="F203" s="143" t="s">
        <v>1067</v>
      </c>
      <c r="G203" s="144" t="s">
        <v>155</v>
      </c>
      <c r="H203" s="145">
        <v>28.49</v>
      </c>
      <c r="I203" s="146"/>
      <c r="J203" s="147">
        <f t="shared" si="0"/>
        <v>0</v>
      </c>
      <c r="K203" s="148"/>
      <c r="L203" s="32"/>
      <c r="M203" s="149" t="s">
        <v>1</v>
      </c>
      <c r="N203" s="150" t="s">
        <v>40</v>
      </c>
      <c r="P203" s="151">
        <f t="shared" si="1"/>
        <v>0</v>
      </c>
      <c r="Q203" s="151">
        <v>0</v>
      </c>
      <c r="R203" s="151">
        <f t="shared" si="2"/>
        <v>0</v>
      </c>
      <c r="S203" s="151">
        <v>0</v>
      </c>
      <c r="T203" s="152">
        <f t="shared" si="3"/>
        <v>0</v>
      </c>
      <c r="AR203" s="153" t="s">
        <v>156</v>
      </c>
      <c r="AT203" s="153" t="s">
        <v>152</v>
      </c>
      <c r="AU203" s="153" t="s">
        <v>102</v>
      </c>
      <c r="AY203" s="17" t="s">
        <v>150</v>
      </c>
      <c r="BE203" s="154">
        <f t="shared" si="4"/>
        <v>0</v>
      </c>
      <c r="BF203" s="154">
        <f t="shared" si="5"/>
        <v>0</v>
      </c>
      <c r="BG203" s="154">
        <f t="shared" si="6"/>
        <v>0</v>
      </c>
      <c r="BH203" s="154">
        <f t="shared" si="7"/>
        <v>0</v>
      </c>
      <c r="BI203" s="154">
        <f t="shared" si="8"/>
        <v>0</v>
      </c>
      <c r="BJ203" s="17" t="s">
        <v>102</v>
      </c>
      <c r="BK203" s="154">
        <f t="shared" si="9"/>
        <v>0</v>
      </c>
      <c r="BL203" s="17" t="s">
        <v>156</v>
      </c>
      <c r="BM203" s="153" t="s">
        <v>1068</v>
      </c>
    </row>
    <row r="204" spans="2:65" s="1" customFormat="1" ht="24.2" customHeight="1">
      <c r="B204" s="140"/>
      <c r="C204" s="183" t="s">
        <v>338</v>
      </c>
      <c r="D204" s="183" t="s">
        <v>354</v>
      </c>
      <c r="E204" s="184" t="s">
        <v>1069</v>
      </c>
      <c r="F204" s="185" t="s">
        <v>1070</v>
      </c>
      <c r="G204" s="186" t="s">
        <v>357</v>
      </c>
      <c r="H204" s="187">
        <v>13.927</v>
      </c>
      <c r="I204" s="188"/>
      <c r="J204" s="189">
        <f t="shared" si="0"/>
        <v>0</v>
      </c>
      <c r="K204" s="190"/>
      <c r="L204" s="191"/>
      <c r="M204" s="192" t="s">
        <v>1</v>
      </c>
      <c r="N204" s="193" t="s">
        <v>40</v>
      </c>
      <c r="P204" s="151">
        <f t="shared" si="1"/>
        <v>0</v>
      </c>
      <c r="Q204" s="151">
        <v>1E-3</v>
      </c>
      <c r="R204" s="151">
        <f t="shared" si="2"/>
        <v>1.3927E-2</v>
      </c>
      <c r="S204" s="151">
        <v>0</v>
      </c>
      <c r="T204" s="152">
        <f t="shared" si="3"/>
        <v>0</v>
      </c>
      <c r="AR204" s="153" t="s">
        <v>193</v>
      </c>
      <c r="AT204" s="153" t="s">
        <v>354</v>
      </c>
      <c r="AU204" s="153" t="s">
        <v>102</v>
      </c>
      <c r="AY204" s="17" t="s">
        <v>150</v>
      </c>
      <c r="BE204" s="154">
        <f t="shared" si="4"/>
        <v>0</v>
      </c>
      <c r="BF204" s="154">
        <f t="shared" si="5"/>
        <v>0</v>
      </c>
      <c r="BG204" s="154">
        <f t="shared" si="6"/>
        <v>0</v>
      </c>
      <c r="BH204" s="154">
        <f t="shared" si="7"/>
        <v>0</v>
      </c>
      <c r="BI204" s="154">
        <f t="shared" si="8"/>
        <v>0</v>
      </c>
      <c r="BJ204" s="17" t="s">
        <v>102</v>
      </c>
      <c r="BK204" s="154">
        <f t="shared" si="9"/>
        <v>0</v>
      </c>
      <c r="BL204" s="17" t="s">
        <v>156</v>
      </c>
      <c r="BM204" s="153" t="s">
        <v>1071</v>
      </c>
    </row>
    <row r="205" spans="2:65" s="12" customFormat="1">
      <c r="B205" s="155"/>
      <c r="D205" s="156" t="s">
        <v>158</v>
      </c>
      <c r="E205" s="157" t="s">
        <v>1</v>
      </c>
      <c r="F205" s="158" t="s">
        <v>1072</v>
      </c>
      <c r="H205" s="159">
        <v>13.927</v>
      </c>
      <c r="I205" s="160"/>
      <c r="L205" s="155"/>
      <c r="M205" s="161"/>
      <c r="T205" s="162"/>
      <c r="AT205" s="157" t="s">
        <v>158</v>
      </c>
      <c r="AU205" s="157" t="s">
        <v>102</v>
      </c>
      <c r="AV205" s="12" t="s">
        <v>102</v>
      </c>
      <c r="AW205" s="12" t="s">
        <v>30</v>
      </c>
      <c r="AX205" s="12" t="s">
        <v>82</v>
      </c>
      <c r="AY205" s="157" t="s">
        <v>150</v>
      </c>
    </row>
    <row r="206" spans="2:65" s="1" customFormat="1" ht="24.2" customHeight="1">
      <c r="B206" s="140"/>
      <c r="C206" s="141" t="s">
        <v>343</v>
      </c>
      <c r="D206" s="141" t="s">
        <v>152</v>
      </c>
      <c r="E206" s="142" t="s">
        <v>1073</v>
      </c>
      <c r="F206" s="143" t="s">
        <v>1074</v>
      </c>
      <c r="G206" s="144" t="s">
        <v>155</v>
      </c>
      <c r="H206" s="145">
        <v>900</v>
      </c>
      <c r="I206" s="146"/>
      <c r="J206" s="147">
        <f>ROUND(I206*H206,2)</f>
        <v>0</v>
      </c>
      <c r="K206" s="148"/>
      <c r="L206" s="32"/>
      <c r="M206" s="149" t="s">
        <v>1</v>
      </c>
      <c r="N206" s="150" t="s">
        <v>40</v>
      </c>
      <c r="P206" s="151">
        <f>O206*H206</f>
        <v>0</v>
      </c>
      <c r="Q206" s="151">
        <v>0</v>
      </c>
      <c r="R206" s="151">
        <f>Q206*H206</f>
        <v>0</v>
      </c>
      <c r="S206" s="151">
        <v>0</v>
      </c>
      <c r="T206" s="152">
        <f>S206*H206</f>
        <v>0</v>
      </c>
      <c r="AR206" s="153" t="s">
        <v>156</v>
      </c>
      <c r="AT206" s="153" t="s">
        <v>152</v>
      </c>
      <c r="AU206" s="153" t="s">
        <v>102</v>
      </c>
      <c r="AY206" s="17" t="s">
        <v>150</v>
      </c>
      <c r="BE206" s="154">
        <f>IF(N206="základná",J206,0)</f>
        <v>0</v>
      </c>
      <c r="BF206" s="154">
        <f>IF(N206="znížená",J206,0)</f>
        <v>0</v>
      </c>
      <c r="BG206" s="154">
        <f>IF(N206="zákl. prenesená",J206,0)</f>
        <v>0</v>
      </c>
      <c r="BH206" s="154">
        <f>IF(N206="zníž. prenesená",J206,0)</f>
        <v>0</v>
      </c>
      <c r="BI206" s="154">
        <f>IF(N206="nulová",J206,0)</f>
        <v>0</v>
      </c>
      <c r="BJ206" s="17" t="s">
        <v>102</v>
      </c>
      <c r="BK206" s="154">
        <f>ROUND(I206*H206,2)</f>
        <v>0</v>
      </c>
      <c r="BL206" s="17" t="s">
        <v>156</v>
      </c>
      <c r="BM206" s="153" t="s">
        <v>1075</v>
      </c>
    </row>
    <row r="207" spans="2:65" s="14" customFormat="1">
      <c r="B207" s="170"/>
      <c r="D207" s="156" t="s">
        <v>158</v>
      </c>
      <c r="E207" s="171" t="s">
        <v>1</v>
      </c>
      <c r="F207" s="172" t="s">
        <v>1076</v>
      </c>
      <c r="H207" s="171" t="s">
        <v>1</v>
      </c>
      <c r="I207" s="173"/>
      <c r="L207" s="170"/>
      <c r="M207" s="174"/>
      <c r="T207" s="175"/>
      <c r="AT207" s="171" t="s">
        <v>158</v>
      </c>
      <c r="AU207" s="171" t="s">
        <v>102</v>
      </c>
      <c r="AV207" s="14" t="s">
        <v>82</v>
      </c>
      <c r="AW207" s="14" t="s">
        <v>30</v>
      </c>
      <c r="AX207" s="14" t="s">
        <v>74</v>
      </c>
      <c r="AY207" s="171" t="s">
        <v>150</v>
      </c>
    </row>
    <row r="208" spans="2:65" s="12" customFormat="1">
      <c r="B208" s="155"/>
      <c r="D208" s="156" t="s">
        <v>158</v>
      </c>
      <c r="E208" s="157" t="s">
        <v>1</v>
      </c>
      <c r="F208" s="158" t="s">
        <v>964</v>
      </c>
      <c r="H208" s="159">
        <v>900</v>
      </c>
      <c r="I208" s="160"/>
      <c r="L208" s="155"/>
      <c r="M208" s="161"/>
      <c r="T208" s="162"/>
      <c r="AT208" s="157" t="s">
        <v>158</v>
      </c>
      <c r="AU208" s="157" t="s">
        <v>102</v>
      </c>
      <c r="AV208" s="12" t="s">
        <v>102</v>
      </c>
      <c r="AW208" s="12" t="s">
        <v>30</v>
      </c>
      <c r="AX208" s="12" t="s">
        <v>74</v>
      </c>
      <c r="AY208" s="157" t="s">
        <v>150</v>
      </c>
    </row>
    <row r="209" spans="2:65" s="13" customFormat="1">
      <c r="B209" s="163"/>
      <c r="D209" s="156" t="s">
        <v>158</v>
      </c>
      <c r="E209" s="164" t="s">
        <v>1</v>
      </c>
      <c r="F209" s="165" t="s">
        <v>167</v>
      </c>
      <c r="H209" s="166">
        <v>900</v>
      </c>
      <c r="I209" s="167"/>
      <c r="L209" s="163"/>
      <c r="M209" s="168"/>
      <c r="T209" s="169"/>
      <c r="AT209" s="164" t="s">
        <v>158</v>
      </c>
      <c r="AU209" s="164" t="s">
        <v>102</v>
      </c>
      <c r="AV209" s="13" t="s">
        <v>156</v>
      </c>
      <c r="AW209" s="13" t="s">
        <v>30</v>
      </c>
      <c r="AX209" s="13" t="s">
        <v>82</v>
      </c>
      <c r="AY209" s="164" t="s">
        <v>150</v>
      </c>
    </row>
    <row r="210" spans="2:65" s="1" customFormat="1" ht="21.75" customHeight="1">
      <c r="B210" s="140"/>
      <c r="C210" s="141" t="s">
        <v>349</v>
      </c>
      <c r="D210" s="141" t="s">
        <v>152</v>
      </c>
      <c r="E210" s="142" t="s">
        <v>1077</v>
      </c>
      <c r="F210" s="143" t="s">
        <v>1078</v>
      </c>
      <c r="G210" s="144" t="s">
        <v>155</v>
      </c>
      <c r="H210" s="145">
        <v>28.49</v>
      </c>
      <c r="I210" s="146"/>
      <c r="J210" s="147">
        <f>ROUND(I210*H210,2)</f>
        <v>0</v>
      </c>
      <c r="K210" s="148"/>
      <c r="L210" s="32"/>
      <c r="M210" s="149" t="s">
        <v>1</v>
      </c>
      <c r="N210" s="150" t="s">
        <v>40</v>
      </c>
      <c r="P210" s="151">
        <f>O210*H210</f>
        <v>0</v>
      </c>
      <c r="Q210" s="151">
        <v>0</v>
      </c>
      <c r="R210" s="151">
        <f>Q210*H210</f>
        <v>0</v>
      </c>
      <c r="S210" s="151">
        <v>0</v>
      </c>
      <c r="T210" s="152">
        <f>S210*H210</f>
        <v>0</v>
      </c>
      <c r="AR210" s="153" t="s">
        <v>156</v>
      </c>
      <c r="AT210" s="153" t="s">
        <v>152</v>
      </c>
      <c r="AU210" s="153" t="s">
        <v>102</v>
      </c>
      <c r="AY210" s="17" t="s">
        <v>150</v>
      </c>
      <c r="BE210" s="154">
        <f>IF(N210="základná",J210,0)</f>
        <v>0</v>
      </c>
      <c r="BF210" s="154">
        <f>IF(N210="znížená",J210,0)</f>
        <v>0</v>
      </c>
      <c r="BG210" s="154">
        <f>IF(N210="zákl. prenesená",J210,0)</f>
        <v>0</v>
      </c>
      <c r="BH210" s="154">
        <f>IF(N210="zníž. prenesená",J210,0)</f>
        <v>0</v>
      </c>
      <c r="BI210" s="154">
        <f>IF(N210="nulová",J210,0)</f>
        <v>0</v>
      </c>
      <c r="BJ210" s="17" t="s">
        <v>102</v>
      </c>
      <c r="BK210" s="154">
        <f>ROUND(I210*H210,2)</f>
        <v>0</v>
      </c>
      <c r="BL210" s="17" t="s">
        <v>156</v>
      </c>
      <c r="BM210" s="153" t="s">
        <v>1079</v>
      </c>
    </row>
    <row r="211" spans="2:65" s="14" customFormat="1">
      <c r="B211" s="170"/>
      <c r="D211" s="156" t="s">
        <v>158</v>
      </c>
      <c r="E211" s="171" t="s">
        <v>1</v>
      </c>
      <c r="F211" s="172" t="s">
        <v>1080</v>
      </c>
      <c r="H211" s="171" t="s">
        <v>1</v>
      </c>
      <c r="I211" s="173"/>
      <c r="L211" s="170"/>
      <c r="M211" s="174"/>
      <c r="T211" s="175"/>
      <c r="AT211" s="171" t="s">
        <v>158</v>
      </c>
      <c r="AU211" s="171" t="s">
        <v>102</v>
      </c>
      <c r="AV211" s="14" t="s">
        <v>82</v>
      </c>
      <c r="AW211" s="14" t="s">
        <v>30</v>
      </c>
      <c r="AX211" s="14" t="s">
        <v>74</v>
      </c>
      <c r="AY211" s="171" t="s">
        <v>150</v>
      </c>
    </row>
    <row r="212" spans="2:65" s="12" customFormat="1">
      <c r="B212" s="155"/>
      <c r="D212" s="156" t="s">
        <v>158</v>
      </c>
      <c r="E212" s="157" t="s">
        <v>1</v>
      </c>
      <c r="F212" s="158" t="s">
        <v>973</v>
      </c>
      <c r="H212" s="159">
        <v>28.49</v>
      </c>
      <c r="I212" s="160"/>
      <c r="L212" s="155"/>
      <c r="M212" s="161"/>
      <c r="T212" s="162"/>
      <c r="AT212" s="157" t="s">
        <v>158</v>
      </c>
      <c r="AU212" s="157" t="s">
        <v>102</v>
      </c>
      <c r="AV212" s="12" t="s">
        <v>102</v>
      </c>
      <c r="AW212" s="12" t="s">
        <v>30</v>
      </c>
      <c r="AX212" s="12" t="s">
        <v>74</v>
      </c>
      <c r="AY212" s="157" t="s">
        <v>150</v>
      </c>
    </row>
    <row r="213" spans="2:65" s="13" customFormat="1">
      <c r="B213" s="163"/>
      <c r="D213" s="156" t="s">
        <v>158</v>
      </c>
      <c r="E213" s="164" t="s">
        <v>1</v>
      </c>
      <c r="F213" s="165" t="s">
        <v>167</v>
      </c>
      <c r="H213" s="166">
        <v>28.49</v>
      </c>
      <c r="I213" s="167"/>
      <c r="L213" s="163"/>
      <c r="M213" s="168"/>
      <c r="T213" s="169"/>
      <c r="AT213" s="164" t="s">
        <v>158</v>
      </c>
      <c r="AU213" s="164" t="s">
        <v>102</v>
      </c>
      <c r="AV213" s="13" t="s">
        <v>156</v>
      </c>
      <c r="AW213" s="13" t="s">
        <v>30</v>
      </c>
      <c r="AX213" s="13" t="s">
        <v>82</v>
      </c>
      <c r="AY213" s="164" t="s">
        <v>150</v>
      </c>
    </row>
    <row r="214" spans="2:65" s="1" customFormat="1" ht="76.349999999999994" customHeight="1">
      <c r="B214" s="140"/>
      <c r="C214" s="141" t="s">
        <v>353</v>
      </c>
      <c r="D214" s="141" t="s">
        <v>152</v>
      </c>
      <c r="E214" s="142" t="s">
        <v>1081</v>
      </c>
      <c r="F214" s="143" t="s">
        <v>1082</v>
      </c>
      <c r="G214" s="144" t="s">
        <v>155</v>
      </c>
      <c r="H214" s="145">
        <v>928.49</v>
      </c>
      <c r="I214" s="146"/>
      <c r="J214" s="147">
        <f>ROUND(I214*H214,2)</f>
        <v>0</v>
      </c>
      <c r="K214" s="148"/>
      <c r="L214" s="32"/>
      <c r="M214" s="149" t="s">
        <v>1</v>
      </c>
      <c r="N214" s="150" t="s">
        <v>40</v>
      </c>
      <c r="P214" s="151">
        <f>O214*H214</f>
        <v>0</v>
      </c>
      <c r="Q214" s="151">
        <v>0</v>
      </c>
      <c r="R214" s="151">
        <f>Q214*H214</f>
        <v>0</v>
      </c>
      <c r="S214" s="151">
        <v>0</v>
      </c>
      <c r="T214" s="152">
        <f>S214*H214</f>
        <v>0</v>
      </c>
      <c r="AR214" s="153" t="s">
        <v>156</v>
      </c>
      <c r="AT214" s="153" t="s">
        <v>152</v>
      </c>
      <c r="AU214" s="153" t="s">
        <v>102</v>
      </c>
      <c r="AY214" s="17" t="s">
        <v>150</v>
      </c>
      <c r="BE214" s="154">
        <f>IF(N214="základná",J214,0)</f>
        <v>0</v>
      </c>
      <c r="BF214" s="154">
        <f>IF(N214="znížená",J214,0)</f>
        <v>0</v>
      </c>
      <c r="BG214" s="154">
        <f>IF(N214="zákl. prenesená",J214,0)</f>
        <v>0</v>
      </c>
      <c r="BH214" s="154">
        <f>IF(N214="zníž. prenesená",J214,0)</f>
        <v>0</v>
      </c>
      <c r="BI214" s="154">
        <f>IF(N214="nulová",J214,0)</f>
        <v>0</v>
      </c>
      <c r="BJ214" s="17" t="s">
        <v>102</v>
      </c>
      <c r="BK214" s="154">
        <f>ROUND(I214*H214,2)</f>
        <v>0</v>
      </c>
      <c r="BL214" s="17" t="s">
        <v>156</v>
      </c>
      <c r="BM214" s="153" t="s">
        <v>1083</v>
      </c>
    </row>
    <row r="215" spans="2:65" s="12" customFormat="1">
      <c r="B215" s="155"/>
      <c r="D215" s="156" t="s">
        <v>158</v>
      </c>
      <c r="E215" s="157" t="s">
        <v>1</v>
      </c>
      <c r="F215" s="158" t="s">
        <v>1084</v>
      </c>
      <c r="H215" s="159">
        <v>928.49</v>
      </c>
      <c r="I215" s="160"/>
      <c r="L215" s="155"/>
      <c r="M215" s="161"/>
      <c r="T215" s="162"/>
      <c r="AT215" s="157" t="s">
        <v>158</v>
      </c>
      <c r="AU215" s="157" t="s">
        <v>102</v>
      </c>
      <c r="AV215" s="12" t="s">
        <v>102</v>
      </c>
      <c r="AW215" s="12" t="s">
        <v>30</v>
      </c>
      <c r="AX215" s="12" t="s">
        <v>74</v>
      </c>
      <c r="AY215" s="157" t="s">
        <v>150</v>
      </c>
    </row>
    <row r="216" spans="2:65" s="13" customFormat="1">
      <c r="B216" s="163"/>
      <c r="D216" s="156" t="s">
        <v>158</v>
      </c>
      <c r="E216" s="164" t="s">
        <v>1</v>
      </c>
      <c r="F216" s="165" t="s">
        <v>167</v>
      </c>
      <c r="H216" s="166">
        <v>928.49</v>
      </c>
      <c r="I216" s="167"/>
      <c r="L216" s="163"/>
      <c r="M216" s="168"/>
      <c r="T216" s="169"/>
      <c r="AT216" s="164" t="s">
        <v>158</v>
      </c>
      <c r="AU216" s="164" t="s">
        <v>102</v>
      </c>
      <c r="AV216" s="13" t="s">
        <v>156</v>
      </c>
      <c r="AW216" s="13" t="s">
        <v>30</v>
      </c>
      <c r="AX216" s="13" t="s">
        <v>82</v>
      </c>
      <c r="AY216" s="164" t="s">
        <v>150</v>
      </c>
    </row>
    <row r="217" spans="2:65" s="1" customFormat="1" ht="76.349999999999994" customHeight="1">
      <c r="B217" s="140"/>
      <c r="C217" s="141" t="s">
        <v>360</v>
      </c>
      <c r="D217" s="141" t="s">
        <v>152</v>
      </c>
      <c r="E217" s="142" t="s">
        <v>1085</v>
      </c>
      <c r="F217" s="143" t="s">
        <v>1086</v>
      </c>
      <c r="G217" s="144" t="s">
        <v>170</v>
      </c>
      <c r="H217" s="145">
        <v>20</v>
      </c>
      <c r="I217" s="146"/>
      <c r="J217" s="147">
        <f t="shared" ref="J217:J222" si="10">ROUND(I217*H217,2)</f>
        <v>0</v>
      </c>
      <c r="K217" s="148"/>
      <c r="L217" s="32"/>
      <c r="M217" s="149" t="s">
        <v>1</v>
      </c>
      <c r="N217" s="150" t="s">
        <v>40</v>
      </c>
      <c r="P217" s="151">
        <f t="shared" ref="P217:P222" si="11">O217*H217</f>
        <v>0</v>
      </c>
      <c r="Q217" s="151">
        <v>0</v>
      </c>
      <c r="R217" s="151">
        <f t="shared" ref="R217:R222" si="12">Q217*H217</f>
        <v>0</v>
      </c>
      <c r="S217" s="151">
        <v>0</v>
      </c>
      <c r="T217" s="152">
        <f t="shared" ref="T217:T222" si="13">S217*H217</f>
        <v>0</v>
      </c>
      <c r="AR217" s="153" t="s">
        <v>156</v>
      </c>
      <c r="AT217" s="153" t="s">
        <v>152</v>
      </c>
      <c r="AU217" s="153" t="s">
        <v>102</v>
      </c>
      <c r="AY217" s="17" t="s">
        <v>150</v>
      </c>
      <c r="BE217" s="154">
        <f t="shared" ref="BE217:BE222" si="14">IF(N217="základná",J217,0)</f>
        <v>0</v>
      </c>
      <c r="BF217" s="154">
        <f t="shared" ref="BF217:BF222" si="15">IF(N217="znížená",J217,0)</f>
        <v>0</v>
      </c>
      <c r="BG217" s="154">
        <f t="shared" ref="BG217:BG222" si="16">IF(N217="zákl. prenesená",J217,0)</f>
        <v>0</v>
      </c>
      <c r="BH217" s="154">
        <f t="shared" ref="BH217:BH222" si="17">IF(N217="zníž. prenesená",J217,0)</f>
        <v>0</v>
      </c>
      <c r="BI217" s="154">
        <f t="shared" ref="BI217:BI222" si="18">IF(N217="nulová",J217,0)</f>
        <v>0</v>
      </c>
      <c r="BJ217" s="17" t="s">
        <v>102</v>
      </c>
      <c r="BK217" s="154">
        <f t="shared" ref="BK217:BK222" si="19">ROUND(I217*H217,2)</f>
        <v>0</v>
      </c>
      <c r="BL217" s="17" t="s">
        <v>156</v>
      </c>
      <c r="BM217" s="153" t="s">
        <v>1087</v>
      </c>
    </row>
    <row r="218" spans="2:65" s="1" customFormat="1" ht="33" customHeight="1">
      <c r="B218" s="140"/>
      <c r="C218" s="141" t="s">
        <v>364</v>
      </c>
      <c r="D218" s="141" t="s">
        <v>152</v>
      </c>
      <c r="E218" s="142" t="s">
        <v>1088</v>
      </c>
      <c r="F218" s="143" t="s">
        <v>1089</v>
      </c>
      <c r="G218" s="144" t="s">
        <v>170</v>
      </c>
      <c r="H218" s="145">
        <v>20</v>
      </c>
      <c r="I218" s="146"/>
      <c r="J218" s="147">
        <f t="shared" si="10"/>
        <v>0</v>
      </c>
      <c r="K218" s="148"/>
      <c r="L218" s="32"/>
      <c r="M218" s="149" t="s">
        <v>1</v>
      </c>
      <c r="N218" s="150" t="s">
        <v>40</v>
      </c>
      <c r="P218" s="151">
        <f t="shared" si="11"/>
        <v>0</v>
      </c>
      <c r="Q218" s="151">
        <v>0</v>
      </c>
      <c r="R218" s="151">
        <f t="shared" si="12"/>
        <v>0</v>
      </c>
      <c r="S218" s="151">
        <v>0</v>
      </c>
      <c r="T218" s="152">
        <f t="shared" si="13"/>
        <v>0</v>
      </c>
      <c r="AR218" s="153" t="s">
        <v>156</v>
      </c>
      <c r="AT218" s="153" t="s">
        <v>152</v>
      </c>
      <c r="AU218" s="153" t="s">
        <v>102</v>
      </c>
      <c r="AY218" s="17" t="s">
        <v>150</v>
      </c>
      <c r="BE218" s="154">
        <f t="shared" si="14"/>
        <v>0</v>
      </c>
      <c r="BF218" s="154">
        <f t="shared" si="15"/>
        <v>0</v>
      </c>
      <c r="BG218" s="154">
        <f t="shared" si="16"/>
        <v>0</v>
      </c>
      <c r="BH218" s="154">
        <f t="shared" si="17"/>
        <v>0</v>
      </c>
      <c r="BI218" s="154">
        <f t="shared" si="18"/>
        <v>0</v>
      </c>
      <c r="BJ218" s="17" t="s">
        <v>102</v>
      </c>
      <c r="BK218" s="154">
        <f t="shared" si="19"/>
        <v>0</v>
      </c>
      <c r="BL218" s="17" t="s">
        <v>156</v>
      </c>
      <c r="BM218" s="153" t="s">
        <v>1090</v>
      </c>
    </row>
    <row r="219" spans="2:65" s="1" customFormat="1" ht="16.5" customHeight="1">
      <c r="B219" s="140"/>
      <c r="C219" s="183" t="s">
        <v>369</v>
      </c>
      <c r="D219" s="183" t="s">
        <v>354</v>
      </c>
      <c r="E219" s="184" t="s">
        <v>1091</v>
      </c>
      <c r="F219" s="185" t="s">
        <v>1092</v>
      </c>
      <c r="G219" s="186" t="s">
        <v>170</v>
      </c>
      <c r="H219" s="187">
        <v>10</v>
      </c>
      <c r="I219" s="188"/>
      <c r="J219" s="189">
        <f t="shared" si="10"/>
        <v>0</v>
      </c>
      <c r="K219" s="190"/>
      <c r="L219" s="191"/>
      <c r="M219" s="192" t="s">
        <v>1</v>
      </c>
      <c r="N219" s="193" t="s">
        <v>40</v>
      </c>
      <c r="P219" s="151">
        <f t="shared" si="11"/>
        <v>0</v>
      </c>
      <c r="Q219" s="151">
        <v>0.5</v>
      </c>
      <c r="R219" s="151">
        <f t="shared" si="12"/>
        <v>5</v>
      </c>
      <c r="S219" s="151">
        <v>0</v>
      </c>
      <c r="T219" s="152">
        <f t="shared" si="13"/>
        <v>0</v>
      </c>
      <c r="AR219" s="153" t="s">
        <v>193</v>
      </c>
      <c r="AT219" s="153" t="s">
        <v>354</v>
      </c>
      <c r="AU219" s="153" t="s">
        <v>102</v>
      </c>
      <c r="AY219" s="17" t="s">
        <v>150</v>
      </c>
      <c r="BE219" s="154">
        <f t="shared" si="14"/>
        <v>0</v>
      </c>
      <c r="BF219" s="154">
        <f t="shared" si="15"/>
        <v>0</v>
      </c>
      <c r="BG219" s="154">
        <f t="shared" si="16"/>
        <v>0</v>
      </c>
      <c r="BH219" s="154">
        <f t="shared" si="17"/>
        <v>0</v>
      </c>
      <c r="BI219" s="154">
        <f t="shared" si="18"/>
        <v>0</v>
      </c>
      <c r="BJ219" s="17" t="s">
        <v>102</v>
      </c>
      <c r="BK219" s="154">
        <f t="shared" si="19"/>
        <v>0</v>
      </c>
      <c r="BL219" s="17" t="s">
        <v>156</v>
      </c>
      <c r="BM219" s="153" t="s">
        <v>1093</v>
      </c>
    </row>
    <row r="220" spans="2:65" s="1" customFormat="1" ht="24.2" customHeight="1">
      <c r="B220" s="140"/>
      <c r="C220" s="183" t="s">
        <v>375</v>
      </c>
      <c r="D220" s="183" t="s">
        <v>354</v>
      </c>
      <c r="E220" s="184" t="s">
        <v>1094</v>
      </c>
      <c r="F220" s="185" t="s">
        <v>1095</v>
      </c>
      <c r="G220" s="186" t="s">
        <v>170</v>
      </c>
      <c r="H220" s="187">
        <v>1</v>
      </c>
      <c r="I220" s="188"/>
      <c r="J220" s="189">
        <f t="shared" si="10"/>
        <v>0</v>
      </c>
      <c r="K220" s="190"/>
      <c r="L220" s="191"/>
      <c r="M220" s="192" t="s">
        <v>1</v>
      </c>
      <c r="N220" s="193" t="s">
        <v>40</v>
      </c>
      <c r="P220" s="151">
        <f t="shared" si="11"/>
        <v>0</v>
      </c>
      <c r="Q220" s="151">
        <v>0.5</v>
      </c>
      <c r="R220" s="151">
        <f t="shared" si="12"/>
        <v>0.5</v>
      </c>
      <c r="S220" s="151">
        <v>0</v>
      </c>
      <c r="T220" s="152">
        <f t="shared" si="13"/>
        <v>0</v>
      </c>
      <c r="AR220" s="153" t="s">
        <v>193</v>
      </c>
      <c r="AT220" s="153" t="s">
        <v>354</v>
      </c>
      <c r="AU220" s="153" t="s">
        <v>102</v>
      </c>
      <c r="AY220" s="17" t="s">
        <v>150</v>
      </c>
      <c r="BE220" s="154">
        <f t="shared" si="14"/>
        <v>0</v>
      </c>
      <c r="BF220" s="154">
        <f t="shared" si="15"/>
        <v>0</v>
      </c>
      <c r="BG220" s="154">
        <f t="shared" si="16"/>
        <v>0</v>
      </c>
      <c r="BH220" s="154">
        <f t="shared" si="17"/>
        <v>0</v>
      </c>
      <c r="BI220" s="154">
        <f t="shared" si="18"/>
        <v>0</v>
      </c>
      <c r="BJ220" s="17" t="s">
        <v>102</v>
      </c>
      <c r="BK220" s="154">
        <f t="shared" si="19"/>
        <v>0</v>
      </c>
      <c r="BL220" s="17" t="s">
        <v>156</v>
      </c>
      <c r="BM220" s="153" t="s">
        <v>1096</v>
      </c>
    </row>
    <row r="221" spans="2:65" s="1" customFormat="1" ht="16.5" customHeight="1">
      <c r="B221" s="140"/>
      <c r="C221" s="183" t="s">
        <v>379</v>
      </c>
      <c r="D221" s="183" t="s">
        <v>354</v>
      </c>
      <c r="E221" s="184" t="s">
        <v>1097</v>
      </c>
      <c r="F221" s="185" t="s">
        <v>1098</v>
      </c>
      <c r="G221" s="186" t="s">
        <v>170</v>
      </c>
      <c r="H221" s="187">
        <v>9</v>
      </c>
      <c r="I221" s="188"/>
      <c r="J221" s="189">
        <f t="shared" si="10"/>
        <v>0</v>
      </c>
      <c r="K221" s="190"/>
      <c r="L221" s="191"/>
      <c r="M221" s="192" t="s">
        <v>1</v>
      </c>
      <c r="N221" s="193" t="s">
        <v>40</v>
      </c>
      <c r="P221" s="151">
        <f t="shared" si="11"/>
        <v>0</v>
      </c>
      <c r="Q221" s="151">
        <v>0.5</v>
      </c>
      <c r="R221" s="151">
        <f t="shared" si="12"/>
        <v>4.5</v>
      </c>
      <c r="S221" s="151">
        <v>0</v>
      </c>
      <c r="T221" s="152">
        <f t="shared" si="13"/>
        <v>0</v>
      </c>
      <c r="AR221" s="153" t="s">
        <v>193</v>
      </c>
      <c r="AT221" s="153" t="s">
        <v>354</v>
      </c>
      <c r="AU221" s="153" t="s">
        <v>102</v>
      </c>
      <c r="AY221" s="17" t="s">
        <v>150</v>
      </c>
      <c r="BE221" s="154">
        <f t="shared" si="14"/>
        <v>0</v>
      </c>
      <c r="BF221" s="154">
        <f t="shared" si="15"/>
        <v>0</v>
      </c>
      <c r="BG221" s="154">
        <f t="shared" si="16"/>
        <v>0</v>
      </c>
      <c r="BH221" s="154">
        <f t="shared" si="17"/>
        <v>0</v>
      </c>
      <c r="BI221" s="154">
        <f t="shared" si="18"/>
        <v>0</v>
      </c>
      <c r="BJ221" s="17" t="s">
        <v>102</v>
      </c>
      <c r="BK221" s="154">
        <f t="shared" si="19"/>
        <v>0</v>
      </c>
      <c r="BL221" s="17" t="s">
        <v>156</v>
      </c>
      <c r="BM221" s="153" t="s">
        <v>1099</v>
      </c>
    </row>
    <row r="222" spans="2:65" s="1" customFormat="1" ht="24.2" customHeight="1">
      <c r="B222" s="140"/>
      <c r="C222" s="141" t="s">
        <v>383</v>
      </c>
      <c r="D222" s="141" t="s">
        <v>152</v>
      </c>
      <c r="E222" s="142" t="s">
        <v>1100</v>
      </c>
      <c r="F222" s="143" t="s">
        <v>1101</v>
      </c>
      <c r="G222" s="144" t="s">
        <v>170</v>
      </c>
      <c r="H222" s="145">
        <v>20</v>
      </c>
      <c r="I222" s="146"/>
      <c r="J222" s="147">
        <f t="shared" si="10"/>
        <v>0</v>
      </c>
      <c r="K222" s="148"/>
      <c r="L222" s="32"/>
      <c r="M222" s="149" t="s">
        <v>1</v>
      </c>
      <c r="N222" s="150" t="s">
        <v>40</v>
      </c>
      <c r="P222" s="151">
        <f t="shared" si="11"/>
        <v>0</v>
      </c>
      <c r="Q222" s="151">
        <v>0</v>
      </c>
      <c r="R222" s="151">
        <f t="shared" si="12"/>
        <v>0</v>
      </c>
      <c r="S222" s="151">
        <v>0</v>
      </c>
      <c r="T222" s="152">
        <f t="shared" si="13"/>
        <v>0</v>
      </c>
      <c r="AR222" s="153" t="s">
        <v>156</v>
      </c>
      <c r="AT222" s="153" t="s">
        <v>152</v>
      </c>
      <c r="AU222" s="153" t="s">
        <v>102</v>
      </c>
      <c r="AY222" s="17" t="s">
        <v>150</v>
      </c>
      <c r="BE222" s="154">
        <f t="shared" si="14"/>
        <v>0</v>
      </c>
      <c r="BF222" s="154">
        <f t="shared" si="15"/>
        <v>0</v>
      </c>
      <c r="BG222" s="154">
        <f t="shared" si="16"/>
        <v>0</v>
      </c>
      <c r="BH222" s="154">
        <f t="shared" si="17"/>
        <v>0</v>
      </c>
      <c r="BI222" s="154">
        <f t="shared" si="18"/>
        <v>0</v>
      </c>
      <c r="BJ222" s="17" t="s">
        <v>102</v>
      </c>
      <c r="BK222" s="154">
        <f t="shared" si="19"/>
        <v>0</v>
      </c>
      <c r="BL222" s="17" t="s">
        <v>156</v>
      </c>
      <c r="BM222" s="153" t="s">
        <v>1102</v>
      </c>
    </row>
    <row r="223" spans="2:65" s="14" customFormat="1">
      <c r="B223" s="170"/>
      <c r="D223" s="156" t="s">
        <v>158</v>
      </c>
      <c r="E223" s="171" t="s">
        <v>1</v>
      </c>
      <c r="F223" s="172" t="s">
        <v>1103</v>
      </c>
      <c r="H223" s="171" t="s">
        <v>1</v>
      </c>
      <c r="I223" s="173"/>
      <c r="L223" s="170"/>
      <c r="M223" s="174"/>
      <c r="T223" s="175"/>
      <c r="AT223" s="171" t="s">
        <v>158</v>
      </c>
      <c r="AU223" s="171" t="s">
        <v>102</v>
      </c>
      <c r="AV223" s="14" t="s">
        <v>82</v>
      </c>
      <c r="AW223" s="14" t="s">
        <v>30</v>
      </c>
      <c r="AX223" s="14" t="s">
        <v>74</v>
      </c>
      <c r="AY223" s="171" t="s">
        <v>150</v>
      </c>
    </row>
    <row r="224" spans="2:65" s="12" customFormat="1">
      <c r="B224" s="155"/>
      <c r="D224" s="156" t="s">
        <v>158</v>
      </c>
      <c r="E224" s="157" t="s">
        <v>1</v>
      </c>
      <c r="F224" s="158" t="s">
        <v>1104</v>
      </c>
      <c r="H224" s="159">
        <v>20</v>
      </c>
      <c r="I224" s="160"/>
      <c r="L224" s="155"/>
      <c r="M224" s="161"/>
      <c r="T224" s="162"/>
      <c r="AT224" s="157" t="s">
        <v>158</v>
      </c>
      <c r="AU224" s="157" t="s">
        <v>102</v>
      </c>
      <c r="AV224" s="12" t="s">
        <v>102</v>
      </c>
      <c r="AW224" s="12" t="s">
        <v>30</v>
      </c>
      <c r="AX224" s="12" t="s">
        <v>74</v>
      </c>
      <c r="AY224" s="157" t="s">
        <v>150</v>
      </c>
    </row>
    <row r="225" spans="2:65" s="13" customFormat="1">
      <c r="B225" s="163"/>
      <c r="D225" s="156" t="s">
        <v>158</v>
      </c>
      <c r="E225" s="164" t="s">
        <v>1</v>
      </c>
      <c r="F225" s="165" t="s">
        <v>167</v>
      </c>
      <c r="H225" s="166">
        <v>20</v>
      </c>
      <c r="I225" s="167"/>
      <c r="L225" s="163"/>
      <c r="M225" s="168"/>
      <c r="T225" s="169"/>
      <c r="AT225" s="164" t="s">
        <v>158</v>
      </c>
      <c r="AU225" s="164" t="s">
        <v>102</v>
      </c>
      <c r="AV225" s="13" t="s">
        <v>156</v>
      </c>
      <c r="AW225" s="13" t="s">
        <v>30</v>
      </c>
      <c r="AX225" s="13" t="s">
        <v>82</v>
      </c>
      <c r="AY225" s="164" t="s">
        <v>150</v>
      </c>
    </row>
    <row r="226" spans="2:65" s="1" customFormat="1" ht="33" customHeight="1">
      <c r="B226" s="140"/>
      <c r="C226" s="141" t="s">
        <v>387</v>
      </c>
      <c r="D226" s="141" t="s">
        <v>152</v>
      </c>
      <c r="E226" s="142" t="s">
        <v>1105</v>
      </c>
      <c r="F226" s="143" t="s">
        <v>1106</v>
      </c>
      <c r="G226" s="144" t="s">
        <v>170</v>
      </c>
      <c r="H226" s="145">
        <v>19</v>
      </c>
      <c r="I226" s="146"/>
      <c r="J226" s="147">
        <f>ROUND(I226*H226,2)</f>
        <v>0</v>
      </c>
      <c r="K226" s="148"/>
      <c r="L226" s="32"/>
      <c r="M226" s="149" t="s">
        <v>1</v>
      </c>
      <c r="N226" s="150" t="s">
        <v>40</v>
      </c>
      <c r="P226" s="151">
        <f>O226*H226</f>
        <v>0</v>
      </c>
      <c r="Q226" s="151">
        <v>4.8000000000000001E-4</v>
      </c>
      <c r="R226" s="151">
        <f>Q226*H226</f>
        <v>9.1199999999999996E-3</v>
      </c>
      <c r="S226" s="151">
        <v>0</v>
      </c>
      <c r="T226" s="152">
        <f>S226*H226</f>
        <v>0</v>
      </c>
      <c r="AR226" s="153" t="s">
        <v>156</v>
      </c>
      <c r="AT226" s="153" t="s">
        <v>152</v>
      </c>
      <c r="AU226" s="153" t="s">
        <v>102</v>
      </c>
      <c r="AY226" s="17" t="s">
        <v>150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7" t="s">
        <v>102</v>
      </c>
      <c r="BK226" s="154">
        <f>ROUND(I226*H226,2)</f>
        <v>0</v>
      </c>
      <c r="BL226" s="17" t="s">
        <v>156</v>
      </c>
      <c r="BM226" s="153" t="s">
        <v>1107</v>
      </c>
    </row>
    <row r="227" spans="2:65" s="1" customFormat="1" ht="44.25" customHeight="1">
      <c r="B227" s="140"/>
      <c r="C227" s="141" t="s">
        <v>394</v>
      </c>
      <c r="D227" s="141" t="s">
        <v>152</v>
      </c>
      <c r="E227" s="142" t="s">
        <v>1108</v>
      </c>
      <c r="F227" s="143" t="s">
        <v>1109</v>
      </c>
      <c r="G227" s="144" t="s">
        <v>170</v>
      </c>
      <c r="H227" s="145">
        <v>1</v>
      </c>
      <c r="I227" s="146"/>
      <c r="J227" s="147">
        <f>ROUND(I227*H227,2)</f>
        <v>0</v>
      </c>
      <c r="K227" s="148"/>
      <c r="L227" s="32"/>
      <c r="M227" s="149" t="s">
        <v>1</v>
      </c>
      <c r="N227" s="150" t="s">
        <v>40</v>
      </c>
      <c r="P227" s="151">
        <f>O227*H227</f>
        <v>0</v>
      </c>
      <c r="Q227" s="151">
        <v>4.8000000000000001E-4</v>
      </c>
      <c r="R227" s="151">
        <f>Q227*H227</f>
        <v>4.8000000000000001E-4</v>
      </c>
      <c r="S227" s="151">
        <v>0</v>
      </c>
      <c r="T227" s="152">
        <f>S227*H227</f>
        <v>0</v>
      </c>
      <c r="AR227" s="153" t="s">
        <v>156</v>
      </c>
      <c r="AT227" s="153" t="s">
        <v>152</v>
      </c>
      <c r="AU227" s="153" t="s">
        <v>102</v>
      </c>
      <c r="AY227" s="17" t="s">
        <v>150</v>
      </c>
      <c r="BE227" s="154">
        <f>IF(N227="základná",J227,0)</f>
        <v>0</v>
      </c>
      <c r="BF227" s="154">
        <f>IF(N227="znížená",J227,0)</f>
        <v>0</v>
      </c>
      <c r="BG227" s="154">
        <f>IF(N227="zákl. prenesená",J227,0)</f>
        <v>0</v>
      </c>
      <c r="BH227" s="154">
        <f>IF(N227="zníž. prenesená",J227,0)</f>
        <v>0</v>
      </c>
      <c r="BI227" s="154">
        <f>IF(N227="nulová",J227,0)</f>
        <v>0</v>
      </c>
      <c r="BJ227" s="17" t="s">
        <v>102</v>
      </c>
      <c r="BK227" s="154">
        <f>ROUND(I227*H227,2)</f>
        <v>0</v>
      </c>
      <c r="BL227" s="17" t="s">
        <v>156</v>
      </c>
      <c r="BM227" s="153" t="s">
        <v>1110</v>
      </c>
    </row>
    <row r="228" spans="2:65" s="14" customFormat="1" ht="30.6">
      <c r="B228" s="170"/>
      <c r="D228" s="156" t="s">
        <v>158</v>
      </c>
      <c r="E228" s="171" t="s">
        <v>1</v>
      </c>
      <c r="F228" s="172" t="s">
        <v>1111</v>
      </c>
      <c r="H228" s="171" t="s">
        <v>1</v>
      </c>
      <c r="I228" s="173"/>
      <c r="L228" s="170"/>
      <c r="M228" s="174"/>
      <c r="T228" s="175"/>
      <c r="AT228" s="171" t="s">
        <v>158</v>
      </c>
      <c r="AU228" s="171" t="s">
        <v>102</v>
      </c>
      <c r="AV228" s="14" t="s">
        <v>82</v>
      </c>
      <c r="AW228" s="14" t="s">
        <v>30</v>
      </c>
      <c r="AX228" s="14" t="s">
        <v>74</v>
      </c>
      <c r="AY228" s="171" t="s">
        <v>150</v>
      </c>
    </row>
    <row r="229" spans="2:65" s="12" customFormat="1">
      <c r="B229" s="155"/>
      <c r="D229" s="156" t="s">
        <v>158</v>
      </c>
      <c r="E229" s="157" t="s">
        <v>1</v>
      </c>
      <c r="F229" s="158" t="s">
        <v>1112</v>
      </c>
      <c r="H229" s="159">
        <v>1</v>
      </c>
      <c r="I229" s="160"/>
      <c r="L229" s="155"/>
      <c r="M229" s="161"/>
      <c r="T229" s="162"/>
      <c r="AT229" s="157" t="s">
        <v>158</v>
      </c>
      <c r="AU229" s="157" t="s">
        <v>102</v>
      </c>
      <c r="AV229" s="12" t="s">
        <v>102</v>
      </c>
      <c r="AW229" s="12" t="s">
        <v>30</v>
      </c>
      <c r="AX229" s="12" t="s">
        <v>74</v>
      </c>
      <c r="AY229" s="157" t="s">
        <v>150</v>
      </c>
    </row>
    <row r="230" spans="2:65" s="13" customFormat="1">
      <c r="B230" s="163"/>
      <c r="D230" s="156" t="s">
        <v>158</v>
      </c>
      <c r="E230" s="164" t="s">
        <v>1</v>
      </c>
      <c r="F230" s="165" t="s">
        <v>167</v>
      </c>
      <c r="H230" s="166">
        <v>1</v>
      </c>
      <c r="I230" s="167"/>
      <c r="L230" s="163"/>
      <c r="M230" s="168"/>
      <c r="T230" s="169"/>
      <c r="AT230" s="164" t="s">
        <v>158</v>
      </c>
      <c r="AU230" s="164" t="s">
        <v>102</v>
      </c>
      <c r="AV230" s="13" t="s">
        <v>156</v>
      </c>
      <c r="AW230" s="13" t="s">
        <v>30</v>
      </c>
      <c r="AX230" s="13" t="s">
        <v>82</v>
      </c>
      <c r="AY230" s="164" t="s">
        <v>150</v>
      </c>
    </row>
    <row r="231" spans="2:65" s="1" customFormat="1" ht="16.5" customHeight="1">
      <c r="B231" s="140"/>
      <c r="C231" s="183" t="s">
        <v>398</v>
      </c>
      <c r="D231" s="183" t="s">
        <v>354</v>
      </c>
      <c r="E231" s="184" t="s">
        <v>1113</v>
      </c>
      <c r="F231" s="185" t="s">
        <v>1114</v>
      </c>
      <c r="G231" s="186" t="s">
        <v>182</v>
      </c>
      <c r="H231" s="187">
        <v>50</v>
      </c>
      <c r="I231" s="188"/>
      <c r="J231" s="189">
        <f>ROUND(I231*H231,2)</f>
        <v>0</v>
      </c>
      <c r="K231" s="190"/>
      <c r="L231" s="191"/>
      <c r="M231" s="192" t="s">
        <v>1</v>
      </c>
      <c r="N231" s="193" t="s">
        <v>40</v>
      </c>
      <c r="P231" s="151">
        <f>O231*H231</f>
        <v>0</v>
      </c>
      <c r="Q231" s="151">
        <v>0</v>
      </c>
      <c r="R231" s="151">
        <f>Q231*H231</f>
        <v>0</v>
      </c>
      <c r="S231" s="151">
        <v>0</v>
      </c>
      <c r="T231" s="152">
        <f>S231*H231</f>
        <v>0</v>
      </c>
      <c r="AR231" s="153" t="s">
        <v>193</v>
      </c>
      <c r="AT231" s="153" t="s">
        <v>354</v>
      </c>
      <c r="AU231" s="153" t="s">
        <v>102</v>
      </c>
      <c r="AY231" s="17" t="s">
        <v>150</v>
      </c>
      <c r="BE231" s="154">
        <f>IF(N231="základná",J231,0)</f>
        <v>0</v>
      </c>
      <c r="BF231" s="154">
        <f>IF(N231="znížená",J231,0)</f>
        <v>0</v>
      </c>
      <c r="BG231" s="154">
        <f>IF(N231="zákl. prenesená",J231,0)</f>
        <v>0</v>
      </c>
      <c r="BH231" s="154">
        <f>IF(N231="zníž. prenesená",J231,0)</f>
        <v>0</v>
      </c>
      <c r="BI231" s="154">
        <f>IF(N231="nulová",J231,0)</f>
        <v>0</v>
      </c>
      <c r="BJ231" s="17" t="s">
        <v>102</v>
      </c>
      <c r="BK231" s="154">
        <f>ROUND(I231*H231,2)</f>
        <v>0</v>
      </c>
      <c r="BL231" s="17" t="s">
        <v>156</v>
      </c>
      <c r="BM231" s="153" t="s">
        <v>1115</v>
      </c>
    </row>
    <row r="232" spans="2:65" s="14" customFormat="1">
      <c r="B232" s="170"/>
      <c r="D232" s="156" t="s">
        <v>158</v>
      </c>
      <c r="E232" s="171" t="s">
        <v>1</v>
      </c>
      <c r="F232" s="172" t="s">
        <v>1116</v>
      </c>
      <c r="H232" s="171" t="s">
        <v>1</v>
      </c>
      <c r="I232" s="173"/>
      <c r="L232" s="170"/>
      <c r="M232" s="174"/>
      <c r="T232" s="175"/>
      <c r="AT232" s="171" t="s">
        <v>158</v>
      </c>
      <c r="AU232" s="171" t="s">
        <v>102</v>
      </c>
      <c r="AV232" s="14" t="s">
        <v>82</v>
      </c>
      <c r="AW232" s="14" t="s">
        <v>30</v>
      </c>
      <c r="AX232" s="14" t="s">
        <v>74</v>
      </c>
      <c r="AY232" s="171" t="s">
        <v>150</v>
      </c>
    </row>
    <row r="233" spans="2:65" s="12" customFormat="1">
      <c r="B233" s="155"/>
      <c r="D233" s="156" t="s">
        <v>158</v>
      </c>
      <c r="E233" s="157" t="s">
        <v>1</v>
      </c>
      <c r="F233" s="158" t="s">
        <v>1117</v>
      </c>
      <c r="H233" s="159">
        <v>50</v>
      </c>
      <c r="I233" s="160"/>
      <c r="L233" s="155"/>
      <c r="M233" s="161"/>
      <c r="T233" s="162"/>
      <c r="AT233" s="157" t="s">
        <v>158</v>
      </c>
      <c r="AU233" s="157" t="s">
        <v>102</v>
      </c>
      <c r="AV233" s="12" t="s">
        <v>102</v>
      </c>
      <c r="AW233" s="12" t="s">
        <v>30</v>
      </c>
      <c r="AX233" s="12" t="s">
        <v>74</v>
      </c>
      <c r="AY233" s="157" t="s">
        <v>150</v>
      </c>
    </row>
    <row r="234" spans="2:65" s="13" customFormat="1">
      <c r="B234" s="163"/>
      <c r="D234" s="156" t="s">
        <v>158</v>
      </c>
      <c r="E234" s="164" t="s">
        <v>1</v>
      </c>
      <c r="F234" s="165" t="s">
        <v>167</v>
      </c>
      <c r="H234" s="166">
        <v>50</v>
      </c>
      <c r="I234" s="167"/>
      <c r="L234" s="163"/>
      <c r="M234" s="168"/>
      <c r="T234" s="169"/>
      <c r="AT234" s="164" t="s">
        <v>158</v>
      </c>
      <c r="AU234" s="164" t="s">
        <v>102</v>
      </c>
      <c r="AV234" s="13" t="s">
        <v>156</v>
      </c>
      <c r="AW234" s="13" t="s">
        <v>30</v>
      </c>
      <c r="AX234" s="13" t="s">
        <v>82</v>
      </c>
      <c r="AY234" s="164" t="s">
        <v>150</v>
      </c>
    </row>
    <row r="235" spans="2:65" s="1" customFormat="1" ht="24.2" customHeight="1">
      <c r="B235" s="140"/>
      <c r="C235" s="183" t="s">
        <v>406</v>
      </c>
      <c r="D235" s="183" t="s">
        <v>354</v>
      </c>
      <c r="E235" s="184" t="s">
        <v>1118</v>
      </c>
      <c r="F235" s="185" t="s">
        <v>1119</v>
      </c>
      <c r="G235" s="186" t="s">
        <v>170</v>
      </c>
      <c r="H235" s="187">
        <v>20</v>
      </c>
      <c r="I235" s="188"/>
      <c r="J235" s="189">
        <f t="shared" ref="J235:J240" si="20">ROUND(I235*H235,2)</f>
        <v>0</v>
      </c>
      <c r="K235" s="190"/>
      <c r="L235" s="191"/>
      <c r="M235" s="192" t="s">
        <v>1</v>
      </c>
      <c r="N235" s="193" t="s">
        <v>40</v>
      </c>
      <c r="P235" s="151">
        <f t="shared" ref="P235:P240" si="21">O235*H235</f>
        <v>0</v>
      </c>
      <c r="Q235" s="151">
        <v>0</v>
      </c>
      <c r="R235" s="151">
        <f t="shared" ref="R235:R240" si="22">Q235*H235</f>
        <v>0</v>
      </c>
      <c r="S235" s="151">
        <v>0</v>
      </c>
      <c r="T235" s="152">
        <f t="shared" ref="T235:T240" si="23">S235*H235</f>
        <v>0</v>
      </c>
      <c r="AR235" s="153" t="s">
        <v>193</v>
      </c>
      <c r="AT235" s="153" t="s">
        <v>354</v>
      </c>
      <c r="AU235" s="153" t="s">
        <v>102</v>
      </c>
      <c r="AY235" s="17" t="s">
        <v>150</v>
      </c>
      <c r="BE235" s="154">
        <f t="shared" ref="BE235:BE240" si="24">IF(N235="základná",J235,0)</f>
        <v>0</v>
      </c>
      <c r="BF235" s="154">
        <f t="shared" ref="BF235:BF240" si="25">IF(N235="znížená",J235,0)</f>
        <v>0</v>
      </c>
      <c r="BG235" s="154">
        <f t="shared" ref="BG235:BG240" si="26">IF(N235="zákl. prenesená",J235,0)</f>
        <v>0</v>
      </c>
      <c r="BH235" s="154">
        <f t="shared" ref="BH235:BH240" si="27">IF(N235="zníž. prenesená",J235,0)</f>
        <v>0</v>
      </c>
      <c r="BI235" s="154">
        <f t="shared" ref="BI235:BI240" si="28">IF(N235="nulová",J235,0)</f>
        <v>0</v>
      </c>
      <c r="BJ235" s="17" t="s">
        <v>102</v>
      </c>
      <c r="BK235" s="154">
        <f t="shared" ref="BK235:BK240" si="29">ROUND(I235*H235,2)</f>
        <v>0</v>
      </c>
      <c r="BL235" s="17" t="s">
        <v>156</v>
      </c>
      <c r="BM235" s="153" t="s">
        <v>1120</v>
      </c>
    </row>
    <row r="236" spans="2:65" s="1" customFormat="1" ht="24.2" customHeight="1">
      <c r="B236" s="140"/>
      <c r="C236" s="183" t="s">
        <v>412</v>
      </c>
      <c r="D236" s="183" t="s">
        <v>354</v>
      </c>
      <c r="E236" s="184" t="s">
        <v>1121</v>
      </c>
      <c r="F236" s="185" t="s">
        <v>1122</v>
      </c>
      <c r="G236" s="186" t="s">
        <v>170</v>
      </c>
      <c r="H236" s="187">
        <v>22</v>
      </c>
      <c r="I236" s="188"/>
      <c r="J236" s="189">
        <f t="shared" si="20"/>
        <v>0</v>
      </c>
      <c r="K236" s="190"/>
      <c r="L236" s="191"/>
      <c r="M236" s="192" t="s">
        <v>1</v>
      </c>
      <c r="N236" s="193" t="s">
        <v>40</v>
      </c>
      <c r="P236" s="151">
        <f t="shared" si="21"/>
        <v>0</v>
      </c>
      <c r="Q236" s="151">
        <v>0</v>
      </c>
      <c r="R236" s="151">
        <f t="shared" si="22"/>
        <v>0</v>
      </c>
      <c r="S236" s="151">
        <v>0</v>
      </c>
      <c r="T236" s="152">
        <f t="shared" si="23"/>
        <v>0</v>
      </c>
      <c r="AR236" s="153" t="s">
        <v>193</v>
      </c>
      <c r="AT236" s="153" t="s">
        <v>354</v>
      </c>
      <c r="AU236" s="153" t="s">
        <v>102</v>
      </c>
      <c r="AY236" s="17" t="s">
        <v>150</v>
      </c>
      <c r="BE236" s="154">
        <f t="shared" si="24"/>
        <v>0</v>
      </c>
      <c r="BF236" s="154">
        <f t="shared" si="25"/>
        <v>0</v>
      </c>
      <c r="BG236" s="154">
        <f t="shared" si="26"/>
        <v>0</v>
      </c>
      <c r="BH236" s="154">
        <f t="shared" si="27"/>
        <v>0</v>
      </c>
      <c r="BI236" s="154">
        <f t="shared" si="28"/>
        <v>0</v>
      </c>
      <c r="BJ236" s="17" t="s">
        <v>102</v>
      </c>
      <c r="BK236" s="154">
        <f t="shared" si="29"/>
        <v>0</v>
      </c>
      <c r="BL236" s="17" t="s">
        <v>156</v>
      </c>
      <c r="BM236" s="153" t="s">
        <v>1123</v>
      </c>
    </row>
    <row r="237" spans="2:65" s="1" customFormat="1" ht="37.9" customHeight="1">
      <c r="B237" s="140"/>
      <c r="C237" s="141" t="s">
        <v>419</v>
      </c>
      <c r="D237" s="141" t="s">
        <v>152</v>
      </c>
      <c r="E237" s="142" t="s">
        <v>1124</v>
      </c>
      <c r="F237" s="143" t="s">
        <v>1125</v>
      </c>
      <c r="G237" s="144" t="s">
        <v>170</v>
      </c>
      <c r="H237" s="145">
        <v>20</v>
      </c>
      <c r="I237" s="146"/>
      <c r="J237" s="147">
        <f t="shared" si="20"/>
        <v>0</v>
      </c>
      <c r="K237" s="148"/>
      <c r="L237" s="32"/>
      <c r="M237" s="149" t="s">
        <v>1</v>
      </c>
      <c r="N237" s="150" t="s">
        <v>40</v>
      </c>
      <c r="P237" s="151">
        <f t="shared" si="21"/>
        <v>0</v>
      </c>
      <c r="Q237" s="151">
        <v>0</v>
      </c>
      <c r="R237" s="151">
        <f t="shared" si="22"/>
        <v>0</v>
      </c>
      <c r="S237" s="151">
        <v>0</v>
      </c>
      <c r="T237" s="152">
        <f t="shared" si="23"/>
        <v>0</v>
      </c>
      <c r="AR237" s="153" t="s">
        <v>156</v>
      </c>
      <c r="AT237" s="153" t="s">
        <v>152</v>
      </c>
      <c r="AU237" s="153" t="s">
        <v>102</v>
      </c>
      <c r="AY237" s="17" t="s">
        <v>150</v>
      </c>
      <c r="BE237" s="154">
        <f t="shared" si="24"/>
        <v>0</v>
      </c>
      <c r="BF237" s="154">
        <f t="shared" si="25"/>
        <v>0</v>
      </c>
      <c r="BG237" s="154">
        <f t="shared" si="26"/>
        <v>0</v>
      </c>
      <c r="BH237" s="154">
        <f t="shared" si="27"/>
        <v>0</v>
      </c>
      <c r="BI237" s="154">
        <f t="shared" si="28"/>
        <v>0</v>
      </c>
      <c r="BJ237" s="17" t="s">
        <v>102</v>
      </c>
      <c r="BK237" s="154">
        <f t="shared" si="29"/>
        <v>0</v>
      </c>
      <c r="BL237" s="17" t="s">
        <v>156</v>
      </c>
      <c r="BM237" s="153" t="s">
        <v>1126</v>
      </c>
    </row>
    <row r="238" spans="2:65" s="1" customFormat="1" ht="24.2" customHeight="1">
      <c r="B238" s="140"/>
      <c r="C238" s="183" t="s">
        <v>424</v>
      </c>
      <c r="D238" s="183" t="s">
        <v>354</v>
      </c>
      <c r="E238" s="184" t="s">
        <v>1127</v>
      </c>
      <c r="F238" s="185" t="s">
        <v>1128</v>
      </c>
      <c r="G238" s="186" t="s">
        <v>170</v>
      </c>
      <c r="H238" s="187">
        <v>20</v>
      </c>
      <c r="I238" s="188"/>
      <c r="J238" s="189">
        <f t="shared" si="20"/>
        <v>0</v>
      </c>
      <c r="K238" s="190"/>
      <c r="L238" s="191"/>
      <c r="M238" s="192" t="s">
        <v>1</v>
      </c>
      <c r="N238" s="193" t="s">
        <v>40</v>
      </c>
      <c r="P238" s="151">
        <f t="shared" si="21"/>
        <v>0</v>
      </c>
      <c r="Q238" s="151">
        <v>2.9999999999999997E-4</v>
      </c>
      <c r="R238" s="151">
        <f t="shared" si="22"/>
        <v>5.9999999999999993E-3</v>
      </c>
      <c r="S238" s="151">
        <v>0</v>
      </c>
      <c r="T238" s="152">
        <f t="shared" si="23"/>
        <v>0</v>
      </c>
      <c r="AR238" s="153" t="s">
        <v>193</v>
      </c>
      <c r="AT238" s="153" t="s">
        <v>354</v>
      </c>
      <c r="AU238" s="153" t="s">
        <v>102</v>
      </c>
      <c r="AY238" s="17" t="s">
        <v>150</v>
      </c>
      <c r="BE238" s="154">
        <f t="shared" si="24"/>
        <v>0</v>
      </c>
      <c r="BF238" s="154">
        <f t="shared" si="25"/>
        <v>0</v>
      </c>
      <c r="BG238" s="154">
        <f t="shared" si="26"/>
        <v>0</v>
      </c>
      <c r="BH238" s="154">
        <f t="shared" si="27"/>
        <v>0</v>
      </c>
      <c r="BI238" s="154">
        <f t="shared" si="28"/>
        <v>0</v>
      </c>
      <c r="BJ238" s="17" t="s">
        <v>102</v>
      </c>
      <c r="BK238" s="154">
        <f t="shared" si="29"/>
        <v>0</v>
      </c>
      <c r="BL238" s="17" t="s">
        <v>156</v>
      </c>
      <c r="BM238" s="153" t="s">
        <v>1129</v>
      </c>
    </row>
    <row r="239" spans="2:65" s="1" customFormat="1" ht="21.75" customHeight="1">
      <c r="B239" s="140"/>
      <c r="C239" s="141" t="s">
        <v>433</v>
      </c>
      <c r="D239" s="141" t="s">
        <v>152</v>
      </c>
      <c r="E239" s="142" t="s">
        <v>1130</v>
      </c>
      <c r="F239" s="143" t="s">
        <v>1131</v>
      </c>
      <c r="G239" s="144" t="s">
        <v>170</v>
      </c>
      <c r="H239" s="145">
        <v>20</v>
      </c>
      <c r="I239" s="146"/>
      <c r="J239" s="147">
        <f t="shared" si="20"/>
        <v>0</v>
      </c>
      <c r="K239" s="148"/>
      <c r="L239" s="32"/>
      <c r="M239" s="149" t="s">
        <v>1</v>
      </c>
      <c r="N239" s="150" t="s">
        <v>40</v>
      </c>
      <c r="P239" s="151">
        <f t="shared" si="21"/>
        <v>0</v>
      </c>
      <c r="Q239" s="151">
        <v>1.6000000000000001E-4</v>
      </c>
      <c r="R239" s="151">
        <f t="shared" si="22"/>
        <v>3.2000000000000002E-3</v>
      </c>
      <c r="S239" s="151">
        <v>0</v>
      </c>
      <c r="T239" s="152">
        <f t="shared" si="23"/>
        <v>0</v>
      </c>
      <c r="AR239" s="153" t="s">
        <v>156</v>
      </c>
      <c r="AT239" s="153" t="s">
        <v>152</v>
      </c>
      <c r="AU239" s="153" t="s">
        <v>102</v>
      </c>
      <c r="AY239" s="17" t="s">
        <v>150</v>
      </c>
      <c r="BE239" s="154">
        <f t="shared" si="24"/>
        <v>0</v>
      </c>
      <c r="BF239" s="154">
        <f t="shared" si="25"/>
        <v>0</v>
      </c>
      <c r="BG239" s="154">
        <f t="shared" si="26"/>
        <v>0</v>
      </c>
      <c r="BH239" s="154">
        <f t="shared" si="27"/>
        <v>0</v>
      </c>
      <c r="BI239" s="154">
        <f t="shared" si="28"/>
        <v>0</v>
      </c>
      <c r="BJ239" s="17" t="s">
        <v>102</v>
      </c>
      <c r="BK239" s="154">
        <f t="shared" si="29"/>
        <v>0</v>
      </c>
      <c r="BL239" s="17" t="s">
        <v>156</v>
      </c>
      <c r="BM239" s="153" t="s">
        <v>1132</v>
      </c>
    </row>
    <row r="240" spans="2:65" s="1" customFormat="1" ht="24.2" customHeight="1">
      <c r="B240" s="140"/>
      <c r="C240" s="141" t="s">
        <v>443</v>
      </c>
      <c r="D240" s="141" t="s">
        <v>152</v>
      </c>
      <c r="E240" s="142" t="s">
        <v>1133</v>
      </c>
      <c r="F240" s="143" t="s">
        <v>1134</v>
      </c>
      <c r="G240" s="144" t="s">
        <v>170</v>
      </c>
      <c r="H240" s="145">
        <v>166</v>
      </c>
      <c r="I240" s="146"/>
      <c r="J240" s="147">
        <f t="shared" si="20"/>
        <v>0</v>
      </c>
      <c r="K240" s="148"/>
      <c r="L240" s="32"/>
      <c r="M240" s="149" t="s">
        <v>1</v>
      </c>
      <c r="N240" s="150" t="s">
        <v>40</v>
      </c>
      <c r="P240" s="151">
        <f t="shared" si="21"/>
        <v>0</v>
      </c>
      <c r="Q240" s="151">
        <v>0</v>
      </c>
      <c r="R240" s="151">
        <f t="shared" si="22"/>
        <v>0</v>
      </c>
      <c r="S240" s="151">
        <v>0</v>
      </c>
      <c r="T240" s="152">
        <f t="shared" si="23"/>
        <v>0</v>
      </c>
      <c r="AR240" s="153" t="s">
        <v>156</v>
      </c>
      <c r="AT240" s="153" t="s">
        <v>152</v>
      </c>
      <c r="AU240" s="153" t="s">
        <v>102</v>
      </c>
      <c r="AY240" s="17" t="s">
        <v>150</v>
      </c>
      <c r="BE240" s="154">
        <f t="shared" si="24"/>
        <v>0</v>
      </c>
      <c r="BF240" s="154">
        <f t="shared" si="25"/>
        <v>0</v>
      </c>
      <c r="BG240" s="154">
        <f t="shared" si="26"/>
        <v>0</v>
      </c>
      <c r="BH240" s="154">
        <f t="shared" si="27"/>
        <v>0</v>
      </c>
      <c r="BI240" s="154">
        <f t="shared" si="28"/>
        <v>0</v>
      </c>
      <c r="BJ240" s="17" t="s">
        <v>102</v>
      </c>
      <c r="BK240" s="154">
        <f t="shared" si="29"/>
        <v>0</v>
      </c>
      <c r="BL240" s="17" t="s">
        <v>156</v>
      </c>
      <c r="BM240" s="153" t="s">
        <v>1135</v>
      </c>
    </row>
    <row r="241" spans="2:65" s="14" customFormat="1">
      <c r="B241" s="170"/>
      <c r="D241" s="156" t="s">
        <v>158</v>
      </c>
      <c r="E241" s="171" t="s">
        <v>1</v>
      </c>
      <c r="F241" s="172" t="s">
        <v>1136</v>
      </c>
      <c r="H241" s="171" t="s">
        <v>1</v>
      </c>
      <c r="I241" s="173"/>
      <c r="L241" s="170"/>
      <c r="M241" s="174"/>
      <c r="T241" s="175"/>
      <c r="AT241" s="171" t="s">
        <v>158</v>
      </c>
      <c r="AU241" s="171" t="s">
        <v>102</v>
      </c>
      <c r="AV241" s="14" t="s">
        <v>82</v>
      </c>
      <c r="AW241" s="14" t="s">
        <v>30</v>
      </c>
      <c r="AX241" s="14" t="s">
        <v>74</v>
      </c>
      <c r="AY241" s="171" t="s">
        <v>150</v>
      </c>
    </row>
    <row r="242" spans="2:65" s="12" customFormat="1">
      <c r="B242" s="155"/>
      <c r="D242" s="156" t="s">
        <v>158</v>
      </c>
      <c r="E242" s="157" t="s">
        <v>1</v>
      </c>
      <c r="F242" s="158" t="s">
        <v>279</v>
      </c>
      <c r="H242" s="159">
        <v>20</v>
      </c>
      <c r="I242" s="160"/>
      <c r="L242" s="155"/>
      <c r="M242" s="161"/>
      <c r="T242" s="162"/>
      <c r="AT242" s="157" t="s">
        <v>158</v>
      </c>
      <c r="AU242" s="157" t="s">
        <v>102</v>
      </c>
      <c r="AV242" s="12" t="s">
        <v>102</v>
      </c>
      <c r="AW242" s="12" t="s">
        <v>30</v>
      </c>
      <c r="AX242" s="12" t="s">
        <v>74</v>
      </c>
      <c r="AY242" s="157" t="s">
        <v>150</v>
      </c>
    </row>
    <row r="243" spans="2:65" s="14" customFormat="1">
      <c r="B243" s="170"/>
      <c r="D243" s="156" t="s">
        <v>158</v>
      </c>
      <c r="E243" s="171" t="s">
        <v>1</v>
      </c>
      <c r="F243" s="172" t="s">
        <v>1137</v>
      </c>
      <c r="H243" s="171" t="s">
        <v>1</v>
      </c>
      <c r="I243" s="173"/>
      <c r="L243" s="170"/>
      <c r="M243" s="174"/>
      <c r="T243" s="175"/>
      <c r="AT243" s="171" t="s">
        <v>158</v>
      </c>
      <c r="AU243" s="171" t="s">
        <v>102</v>
      </c>
      <c r="AV243" s="14" t="s">
        <v>82</v>
      </c>
      <c r="AW243" s="14" t="s">
        <v>30</v>
      </c>
      <c r="AX243" s="14" t="s">
        <v>74</v>
      </c>
      <c r="AY243" s="171" t="s">
        <v>150</v>
      </c>
    </row>
    <row r="244" spans="2:65" s="12" customFormat="1">
      <c r="B244" s="155"/>
      <c r="D244" s="156" t="s">
        <v>158</v>
      </c>
      <c r="E244" s="157" t="s">
        <v>1</v>
      </c>
      <c r="F244" s="158" t="s">
        <v>1138</v>
      </c>
      <c r="H244" s="159">
        <v>146</v>
      </c>
      <c r="I244" s="160"/>
      <c r="L244" s="155"/>
      <c r="M244" s="161"/>
      <c r="T244" s="162"/>
      <c r="AT244" s="157" t="s">
        <v>158</v>
      </c>
      <c r="AU244" s="157" t="s">
        <v>102</v>
      </c>
      <c r="AV244" s="12" t="s">
        <v>102</v>
      </c>
      <c r="AW244" s="12" t="s">
        <v>30</v>
      </c>
      <c r="AX244" s="12" t="s">
        <v>74</v>
      </c>
      <c r="AY244" s="157" t="s">
        <v>150</v>
      </c>
    </row>
    <row r="245" spans="2:65" s="13" customFormat="1">
      <c r="B245" s="163"/>
      <c r="D245" s="156" t="s">
        <v>158</v>
      </c>
      <c r="E245" s="164" t="s">
        <v>1</v>
      </c>
      <c r="F245" s="165" t="s">
        <v>167</v>
      </c>
      <c r="H245" s="166">
        <v>166</v>
      </c>
      <c r="I245" s="167"/>
      <c r="L245" s="163"/>
      <c r="M245" s="168"/>
      <c r="T245" s="169"/>
      <c r="AT245" s="164" t="s">
        <v>158</v>
      </c>
      <c r="AU245" s="164" t="s">
        <v>102</v>
      </c>
      <c r="AV245" s="13" t="s">
        <v>156</v>
      </c>
      <c r="AW245" s="13" t="s">
        <v>30</v>
      </c>
      <c r="AX245" s="13" t="s">
        <v>82</v>
      </c>
      <c r="AY245" s="164" t="s">
        <v>150</v>
      </c>
    </row>
    <row r="246" spans="2:65" s="1" customFormat="1" ht="16.5" customHeight="1">
      <c r="B246" s="140"/>
      <c r="C246" s="183" t="s">
        <v>450</v>
      </c>
      <c r="D246" s="183" t="s">
        <v>354</v>
      </c>
      <c r="E246" s="184" t="s">
        <v>1139</v>
      </c>
      <c r="F246" s="185" t="s">
        <v>1140</v>
      </c>
      <c r="G246" s="186" t="s">
        <v>170</v>
      </c>
      <c r="H246" s="187">
        <v>446</v>
      </c>
      <c r="I246" s="188"/>
      <c r="J246" s="189">
        <f>ROUND(I246*H246,2)</f>
        <v>0</v>
      </c>
      <c r="K246" s="190"/>
      <c r="L246" s="191"/>
      <c r="M246" s="192" t="s">
        <v>1</v>
      </c>
      <c r="N246" s="193" t="s">
        <v>40</v>
      </c>
      <c r="P246" s="151">
        <f>O246*H246</f>
        <v>0</v>
      </c>
      <c r="Q246" s="151">
        <v>0</v>
      </c>
      <c r="R246" s="151">
        <f>Q246*H246</f>
        <v>0</v>
      </c>
      <c r="S246" s="151">
        <v>0</v>
      </c>
      <c r="T246" s="152">
        <f>S246*H246</f>
        <v>0</v>
      </c>
      <c r="AR246" s="153" t="s">
        <v>193</v>
      </c>
      <c r="AT246" s="153" t="s">
        <v>354</v>
      </c>
      <c r="AU246" s="153" t="s">
        <v>102</v>
      </c>
      <c r="AY246" s="17" t="s">
        <v>150</v>
      </c>
      <c r="BE246" s="154">
        <f>IF(N246="základná",J246,0)</f>
        <v>0</v>
      </c>
      <c r="BF246" s="154">
        <f>IF(N246="znížená",J246,0)</f>
        <v>0</v>
      </c>
      <c r="BG246" s="154">
        <f>IF(N246="zákl. prenesená",J246,0)</f>
        <v>0</v>
      </c>
      <c r="BH246" s="154">
        <f>IF(N246="zníž. prenesená",J246,0)</f>
        <v>0</v>
      </c>
      <c r="BI246" s="154">
        <f>IF(N246="nulová",J246,0)</f>
        <v>0</v>
      </c>
      <c r="BJ246" s="17" t="s">
        <v>102</v>
      </c>
      <c r="BK246" s="154">
        <f>ROUND(I246*H246,2)</f>
        <v>0</v>
      </c>
      <c r="BL246" s="17" t="s">
        <v>156</v>
      </c>
      <c r="BM246" s="153" t="s">
        <v>1141</v>
      </c>
    </row>
    <row r="247" spans="2:65" s="14" customFormat="1">
      <c r="B247" s="170"/>
      <c r="D247" s="156" t="s">
        <v>158</v>
      </c>
      <c r="E247" s="171" t="s">
        <v>1</v>
      </c>
      <c r="F247" s="172" t="s">
        <v>1136</v>
      </c>
      <c r="H247" s="171" t="s">
        <v>1</v>
      </c>
      <c r="I247" s="173"/>
      <c r="L247" s="170"/>
      <c r="M247" s="174"/>
      <c r="T247" s="175"/>
      <c r="AT247" s="171" t="s">
        <v>158</v>
      </c>
      <c r="AU247" s="171" t="s">
        <v>102</v>
      </c>
      <c r="AV247" s="14" t="s">
        <v>82</v>
      </c>
      <c r="AW247" s="14" t="s">
        <v>30</v>
      </c>
      <c r="AX247" s="14" t="s">
        <v>74</v>
      </c>
      <c r="AY247" s="171" t="s">
        <v>150</v>
      </c>
    </row>
    <row r="248" spans="2:65" s="12" customFormat="1">
      <c r="B248" s="155"/>
      <c r="D248" s="156" t="s">
        <v>158</v>
      </c>
      <c r="E248" s="157" t="s">
        <v>1</v>
      </c>
      <c r="F248" s="158" t="s">
        <v>1142</v>
      </c>
      <c r="H248" s="159">
        <v>300</v>
      </c>
      <c r="I248" s="160"/>
      <c r="L248" s="155"/>
      <c r="M248" s="161"/>
      <c r="T248" s="162"/>
      <c r="AT248" s="157" t="s">
        <v>158</v>
      </c>
      <c r="AU248" s="157" t="s">
        <v>102</v>
      </c>
      <c r="AV248" s="12" t="s">
        <v>102</v>
      </c>
      <c r="AW248" s="12" t="s">
        <v>30</v>
      </c>
      <c r="AX248" s="12" t="s">
        <v>74</v>
      </c>
      <c r="AY248" s="157" t="s">
        <v>150</v>
      </c>
    </row>
    <row r="249" spans="2:65" s="14" customFormat="1">
      <c r="B249" s="170"/>
      <c r="D249" s="156" t="s">
        <v>158</v>
      </c>
      <c r="E249" s="171" t="s">
        <v>1</v>
      </c>
      <c r="F249" s="172" t="s">
        <v>1143</v>
      </c>
      <c r="H249" s="171" t="s">
        <v>1</v>
      </c>
      <c r="I249" s="173"/>
      <c r="L249" s="170"/>
      <c r="M249" s="174"/>
      <c r="T249" s="175"/>
      <c r="AT249" s="171" t="s">
        <v>158</v>
      </c>
      <c r="AU249" s="171" t="s">
        <v>102</v>
      </c>
      <c r="AV249" s="14" t="s">
        <v>82</v>
      </c>
      <c r="AW249" s="14" t="s">
        <v>30</v>
      </c>
      <c r="AX249" s="14" t="s">
        <v>74</v>
      </c>
      <c r="AY249" s="171" t="s">
        <v>150</v>
      </c>
    </row>
    <row r="250" spans="2:65" s="12" customFormat="1">
      <c r="B250" s="155"/>
      <c r="D250" s="156" t="s">
        <v>158</v>
      </c>
      <c r="E250" s="157" t="s">
        <v>1</v>
      </c>
      <c r="F250" s="158" t="s">
        <v>1144</v>
      </c>
      <c r="H250" s="159">
        <v>146</v>
      </c>
      <c r="I250" s="160"/>
      <c r="L250" s="155"/>
      <c r="M250" s="161"/>
      <c r="T250" s="162"/>
      <c r="AT250" s="157" t="s">
        <v>158</v>
      </c>
      <c r="AU250" s="157" t="s">
        <v>102</v>
      </c>
      <c r="AV250" s="12" t="s">
        <v>102</v>
      </c>
      <c r="AW250" s="12" t="s">
        <v>30</v>
      </c>
      <c r="AX250" s="12" t="s">
        <v>74</v>
      </c>
      <c r="AY250" s="157" t="s">
        <v>150</v>
      </c>
    </row>
    <row r="251" spans="2:65" s="13" customFormat="1">
      <c r="B251" s="163"/>
      <c r="D251" s="156" t="s">
        <v>158</v>
      </c>
      <c r="E251" s="164" t="s">
        <v>1</v>
      </c>
      <c r="F251" s="165" t="s">
        <v>167</v>
      </c>
      <c r="H251" s="166">
        <v>446</v>
      </c>
      <c r="I251" s="167"/>
      <c r="L251" s="163"/>
      <c r="M251" s="168"/>
      <c r="T251" s="169"/>
      <c r="AT251" s="164" t="s">
        <v>158</v>
      </c>
      <c r="AU251" s="164" t="s">
        <v>102</v>
      </c>
      <c r="AV251" s="13" t="s">
        <v>156</v>
      </c>
      <c r="AW251" s="13" t="s">
        <v>30</v>
      </c>
      <c r="AX251" s="13" t="s">
        <v>82</v>
      </c>
      <c r="AY251" s="164" t="s">
        <v>150</v>
      </c>
    </row>
    <row r="252" spans="2:65" s="1" customFormat="1" ht="16.5" customHeight="1">
      <c r="B252" s="140"/>
      <c r="C252" s="141" t="s">
        <v>454</v>
      </c>
      <c r="D252" s="141" t="s">
        <v>152</v>
      </c>
      <c r="E252" s="142" t="s">
        <v>1145</v>
      </c>
      <c r="F252" s="143" t="s">
        <v>1146</v>
      </c>
      <c r="G252" s="144" t="s">
        <v>357</v>
      </c>
      <c r="H252" s="145">
        <v>17.3</v>
      </c>
      <c r="I252" s="146"/>
      <c r="J252" s="147">
        <f>ROUND(I252*H252,2)</f>
        <v>0</v>
      </c>
      <c r="K252" s="148"/>
      <c r="L252" s="32"/>
      <c r="M252" s="149" t="s">
        <v>1</v>
      </c>
      <c r="N252" s="150" t="s">
        <v>40</v>
      </c>
      <c r="P252" s="151">
        <f>O252*H252</f>
        <v>0</v>
      </c>
      <c r="Q252" s="151">
        <v>0</v>
      </c>
      <c r="R252" s="151">
        <f>Q252*H252</f>
        <v>0</v>
      </c>
      <c r="S252" s="151">
        <v>0</v>
      </c>
      <c r="T252" s="152">
        <f>S252*H252</f>
        <v>0</v>
      </c>
      <c r="AR252" s="153" t="s">
        <v>156</v>
      </c>
      <c r="AT252" s="153" t="s">
        <v>152</v>
      </c>
      <c r="AU252" s="153" t="s">
        <v>102</v>
      </c>
      <c r="AY252" s="17" t="s">
        <v>150</v>
      </c>
      <c r="BE252" s="154">
        <f>IF(N252="základná",J252,0)</f>
        <v>0</v>
      </c>
      <c r="BF252" s="154">
        <f>IF(N252="znížená",J252,0)</f>
        <v>0</v>
      </c>
      <c r="BG252" s="154">
        <f>IF(N252="zákl. prenesená",J252,0)</f>
        <v>0</v>
      </c>
      <c r="BH252" s="154">
        <f>IF(N252="zníž. prenesená",J252,0)</f>
        <v>0</v>
      </c>
      <c r="BI252" s="154">
        <f>IF(N252="nulová",J252,0)</f>
        <v>0</v>
      </c>
      <c r="BJ252" s="17" t="s">
        <v>102</v>
      </c>
      <c r="BK252" s="154">
        <f>ROUND(I252*H252,2)</f>
        <v>0</v>
      </c>
      <c r="BL252" s="17" t="s">
        <v>156</v>
      </c>
      <c r="BM252" s="153" t="s">
        <v>1147</v>
      </c>
    </row>
    <row r="253" spans="2:65" s="14" customFormat="1">
      <c r="B253" s="170"/>
      <c r="D253" s="156" t="s">
        <v>158</v>
      </c>
      <c r="E253" s="171" t="s">
        <v>1</v>
      </c>
      <c r="F253" s="172" t="s">
        <v>1148</v>
      </c>
      <c r="H253" s="171" t="s">
        <v>1</v>
      </c>
      <c r="I253" s="173"/>
      <c r="L253" s="170"/>
      <c r="M253" s="174"/>
      <c r="T253" s="175"/>
      <c r="AT253" s="171" t="s">
        <v>158</v>
      </c>
      <c r="AU253" s="171" t="s">
        <v>102</v>
      </c>
      <c r="AV253" s="14" t="s">
        <v>82</v>
      </c>
      <c r="AW253" s="14" t="s">
        <v>30</v>
      </c>
      <c r="AX253" s="14" t="s">
        <v>74</v>
      </c>
      <c r="AY253" s="171" t="s">
        <v>150</v>
      </c>
    </row>
    <row r="254" spans="2:65" s="12" customFormat="1">
      <c r="B254" s="155"/>
      <c r="D254" s="156" t="s">
        <v>158</v>
      </c>
      <c r="E254" s="157" t="s">
        <v>1</v>
      </c>
      <c r="F254" s="158" t="s">
        <v>1149</v>
      </c>
      <c r="H254" s="159">
        <v>10</v>
      </c>
      <c r="I254" s="160"/>
      <c r="L254" s="155"/>
      <c r="M254" s="161"/>
      <c r="T254" s="162"/>
      <c r="AT254" s="157" t="s">
        <v>158</v>
      </c>
      <c r="AU254" s="157" t="s">
        <v>102</v>
      </c>
      <c r="AV254" s="12" t="s">
        <v>102</v>
      </c>
      <c r="AW254" s="12" t="s">
        <v>30</v>
      </c>
      <c r="AX254" s="12" t="s">
        <v>74</v>
      </c>
      <c r="AY254" s="157" t="s">
        <v>150</v>
      </c>
    </row>
    <row r="255" spans="2:65" s="14" customFormat="1">
      <c r="B255" s="170"/>
      <c r="D255" s="156" t="s">
        <v>158</v>
      </c>
      <c r="E255" s="171" t="s">
        <v>1</v>
      </c>
      <c r="F255" s="172" t="s">
        <v>1150</v>
      </c>
      <c r="H255" s="171" t="s">
        <v>1</v>
      </c>
      <c r="I255" s="173"/>
      <c r="L255" s="170"/>
      <c r="M255" s="174"/>
      <c r="T255" s="175"/>
      <c r="AT255" s="171" t="s">
        <v>158</v>
      </c>
      <c r="AU255" s="171" t="s">
        <v>102</v>
      </c>
      <c r="AV255" s="14" t="s">
        <v>82</v>
      </c>
      <c r="AW255" s="14" t="s">
        <v>30</v>
      </c>
      <c r="AX255" s="14" t="s">
        <v>74</v>
      </c>
      <c r="AY255" s="171" t="s">
        <v>150</v>
      </c>
    </row>
    <row r="256" spans="2:65" s="12" customFormat="1">
      <c r="B256" s="155"/>
      <c r="D256" s="156" t="s">
        <v>158</v>
      </c>
      <c r="E256" s="157" t="s">
        <v>1</v>
      </c>
      <c r="F256" s="158" t="s">
        <v>1151</v>
      </c>
      <c r="H256" s="159">
        <v>7.3</v>
      </c>
      <c r="I256" s="160"/>
      <c r="L256" s="155"/>
      <c r="M256" s="161"/>
      <c r="T256" s="162"/>
      <c r="AT256" s="157" t="s">
        <v>158</v>
      </c>
      <c r="AU256" s="157" t="s">
        <v>102</v>
      </c>
      <c r="AV256" s="12" t="s">
        <v>102</v>
      </c>
      <c r="AW256" s="12" t="s">
        <v>30</v>
      </c>
      <c r="AX256" s="12" t="s">
        <v>74</v>
      </c>
      <c r="AY256" s="157" t="s">
        <v>150</v>
      </c>
    </row>
    <row r="257" spans="2:65" s="13" customFormat="1">
      <c r="B257" s="163"/>
      <c r="D257" s="156" t="s">
        <v>158</v>
      </c>
      <c r="E257" s="164" t="s">
        <v>1</v>
      </c>
      <c r="F257" s="165" t="s">
        <v>167</v>
      </c>
      <c r="H257" s="166">
        <v>17.3</v>
      </c>
      <c r="I257" s="167"/>
      <c r="L257" s="163"/>
      <c r="M257" s="168"/>
      <c r="T257" s="169"/>
      <c r="AT257" s="164" t="s">
        <v>158</v>
      </c>
      <c r="AU257" s="164" t="s">
        <v>102</v>
      </c>
      <c r="AV257" s="13" t="s">
        <v>156</v>
      </c>
      <c r="AW257" s="13" t="s">
        <v>30</v>
      </c>
      <c r="AX257" s="13" t="s">
        <v>82</v>
      </c>
      <c r="AY257" s="164" t="s">
        <v>150</v>
      </c>
    </row>
    <row r="258" spans="2:65" s="1" customFormat="1" ht="24.2" customHeight="1">
      <c r="B258" s="140"/>
      <c r="C258" s="141" t="s">
        <v>459</v>
      </c>
      <c r="D258" s="141" t="s">
        <v>152</v>
      </c>
      <c r="E258" s="142" t="s">
        <v>1152</v>
      </c>
      <c r="F258" s="143" t="s">
        <v>1153</v>
      </c>
      <c r="G258" s="144" t="s">
        <v>170</v>
      </c>
      <c r="H258" s="145">
        <v>20</v>
      </c>
      <c r="I258" s="146"/>
      <c r="J258" s="147">
        <f>ROUND(I258*H258,2)</f>
        <v>0</v>
      </c>
      <c r="K258" s="148"/>
      <c r="L258" s="32"/>
      <c r="M258" s="149" t="s">
        <v>1</v>
      </c>
      <c r="N258" s="150" t="s">
        <v>40</v>
      </c>
      <c r="P258" s="151">
        <f>O258*H258</f>
        <v>0</v>
      </c>
      <c r="Q258" s="151">
        <v>4.8000000000000001E-4</v>
      </c>
      <c r="R258" s="151">
        <f>Q258*H258</f>
        <v>9.6000000000000009E-3</v>
      </c>
      <c r="S258" s="151">
        <v>0</v>
      </c>
      <c r="T258" s="152">
        <f>S258*H258</f>
        <v>0</v>
      </c>
      <c r="AR258" s="153" t="s">
        <v>156</v>
      </c>
      <c r="AT258" s="153" t="s">
        <v>152</v>
      </c>
      <c r="AU258" s="153" t="s">
        <v>102</v>
      </c>
      <c r="AY258" s="17" t="s">
        <v>150</v>
      </c>
      <c r="BE258" s="154">
        <f>IF(N258="základná",J258,0)</f>
        <v>0</v>
      </c>
      <c r="BF258" s="154">
        <f>IF(N258="znížená",J258,0)</f>
        <v>0</v>
      </c>
      <c r="BG258" s="154">
        <f>IF(N258="zákl. prenesená",J258,0)</f>
        <v>0</v>
      </c>
      <c r="BH258" s="154">
        <f>IF(N258="zníž. prenesená",J258,0)</f>
        <v>0</v>
      </c>
      <c r="BI258" s="154">
        <f>IF(N258="nulová",J258,0)</f>
        <v>0</v>
      </c>
      <c r="BJ258" s="17" t="s">
        <v>102</v>
      </c>
      <c r="BK258" s="154">
        <f>ROUND(I258*H258,2)</f>
        <v>0</v>
      </c>
      <c r="BL258" s="17" t="s">
        <v>156</v>
      </c>
      <c r="BM258" s="153" t="s">
        <v>1154</v>
      </c>
    </row>
    <row r="259" spans="2:65" s="1" customFormat="1" ht="24.2" customHeight="1">
      <c r="B259" s="140"/>
      <c r="C259" s="183" t="s">
        <v>465</v>
      </c>
      <c r="D259" s="183" t="s">
        <v>354</v>
      </c>
      <c r="E259" s="184" t="s">
        <v>1155</v>
      </c>
      <c r="F259" s="185" t="s">
        <v>1156</v>
      </c>
      <c r="G259" s="186" t="s">
        <v>170</v>
      </c>
      <c r="H259" s="187">
        <v>20</v>
      </c>
      <c r="I259" s="188"/>
      <c r="J259" s="189">
        <f>ROUND(I259*H259,2)</f>
        <v>0</v>
      </c>
      <c r="K259" s="190"/>
      <c r="L259" s="191"/>
      <c r="M259" s="192" t="s">
        <v>1</v>
      </c>
      <c r="N259" s="193" t="s">
        <v>40</v>
      </c>
      <c r="P259" s="151">
        <f>O259*H259</f>
        <v>0</v>
      </c>
      <c r="Q259" s="151">
        <v>1.2E-2</v>
      </c>
      <c r="R259" s="151">
        <f>Q259*H259</f>
        <v>0.24</v>
      </c>
      <c r="S259" s="151">
        <v>0</v>
      </c>
      <c r="T259" s="152">
        <f>S259*H259</f>
        <v>0</v>
      </c>
      <c r="AR259" s="153" t="s">
        <v>193</v>
      </c>
      <c r="AT259" s="153" t="s">
        <v>354</v>
      </c>
      <c r="AU259" s="153" t="s">
        <v>102</v>
      </c>
      <c r="AY259" s="17" t="s">
        <v>150</v>
      </c>
      <c r="BE259" s="154">
        <f>IF(N259="základná",J259,0)</f>
        <v>0</v>
      </c>
      <c r="BF259" s="154">
        <f>IF(N259="znížená",J259,0)</f>
        <v>0</v>
      </c>
      <c r="BG259" s="154">
        <f>IF(N259="zákl. prenesená",J259,0)</f>
        <v>0</v>
      </c>
      <c r="BH259" s="154">
        <f>IF(N259="zníž. prenesená",J259,0)</f>
        <v>0</v>
      </c>
      <c r="BI259" s="154">
        <f>IF(N259="nulová",J259,0)</f>
        <v>0</v>
      </c>
      <c r="BJ259" s="17" t="s">
        <v>102</v>
      </c>
      <c r="BK259" s="154">
        <f>ROUND(I259*H259,2)</f>
        <v>0</v>
      </c>
      <c r="BL259" s="17" t="s">
        <v>156</v>
      </c>
      <c r="BM259" s="153" t="s">
        <v>1157</v>
      </c>
    </row>
    <row r="260" spans="2:65" s="1" customFormat="1" ht="24.2" customHeight="1">
      <c r="B260" s="140"/>
      <c r="C260" s="141" t="s">
        <v>471</v>
      </c>
      <c r="D260" s="141" t="s">
        <v>152</v>
      </c>
      <c r="E260" s="142" t="s">
        <v>1158</v>
      </c>
      <c r="F260" s="143" t="s">
        <v>1159</v>
      </c>
      <c r="G260" s="144" t="s">
        <v>155</v>
      </c>
      <c r="H260" s="145">
        <v>270.8</v>
      </c>
      <c r="I260" s="146"/>
      <c r="J260" s="147">
        <f>ROUND(I260*H260,2)</f>
        <v>0</v>
      </c>
      <c r="K260" s="148"/>
      <c r="L260" s="32"/>
      <c r="M260" s="149" t="s">
        <v>1</v>
      </c>
      <c r="N260" s="150" t="s">
        <v>40</v>
      </c>
      <c r="P260" s="151">
        <f>O260*H260</f>
        <v>0</v>
      </c>
      <c r="Q260" s="151">
        <v>0</v>
      </c>
      <c r="R260" s="151">
        <f>Q260*H260</f>
        <v>0</v>
      </c>
      <c r="S260" s="151">
        <v>0</v>
      </c>
      <c r="T260" s="152">
        <f>S260*H260</f>
        <v>0</v>
      </c>
      <c r="AR260" s="153" t="s">
        <v>156</v>
      </c>
      <c r="AT260" s="153" t="s">
        <v>152</v>
      </c>
      <c r="AU260" s="153" t="s">
        <v>102</v>
      </c>
      <c r="AY260" s="17" t="s">
        <v>150</v>
      </c>
      <c r="BE260" s="154">
        <f>IF(N260="základná",J260,0)</f>
        <v>0</v>
      </c>
      <c r="BF260" s="154">
        <f>IF(N260="znížená",J260,0)</f>
        <v>0</v>
      </c>
      <c r="BG260" s="154">
        <f>IF(N260="zákl. prenesená",J260,0)</f>
        <v>0</v>
      </c>
      <c r="BH260" s="154">
        <f>IF(N260="zníž. prenesená",J260,0)</f>
        <v>0</v>
      </c>
      <c r="BI260" s="154">
        <f>IF(N260="nulová",J260,0)</f>
        <v>0</v>
      </c>
      <c r="BJ260" s="17" t="s">
        <v>102</v>
      </c>
      <c r="BK260" s="154">
        <f>ROUND(I260*H260,2)</f>
        <v>0</v>
      </c>
      <c r="BL260" s="17" t="s">
        <v>156</v>
      </c>
      <c r="BM260" s="153" t="s">
        <v>1160</v>
      </c>
    </row>
    <row r="261" spans="2:65" s="14" customFormat="1">
      <c r="B261" s="170"/>
      <c r="D261" s="156" t="s">
        <v>158</v>
      </c>
      <c r="E261" s="171" t="s">
        <v>1</v>
      </c>
      <c r="F261" s="172" t="s">
        <v>1161</v>
      </c>
      <c r="H261" s="171" t="s">
        <v>1</v>
      </c>
      <c r="I261" s="173"/>
      <c r="L261" s="170"/>
      <c r="M261" s="174"/>
      <c r="T261" s="175"/>
      <c r="AT261" s="171" t="s">
        <v>158</v>
      </c>
      <c r="AU261" s="171" t="s">
        <v>102</v>
      </c>
      <c r="AV261" s="14" t="s">
        <v>82</v>
      </c>
      <c r="AW261" s="14" t="s">
        <v>30</v>
      </c>
      <c r="AX261" s="14" t="s">
        <v>74</v>
      </c>
      <c r="AY261" s="171" t="s">
        <v>150</v>
      </c>
    </row>
    <row r="262" spans="2:65" s="12" customFormat="1">
      <c r="B262" s="155"/>
      <c r="D262" s="156" t="s">
        <v>158</v>
      </c>
      <c r="E262" s="157" t="s">
        <v>1</v>
      </c>
      <c r="F262" s="158" t="s">
        <v>1104</v>
      </c>
      <c r="H262" s="159">
        <v>20</v>
      </c>
      <c r="I262" s="160"/>
      <c r="L262" s="155"/>
      <c r="M262" s="161"/>
      <c r="T262" s="162"/>
      <c r="AT262" s="157" t="s">
        <v>158</v>
      </c>
      <c r="AU262" s="157" t="s">
        <v>102</v>
      </c>
      <c r="AV262" s="12" t="s">
        <v>102</v>
      </c>
      <c r="AW262" s="12" t="s">
        <v>30</v>
      </c>
      <c r="AX262" s="12" t="s">
        <v>74</v>
      </c>
      <c r="AY262" s="157" t="s">
        <v>150</v>
      </c>
    </row>
    <row r="263" spans="2:65" s="14" customFormat="1">
      <c r="B263" s="170"/>
      <c r="D263" s="156" t="s">
        <v>158</v>
      </c>
      <c r="E263" s="171" t="s">
        <v>1</v>
      </c>
      <c r="F263" s="172" t="s">
        <v>1162</v>
      </c>
      <c r="H263" s="171" t="s">
        <v>1</v>
      </c>
      <c r="I263" s="173"/>
      <c r="L263" s="170"/>
      <c r="M263" s="174"/>
      <c r="T263" s="175"/>
      <c r="AT263" s="171" t="s">
        <v>158</v>
      </c>
      <c r="AU263" s="171" t="s">
        <v>102</v>
      </c>
      <c r="AV263" s="14" t="s">
        <v>82</v>
      </c>
      <c r="AW263" s="14" t="s">
        <v>30</v>
      </c>
      <c r="AX263" s="14" t="s">
        <v>74</v>
      </c>
      <c r="AY263" s="171" t="s">
        <v>150</v>
      </c>
    </row>
    <row r="264" spans="2:65" s="12" customFormat="1">
      <c r="B264" s="155"/>
      <c r="D264" s="156" t="s">
        <v>158</v>
      </c>
      <c r="E264" s="157" t="s">
        <v>1</v>
      </c>
      <c r="F264" s="158" t="s">
        <v>1163</v>
      </c>
      <c r="H264" s="159">
        <v>29</v>
      </c>
      <c r="I264" s="160"/>
      <c r="L264" s="155"/>
      <c r="M264" s="161"/>
      <c r="T264" s="162"/>
      <c r="AT264" s="157" t="s">
        <v>158</v>
      </c>
      <c r="AU264" s="157" t="s">
        <v>102</v>
      </c>
      <c r="AV264" s="12" t="s">
        <v>102</v>
      </c>
      <c r="AW264" s="12" t="s">
        <v>30</v>
      </c>
      <c r="AX264" s="12" t="s">
        <v>74</v>
      </c>
      <c r="AY264" s="157" t="s">
        <v>150</v>
      </c>
    </row>
    <row r="265" spans="2:65" s="14" customFormat="1">
      <c r="B265" s="170"/>
      <c r="D265" s="156" t="s">
        <v>158</v>
      </c>
      <c r="E265" s="171" t="s">
        <v>1</v>
      </c>
      <c r="F265" s="172" t="s">
        <v>1164</v>
      </c>
      <c r="H265" s="171" t="s">
        <v>1</v>
      </c>
      <c r="I265" s="173"/>
      <c r="L265" s="170"/>
      <c r="M265" s="174"/>
      <c r="T265" s="175"/>
      <c r="AT265" s="171" t="s">
        <v>158</v>
      </c>
      <c r="AU265" s="171" t="s">
        <v>102</v>
      </c>
      <c r="AV265" s="14" t="s">
        <v>82</v>
      </c>
      <c r="AW265" s="14" t="s">
        <v>30</v>
      </c>
      <c r="AX265" s="14" t="s">
        <v>74</v>
      </c>
      <c r="AY265" s="171" t="s">
        <v>150</v>
      </c>
    </row>
    <row r="266" spans="2:65" s="12" customFormat="1">
      <c r="B266" s="155"/>
      <c r="D266" s="156" t="s">
        <v>158</v>
      </c>
      <c r="E266" s="157" t="s">
        <v>1</v>
      </c>
      <c r="F266" s="158" t="s">
        <v>962</v>
      </c>
      <c r="H266" s="159">
        <v>221.8</v>
      </c>
      <c r="I266" s="160"/>
      <c r="L266" s="155"/>
      <c r="M266" s="161"/>
      <c r="T266" s="162"/>
      <c r="AT266" s="157" t="s">
        <v>158</v>
      </c>
      <c r="AU266" s="157" t="s">
        <v>102</v>
      </c>
      <c r="AV266" s="12" t="s">
        <v>102</v>
      </c>
      <c r="AW266" s="12" t="s">
        <v>30</v>
      </c>
      <c r="AX266" s="12" t="s">
        <v>74</v>
      </c>
      <c r="AY266" s="157" t="s">
        <v>150</v>
      </c>
    </row>
    <row r="267" spans="2:65" s="13" customFormat="1">
      <c r="B267" s="163"/>
      <c r="D267" s="156" t="s">
        <v>158</v>
      </c>
      <c r="E267" s="164" t="s">
        <v>1</v>
      </c>
      <c r="F267" s="165" t="s">
        <v>167</v>
      </c>
      <c r="H267" s="166">
        <v>270.8</v>
      </c>
      <c r="I267" s="167"/>
      <c r="L267" s="163"/>
      <c r="M267" s="168"/>
      <c r="T267" s="169"/>
      <c r="AT267" s="164" t="s">
        <v>158</v>
      </c>
      <c r="AU267" s="164" t="s">
        <v>102</v>
      </c>
      <c r="AV267" s="13" t="s">
        <v>156</v>
      </c>
      <c r="AW267" s="13" t="s">
        <v>30</v>
      </c>
      <c r="AX267" s="13" t="s">
        <v>82</v>
      </c>
      <c r="AY267" s="164" t="s">
        <v>150</v>
      </c>
    </row>
    <row r="268" spans="2:65" s="1" customFormat="1" ht="24.2" customHeight="1">
      <c r="B268" s="140"/>
      <c r="C268" s="141" t="s">
        <v>476</v>
      </c>
      <c r="D268" s="141" t="s">
        <v>152</v>
      </c>
      <c r="E268" s="142" t="s">
        <v>1165</v>
      </c>
      <c r="F268" s="143" t="s">
        <v>1166</v>
      </c>
      <c r="G268" s="144" t="s">
        <v>155</v>
      </c>
      <c r="H268" s="145">
        <v>12.5</v>
      </c>
      <c r="I268" s="146"/>
      <c r="J268" s="147">
        <f>ROUND(I268*H268,2)</f>
        <v>0</v>
      </c>
      <c r="K268" s="148"/>
      <c r="L268" s="32"/>
      <c r="M268" s="149" t="s">
        <v>1</v>
      </c>
      <c r="N268" s="150" t="s">
        <v>40</v>
      </c>
      <c r="P268" s="151">
        <f>O268*H268</f>
        <v>0</v>
      </c>
      <c r="Q268" s="151">
        <v>0</v>
      </c>
      <c r="R268" s="151">
        <f>Q268*H268</f>
        <v>0</v>
      </c>
      <c r="S268" s="151">
        <v>0</v>
      </c>
      <c r="T268" s="152">
        <f>S268*H268</f>
        <v>0</v>
      </c>
      <c r="AR268" s="153" t="s">
        <v>156</v>
      </c>
      <c r="AT268" s="153" t="s">
        <v>152</v>
      </c>
      <c r="AU268" s="153" t="s">
        <v>102</v>
      </c>
      <c r="AY268" s="17" t="s">
        <v>150</v>
      </c>
      <c r="BE268" s="154">
        <f>IF(N268="základná",J268,0)</f>
        <v>0</v>
      </c>
      <c r="BF268" s="154">
        <f>IF(N268="znížená",J268,0)</f>
        <v>0</v>
      </c>
      <c r="BG268" s="154">
        <f>IF(N268="zákl. prenesená",J268,0)</f>
        <v>0</v>
      </c>
      <c r="BH268" s="154">
        <f>IF(N268="zníž. prenesená",J268,0)</f>
        <v>0</v>
      </c>
      <c r="BI268" s="154">
        <f>IF(N268="nulová",J268,0)</f>
        <v>0</v>
      </c>
      <c r="BJ268" s="17" t="s">
        <v>102</v>
      </c>
      <c r="BK268" s="154">
        <f>ROUND(I268*H268,2)</f>
        <v>0</v>
      </c>
      <c r="BL268" s="17" t="s">
        <v>156</v>
      </c>
      <c r="BM268" s="153" t="s">
        <v>1167</v>
      </c>
    </row>
    <row r="269" spans="2:65" s="14" customFormat="1">
      <c r="B269" s="170"/>
      <c r="D269" s="156" t="s">
        <v>158</v>
      </c>
      <c r="E269" s="171" t="s">
        <v>1</v>
      </c>
      <c r="F269" s="172" t="s">
        <v>1168</v>
      </c>
      <c r="H269" s="171" t="s">
        <v>1</v>
      </c>
      <c r="I269" s="173"/>
      <c r="L269" s="170"/>
      <c r="M269" s="174"/>
      <c r="T269" s="175"/>
      <c r="AT269" s="171" t="s">
        <v>158</v>
      </c>
      <c r="AU269" s="171" t="s">
        <v>102</v>
      </c>
      <c r="AV269" s="14" t="s">
        <v>82</v>
      </c>
      <c r="AW269" s="14" t="s">
        <v>30</v>
      </c>
      <c r="AX269" s="14" t="s">
        <v>74</v>
      </c>
      <c r="AY269" s="171" t="s">
        <v>150</v>
      </c>
    </row>
    <row r="270" spans="2:65" s="12" customFormat="1">
      <c r="B270" s="155"/>
      <c r="D270" s="156" t="s">
        <v>158</v>
      </c>
      <c r="E270" s="157" t="s">
        <v>1</v>
      </c>
      <c r="F270" s="158" t="s">
        <v>1169</v>
      </c>
      <c r="H270" s="159">
        <v>12.5</v>
      </c>
      <c r="I270" s="160"/>
      <c r="L270" s="155"/>
      <c r="M270" s="161"/>
      <c r="T270" s="162"/>
      <c r="AT270" s="157" t="s">
        <v>158</v>
      </c>
      <c r="AU270" s="157" t="s">
        <v>102</v>
      </c>
      <c r="AV270" s="12" t="s">
        <v>102</v>
      </c>
      <c r="AW270" s="12" t="s">
        <v>30</v>
      </c>
      <c r="AX270" s="12" t="s">
        <v>74</v>
      </c>
      <c r="AY270" s="157" t="s">
        <v>150</v>
      </c>
    </row>
    <row r="271" spans="2:65" s="13" customFormat="1">
      <c r="B271" s="163"/>
      <c r="D271" s="156" t="s">
        <v>158</v>
      </c>
      <c r="E271" s="164" t="s">
        <v>1</v>
      </c>
      <c r="F271" s="165" t="s">
        <v>167</v>
      </c>
      <c r="H271" s="166">
        <v>12.5</v>
      </c>
      <c r="I271" s="167"/>
      <c r="L271" s="163"/>
      <c r="M271" s="168"/>
      <c r="T271" s="169"/>
      <c r="AT271" s="164" t="s">
        <v>158</v>
      </c>
      <c r="AU271" s="164" t="s">
        <v>102</v>
      </c>
      <c r="AV271" s="13" t="s">
        <v>156</v>
      </c>
      <c r="AW271" s="13" t="s">
        <v>30</v>
      </c>
      <c r="AX271" s="13" t="s">
        <v>82</v>
      </c>
      <c r="AY271" s="164" t="s">
        <v>150</v>
      </c>
    </row>
    <row r="272" spans="2:65" s="1" customFormat="1" ht="24.95" customHeight="1">
      <c r="B272" s="140"/>
      <c r="C272" s="183" t="s">
        <v>495</v>
      </c>
      <c r="D272" s="183" t="s">
        <v>354</v>
      </c>
      <c r="E272" s="184" t="s">
        <v>1170</v>
      </c>
      <c r="F272" s="185" t="s">
        <v>1171</v>
      </c>
      <c r="G272" s="186" t="s">
        <v>222</v>
      </c>
      <c r="H272" s="187">
        <v>19.831</v>
      </c>
      <c r="I272" s="188"/>
      <c r="J272" s="189">
        <f>ROUND(I272*H272,2)</f>
        <v>0</v>
      </c>
      <c r="K272" s="190"/>
      <c r="L272" s="191"/>
      <c r="M272" s="192" t="s">
        <v>1</v>
      </c>
      <c r="N272" s="193" t="s">
        <v>40</v>
      </c>
      <c r="P272" s="151">
        <f>O272*H272</f>
        <v>0</v>
      </c>
      <c r="Q272" s="151">
        <v>2.9999999999999997E-4</v>
      </c>
      <c r="R272" s="151">
        <f>Q272*H272</f>
        <v>5.9492999999999994E-3</v>
      </c>
      <c r="S272" s="151">
        <v>0</v>
      </c>
      <c r="T272" s="152">
        <f>S272*H272</f>
        <v>0</v>
      </c>
      <c r="AR272" s="153" t="s">
        <v>193</v>
      </c>
      <c r="AT272" s="153" t="s">
        <v>354</v>
      </c>
      <c r="AU272" s="153" t="s">
        <v>102</v>
      </c>
      <c r="AY272" s="17" t="s">
        <v>150</v>
      </c>
      <c r="BE272" s="154">
        <f>IF(N272="základná",J272,0)</f>
        <v>0</v>
      </c>
      <c r="BF272" s="154">
        <f>IF(N272="znížená",J272,0)</f>
        <v>0</v>
      </c>
      <c r="BG272" s="154">
        <f>IF(N272="zákl. prenesená",J272,0)</f>
        <v>0</v>
      </c>
      <c r="BH272" s="154">
        <f>IF(N272="zníž. prenesená",J272,0)</f>
        <v>0</v>
      </c>
      <c r="BI272" s="154">
        <f>IF(N272="nulová",J272,0)</f>
        <v>0</v>
      </c>
      <c r="BJ272" s="17" t="s">
        <v>102</v>
      </c>
      <c r="BK272" s="154">
        <f>ROUND(I272*H272,2)</f>
        <v>0</v>
      </c>
      <c r="BL272" s="17" t="s">
        <v>156</v>
      </c>
      <c r="BM272" s="153" t="s">
        <v>1172</v>
      </c>
    </row>
    <row r="273" spans="2:65" s="14" customFormat="1">
      <c r="B273" s="170"/>
      <c r="D273" s="156" t="s">
        <v>158</v>
      </c>
      <c r="E273" s="171" t="s">
        <v>1</v>
      </c>
      <c r="F273" s="172" t="s">
        <v>1161</v>
      </c>
      <c r="H273" s="171" t="s">
        <v>1</v>
      </c>
      <c r="I273" s="173"/>
      <c r="L273" s="170"/>
      <c r="M273" s="174"/>
      <c r="T273" s="175"/>
      <c r="AT273" s="171" t="s">
        <v>158</v>
      </c>
      <c r="AU273" s="171" t="s">
        <v>102</v>
      </c>
      <c r="AV273" s="14" t="s">
        <v>82</v>
      </c>
      <c r="AW273" s="14" t="s">
        <v>30</v>
      </c>
      <c r="AX273" s="14" t="s">
        <v>74</v>
      </c>
      <c r="AY273" s="171" t="s">
        <v>150</v>
      </c>
    </row>
    <row r="274" spans="2:65" s="12" customFormat="1">
      <c r="B274" s="155"/>
      <c r="D274" s="156" t="s">
        <v>158</v>
      </c>
      <c r="E274" s="157" t="s">
        <v>1</v>
      </c>
      <c r="F274" s="158" t="s">
        <v>1173</v>
      </c>
      <c r="H274" s="159">
        <v>1.4</v>
      </c>
      <c r="I274" s="160"/>
      <c r="L274" s="155"/>
      <c r="M274" s="161"/>
      <c r="T274" s="162"/>
      <c r="AT274" s="157" t="s">
        <v>158</v>
      </c>
      <c r="AU274" s="157" t="s">
        <v>102</v>
      </c>
      <c r="AV274" s="12" t="s">
        <v>102</v>
      </c>
      <c r="AW274" s="12" t="s">
        <v>30</v>
      </c>
      <c r="AX274" s="12" t="s">
        <v>74</v>
      </c>
      <c r="AY274" s="157" t="s">
        <v>150</v>
      </c>
    </row>
    <row r="275" spans="2:65" s="14" customFormat="1" ht="20.45">
      <c r="B275" s="170"/>
      <c r="D275" s="156" t="s">
        <v>158</v>
      </c>
      <c r="E275" s="171" t="s">
        <v>1</v>
      </c>
      <c r="F275" s="172" t="s">
        <v>1174</v>
      </c>
      <c r="H275" s="171" t="s">
        <v>1</v>
      </c>
      <c r="I275" s="173"/>
      <c r="L275" s="170"/>
      <c r="M275" s="174"/>
      <c r="T275" s="175"/>
      <c r="AT275" s="171" t="s">
        <v>158</v>
      </c>
      <c r="AU275" s="171" t="s">
        <v>102</v>
      </c>
      <c r="AV275" s="14" t="s">
        <v>82</v>
      </c>
      <c r="AW275" s="14" t="s">
        <v>30</v>
      </c>
      <c r="AX275" s="14" t="s">
        <v>74</v>
      </c>
      <c r="AY275" s="171" t="s">
        <v>150</v>
      </c>
    </row>
    <row r="276" spans="2:65" s="12" customFormat="1">
      <c r="B276" s="155"/>
      <c r="D276" s="156" t="s">
        <v>158</v>
      </c>
      <c r="E276" s="157" t="s">
        <v>1</v>
      </c>
      <c r="F276" s="158" t="s">
        <v>1175</v>
      </c>
      <c r="H276" s="159">
        <v>2.9049999999999998</v>
      </c>
      <c r="I276" s="160"/>
      <c r="L276" s="155"/>
      <c r="M276" s="161"/>
      <c r="T276" s="162"/>
      <c r="AT276" s="157" t="s">
        <v>158</v>
      </c>
      <c r="AU276" s="157" t="s">
        <v>102</v>
      </c>
      <c r="AV276" s="12" t="s">
        <v>102</v>
      </c>
      <c r="AW276" s="12" t="s">
        <v>30</v>
      </c>
      <c r="AX276" s="12" t="s">
        <v>74</v>
      </c>
      <c r="AY276" s="157" t="s">
        <v>150</v>
      </c>
    </row>
    <row r="277" spans="2:65" s="14" customFormat="1">
      <c r="B277" s="170"/>
      <c r="D277" s="156" t="s">
        <v>158</v>
      </c>
      <c r="E277" s="171" t="s">
        <v>1</v>
      </c>
      <c r="F277" s="172" t="s">
        <v>1164</v>
      </c>
      <c r="H277" s="171" t="s">
        <v>1</v>
      </c>
      <c r="I277" s="173"/>
      <c r="L277" s="170"/>
      <c r="M277" s="174"/>
      <c r="T277" s="175"/>
      <c r="AT277" s="171" t="s">
        <v>158</v>
      </c>
      <c r="AU277" s="171" t="s">
        <v>102</v>
      </c>
      <c r="AV277" s="14" t="s">
        <v>82</v>
      </c>
      <c r="AW277" s="14" t="s">
        <v>30</v>
      </c>
      <c r="AX277" s="14" t="s">
        <v>74</v>
      </c>
      <c r="AY277" s="171" t="s">
        <v>150</v>
      </c>
    </row>
    <row r="278" spans="2:65" s="12" customFormat="1">
      <c r="B278" s="155"/>
      <c r="D278" s="156" t="s">
        <v>158</v>
      </c>
      <c r="E278" s="157" t="s">
        <v>1</v>
      </c>
      <c r="F278" s="158" t="s">
        <v>1176</v>
      </c>
      <c r="H278" s="159">
        <v>15.526</v>
      </c>
      <c r="I278" s="160"/>
      <c r="L278" s="155"/>
      <c r="M278" s="161"/>
      <c r="T278" s="162"/>
      <c r="AT278" s="157" t="s">
        <v>158</v>
      </c>
      <c r="AU278" s="157" t="s">
        <v>102</v>
      </c>
      <c r="AV278" s="12" t="s">
        <v>102</v>
      </c>
      <c r="AW278" s="12" t="s">
        <v>30</v>
      </c>
      <c r="AX278" s="12" t="s">
        <v>74</v>
      </c>
      <c r="AY278" s="157" t="s">
        <v>150</v>
      </c>
    </row>
    <row r="279" spans="2:65" s="13" customFormat="1">
      <c r="B279" s="163"/>
      <c r="D279" s="156" t="s">
        <v>158</v>
      </c>
      <c r="E279" s="164" t="s">
        <v>1</v>
      </c>
      <c r="F279" s="165" t="s">
        <v>167</v>
      </c>
      <c r="H279" s="166">
        <v>19.831</v>
      </c>
      <c r="I279" s="167"/>
      <c r="L279" s="163"/>
      <c r="M279" s="168"/>
      <c r="T279" s="169"/>
      <c r="AT279" s="164" t="s">
        <v>158</v>
      </c>
      <c r="AU279" s="164" t="s">
        <v>102</v>
      </c>
      <c r="AV279" s="13" t="s">
        <v>156</v>
      </c>
      <c r="AW279" s="13" t="s">
        <v>30</v>
      </c>
      <c r="AX279" s="13" t="s">
        <v>82</v>
      </c>
      <c r="AY279" s="164" t="s">
        <v>150</v>
      </c>
    </row>
    <row r="280" spans="2:65" s="1" customFormat="1" ht="24.2" customHeight="1">
      <c r="B280" s="140"/>
      <c r="C280" s="141" t="s">
        <v>499</v>
      </c>
      <c r="D280" s="141" t="s">
        <v>152</v>
      </c>
      <c r="E280" s="142" t="s">
        <v>1177</v>
      </c>
      <c r="F280" s="143" t="s">
        <v>1178</v>
      </c>
      <c r="G280" s="144" t="s">
        <v>155</v>
      </c>
      <c r="H280" s="145">
        <v>221.8</v>
      </c>
      <c r="I280" s="146"/>
      <c r="J280" s="147">
        <f t="shared" ref="J280:J286" si="30">ROUND(I280*H280,2)</f>
        <v>0</v>
      </c>
      <c r="K280" s="148"/>
      <c r="L280" s="32"/>
      <c r="M280" s="149" t="s">
        <v>1</v>
      </c>
      <c r="N280" s="150" t="s">
        <v>40</v>
      </c>
      <c r="P280" s="151">
        <f t="shared" ref="P280:P286" si="31">O280*H280</f>
        <v>0</v>
      </c>
      <c r="Q280" s="151">
        <v>0</v>
      </c>
      <c r="R280" s="151">
        <f t="shared" ref="R280:R286" si="32">Q280*H280</f>
        <v>0</v>
      </c>
      <c r="S280" s="151">
        <v>0</v>
      </c>
      <c r="T280" s="152">
        <f t="shared" ref="T280:T286" si="33">S280*H280</f>
        <v>0</v>
      </c>
      <c r="AR280" s="153" t="s">
        <v>156</v>
      </c>
      <c r="AT280" s="153" t="s">
        <v>152</v>
      </c>
      <c r="AU280" s="153" t="s">
        <v>102</v>
      </c>
      <c r="AY280" s="17" t="s">
        <v>150</v>
      </c>
      <c r="BE280" s="154">
        <f t="shared" ref="BE280:BE286" si="34">IF(N280="základná",J280,0)</f>
        <v>0</v>
      </c>
      <c r="BF280" s="154">
        <f t="shared" ref="BF280:BF286" si="35">IF(N280="znížená",J280,0)</f>
        <v>0</v>
      </c>
      <c r="BG280" s="154">
        <f t="shared" ref="BG280:BG286" si="36">IF(N280="zákl. prenesená",J280,0)</f>
        <v>0</v>
      </c>
      <c r="BH280" s="154">
        <f t="shared" ref="BH280:BH286" si="37">IF(N280="zníž. prenesená",J280,0)</f>
        <v>0</v>
      </c>
      <c r="BI280" s="154">
        <f t="shared" ref="BI280:BI286" si="38">IF(N280="nulová",J280,0)</f>
        <v>0</v>
      </c>
      <c r="BJ280" s="17" t="s">
        <v>102</v>
      </c>
      <c r="BK280" s="154">
        <f t="shared" ref="BK280:BK286" si="39">ROUND(I280*H280,2)</f>
        <v>0</v>
      </c>
      <c r="BL280" s="17" t="s">
        <v>156</v>
      </c>
      <c r="BM280" s="153" t="s">
        <v>1179</v>
      </c>
    </row>
    <row r="281" spans="2:65" s="1" customFormat="1" ht="24.2" customHeight="1">
      <c r="B281" s="140"/>
      <c r="C281" s="141" t="s">
        <v>504</v>
      </c>
      <c r="D281" s="141" t="s">
        <v>152</v>
      </c>
      <c r="E281" s="142" t="s">
        <v>1180</v>
      </c>
      <c r="F281" s="143" t="s">
        <v>1181</v>
      </c>
      <c r="G281" s="144" t="s">
        <v>155</v>
      </c>
      <c r="H281" s="145">
        <v>221.8</v>
      </c>
      <c r="I281" s="146"/>
      <c r="J281" s="147">
        <f t="shared" si="30"/>
        <v>0</v>
      </c>
      <c r="K281" s="148"/>
      <c r="L281" s="32"/>
      <c r="M281" s="149" t="s">
        <v>1</v>
      </c>
      <c r="N281" s="150" t="s">
        <v>40</v>
      </c>
      <c r="P281" s="151">
        <f t="shared" si="31"/>
        <v>0</v>
      </c>
      <c r="Q281" s="151">
        <v>0</v>
      </c>
      <c r="R281" s="151">
        <f t="shared" si="32"/>
        <v>0</v>
      </c>
      <c r="S281" s="151">
        <v>0</v>
      </c>
      <c r="T281" s="152">
        <f t="shared" si="33"/>
        <v>0</v>
      </c>
      <c r="AR281" s="153" t="s">
        <v>156</v>
      </c>
      <c r="AT281" s="153" t="s">
        <v>152</v>
      </c>
      <c r="AU281" s="153" t="s">
        <v>102</v>
      </c>
      <c r="AY281" s="17" t="s">
        <v>150</v>
      </c>
      <c r="BE281" s="154">
        <f t="shared" si="34"/>
        <v>0</v>
      </c>
      <c r="BF281" s="154">
        <f t="shared" si="35"/>
        <v>0</v>
      </c>
      <c r="BG281" s="154">
        <f t="shared" si="36"/>
        <v>0</v>
      </c>
      <c r="BH281" s="154">
        <f t="shared" si="37"/>
        <v>0</v>
      </c>
      <c r="BI281" s="154">
        <f t="shared" si="38"/>
        <v>0</v>
      </c>
      <c r="BJ281" s="17" t="s">
        <v>102</v>
      </c>
      <c r="BK281" s="154">
        <f t="shared" si="39"/>
        <v>0</v>
      </c>
      <c r="BL281" s="17" t="s">
        <v>156</v>
      </c>
      <c r="BM281" s="153" t="s">
        <v>1182</v>
      </c>
    </row>
    <row r="282" spans="2:65" s="1" customFormat="1" ht="55.5" customHeight="1">
      <c r="B282" s="140"/>
      <c r="C282" s="141" t="s">
        <v>508</v>
      </c>
      <c r="D282" s="141" t="s">
        <v>152</v>
      </c>
      <c r="E282" s="142" t="s">
        <v>1183</v>
      </c>
      <c r="F282" s="143" t="s">
        <v>1184</v>
      </c>
      <c r="G282" s="144" t="s">
        <v>170</v>
      </c>
      <c r="H282" s="145">
        <v>20</v>
      </c>
      <c r="I282" s="146"/>
      <c r="J282" s="147">
        <f t="shared" si="30"/>
        <v>0</v>
      </c>
      <c r="K282" s="148"/>
      <c r="L282" s="32"/>
      <c r="M282" s="149" t="s">
        <v>1</v>
      </c>
      <c r="N282" s="150" t="s">
        <v>40</v>
      </c>
      <c r="P282" s="151">
        <f t="shared" si="31"/>
        <v>0</v>
      </c>
      <c r="Q282" s="151">
        <v>0</v>
      </c>
      <c r="R282" s="151">
        <f t="shared" si="32"/>
        <v>0</v>
      </c>
      <c r="S282" s="151">
        <v>0</v>
      </c>
      <c r="T282" s="152">
        <f t="shared" si="33"/>
        <v>0</v>
      </c>
      <c r="AR282" s="153" t="s">
        <v>156</v>
      </c>
      <c r="AT282" s="153" t="s">
        <v>152</v>
      </c>
      <c r="AU282" s="153" t="s">
        <v>102</v>
      </c>
      <c r="AY282" s="17" t="s">
        <v>150</v>
      </c>
      <c r="BE282" s="154">
        <f t="shared" si="34"/>
        <v>0</v>
      </c>
      <c r="BF282" s="154">
        <f t="shared" si="35"/>
        <v>0</v>
      </c>
      <c r="BG282" s="154">
        <f t="shared" si="36"/>
        <v>0</v>
      </c>
      <c r="BH282" s="154">
        <f t="shared" si="37"/>
        <v>0</v>
      </c>
      <c r="BI282" s="154">
        <f t="shared" si="38"/>
        <v>0</v>
      </c>
      <c r="BJ282" s="17" t="s">
        <v>102</v>
      </c>
      <c r="BK282" s="154">
        <f t="shared" si="39"/>
        <v>0</v>
      </c>
      <c r="BL282" s="17" t="s">
        <v>156</v>
      </c>
      <c r="BM282" s="153" t="s">
        <v>1185</v>
      </c>
    </row>
    <row r="283" spans="2:65" s="1" customFormat="1" ht="33" customHeight="1">
      <c r="B283" s="140"/>
      <c r="C283" s="141" t="s">
        <v>513</v>
      </c>
      <c r="D283" s="141" t="s">
        <v>152</v>
      </c>
      <c r="E283" s="142" t="s">
        <v>1186</v>
      </c>
      <c r="F283" s="143" t="s">
        <v>1187</v>
      </c>
      <c r="G283" s="144" t="s">
        <v>170</v>
      </c>
      <c r="H283" s="145">
        <v>20</v>
      </c>
      <c r="I283" s="146"/>
      <c r="J283" s="147">
        <f t="shared" si="30"/>
        <v>0</v>
      </c>
      <c r="K283" s="148"/>
      <c r="L283" s="32"/>
      <c r="M283" s="149" t="s">
        <v>1</v>
      </c>
      <c r="N283" s="150" t="s">
        <v>40</v>
      </c>
      <c r="P283" s="151">
        <f t="shared" si="31"/>
        <v>0</v>
      </c>
      <c r="Q283" s="151">
        <v>0</v>
      </c>
      <c r="R283" s="151">
        <f t="shared" si="32"/>
        <v>0</v>
      </c>
      <c r="S283" s="151">
        <v>0</v>
      </c>
      <c r="T283" s="152">
        <f t="shared" si="33"/>
        <v>0</v>
      </c>
      <c r="AR283" s="153" t="s">
        <v>156</v>
      </c>
      <c r="AT283" s="153" t="s">
        <v>152</v>
      </c>
      <c r="AU283" s="153" t="s">
        <v>102</v>
      </c>
      <c r="AY283" s="17" t="s">
        <v>150</v>
      </c>
      <c r="BE283" s="154">
        <f t="shared" si="34"/>
        <v>0</v>
      </c>
      <c r="BF283" s="154">
        <f t="shared" si="35"/>
        <v>0</v>
      </c>
      <c r="BG283" s="154">
        <f t="shared" si="36"/>
        <v>0</v>
      </c>
      <c r="BH283" s="154">
        <f t="shared" si="37"/>
        <v>0</v>
      </c>
      <c r="BI283" s="154">
        <f t="shared" si="38"/>
        <v>0</v>
      </c>
      <c r="BJ283" s="17" t="s">
        <v>102</v>
      </c>
      <c r="BK283" s="154">
        <f t="shared" si="39"/>
        <v>0</v>
      </c>
      <c r="BL283" s="17" t="s">
        <v>156</v>
      </c>
      <c r="BM283" s="153" t="s">
        <v>1188</v>
      </c>
    </row>
    <row r="284" spans="2:65" s="1" customFormat="1" ht="55.5" customHeight="1">
      <c r="B284" s="140"/>
      <c r="C284" s="141" t="s">
        <v>522</v>
      </c>
      <c r="D284" s="141" t="s">
        <v>152</v>
      </c>
      <c r="E284" s="142" t="s">
        <v>1189</v>
      </c>
      <c r="F284" s="143" t="s">
        <v>1190</v>
      </c>
      <c r="G284" s="144" t="s">
        <v>1191</v>
      </c>
      <c r="H284" s="145">
        <v>146</v>
      </c>
      <c r="I284" s="146"/>
      <c r="J284" s="147">
        <f t="shared" si="30"/>
        <v>0</v>
      </c>
      <c r="K284" s="148"/>
      <c r="L284" s="32"/>
      <c r="M284" s="149" t="s">
        <v>1</v>
      </c>
      <c r="N284" s="150" t="s">
        <v>40</v>
      </c>
      <c r="P284" s="151">
        <f t="shared" si="31"/>
        <v>0</v>
      </c>
      <c r="Q284" s="151">
        <v>0</v>
      </c>
      <c r="R284" s="151">
        <f t="shared" si="32"/>
        <v>0</v>
      </c>
      <c r="S284" s="151">
        <v>0</v>
      </c>
      <c r="T284" s="152">
        <f t="shared" si="33"/>
        <v>0</v>
      </c>
      <c r="AR284" s="153" t="s">
        <v>156</v>
      </c>
      <c r="AT284" s="153" t="s">
        <v>152</v>
      </c>
      <c r="AU284" s="153" t="s">
        <v>102</v>
      </c>
      <c r="AY284" s="17" t="s">
        <v>150</v>
      </c>
      <c r="BE284" s="154">
        <f t="shared" si="34"/>
        <v>0</v>
      </c>
      <c r="BF284" s="154">
        <f t="shared" si="35"/>
        <v>0</v>
      </c>
      <c r="BG284" s="154">
        <f t="shared" si="36"/>
        <v>0</v>
      </c>
      <c r="BH284" s="154">
        <f t="shared" si="37"/>
        <v>0</v>
      </c>
      <c r="BI284" s="154">
        <f t="shared" si="38"/>
        <v>0</v>
      </c>
      <c r="BJ284" s="17" t="s">
        <v>102</v>
      </c>
      <c r="BK284" s="154">
        <f t="shared" si="39"/>
        <v>0</v>
      </c>
      <c r="BL284" s="17" t="s">
        <v>156</v>
      </c>
      <c r="BM284" s="153" t="s">
        <v>1192</v>
      </c>
    </row>
    <row r="285" spans="2:65" s="1" customFormat="1" ht="24.2" customHeight="1">
      <c r="B285" s="140"/>
      <c r="C285" s="141" t="s">
        <v>526</v>
      </c>
      <c r="D285" s="141" t="s">
        <v>152</v>
      </c>
      <c r="E285" s="142" t="s">
        <v>1193</v>
      </c>
      <c r="F285" s="143" t="s">
        <v>1194</v>
      </c>
      <c r="G285" s="144" t="s">
        <v>1191</v>
      </c>
      <c r="H285" s="145">
        <v>146</v>
      </c>
      <c r="I285" s="146"/>
      <c r="J285" s="147">
        <f t="shared" si="30"/>
        <v>0</v>
      </c>
      <c r="K285" s="148"/>
      <c r="L285" s="32"/>
      <c r="M285" s="149" t="s">
        <v>1</v>
      </c>
      <c r="N285" s="150" t="s">
        <v>40</v>
      </c>
      <c r="P285" s="151">
        <f t="shared" si="31"/>
        <v>0</v>
      </c>
      <c r="Q285" s="151">
        <v>0</v>
      </c>
      <c r="R285" s="151">
        <f t="shared" si="32"/>
        <v>0</v>
      </c>
      <c r="S285" s="151">
        <v>0</v>
      </c>
      <c r="T285" s="152">
        <f t="shared" si="33"/>
        <v>0</v>
      </c>
      <c r="AR285" s="153" t="s">
        <v>156</v>
      </c>
      <c r="AT285" s="153" t="s">
        <v>152</v>
      </c>
      <c r="AU285" s="153" t="s">
        <v>102</v>
      </c>
      <c r="AY285" s="17" t="s">
        <v>150</v>
      </c>
      <c r="BE285" s="154">
        <f t="shared" si="34"/>
        <v>0</v>
      </c>
      <c r="BF285" s="154">
        <f t="shared" si="35"/>
        <v>0</v>
      </c>
      <c r="BG285" s="154">
        <f t="shared" si="36"/>
        <v>0</v>
      </c>
      <c r="BH285" s="154">
        <f t="shared" si="37"/>
        <v>0</v>
      </c>
      <c r="BI285" s="154">
        <f t="shared" si="38"/>
        <v>0</v>
      </c>
      <c r="BJ285" s="17" t="s">
        <v>102</v>
      </c>
      <c r="BK285" s="154">
        <f t="shared" si="39"/>
        <v>0</v>
      </c>
      <c r="BL285" s="17" t="s">
        <v>156</v>
      </c>
      <c r="BM285" s="153" t="s">
        <v>1195</v>
      </c>
    </row>
    <row r="286" spans="2:65" s="1" customFormat="1" ht="37.9" customHeight="1">
      <c r="B286" s="140"/>
      <c r="C286" s="141" t="s">
        <v>530</v>
      </c>
      <c r="D286" s="141" t="s">
        <v>152</v>
      </c>
      <c r="E286" s="142" t="s">
        <v>1196</v>
      </c>
      <c r="F286" s="143" t="s">
        <v>1197</v>
      </c>
      <c r="G286" s="144" t="s">
        <v>155</v>
      </c>
      <c r="H286" s="145">
        <v>928.49</v>
      </c>
      <c r="I286" s="146"/>
      <c r="J286" s="147">
        <f t="shared" si="30"/>
        <v>0</v>
      </c>
      <c r="K286" s="148"/>
      <c r="L286" s="32"/>
      <c r="M286" s="149" t="s">
        <v>1</v>
      </c>
      <c r="N286" s="150" t="s">
        <v>40</v>
      </c>
      <c r="P286" s="151">
        <f t="shared" si="31"/>
        <v>0</v>
      </c>
      <c r="Q286" s="151">
        <v>0</v>
      </c>
      <c r="R286" s="151">
        <f t="shared" si="32"/>
        <v>0</v>
      </c>
      <c r="S286" s="151">
        <v>0</v>
      </c>
      <c r="T286" s="152">
        <f t="shared" si="33"/>
        <v>0</v>
      </c>
      <c r="AR286" s="153" t="s">
        <v>156</v>
      </c>
      <c r="AT286" s="153" t="s">
        <v>152</v>
      </c>
      <c r="AU286" s="153" t="s">
        <v>102</v>
      </c>
      <c r="AY286" s="17" t="s">
        <v>150</v>
      </c>
      <c r="BE286" s="154">
        <f t="shared" si="34"/>
        <v>0</v>
      </c>
      <c r="BF286" s="154">
        <f t="shared" si="35"/>
        <v>0</v>
      </c>
      <c r="BG286" s="154">
        <f t="shared" si="36"/>
        <v>0</v>
      </c>
      <c r="BH286" s="154">
        <f t="shared" si="37"/>
        <v>0</v>
      </c>
      <c r="BI286" s="154">
        <f t="shared" si="38"/>
        <v>0</v>
      </c>
      <c r="BJ286" s="17" t="s">
        <v>102</v>
      </c>
      <c r="BK286" s="154">
        <f t="shared" si="39"/>
        <v>0</v>
      </c>
      <c r="BL286" s="17" t="s">
        <v>156</v>
      </c>
      <c r="BM286" s="153" t="s">
        <v>1198</v>
      </c>
    </row>
    <row r="287" spans="2:65" s="14" customFormat="1">
      <c r="B287" s="170"/>
      <c r="D287" s="156" t="s">
        <v>158</v>
      </c>
      <c r="E287" s="171" t="s">
        <v>1</v>
      </c>
      <c r="F287" s="172" t="s">
        <v>1199</v>
      </c>
      <c r="H287" s="171" t="s">
        <v>1</v>
      </c>
      <c r="I287" s="173"/>
      <c r="L287" s="170"/>
      <c r="M287" s="174"/>
      <c r="T287" s="175"/>
      <c r="AT287" s="171" t="s">
        <v>158</v>
      </c>
      <c r="AU287" s="171" t="s">
        <v>102</v>
      </c>
      <c r="AV287" s="14" t="s">
        <v>82</v>
      </c>
      <c r="AW287" s="14" t="s">
        <v>30</v>
      </c>
      <c r="AX287" s="14" t="s">
        <v>74</v>
      </c>
      <c r="AY287" s="171" t="s">
        <v>150</v>
      </c>
    </row>
    <row r="288" spans="2:65" s="12" customFormat="1">
      <c r="B288" s="155"/>
      <c r="D288" s="156" t="s">
        <v>158</v>
      </c>
      <c r="E288" s="157" t="s">
        <v>1</v>
      </c>
      <c r="F288" s="158" t="s">
        <v>1200</v>
      </c>
      <c r="H288" s="159">
        <v>928.49</v>
      </c>
      <c r="I288" s="160"/>
      <c r="L288" s="155"/>
      <c r="M288" s="161"/>
      <c r="T288" s="162"/>
      <c r="AT288" s="157" t="s">
        <v>158</v>
      </c>
      <c r="AU288" s="157" t="s">
        <v>102</v>
      </c>
      <c r="AV288" s="12" t="s">
        <v>102</v>
      </c>
      <c r="AW288" s="12" t="s">
        <v>30</v>
      </c>
      <c r="AX288" s="12" t="s">
        <v>82</v>
      </c>
      <c r="AY288" s="157" t="s">
        <v>150</v>
      </c>
    </row>
    <row r="289" spans="2:65" s="1" customFormat="1" ht="37.9" customHeight="1">
      <c r="B289" s="140"/>
      <c r="C289" s="141" t="s">
        <v>534</v>
      </c>
      <c r="D289" s="141" t="s">
        <v>152</v>
      </c>
      <c r="E289" s="142" t="s">
        <v>1201</v>
      </c>
      <c r="F289" s="143" t="s">
        <v>1202</v>
      </c>
      <c r="G289" s="144" t="s">
        <v>155</v>
      </c>
      <c r="H289" s="145">
        <v>928.49</v>
      </c>
      <c r="I289" s="146"/>
      <c r="J289" s="147">
        <f>ROUND(I289*H289,2)</f>
        <v>0</v>
      </c>
      <c r="K289" s="148"/>
      <c r="L289" s="32"/>
      <c r="M289" s="149" t="s">
        <v>1</v>
      </c>
      <c r="N289" s="150" t="s">
        <v>40</v>
      </c>
      <c r="P289" s="151">
        <f>O289*H289</f>
        <v>0</v>
      </c>
      <c r="Q289" s="151">
        <v>0</v>
      </c>
      <c r="R289" s="151">
        <f>Q289*H289</f>
        <v>0</v>
      </c>
      <c r="S289" s="151">
        <v>0</v>
      </c>
      <c r="T289" s="152">
        <f>S289*H289</f>
        <v>0</v>
      </c>
      <c r="AR289" s="153" t="s">
        <v>156</v>
      </c>
      <c r="AT289" s="153" t="s">
        <v>152</v>
      </c>
      <c r="AU289" s="153" t="s">
        <v>102</v>
      </c>
      <c r="AY289" s="17" t="s">
        <v>150</v>
      </c>
      <c r="BE289" s="154">
        <f>IF(N289="základná",J289,0)</f>
        <v>0</v>
      </c>
      <c r="BF289" s="154">
        <f>IF(N289="znížená",J289,0)</f>
        <v>0</v>
      </c>
      <c r="BG289" s="154">
        <f>IF(N289="zákl. prenesená",J289,0)</f>
        <v>0</v>
      </c>
      <c r="BH289" s="154">
        <f>IF(N289="zníž. prenesená",J289,0)</f>
        <v>0</v>
      </c>
      <c r="BI289" s="154">
        <f>IF(N289="nulová",J289,0)</f>
        <v>0</v>
      </c>
      <c r="BJ289" s="17" t="s">
        <v>102</v>
      </c>
      <c r="BK289" s="154">
        <f>ROUND(I289*H289,2)</f>
        <v>0</v>
      </c>
      <c r="BL289" s="17" t="s">
        <v>156</v>
      </c>
      <c r="BM289" s="153" t="s">
        <v>1203</v>
      </c>
    </row>
    <row r="290" spans="2:65" s="14" customFormat="1">
      <c r="B290" s="170"/>
      <c r="D290" s="156" t="s">
        <v>158</v>
      </c>
      <c r="E290" s="171" t="s">
        <v>1</v>
      </c>
      <c r="F290" s="172" t="s">
        <v>1199</v>
      </c>
      <c r="H290" s="171" t="s">
        <v>1</v>
      </c>
      <c r="I290" s="173"/>
      <c r="L290" s="170"/>
      <c r="M290" s="174"/>
      <c r="T290" s="175"/>
      <c r="AT290" s="171" t="s">
        <v>158</v>
      </c>
      <c r="AU290" s="171" t="s">
        <v>102</v>
      </c>
      <c r="AV290" s="14" t="s">
        <v>82</v>
      </c>
      <c r="AW290" s="14" t="s">
        <v>30</v>
      </c>
      <c r="AX290" s="14" t="s">
        <v>74</v>
      </c>
      <c r="AY290" s="171" t="s">
        <v>150</v>
      </c>
    </row>
    <row r="291" spans="2:65" s="12" customFormat="1">
      <c r="B291" s="155"/>
      <c r="D291" s="156" t="s">
        <v>158</v>
      </c>
      <c r="E291" s="157" t="s">
        <v>1</v>
      </c>
      <c r="F291" s="158" t="s">
        <v>1200</v>
      </c>
      <c r="H291" s="159">
        <v>928.49</v>
      </c>
      <c r="I291" s="160"/>
      <c r="L291" s="155"/>
      <c r="M291" s="161"/>
      <c r="T291" s="162"/>
      <c r="AT291" s="157" t="s">
        <v>158</v>
      </c>
      <c r="AU291" s="157" t="s">
        <v>102</v>
      </c>
      <c r="AV291" s="12" t="s">
        <v>102</v>
      </c>
      <c r="AW291" s="12" t="s">
        <v>30</v>
      </c>
      <c r="AX291" s="12" t="s">
        <v>82</v>
      </c>
      <c r="AY291" s="157" t="s">
        <v>150</v>
      </c>
    </row>
    <row r="292" spans="2:65" s="1" customFormat="1" ht="21.75" customHeight="1">
      <c r="B292" s="140"/>
      <c r="C292" s="141" t="s">
        <v>538</v>
      </c>
      <c r="D292" s="141" t="s">
        <v>152</v>
      </c>
      <c r="E292" s="142" t="s">
        <v>1204</v>
      </c>
      <c r="F292" s="143" t="s">
        <v>1205</v>
      </c>
      <c r="G292" s="144" t="s">
        <v>222</v>
      </c>
      <c r="H292" s="145">
        <v>4.9400000000000004</v>
      </c>
      <c r="I292" s="146"/>
      <c r="J292" s="147">
        <f>ROUND(I292*H292,2)</f>
        <v>0</v>
      </c>
      <c r="K292" s="148"/>
      <c r="L292" s="32"/>
      <c r="M292" s="149" t="s">
        <v>1</v>
      </c>
      <c r="N292" s="150" t="s">
        <v>40</v>
      </c>
      <c r="P292" s="151">
        <f>O292*H292</f>
        <v>0</v>
      </c>
      <c r="Q292" s="151">
        <v>0</v>
      </c>
      <c r="R292" s="151">
        <f>Q292*H292</f>
        <v>0</v>
      </c>
      <c r="S292" s="151">
        <v>0</v>
      </c>
      <c r="T292" s="152">
        <f>S292*H292</f>
        <v>0</v>
      </c>
      <c r="AR292" s="153" t="s">
        <v>156</v>
      </c>
      <c r="AT292" s="153" t="s">
        <v>152</v>
      </c>
      <c r="AU292" s="153" t="s">
        <v>102</v>
      </c>
      <c r="AY292" s="17" t="s">
        <v>150</v>
      </c>
      <c r="BE292" s="154">
        <f>IF(N292="základná",J292,0)</f>
        <v>0</v>
      </c>
      <c r="BF292" s="154">
        <f>IF(N292="znížená",J292,0)</f>
        <v>0</v>
      </c>
      <c r="BG292" s="154">
        <f>IF(N292="zákl. prenesená",J292,0)</f>
        <v>0</v>
      </c>
      <c r="BH292" s="154">
        <f>IF(N292="zníž. prenesená",J292,0)</f>
        <v>0</v>
      </c>
      <c r="BI292" s="154">
        <f>IF(N292="nulová",J292,0)</f>
        <v>0</v>
      </c>
      <c r="BJ292" s="17" t="s">
        <v>102</v>
      </c>
      <c r="BK292" s="154">
        <f>ROUND(I292*H292,2)</f>
        <v>0</v>
      </c>
      <c r="BL292" s="17" t="s">
        <v>156</v>
      </c>
      <c r="BM292" s="153" t="s">
        <v>1206</v>
      </c>
    </row>
    <row r="293" spans="2:65" s="14" customFormat="1">
      <c r="B293" s="170"/>
      <c r="D293" s="156" t="s">
        <v>158</v>
      </c>
      <c r="E293" s="171" t="s">
        <v>1</v>
      </c>
      <c r="F293" s="172" t="s">
        <v>1207</v>
      </c>
      <c r="H293" s="171" t="s">
        <v>1</v>
      </c>
      <c r="I293" s="173"/>
      <c r="L293" s="170"/>
      <c r="M293" s="174"/>
      <c r="T293" s="175"/>
      <c r="AT293" s="171" t="s">
        <v>158</v>
      </c>
      <c r="AU293" s="171" t="s">
        <v>102</v>
      </c>
      <c r="AV293" s="14" t="s">
        <v>82</v>
      </c>
      <c r="AW293" s="14" t="s">
        <v>30</v>
      </c>
      <c r="AX293" s="14" t="s">
        <v>74</v>
      </c>
      <c r="AY293" s="171" t="s">
        <v>150</v>
      </c>
    </row>
    <row r="294" spans="2:65" s="12" customFormat="1">
      <c r="B294" s="155"/>
      <c r="D294" s="156" t="s">
        <v>158</v>
      </c>
      <c r="E294" s="157" t="s">
        <v>1</v>
      </c>
      <c r="F294" s="158" t="s">
        <v>1208</v>
      </c>
      <c r="H294" s="159">
        <v>2</v>
      </c>
      <c r="I294" s="160"/>
      <c r="L294" s="155"/>
      <c r="M294" s="161"/>
      <c r="T294" s="162"/>
      <c r="AT294" s="157" t="s">
        <v>158</v>
      </c>
      <c r="AU294" s="157" t="s">
        <v>102</v>
      </c>
      <c r="AV294" s="12" t="s">
        <v>102</v>
      </c>
      <c r="AW294" s="12" t="s">
        <v>30</v>
      </c>
      <c r="AX294" s="12" t="s">
        <v>74</v>
      </c>
      <c r="AY294" s="157" t="s">
        <v>150</v>
      </c>
    </row>
    <row r="295" spans="2:65" s="14" customFormat="1">
      <c r="B295" s="170"/>
      <c r="D295" s="156" t="s">
        <v>158</v>
      </c>
      <c r="E295" s="171" t="s">
        <v>1</v>
      </c>
      <c r="F295" s="172" t="s">
        <v>1209</v>
      </c>
      <c r="H295" s="171" t="s">
        <v>1</v>
      </c>
      <c r="I295" s="173"/>
      <c r="L295" s="170"/>
      <c r="M295" s="174"/>
      <c r="T295" s="175"/>
      <c r="AT295" s="171" t="s">
        <v>158</v>
      </c>
      <c r="AU295" s="171" t="s">
        <v>102</v>
      </c>
      <c r="AV295" s="14" t="s">
        <v>82</v>
      </c>
      <c r="AW295" s="14" t="s">
        <v>30</v>
      </c>
      <c r="AX295" s="14" t="s">
        <v>74</v>
      </c>
      <c r="AY295" s="171" t="s">
        <v>150</v>
      </c>
    </row>
    <row r="296" spans="2:65" s="12" customFormat="1">
      <c r="B296" s="155"/>
      <c r="D296" s="156" t="s">
        <v>158</v>
      </c>
      <c r="E296" s="157" t="s">
        <v>1</v>
      </c>
      <c r="F296" s="158" t="s">
        <v>1210</v>
      </c>
      <c r="H296" s="159">
        <v>0.73</v>
      </c>
      <c r="I296" s="160"/>
      <c r="L296" s="155"/>
      <c r="M296" s="161"/>
      <c r="T296" s="162"/>
      <c r="AT296" s="157" t="s">
        <v>158</v>
      </c>
      <c r="AU296" s="157" t="s">
        <v>102</v>
      </c>
      <c r="AV296" s="12" t="s">
        <v>102</v>
      </c>
      <c r="AW296" s="12" t="s">
        <v>30</v>
      </c>
      <c r="AX296" s="12" t="s">
        <v>74</v>
      </c>
      <c r="AY296" s="157" t="s">
        <v>150</v>
      </c>
    </row>
    <row r="297" spans="2:65" s="14" customFormat="1">
      <c r="B297" s="170"/>
      <c r="D297" s="156" t="s">
        <v>158</v>
      </c>
      <c r="E297" s="171" t="s">
        <v>1</v>
      </c>
      <c r="F297" s="172" t="s">
        <v>1211</v>
      </c>
      <c r="H297" s="171" t="s">
        <v>1</v>
      </c>
      <c r="I297" s="173"/>
      <c r="L297" s="170"/>
      <c r="M297" s="174"/>
      <c r="T297" s="175"/>
      <c r="AT297" s="171" t="s">
        <v>158</v>
      </c>
      <c r="AU297" s="171" t="s">
        <v>102</v>
      </c>
      <c r="AV297" s="14" t="s">
        <v>82</v>
      </c>
      <c r="AW297" s="14" t="s">
        <v>30</v>
      </c>
      <c r="AX297" s="14" t="s">
        <v>74</v>
      </c>
      <c r="AY297" s="171" t="s">
        <v>150</v>
      </c>
    </row>
    <row r="298" spans="2:65" s="12" customFormat="1">
      <c r="B298" s="155"/>
      <c r="D298" s="156" t="s">
        <v>158</v>
      </c>
      <c r="E298" s="157" t="s">
        <v>1</v>
      </c>
      <c r="F298" s="158" t="s">
        <v>1212</v>
      </c>
      <c r="H298" s="159">
        <v>2.21</v>
      </c>
      <c r="I298" s="160"/>
      <c r="L298" s="155"/>
      <c r="M298" s="161"/>
      <c r="T298" s="162"/>
      <c r="AT298" s="157" t="s">
        <v>158</v>
      </c>
      <c r="AU298" s="157" t="s">
        <v>102</v>
      </c>
      <c r="AV298" s="12" t="s">
        <v>102</v>
      </c>
      <c r="AW298" s="12" t="s">
        <v>30</v>
      </c>
      <c r="AX298" s="12" t="s">
        <v>74</v>
      </c>
      <c r="AY298" s="157" t="s">
        <v>150</v>
      </c>
    </row>
    <row r="299" spans="2:65" s="13" customFormat="1">
      <c r="B299" s="163"/>
      <c r="D299" s="156" t="s">
        <v>158</v>
      </c>
      <c r="E299" s="164" t="s">
        <v>108</v>
      </c>
      <c r="F299" s="165" t="s">
        <v>167</v>
      </c>
      <c r="H299" s="166">
        <v>4.9400000000000004</v>
      </c>
      <c r="I299" s="167"/>
      <c r="L299" s="163"/>
      <c r="M299" s="168"/>
      <c r="T299" s="169"/>
      <c r="AT299" s="164" t="s">
        <v>158</v>
      </c>
      <c r="AU299" s="164" t="s">
        <v>102</v>
      </c>
      <c r="AV299" s="13" t="s">
        <v>156</v>
      </c>
      <c r="AW299" s="13" t="s">
        <v>30</v>
      </c>
      <c r="AX299" s="13" t="s">
        <v>82</v>
      </c>
      <c r="AY299" s="164" t="s">
        <v>150</v>
      </c>
    </row>
    <row r="300" spans="2:65" s="1" customFormat="1" ht="24.2" customHeight="1">
      <c r="B300" s="140"/>
      <c r="C300" s="141" t="s">
        <v>542</v>
      </c>
      <c r="D300" s="141" t="s">
        <v>152</v>
      </c>
      <c r="E300" s="142" t="s">
        <v>1213</v>
      </c>
      <c r="F300" s="143" t="s">
        <v>1214</v>
      </c>
      <c r="G300" s="144" t="s">
        <v>222</v>
      </c>
      <c r="H300" s="145">
        <v>4.9400000000000004</v>
      </c>
      <c r="I300" s="146"/>
      <c r="J300" s="147">
        <f>ROUND(I300*H300,2)</f>
        <v>0</v>
      </c>
      <c r="K300" s="148"/>
      <c r="L300" s="32"/>
      <c r="M300" s="149" t="s">
        <v>1</v>
      </c>
      <c r="N300" s="150" t="s">
        <v>40</v>
      </c>
      <c r="P300" s="151">
        <f>O300*H300</f>
        <v>0</v>
      </c>
      <c r="Q300" s="151">
        <v>0</v>
      </c>
      <c r="R300" s="151">
        <f>Q300*H300</f>
        <v>0</v>
      </c>
      <c r="S300" s="151">
        <v>0</v>
      </c>
      <c r="T300" s="152">
        <f>S300*H300</f>
        <v>0</v>
      </c>
      <c r="AR300" s="153" t="s">
        <v>156</v>
      </c>
      <c r="AT300" s="153" t="s">
        <v>152</v>
      </c>
      <c r="AU300" s="153" t="s">
        <v>102</v>
      </c>
      <c r="AY300" s="17" t="s">
        <v>150</v>
      </c>
      <c r="BE300" s="154">
        <f>IF(N300="základná",J300,0)</f>
        <v>0</v>
      </c>
      <c r="BF300" s="154">
        <f>IF(N300="znížená",J300,0)</f>
        <v>0</v>
      </c>
      <c r="BG300" s="154">
        <f>IF(N300="zákl. prenesená",J300,0)</f>
        <v>0</v>
      </c>
      <c r="BH300" s="154">
        <f>IF(N300="zníž. prenesená",J300,0)</f>
        <v>0</v>
      </c>
      <c r="BI300" s="154">
        <f>IF(N300="nulová",J300,0)</f>
        <v>0</v>
      </c>
      <c r="BJ300" s="17" t="s">
        <v>102</v>
      </c>
      <c r="BK300" s="154">
        <f>ROUND(I300*H300,2)</f>
        <v>0</v>
      </c>
      <c r="BL300" s="17" t="s">
        <v>156</v>
      </c>
      <c r="BM300" s="153" t="s">
        <v>1215</v>
      </c>
    </row>
    <row r="301" spans="2:65" s="12" customFormat="1">
      <c r="B301" s="155"/>
      <c r="D301" s="156" t="s">
        <v>158</v>
      </c>
      <c r="E301" s="157" t="s">
        <v>1</v>
      </c>
      <c r="F301" s="158" t="s">
        <v>108</v>
      </c>
      <c r="H301" s="159">
        <v>4.9400000000000004</v>
      </c>
      <c r="I301" s="160"/>
      <c r="L301" s="155"/>
      <c r="M301" s="161"/>
      <c r="T301" s="162"/>
      <c r="AT301" s="157" t="s">
        <v>158</v>
      </c>
      <c r="AU301" s="157" t="s">
        <v>102</v>
      </c>
      <c r="AV301" s="12" t="s">
        <v>102</v>
      </c>
      <c r="AW301" s="12" t="s">
        <v>30</v>
      </c>
      <c r="AX301" s="12" t="s">
        <v>74</v>
      </c>
      <c r="AY301" s="157" t="s">
        <v>150</v>
      </c>
    </row>
    <row r="302" spans="2:65" s="13" customFormat="1">
      <c r="B302" s="163"/>
      <c r="D302" s="156" t="s">
        <v>158</v>
      </c>
      <c r="E302" s="164" t="s">
        <v>1</v>
      </c>
      <c r="F302" s="165" t="s">
        <v>167</v>
      </c>
      <c r="H302" s="166">
        <v>4.9400000000000004</v>
      </c>
      <c r="I302" s="167"/>
      <c r="L302" s="163"/>
      <c r="M302" s="168"/>
      <c r="T302" s="169"/>
      <c r="AT302" s="164" t="s">
        <v>158</v>
      </c>
      <c r="AU302" s="164" t="s">
        <v>102</v>
      </c>
      <c r="AV302" s="13" t="s">
        <v>156</v>
      </c>
      <c r="AW302" s="13" t="s">
        <v>30</v>
      </c>
      <c r="AX302" s="13" t="s">
        <v>82</v>
      </c>
      <c r="AY302" s="164" t="s">
        <v>150</v>
      </c>
    </row>
    <row r="303" spans="2:65" s="1" customFormat="1" ht="24.2" customHeight="1">
      <c r="B303" s="140"/>
      <c r="C303" s="141" t="s">
        <v>548</v>
      </c>
      <c r="D303" s="141" t="s">
        <v>152</v>
      </c>
      <c r="E303" s="142" t="s">
        <v>1216</v>
      </c>
      <c r="F303" s="143" t="s">
        <v>1217</v>
      </c>
      <c r="G303" s="144" t="s">
        <v>170</v>
      </c>
      <c r="H303" s="145">
        <v>14</v>
      </c>
      <c r="I303" s="146"/>
      <c r="J303" s="147">
        <f>ROUND(I303*H303,2)</f>
        <v>0</v>
      </c>
      <c r="K303" s="148"/>
      <c r="L303" s="32"/>
      <c r="M303" s="149" t="s">
        <v>1</v>
      </c>
      <c r="N303" s="150" t="s">
        <v>40</v>
      </c>
      <c r="P303" s="151">
        <f>O303*H303</f>
        <v>0</v>
      </c>
      <c r="Q303" s="151">
        <v>8.8400000000000006E-3</v>
      </c>
      <c r="R303" s="151">
        <f>Q303*H303</f>
        <v>0.12376000000000001</v>
      </c>
      <c r="S303" s="151">
        <v>0</v>
      </c>
      <c r="T303" s="152">
        <f>S303*H303</f>
        <v>0</v>
      </c>
      <c r="AR303" s="153" t="s">
        <v>156</v>
      </c>
      <c r="AT303" s="153" t="s">
        <v>152</v>
      </c>
      <c r="AU303" s="153" t="s">
        <v>102</v>
      </c>
      <c r="AY303" s="17" t="s">
        <v>150</v>
      </c>
      <c r="BE303" s="154">
        <f>IF(N303="základná",J303,0)</f>
        <v>0</v>
      </c>
      <c r="BF303" s="154">
        <f>IF(N303="znížená",J303,0)</f>
        <v>0</v>
      </c>
      <c r="BG303" s="154">
        <f>IF(N303="zákl. prenesená",J303,0)</f>
        <v>0</v>
      </c>
      <c r="BH303" s="154">
        <f>IF(N303="zníž. prenesená",J303,0)</f>
        <v>0</v>
      </c>
      <c r="BI303" s="154">
        <f>IF(N303="nulová",J303,0)</f>
        <v>0</v>
      </c>
      <c r="BJ303" s="17" t="s">
        <v>102</v>
      </c>
      <c r="BK303" s="154">
        <f>ROUND(I303*H303,2)</f>
        <v>0</v>
      </c>
      <c r="BL303" s="17" t="s">
        <v>156</v>
      </c>
      <c r="BM303" s="153" t="s">
        <v>1218</v>
      </c>
    </row>
    <row r="304" spans="2:65" s="1" customFormat="1" ht="24.2" customHeight="1">
      <c r="B304" s="140"/>
      <c r="C304" s="141" t="s">
        <v>552</v>
      </c>
      <c r="D304" s="141" t="s">
        <v>152</v>
      </c>
      <c r="E304" s="142" t="s">
        <v>1219</v>
      </c>
      <c r="F304" s="143" t="s">
        <v>1220</v>
      </c>
      <c r="G304" s="144" t="s">
        <v>170</v>
      </c>
      <c r="H304" s="145">
        <v>14</v>
      </c>
      <c r="I304" s="146"/>
      <c r="J304" s="147">
        <f>ROUND(I304*H304,2)</f>
        <v>0</v>
      </c>
      <c r="K304" s="148"/>
      <c r="L304" s="32"/>
      <c r="M304" s="149" t="s">
        <v>1</v>
      </c>
      <c r="N304" s="150" t="s">
        <v>40</v>
      </c>
      <c r="P304" s="151">
        <f>O304*H304</f>
        <v>0</v>
      </c>
      <c r="Q304" s="151">
        <v>0</v>
      </c>
      <c r="R304" s="151">
        <f>Q304*H304</f>
        <v>0</v>
      </c>
      <c r="S304" s="151">
        <v>0</v>
      </c>
      <c r="T304" s="152">
        <f>S304*H304</f>
        <v>0</v>
      </c>
      <c r="AR304" s="153" t="s">
        <v>156</v>
      </c>
      <c r="AT304" s="153" t="s">
        <v>152</v>
      </c>
      <c r="AU304" s="153" t="s">
        <v>102</v>
      </c>
      <c r="AY304" s="17" t="s">
        <v>150</v>
      </c>
      <c r="BE304" s="154">
        <f>IF(N304="základná",J304,0)</f>
        <v>0</v>
      </c>
      <c r="BF304" s="154">
        <f>IF(N304="znížená",J304,0)</f>
        <v>0</v>
      </c>
      <c r="BG304" s="154">
        <f>IF(N304="zákl. prenesená",J304,0)</f>
        <v>0</v>
      </c>
      <c r="BH304" s="154">
        <f>IF(N304="zníž. prenesená",J304,0)</f>
        <v>0</v>
      </c>
      <c r="BI304" s="154">
        <f>IF(N304="nulová",J304,0)</f>
        <v>0</v>
      </c>
      <c r="BJ304" s="17" t="s">
        <v>102</v>
      </c>
      <c r="BK304" s="154">
        <f>ROUND(I304*H304,2)</f>
        <v>0</v>
      </c>
      <c r="BL304" s="17" t="s">
        <v>156</v>
      </c>
      <c r="BM304" s="153" t="s">
        <v>1221</v>
      </c>
    </row>
    <row r="305" spans="2:65" s="1" customFormat="1" ht="16.5" customHeight="1">
      <c r="B305" s="140"/>
      <c r="C305" s="141" t="s">
        <v>557</v>
      </c>
      <c r="D305" s="141" t="s">
        <v>152</v>
      </c>
      <c r="E305" s="142" t="s">
        <v>1222</v>
      </c>
      <c r="F305" s="143" t="s">
        <v>1223</v>
      </c>
      <c r="G305" s="144" t="s">
        <v>170</v>
      </c>
      <c r="H305" s="145">
        <v>1</v>
      </c>
      <c r="I305" s="146"/>
      <c r="J305" s="147">
        <f>ROUND(I305*H305,2)</f>
        <v>0</v>
      </c>
      <c r="K305" s="148"/>
      <c r="L305" s="32"/>
      <c r="M305" s="149" t="s">
        <v>1</v>
      </c>
      <c r="N305" s="150" t="s">
        <v>40</v>
      </c>
      <c r="P305" s="151">
        <f>O305*H305</f>
        <v>0</v>
      </c>
      <c r="Q305" s="151">
        <v>0</v>
      </c>
      <c r="R305" s="151">
        <f>Q305*H305</f>
        <v>0</v>
      </c>
      <c r="S305" s="151">
        <v>0</v>
      </c>
      <c r="T305" s="152">
        <f>S305*H305</f>
        <v>0</v>
      </c>
      <c r="AR305" s="153" t="s">
        <v>156</v>
      </c>
      <c r="AT305" s="153" t="s">
        <v>152</v>
      </c>
      <c r="AU305" s="153" t="s">
        <v>102</v>
      </c>
      <c r="AY305" s="17" t="s">
        <v>150</v>
      </c>
      <c r="BE305" s="154">
        <f>IF(N305="základná",J305,0)</f>
        <v>0</v>
      </c>
      <c r="BF305" s="154">
        <f>IF(N305="znížená",J305,0)</f>
        <v>0</v>
      </c>
      <c r="BG305" s="154">
        <f>IF(N305="zákl. prenesená",J305,0)</f>
        <v>0</v>
      </c>
      <c r="BH305" s="154">
        <f>IF(N305="zníž. prenesená",J305,0)</f>
        <v>0</v>
      </c>
      <c r="BI305" s="154">
        <f>IF(N305="nulová",J305,0)</f>
        <v>0</v>
      </c>
      <c r="BJ305" s="17" t="s">
        <v>102</v>
      </c>
      <c r="BK305" s="154">
        <f>ROUND(I305*H305,2)</f>
        <v>0</v>
      </c>
      <c r="BL305" s="17" t="s">
        <v>156</v>
      </c>
      <c r="BM305" s="153" t="s">
        <v>1224</v>
      </c>
    </row>
    <row r="306" spans="2:65" s="1" customFormat="1" ht="28.9">
      <c r="B306" s="32"/>
      <c r="D306" s="156" t="s">
        <v>373</v>
      </c>
      <c r="F306" s="194" t="s">
        <v>1225</v>
      </c>
      <c r="I306" s="195"/>
      <c r="L306" s="32"/>
      <c r="M306" s="196"/>
      <c r="T306" s="59"/>
      <c r="AT306" s="17" t="s">
        <v>373</v>
      </c>
      <c r="AU306" s="17" t="s">
        <v>102</v>
      </c>
    </row>
    <row r="307" spans="2:65" s="14" customFormat="1">
      <c r="B307" s="170"/>
      <c r="D307" s="156" t="s">
        <v>158</v>
      </c>
      <c r="E307" s="171" t="s">
        <v>1</v>
      </c>
      <c r="F307" s="172" t="s">
        <v>1226</v>
      </c>
      <c r="H307" s="171" t="s">
        <v>1</v>
      </c>
      <c r="I307" s="173"/>
      <c r="L307" s="170"/>
      <c r="M307" s="174"/>
      <c r="T307" s="175"/>
      <c r="AT307" s="171" t="s">
        <v>158</v>
      </c>
      <c r="AU307" s="171" t="s">
        <v>102</v>
      </c>
      <c r="AV307" s="14" t="s">
        <v>82</v>
      </c>
      <c r="AW307" s="14" t="s">
        <v>30</v>
      </c>
      <c r="AX307" s="14" t="s">
        <v>74</v>
      </c>
      <c r="AY307" s="171" t="s">
        <v>150</v>
      </c>
    </row>
    <row r="308" spans="2:65" s="12" customFormat="1">
      <c r="B308" s="155"/>
      <c r="D308" s="156" t="s">
        <v>158</v>
      </c>
      <c r="E308" s="157" t="s">
        <v>1</v>
      </c>
      <c r="F308" s="158" t="s">
        <v>82</v>
      </c>
      <c r="H308" s="159">
        <v>1</v>
      </c>
      <c r="I308" s="160"/>
      <c r="L308" s="155"/>
      <c r="M308" s="161"/>
      <c r="T308" s="162"/>
      <c r="AT308" s="157" t="s">
        <v>158</v>
      </c>
      <c r="AU308" s="157" t="s">
        <v>102</v>
      </c>
      <c r="AV308" s="12" t="s">
        <v>102</v>
      </c>
      <c r="AW308" s="12" t="s">
        <v>30</v>
      </c>
      <c r="AX308" s="12" t="s">
        <v>82</v>
      </c>
      <c r="AY308" s="157" t="s">
        <v>150</v>
      </c>
    </row>
    <row r="309" spans="2:65" s="1" customFormat="1" ht="24.2" customHeight="1">
      <c r="B309" s="140"/>
      <c r="C309" s="141" t="s">
        <v>565</v>
      </c>
      <c r="D309" s="141" t="s">
        <v>152</v>
      </c>
      <c r="E309" s="142" t="s">
        <v>1227</v>
      </c>
      <c r="F309" s="143" t="s">
        <v>1228</v>
      </c>
      <c r="G309" s="144" t="s">
        <v>170</v>
      </c>
      <c r="H309" s="145">
        <v>1</v>
      </c>
      <c r="I309" s="146"/>
      <c r="J309" s="147">
        <f>ROUND(I309*H309,2)</f>
        <v>0</v>
      </c>
      <c r="K309" s="148"/>
      <c r="L309" s="32"/>
      <c r="M309" s="149" t="s">
        <v>1</v>
      </c>
      <c r="N309" s="150" t="s">
        <v>40</v>
      </c>
      <c r="P309" s="151">
        <f>O309*H309</f>
        <v>0</v>
      </c>
      <c r="Q309" s="151">
        <v>0</v>
      </c>
      <c r="R309" s="151">
        <f>Q309*H309</f>
        <v>0</v>
      </c>
      <c r="S309" s="151">
        <v>0</v>
      </c>
      <c r="T309" s="152">
        <f>S309*H309</f>
        <v>0</v>
      </c>
      <c r="AR309" s="153" t="s">
        <v>156</v>
      </c>
      <c r="AT309" s="153" t="s">
        <v>152</v>
      </c>
      <c r="AU309" s="153" t="s">
        <v>102</v>
      </c>
      <c r="AY309" s="17" t="s">
        <v>150</v>
      </c>
      <c r="BE309" s="154">
        <f>IF(N309="základná",J309,0)</f>
        <v>0</v>
      </c>
      <c r="BF309" s="154">
        <f>IF(N309="znížená",J309,0)</f>
        <v>0</v>
      </c>
      <c r="BG309" s="154">
        <f>IF(N309="zákl. prenesená",J309,0)</f>
        <v>0</v>
      </c>
      <c r="BH309" s="154">
        <f>IF(N309="zníž. prenesená",J309,0)</f>
        <v>0</v>
      </c>
      <c r="BI309" s="154">
        <f>IF(N309="nulová",J309,0)</f>
        <v>0</v>
      </c>
      <c r="BJ309" s="17" t="s">
        <v>102</v>
      </c>
      <c r="BK309" s="154">
        <f>ROUND(I309*H309,2)</f>
        <v>0</v>
      </c>
      <c r="BL309" s="17" t="s">
        <v>156</v>
      </c>
      <c r="BM309" s="153" t="s">
        <v>1229</v>
      </c>
    </row>
    <row r="310" spans="2:65" s="12" customFormat="1">
      <c r="B310" s="155"/>
      <c r="D310" s="156" t="s">
        <v>158</v>
      </c>
      <c r="E310" s="157" t="s">
        <v>1</v>
      </c>
      <c r="F310" s="158" t="s">
        <v>82</v>
      </c>
      <c r="H310" s="159">
        <v>1</v>
      </c>
      <c r="I310" s="160"/>
      <c r="L310" s="155"/>
      <c r="M310" s="161"/>
      <c r="T310" s="162"/>
      <c r="AT310" s="157" t="s">
        <v>158</v>
      </c>
      <c r="AU310" s="157" t="s">
        <v>102</v>
      </c>
      <c r="AV310" s="12" t="s">
        <v>102</v>
      </c>
      <c r="AW310" s="12" t="s">
        <v>30</v>
      </c>
      <c r="AX310" s="12" t="s">
        <v>82</v>
      </c>
      <c r="AY310" s="157" t="s">
        <v>150</v>
      </c>
    </row>
    <row r="311" spans="2:65" s="11" customFormat="1" ht="22.9" customHeight="1">
      <c r="B311" s="128"/>
      <c r="D311" s="129" t="s">
        <v>73</v>
      </c>
      <c r="E311" s="138" t="s">
        <v>102</v>
      </c>
      <c r="F311" s="138" t="s">
        <v>368</v>
      </c>
      <c r="I311" s="131"/>
      <c r="J311" s="139">
        <f>BK311</f>
        <v>0</v>
      </c>
      <c r="L311" s="128"/>
      <c r="M311" s="133"/>
      <c r="P311" s="134">
        <f>SUM(P312:P319)</f>
        <v>0</v>
      </c>
      <c r="R311" s="134">
        <f>SUM(R312:R319)</f>
        <v>0.26211200000000001</v>
      </c>
      <c r="T311" s="135">
        <f>SUM(T312:T319)</f>
        <v>0</v>
      </c>
      <c r="AR311" s="129" t="s">
        <v>82</v>
      </c>
      <c r="AT311" s="136" t="s">
        <v>73</v>
      </c>
      <c r="AU311" s="136" t="s">
        <v>82</v>
      </c>
      <c r="AY311" s="129" t="s">
        <v>150</v>
      </c>
      <c r="BK311" s="137">
        <f>SUM(BK312:BK319)</f>
        <v>0</v>
      </c>
    </row>
    <row r="312" spans="2:65" s="1" customFormat="1" ht="24.2" customHeight="1">
      <c r="B312" s="140"/>
      <c r="C312" s="141" t="s">
        <v>571</v>
      </c>
      <c r="D312" s="141" t="s">
        <v>152</v>
      </c>
      <c r="E312" s="142" t="s">
        <v>1230</v>
      </c>
      <c r="F312" s="143" t="s">
        <v>1231</v>
      </c>
      <c r="G312" s="144" t="s">
        <v>155</v>
      </c>
      <c r="H312" s="145">
        <v>28.49</v>
      </c>
      <c r="I312" s="146"/>
      <c r="J312" s="147">
        <f>ROUND(I312*H312,2)</f>
        <v>0</v>
      </c>
      <c r="K312" s="148"/>
      <c r="L312" s="32"/>
      <c r="M312" s="149" t="s">
        <v>1</v>
      </c>
      <c r="N312" s="150" t="s">
        <v>40</v>
      </c>
      <c r="P312" s="151">
        <f>O312*H312</f>
        <v>0</v>
      </c>
      <c r="Q312" s="151">
        <v>0</v>
      </c>
      <c r="R312" s="151">
        <f>Q312*H312</f>
        <v>0</v>
      </c>
      <c r="S312" s="151">
        <v>0</v>
      </c>
      <c r="T312" s="152">
        <f>S312*H312</f>
        <v>0</v>
      </c>
      <c r="AR312" s="153" t="s">
        <v>156</v>
      </c>
      <c r="AT312" s="153" t="s">
        <v>152</v>
      </c>
      <c r="AU312" s="153" t="s">
        <v>102</v>
      </c>
      <c r="AY312" s="17" t="s">
        <v>150</v>
      </c>
      <c r="BE312" s="154">
        <f>IF(N312="základná",J312,0)</f>
        <v>0</v>
      </c>
      <c r="BF312" s="154">
        <f>IF(N312="znížená",J312,0)</f>
        <v>0</v>
      </c>
      <c r="BG312" s="154">
        <f>IF(N312="zákl. prenesená",J312,0)</f>
        <v>0</v>
      </c>
      <c r="BH312" s="154">
        <f>IF(N312="zníž. prenesená",J312,0)</f>
        <v>0</v>
      </c>
      <c r="BI312" s="154">
        <f>IF(N312="nulová",J312,0)</f>
        <v>0</v>
      </c>
      <c r="BJ312" s="17" t="s">
        <v>102</v>
      </c>
      <c r="BK312" s="154">
        <f>ROUND(I312*H312,2)</f>
        <v>0</v>
      </c>
      <c r="BL312" s="17" t="s">
        <v>156</v>
      </c>
      <c r="BM312" s="153" t="s">
        <v>1232</v>
      </c>
    </row>
    <row r="313" spans="2:65" s="14" customFormat="1">
      <c r="B313" s="170"/>
      <c r="D313" s="156" t="s">
        <v>158</v>
      </c>
      <c r="E313" s="171" t="s">
        <v>1</v>
      </c>
      <c r="F313" s="172" t="s">
        <v>1233</v>
      </c>
      <c r="H313" s="171" t="s">
        <v>1</v>
      </c>
      <c r="I313" s="173"/>
      <c r="L313" s="170"/>
      <c r="M313" s="174"/>
      <c r="T313" s="175"/>
      <c r="AT313" s="171" t="s">
        <v>158</v>
      </c>
      <c r="AU313" s="171" t="s">
        <v>102</v>
      </c>
      <c r="AV313" s="14" t="s">
        <v>82</v>
      </c>
      <c r="AW313" s="14" t="s">
        <v>30</v>
      </c>
      <c r="AX313" s="14" t="s">
        <v>74</v>
      </c>
      <c r="AY313" s="171" t="s">
        <v>150</v>
      </c>
    </row>
    <row r="314" spans="2:65" s="12" customFormat="1">
      <c r="B314" s="155"/>
      <c r="D314" s="156" t="s">
        <v>158</v>
      </c>
      <c r="E314" s="157" t="s">
        <v>1</v>
      </c>
      <c r="F314" s="158" t="s">
        <v>973</v>
      </c>
      <c r="H314" s="159">
        <v>28.49</v>
      </c>
      <c r="I314" s="160"/>
      <c r="L314" s="155"/>
      <c r="M314" s="161"/>
      <c r="T314" s="162"/>
      <c r="AT314" s="157" t="s">
        <v>158</v>
      </c>
      <c r="AU314" s="157" t="s">
        <v>102</v>
      </c>
      <c r="AV314" s="12" t="s">
        <v>102</v>
      </c>
      <c r="AW314" s="12" t="s">
        <v>30</v>
      </c>
      <c r="AX314" s="12" t="s">
        <v>74</v>
      </c>
      <c r="AY314" s="157" t="s">
        <v>150</v>
      </c>
    </row>
    <row r="315" spans="2:65" s="13" customFormat="1">
      <c r="B315" s="163"/>
      <c r="D315" s="156" t="s">
        <v>158</v>
      </c>
      <c r="E315" s="164" t="s">
        <v>1</v>
      </c>
      <c r="F315" s="165" t="s">
        <v>167</v>
      </c>
      <c r="H315" s="166">
        <v>28.49</v>
      </c>
      <c r="I315" s="167"/>
      <c r="L315" s="163"/>
      <c r="M315" s="168"/>
      <c r="T315" s="169"/>
      <c r="AT315" s="164" t="s">
        <v>158</v>
      </c>
      <c r="AU315" s="164" t="s">
        <v>102</v>
      </c>
      <c r="AV315" s="13" t="s">
        <v>156</v>
      </c>
      <c r="AW315" s="13" t="s">
        <v>30</v>
      </c>
      <c r="AX315" s="13" t="s">
        <v>82</v>
      </c>
      <c r="AY315" s="164" t="s">
        <v>150</v>
      </c>
    </row>
    <row r="316" spans="2:65" s="1" customFormat="1" ht="24.2" customHeight="1">
      <c r="B316" s="140"/>
      <c r="C316" s="183" t="s">
        <v>575</v>
      </c>
      <c r="D316" s="183" t="s">
        <v>354</v>
      </c>
      <c r="E316" s="184" t="s">
        <v>1234</v>
      </c>
      <c r="F316" s="185" t="s">
        <v>1235</v>
      </c>
      <c r="G316" s="186" t="s">
        <v>155</v>
      </c>
      <c r="H316" s="187">
        <v>32.764000000000003</v>
      </c>
      <c r="I316" s="188"/>
      <c r="J316" s="189">
        <f>ROUND(I316*H316,2)</f>
        <v>0</v>
      </c>
      <c r="K316" s="190"/>
      <c r="L316" s="191"/>
      <c r="M316" s="192" t="s">
        <v>1</v>
      </c>
      <c r="N316" s="193" t="s">
        <v>40</v>
      </c>
      <c r="P316" s="151">
        <f>O316*H316</f>
        <v>0</v>
      </c>
      <c r="Q316" s="151">
        <v>8.0000000000000002E-3</v>
      </c>
      <c r="R316" s="151">
        <f>Q316*H316</f>
        <v>0.26211200000000001</v>
      </c>
      <c r="S316" s="151">
        <v>0</v>
      </c>
      <c r="T316" s="152">
        <f>S316*H316</f>
        <v>0</v>
      </c>
      <c r="AR316" s="153" t="s">
        <v>193</v>
      </c>
      <c r="AT316" s="153" t="s">
        <v>354</v>
      </c>
      <c r="AU316" s="153" t="s">
        <v>102</v>
      </c>
      <c r="AY316" s="17" t="s">
        <v>150</v>
      </c>
      <c r="BE316" s="154">
        <f>IF(N316="základná",J316,0)</f>
        <v>0</v>
      </c>
      <c r="BF316" s="154">
        <f>IF(N316="znížená",J316,0)</f>
        <v>0</v>
      </c>
      <c r="BG316" s="154">
        <f>IF(N316="zákl. prenesená",J316,0)</f>
        <v>0</v>
      </c>
      <c r="BH316" s="154">
        <f>IF(N316="zníž. prenesená",J316,0)</f>
        <v>0</v>
      </c>
      <c r="BI316" s="154">
        <f>IF(N316="nulová",J316,0)</f>
        <v>0</v>
      </c>
      <c r="BJ316" s="17" t="s">
        <v>102</v>
      </c>
      <c r="BK316" s="154">
        <f>ROUND(I316*H316,2)</f>
        <v>0</v>
      </c>
      <c r="BL316" s="17" t="s">
        <v>156</v>
      </c>
      <c r="BM316" s="153" t="s">
        <v>1236</v>
      </c>
    </row>
    <row r="317" spans="2:65" s="14" customFormat="1">
      <c r="B317" s="170"/>
      <c r="D317" s="156" t="s">
        <v>158</v>
      </c>
      <c r="E317" s="171" t="s">
        <v>1</v>
      </c>
      <c r="F317" s="172" t="s">
        <v>1233</v>
      </c>
      <c r="H317" s="171" t="s">
        <v>1</v>
      </c>
      <c r="I317" s="173"/>
      <c r="L317" s="170"/>
      <c r="M317" s="174"/>
      <c r="T317" s="175"/>
      <c r="AT317" s="171" t="s">
        <v>158</v>
      </c>
      <c r="AU317" s="171" t="s">
        <v>102</v>
      </c>
      <c r="AV317" s="14" t="s">
        <v>82</v>
      </c>
      <c r="AW317" s="14" t="s">
        <v>30</v>
      </c>
      <c r="AX317" s="14" t="s">
        <v>74</v>
      </c>
      <c r="AY317" s="171" t="s">
        <v>150</v>
      </c>
    </row>
    <row r="318" spans="2:65" s="12" customFormat="1">
      <c r="B318" s="155"/>
      <c r="D318" s="156" t="s">
        <v>158</v>
      </c>
      <c r="E318" s="157" t="s">
        <v>1</v>
      </c>
      <c r="F318" s="158" t="s">
        <v>1237</v>
      </c>
      <c r="H318" s="159">
        <v>32.764000000000003</v>
      </c>
      <c r="I318" s="160"/>
      <c r="L318" s="155"/>
      <c r="M318" s="161"/>
      <c r="T318" s="162"/>
      <c r="AT318" s="157" t="s">
        <v>158</v>
      </c>
      <c r="AU318" s="157" t="s">
        <v>102</v>
      </c>
      <c r="AV318" s="12" t="s">
        <v>102</v>
      </c>
      <c r="AW318" s="12" t="s">
        <v>30</v>
      </c>
      <c r="AX318" s="12" t="s">
        <v>74</v>
      </c>
      <c r="AY318" s="157" t="s">
        <v>150</v>
      </c>
    </row>
    <row r="319" spans="2:65" s="13" customFormat="1">
      <c r="B319" s="163"/>
      <c r="D319" s="156" t="s">
        <v>158</v>
      </c>
      <c r="E319" s="164" t="s">
        <v>1</v>
      </c>
      <c r="F319" s="165" t="s">
        <v>167</v>
      </c>
      <c r="H319" s="166">
        <v>32.764000000000003</v>
      </c>
      <c r="I319" s="167"/>
      <c r="L319" s="163"/>
      <c r="M319" s="168"/>
      <c r="T319" s="169"/>
      <c r="AT319" s="164" t="s">
        <v>158</v>
      </c>
      <c r="AU319" s="164" t="s">
        <v>102</v>
      </c>
      <c r="AV319" s="13" t="s">
        <v>156</v>
      </c>
      <c r="AW319" s="13" t="s">
        <v>30</v>
      </c>
      <c r="AX319" s="13" t="s">
        <v>82</v>
      </c>
      <c r="AY319" s="164" t="s">
        <v>150</v>
      </c>
    </row>
    <row r="320" spans="2:65" s="11" customFormat="1" ht="22.9" customHeight="1">
      <c r="B320" s="128"/>
      <c r="D320" s="129" t="s">
        <v>73</v>
      </c>
      <c r="E320" s="138" t="s">
        <v>714</v>
      </c>
      <c r="F320" s="138" t="s">
        <v>786</v>
      </c>
      <c r="I320" s="131"/>
      <c r="J320" s="139">
        <f>BK320</f>
        <v>0</v>
      </c>
      <c r="L320" s="128"/>
      <c r="M320" s="133"/>
      <c r="P320" s="134">
        <f>P321</f>
        <v>0</v>
      </c>
      <c r="R320" s="134">
        <f>R321</f>
        <v>0</v>
      </c>
      <c r="T320" s="135">
        <f>T321</f>
        <v>0</v>
      </c>
      <c r="AR320" s="129" t="s">
        <v>82</v>
      </c>
      <c r="AT320" s="136" t="s">
        <v>73</v>
      </c>
      <c r="AU320" s="136" t="s">
        <v>82</v>
      </c>
      <c r="AY320" s="129" t="s">
        <v>150</v>
      </c>
      <c r="BK320" s="137">
        <f>BK321</f>
        <v>0</v>
      </c>
    </row>
    <row r="321" spans="2:65" s="1" customFormat="1" ht="33" customHeight="1">
      <c r="B321" s="140"/>
      <c r="C321" s="141" t="s">
        <v>579</v>
      </c>
      <c r="D321" s="141" t="s">
        <v>152</v>
      </c>
      <c r="E321" s="142" t="s">
        <v>1238</v>
      </c>
      <c r="F321" s="143" t="s">
        <v>1239</v>
      </c>
      <c r="G321" s="144" t="s">
        <v>346</v>
      </c>
      <c r="H321" s="145">
        <v>10.74</v>
      </c>
      <c r="I321" s="146"/>
      <c r="J321" s="147">
        <f>ROUND(I321*H321,2)</f>
        <v>0</v>
      </c>
      <c r="K321" s="148"/>
      <c r="L321" s="32"/>
      <c r="M321" s="198" t="s">
        <v>1</v>
      </c>
      <c r="N321" s="199" t="s">
        <v>40</v>
      </c>
      <c r="O321" s="200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AR321" s="153" t="s">
        <v>156</v>
      </c>
      <c r="AT321" s="153" t="s">
        <v>152</v>
      </c>
      <c r="AU321" s="153" t="s">
        <v>102</v>
      </c>
      <c r="AY321" s="17" t="s">
        <v>150</v>
      </c>
      <c r="BE321" s="154">
        <f>IF(N321="základná",J321,0)</f>
        <v>0</v>
      </c>
      <c r="BF321" s="154">
        <f>IF(N321="znížená",J321,0)</f>
        <v>0</v>
      </c>
      <c r="BG321" s="154">
        <f>IF(N321="zákl. prenesená",J321,0)</f>
        <v>0</v>
      </c>
      <c r="BH321" s="154">
        <f>IF(N321="zníž. prenesená",J321,0)</f>
        <v>0</v>
      </c>
      <c r="BI321" s="154">
        <f>IF(N321="nulová",J321,0)</f>
        <v>0</v>
      </c>
      <c r="BJ321" s="17" t="s">
        <v>102</v>
      </c>
      <c r="BK321" s="154">
        <f>ROUND(I321*H321,2)</f>
        <v>0</v>
      </c>
      <c r="BL321" s="17" t="s">
        <v>156</v>
      </c>
      <c r="BM321" s="153" t="s">
        <v>1240</v>
      </c>
    </row>
    <row r="322" spans="2:65" s="1" customFormat="1" ht="6.95" customHeight="1">
      <c r="B322" s="47"/>
      <c r="C322" s="48"/>
      <c r="D322" s="48"/>
      <c r="E322" s="48"/>
      <c r="F322" s="48"/>
      <c r="G322" s="48"/>
      <c r="H322" s="48"/>
      <c r="I322" s="48"/>
      <c r="J322" s="48"/>
      <c r="K322" s="48"/>
      <c r="L322" s="32"/>
    </row>
  </sheetData>
  <autoFilter ref="C119:K32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5"/>
  <sheetViews>
    <sheetView showGridLines="0" workbookViewId="0"/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4.95" customHeight="1">
      <c r="B4" s="20"/>
      <c r="D4" s="21" t="s">
        <v>105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26.25" customHeight="1">
      <c r="B7" s="20"/>
      <c r="E7" s="211" t="str">
        <f>'Rekapitulácia stavby'!K6</f>
        <v xml:space="preserve">Račianske Korzo - l.etapa - zóna F </v>
      </c>
      <c r="F7" s="212"/>
      <c r="G7" s="212"/>
      <c r="H7" s="212"/>
      <c r="L7" s="20"/>
    </row>
    <row r="8" spans="2:46" s="1" customFormat="1" ht="12" customHeight="1">
      <c r="B8" s="32"/>
      <c r="D8" s="27" t="s">
        <v>114</v>
      </c>
      <c r="L8" s="32"/>
    </row>
    <row r="9" spans="2:46" s="1" customFormat="1" ht="16.5" customHeight="1">
      <c r="B9" s="32"/>
      <c r="E9" s="209" t="s">
        <v>1241</v>
      </c>
      <c r="F9" s="210"/>
      <c r="G9" s="210"/>
      <c r="H9" s="21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18. 12. 2025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4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25</v>
      </c>
      <c r="J15" s="25" t="str">
        <f>IF('Rekapitulácia stavby'!AN11="","",'Rekapitulácia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14" t="str">
        <f>'Rekapitulácia stavby'!E14</f>
        <v>Vyplň údaj</v>
      </c>
      <c r="F18" s="215"/>
      <c r="G18" s="215"/>
      <c r="H18" s="21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1242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Rosoft,s.r.o.</v>
      </c>
      <c r="I24" s="27" t="s">
        <v>25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3"/>
      <c r="E27" s="216" t="s">
        <v>1</v>
      </c>
      <c r="F27" s="216"/>
      <c r="G27" s="216"/>
      <c r="H27" s="216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34</v>
      </c>
      <c r="J30" s="69">
        <f>ROUND(J119,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8" t="s">
        <v>38</v>
      </c>
      <c r="E33" s="37" t="s">
        <v>39</v>
      </c>
      <c r="F33" s="95">
        <f>ROUND((SUM(BE119:BE134)),  2)</f>
        <v>0</v>
      </c>
      <c r="G33" s="96"/>
      <c r="H33" s="96"/>
      <c r="I33" s="97">
        <v>0.23</v>
      </c>
      <c r="J33" s="95">
        <f>ROUND(((SUM(BE119:BE134))*I33),  2)</f>
        <v>0</v>
      </c>
      <c r="L33" s="32"/>
    </row>
    <row r="34" spans="2:12" s="1" customFormat="1" ht="14.45" customHeight="1">
      <c r="B34" s="32"/>
      <c r="E34" s="37" t="s">
        <v>40</v>
      </c>
      <c r="F34" s="98">
        <f>ROUND((SUM(BF119:BF134)),  2)</f>
        <v>0</v>
      </c>
      <c r="I34" s="99">
        <v>0.23</v>
      </c>
      <c r="J34" s="98">
        <f>ROUND(((SUM(BF119:BF134))*I34),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8">
        <f>ROUND((SUM(BG119:BG134)),  2)</f>
        <v>0</v>
      </c>
      <c r="I35" s="99">
        <v>0.23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8">
        <f>ROUND((SUM(BH119:BH134)),  2)</f>
        <v>0</v>
      </c>
      <c r="I36" s="99">
        <v>0.23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43</v>
      </c>
      <c r="F37" s="95">
        <f>ROUND((SUM(BI119:BI134)),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44</v>
      </c>
      <c r="E39" s="60"/>
      <c r="F39" s="60"/>
      <c r="G39" s="102" t="s">
        <v>45</v>
      </c>
      <c r="H39" s="103" t="s">
        <v>46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15">
      <c r="B61" s="32"/>
      <c r="D61" s="46" t="s">
        <v>49</v>
      </c>
      <c r="E61" s="34"/>
      <c r="F61" s="106" t="s">
        <v>50</v>
      </c>
      <c r="G61" s="46" t="s">
        <v>49</v>
      </c>
      <c r="H61" s="34"/>
      <c r="I61" s="34"/>
      <c r="J61" s="107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15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15">
      <c r="B76" s="32"/>
      <c r="D76" s="46" t="s">
        <v>49</v>
      </c>
      <c r="E76" s="34"/>
      <c r="F76" s="106" t="s">
        <v>50</v>
      </c>
      <c r="G76" s="46" t="s">
        <v>49</v>
      </c>
      <c r="H76" s="34"/>
      <c r="I76" s="34"/>
      <c r="J76" s="107" t="s">
        <v>50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26.25" customHeight="1">
      <c r="B85" s="32"/>
      <c r="E85" s="211" t="str">
        <f>E7</f>
        <v xml:space="preserve">Račianske Korzo - l.etapa - zóna F 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114</v>
      </c>
      <c r="L86" s="32"/>
    </row>
    <row r="87" spans="2:47" s="1" customFormat="1" ht="16.5" customHeight="1">
      <c r="B87" s="32"/>
      <c r="E87" s="209" t="str">
        <f>E9</f>
        <v>03 - Verejné osvetlenie - SO 04,08</v>
      </c>
      <c r="F87" s="210"/>
      <c r="G87" s="210"/>
      <c r="H87" s="21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Račianska- Černockého - Hečkova</v>
      </c>
      <c r="I89" s="27" t="s">
        <v>20</v>
      </c>
      <c r="J89" s="55" t="str">
        <f>IF(J12="","",J12)</f>
        <v>18. 12. 2025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 xml:space="preserve"> </v>
      </c>
      <c r="I91" s="27" t="s">
        <v>28</v>
      </c>
      <c r="J91" s="30" t="str">
        <f>E21</f>
        <v>REWID s.r.o.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119</v>
      </c>
      <c r="D94" s="100"/>
      <c r="E94" s="100"/>
      <c r="F94" s="100"/>
      <c r="G94" s="100"/>
      <c r="H94" s="100"/>
      <c r="I94" s="100"/>
      <c r="J94" s="109" t="s">
        <v>120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121</v>
      </c>
      <c r="J96" s="69">
        <f>J119</f>
        <v>0</v>
      </c>
      <c r="L96" s="32"/>
      <c r="AU96" s="17" t="s">
        <v>122</v>
      </c>
    </row>
    <row r="97" spans="2:12" s="8" customFormat="1" ht="24.95" customHeight="1">
      <c r="B97" s="111"/>
      <c r="D97" s="112" t="s">
        <v>1243</v>
      </c>
      <c r="E97" s="113"/>
      <c r="F97" s="113"/>
      <c r="G97" s="113"/>
      <c r="H97" s="113"/>
      <c r="I97" s="113"/>
      <c r="J97" s="114">
        <f>J120</f>
        <v>0</v>
      </c>
      <c r="L97" s="111"/>
    </row>
    <row r="98" spans="2:12" s="9" customFormat="1" ht="19.899999999999999" customHeight="1">
      <c r="B98" s="115"/>
      <c r="D98" s="116" t="s">
        <v>1244</v>
      </c>
      <c r="E98" s="117"/>
      <c r="F98" s="117"/>
      <c r="G98" s="117"/>
      <c r="H98" s="117"/>
      <c r="I98" s="117"/>
      <c r="J98" s="118">
        <f>J121</f>
        <v>0</v>
      </c>
      <c r="L98" s="115"/>
    </row>
    <row r="99" spans="2:12" s="8" customFormat="1" ht="24.95" customHeight="1">
      <c r="B99" s="111"/>
      <c r="D99" s="112" t="s">
        <v>135</v>
      </c>
      <c r="E99" s="113"/>
      <c r="F99" s="113"/>
      <c r="G99" s="113"/>
      <c r="H99" s="113"/>
      <c r="I99" s="113"/>
      <c r="J99" s="114">
        <f>J130</f>
        <v>0</v>
      </c>
      <c r="L99" s="111"/>
    </row>
    <row r="100" spans="2:12" s="1" customFormat="1" ht="21.75" customHeight="1">
      <c r="B100" s="32"/>
      <c r="L100" s="32"/>
    </row>
    <row r="101" spans="2:12" s="1" customFormat="1" ht="6.95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6.95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4.95" customHeight="1">
      <c r="B106" s="32"/>
      <c r="C106" s="21" t="s">
        <v>136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14</v>
      </c>
      <c r="L108" s="32"/>
    </row>
    <row r="109" spans="2:12" s="1" customFormat="1" ht="26.25" customHeight="1">
      <c r="B109" s="32"/>
      <c r="E109" s="211" t="str">
        <f>E7</f>
        <v xml:space="preserve">Račianske Korzo - l.etapa - zóna F </v>
      </c>
      <c r="F109" s="212"/>
      <c r="G109" s="212"/>
      <c r="H109" s="212"/>
      <c r="L109" s="32"/>
    </row>
    <row r="110" spans="2:12" s="1" customFormat="1" ht="12" customHeight="1">
      <c r="B110" s="32"/>
      <c r="C110" s="27" t="s">
        <v>114</v>
      </c>
      <c r="L110" s="32"/>
    </row>
    <row r="111" spans="2:12" s="1" customFormat="1" ht="16.5" customHeight="1">
      <c r="B111" s="32"/>
      <c r="E111" s="209" t="str">
        <f>E9</f>
        <v>03 - Verejné osvetlenie - SO 04,08</v>
      </c>
      <c r="F111" s="210"/>
      <c r="G111" s="210"/>
      <c r="H111" s="210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18</v>
      </c>
      <c r="F113" s="25" t="str">
        <f>F12</f>
        <v>Račianska- Černockého - Hečkova</v>
      </c>
      <c r="I113" s="27" t="s">
        <v>20</v>
      </c>
      <c r="J113" s="55" t="str">
        <f>IF(J12="","",J12)</f>
        <v>18. 12. 2025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22</v>
      </c>
      <c r="F115" s="25" t="str">
        <f>E15</f>
        <v xml:space="preserve"> </v>
      </c>
      <c r="I115" s="27" t="s">
        <v>28</v>
      </c>
      <c r="J115" s="30" t="str">
        <f>E21</f>
        <v>REWID s.r.o.</v>
      </c>
      <c r="L115" s="32"/>
    </row>
    <row r="116" spans="2:65" s="1" customFormat="1" ht="15.2" customHeight="1">
      <c r="B116" s="32"/>
      <c r="C116" s="27" t="s">
        <v>26</v>
      </c>
      <c r="F116" s="25" t="str">
        <f>IF(E18="","",E18)</f>
        <v>Vyplň údaj</v>
      </c>
      <c r="I116" s="27" t="s">
        <v>31</v>
      </c>
      <c r="J116" s="30" t="str">
        <f>E24</f>
        <v>Rosoft,s.r.o.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9"/>
      <c r="C118" s="120" t="s">
        <v>137</v>
      </c>
      <c r="D118" s="121" t="s">
        <v>59</v>
      </c>
      <c r="E118" s="121" t="s">
        <v>55</v>
      </c>
      <c r="F118" s="121" t="s">
        <v>56</v>
      </c>
      <c r="G118" s="121" t="s">
        <v>138</v>
      </c>
      <c r="H118" s="121" t="s">
        <v>139</v>
      </c>
      <c r="I118" s="121" t="s">
        <v>140</v>
      </c>
      <c r="J118" s="122" t="s">
        <v>120</v>
      </c>
      <c r="K118" s="123" t="s">
        <v>141</v>
      </c>
      <c r="L118" s="119"/>
      <c r="M118" s="62" t="s">
        <v>1</v>
      </c>
      <c r="N118" s="63" t="s">
        <v>38</v>
      </c>
      <c r="O118" s="63" t="s">
        <v>142</v>
      </c>
      <c r="P118" s="63" t="s">
        <v>143</v>
      </c>
      <c r="Q118" s="63" t="s">
        <v>144</v>
      </c>
      <c r="R118" s="63" t="s">
        <v>145</v>
      </c>
      <c r="S118" s="63" t="s">
        <v>146</v>
      </c>
      <c r="T118" s="64" t="s">
        <v>147</v>
      </c>
    </row>
    <row r="119" spans="2:65" s="1" customFormat="1" ht="22.9" customHeight="1">
      <c r="B119" s="32"/>
      <c r="C119" s="67" t="s">
        <v>121</v>
      </c>
      <c r="J119" s="124">
        <f>BK119</f>
        <v>0</v>
      </c>
      <c r="L119" s="32"/>
      <c r="M119" s="65"/>
      <c r="N119" s="56"/>
      <c r="O119" s="56"/>
      <c r="P119" s="125">
        <f>P120+P130</f>
        <v>0</v>
      </c>
      <c r="Q119" s="56"/>
      <c r="R119" s="125">
        <f>R120+R130</f>
        <v>0</v>
      </c>
      <c r="S119" s="56"/>
      <c r="T119" s="126">
        <f>T120+T130</f>
        <v>0</v>
      </c>
      <c r="AT119" s="17" t="s">
        <v>73</v>
      </c>
      <c r="AU119" s="17" t="s">
        <v>122</v>
      </c>
      <c r="BK119" s="127">
        <f>BK120+BK130</f>
        <v>0</v>
      </c>
    </row>
    <row r="120" spans="2:65" s="11" customFormat="1" ht="25.9" customHeight="1">
      <c r="B120" s="128"/>
      <c r="D120" s="129" t="s">
        <v>73</v>
      </c>
      <c r="E120" s="130" t="s">
        <v>354</v>
      </c>
      <c r="F120" s="130" t="s">
        <v>1245</v>
      </c>
      <c r="I120" s="131"/>
      <c r="J120" s="132">
        <f>BK120</f>
        <v>0</v>
      </c>
      <c r="L120" s="128"/>
      <c r="M120" s="133"/>
      <c r="P120" s="134">
        <f>P121</f>
        <v>0</v>
      </c>
      <c r="R120" s="134">
        <f>R121</f>
        <v>0</v>
      </c>
      <c r="T120" s="135">
        <f>T121</f>
        <v>0</v>
      </c>
      <c r="AR120" s="129" t="s">
        <v>172</v>
      </c>
      <c r="AT120" s="136" t="s">
        <v>73</v>
      </c>
      <c r="AU120" s="136" t="s">
        <v>74</v>
      </c>
      <c r="AY120" s="129" t="s">
        <v>150</v>
      </c>
      <c r="BK120" s="137">
        <f>BK121</f>
        <v>0</v>
      </c>
    </row>
    <row r="121" spans="2:65" s="11" customFormat="1" ht="22.9" customHeight="1">
      <c r="B121" s="128"/>
      <c r="D121" s="129" t="s">
        <v>73</v>
      </c>
      <c r="E121" s="138" t="s">
        <v>1246</v>
      </c>
      <c r="F121" s="138" t="s">
        <v>1247</v>
      </c>
      <c r="I121" s="131"/>
      <c r="J121" s="139">
        <f>BK121</f>
        <v>0</v>
      </c>
      <c r="L121" s="128"/>
      <c r="M121" s="133"/>
      <c r="P121" s="134">
        <f>SUM(P122:P129)</f>
        <v>0</v>
      </c>
      <c r="R121" s="134">
        <f>SUM(R122:R129)</f>
        <v>0</v>
      </c>
      <c r="T121" s="135">
        <f>SUM(T122:T129)</f>
        <v>0</v>
      </c>
      <c r="AR121" s="129" t="s">
        <v>172</v>
      </c>
      <c r="AT121" s="136" t="s">
        <v>73</v>
      </c>
      <c r="AU121" s="136" t="s">
        <v>82</v>
      </c>
      <c r="AY121" s="129" t="s">
        <v>150</v>
      </c>
      <c r="BK121" s="137">
        <f>SUM(BK122:BK129)</f>
        <v>0</v>
      </c>
    </row>
    <row r="122" spans="2:65" s="1" customFormat="1" ht="24.2" customHeight="1">
      <c r="B122" s="140"/>
      <c r="C122" s="141" t="s">
        <v>82</v>
      </c>
      <c r="D122" s="141" t="s">
        <v>152</v>
      </c>
      <c r="E122" s="142" t="s">
        <v>1248</v>
      </c>
      <c r="F122" s="143" t="s">
        <v>1249</v>
      </c>
      <c r="G122" s="144" t="s">
        <v>182</v>
      </c>
      <c r="H122" s="145">
        <v>650</v>
      </c>
      <c r="I122" s="146"/>
      <c r="J122" s="147">
        <f>ROUND(I122*H122,2)</f>
        <v>0</v>
      </c>
      <c r="K122" s="148"/>
      <c r="L122" s="32"/>
      <c r="M122" s="149" t="s">
        <v>1</v>
      </c>
      <c r="N122" s="150" t="s">
        <v>40</v>
      </c>
      <c r="P122" s="151">
        <f>O122*H122</f>
        <v>0</v>
      </c>
      <c r="Q122" s="151">
        <v>0</v>
      </c>
      <c r="R122" s="151">
        <f>Q122*H122</f>
        <v>0</v>
      </c>
      <c r="S122" s="151">
        <v>0</v>
      </c>
      <c r="T122" s="152">
        <f>S122*H122</f>
        <v>0</v>
      </c>
      <c r="AR122" s="153" t="s">
        <v>538</v>
      </c>
      <c r="AT122" s="153" t="s">
        <v>152</v>
      </c>
      <c r="AU122" s="153" t="s">
        <v>102</v>
      </c>
      <c r="AY122" s="17" t="s">
        <v>150</v>
      </c>
      <c r="BE122" s="154">
        <f>IF(N122="základná",J122,0)</f>
        <v>0</v>
      </c>
      <c r="BF122" s="154">
        <f>IF(N122="znížená",J122,0)</f>
        <v>0</v>
      </c>
      <c r="BG122" s="154">
        <f>IF(N122="zákl. prenesená",J122,0)</f>
        <v>0</v>
      </c>
      <c r="BH122" s="154">
        <f>IF(N122="zníž. prenesená",J122,0)</f>
        <v>0</v>
      </c>
      <c r="BI122" s="154">
        <f>IF(N122="nulová",J122,0)</f>
        <v>0</v>
      </c>
      <c r="BJ122" s="17" t="s">
        <v>102</v>
      </c>
      <c r="BK122" s="154">
        <f>ROUND(I122*H122,2)</f>
        <v>0</v>
      </c>
      <c r="BL122" s="17" t="s">
        <v>538</v>
      </c>
      <c r="BM122" s="153" t="s">
        <v>379</v>
      </c>
    </row>
    <row r="123" spans="2:65" s="1" customFormat="1" ht="24.2" customHeight="1">
      <c r="B123" s="140"/>
      <c r="C123" s="141" t="s">
        <v>102</v>
      </c>
      <c r="D123" s="141" t="s">
        <v>152</v>
      </c>
      <c r="E123" s="142" t="s">
        <v>1250</v>
      </c>
      <c r="F123" s="143" t="s">
        <v>1251</v>
      </c>
      <c r="G123" s="144" t="s">
        <v>182</v>
      </c>
      <c r="H123" s="145">
        <v>50</v>
      </c>
      <c r="I123" s="146"/>
      <c r="J123" s="147">
        <f>ROUND(I123*H123,2)</f>
        <v>0</v>
      </c>
      <c r="K123" s="148"/>
      <c r="L123" s="32"/>
      <c r="M123" s="149" t="s">
        <v>1</v>
      </c>
      <c r="N123" s="150" t="s">
        <v>40</v>
      </c>
      <c r="P123" s="151">
        <f>O123*H123</f>
        <v>0</v>
      </c>
      <c r="Q123" s="151">
        <v>0</v>
      </c>
      <c r="R123" s="151">
        <f>Q123*H123</f>
        <v>0</v>
      </c>
      <c r="S123" s="151">
        <v>0</v>
      </c>
      <c r="T123" s="152">
        <f>S123*H123</f>
        <v>0</v>
      </c>
      <c r="AR123" s="153" t="s">
        <v>538</v>
      </c>
      <c r="AT123" s="153" t="s">
        <v>152</v>
      </c>
      <c r="AU123" s="153" t="s">
        <v>102</v>
      </c>
      <c r="AY123" s="17" t="s">
        <v>150</v>
      </c>
      <c r="BE123" s="154">
        <f>IF(N123="základná",J123,0)</f>
        <v>0</v>
      </c>
      <c r="BF123" s="154">
        <f>IF(N123="znížená",J123,0)</f>
        <v>0</v>
      </c>
      <c r="BG123" s="154">
        <f>IF(N123="zákl. prenesená",J123,0)</f>
        <v>0</v>
      </c>
      <c r="BH123" s="154">
        <f>IF(N123="zníž. prenesená",J123,0)</f>
        <v>0</v>
      </c>
      <c r="BI123" s="154">
        <f>IF(N123="nulová",J123,0)</f>
        <v>0</v>
      </c>
      <c r="BJ123" s="17" t="s">
        <v>102</v>
      </c>
      <c r="BK123" s="154">
        <f>ROUND(I123*H123,2)</f>
        <v>0</v>
      </c>
      <c r="BL123" s="17" t="s">
        <v>538</v>
      </c>
      <c r="BM123" s="153" t="s">
        <v>387</v>
      </c>
    </row>
    <row r="124" spans="2:65" s="1" customFormat="1" ht="33" customHeight="1">
      <c r="B124" s="140"/>
      <c r="C124" s="141" t="s">
        <v>172</v>
      </c>
      <c r="D124" s="141" t="s">
        <v>152</v>
      </c>
      <c r="E124" s="142" t="s">
        <v>1252</v>
      </c>
      <c r="F124" s="143" t="s">
        <v>1253</v>
      </c>
      <c r="G124" s="144" t="s">
        <v>182</v>
      </c>
      <c r="H124" s="145">
        <v>700</v>
      </c>
      <c r="I124" s="146"/>
      <c r="J124" s="147">
        <f>ROUND(I124*H124,2)</f>
        <v>0</v>
      </c>
      <c r="K124" s="148"/>
      <c r="L124" s="32"/>
      <c r="M124" s="149" t="s">
        <v>1</v>
      </c>
      <c r="N124" s="150" t="s">
        <v>40</v>
      </c>
      <c r="P124" s="151">
        <f>O124*H124</f>
        <v>0</v>
      </c>
      <c r="Q124" s="151">
        <v>0</v>
      </c>
      <c r="R124" s="151">
        <f>Q124*H124</f>
        <v>0</v>
      </c>
      <c r="S124" s="151">
        <v>0</v>
      </c>
      <c r="T124" s="152">
        <f>S124*H124</f>
        <v>0</v>
      </c>
      <c r="AR124" s="153" t="s">
        <v>538</v>
      </c>
      <c r="AT124" s="153" t="s">
        <v>152</v>
      </c>
      <c r="AU124" s="153" t="s">
        <v>102</v>
      </c>
      <c r="AY124" s="17" t="s">
        <v>150</v>
      </c>
      <c r="BE124" s="154">
        <f>IF(N124="základná",J124,0)</f>
        <v>0</v>
      </c>
      <c r="BF124" s="154">
        <f>IF(N124="znížená",J124,0)</f>
        <v>0</v>
      </c>
      <c r="BG124" s="154">
        <f>IF(N124="zákl. prenesená",J124,0)</f>
        <v>0</v>
      </c>
      <c r="BH124" s="154">
        <f>IF(N124="zníž. prenesená",J124,0)</f>
        <v>0</v>
      </c>
      <c r="BI124" s="154">
        <f>IF(N124="nulová",J124,0)</f>
        <v>0</v>
      </c>
      <c r="BJ124" s="17" t="s">
        <v>102</v>
      </c>
      <c r="BK124" s="154">
        <f>ROUND(I124*H124,2)</f>
        <v>0</v>
      </c>
      <c r="BL124" s="17" t="s">
        <v>538</v>
      </c>
      <c r="BM124" s="153" t="s">
        <v>398</v>
      </c>
    </row>
    <row r="125" spans="2:65" s="12" customFormat="1">
      <c r="B125" s="155"/>
      <c r="D125" s="156" t="s">
        <v>158</v>
      </c>
      <c r="E125" s="157" t="s">
        <v>1</v>
      </c>
      <c r="F125" s="158" t="s">
        <v>1254</v>
      </c>
      <c r="H125" s="159">
        <v>700</v>
      </c>
      <c r="I125" s="160"/>
      <c r="L125" s="155"/>
      <c r="M125" s="161"/>
      <c r="T125" s="162"/>
      <c r="AT125" s="157" t="s">
        <v>158</v>
      </c>
      <c r="AU125" s="157" t="s">
        <v>102</v>
      </c>
      <c r="AV125" s="12" t="s">
        <v>102</v>
      </c>
      <c r="AW125" s="12" t="s">
        <v>30</v>
      </c>
      <c r="AX125" s="12" t="s">
        <v>82</v>
      </c>
      <c r="AY125" s="157" t="s">
        <v>150</v>
      </c>
    </row>
    <row r="126" spans="2:65" s="1" customFormat="1" ht="16.5" customHeight="1">
      <c r="B126" s="140"/>
      <c r="C126" s="141" t="s">
        <v>156</v>
      </c>
      <c r="D126" s="141" t="s">
        <v>152</v>
      </c>
      <c r="E126" s="142" t="s">
        <v>1255</v>
      </c>
      <c r="F126" s="143" t="s">
        <v>1256</v>
      </c>
      <c r="G126" s="144" t="s">
        <v>182</v>
      </c>
      <c r="H126" s="145">
        <v>700</v>
      </c>
      <c r="I126" s="146"/>
      <c r="J126" s="147">
        <f>ROUND(I126*H126,2)</f>
        <v>0</v>
      </c>
      <c r="K126" s="148"/>
      <c r="L126" s="32"/>
      <c r="M126" s="149" t="s">
        <v>1</v>
      </c>
      <c r="N126" s="150" t="s">
        <v>40</v>
      </c>
      <c r="P126" s="151">
        <f>O126*H126</f>
        <v>0</v>
      </c>
      <c r="Q126" s="151">
        <v>0</v>
      </c>
      <c r="R126" s="151">
        <f>Q126*H126</f>
        <v>0</v>
      </c>
      <c r="S126" s="151">
        <v>0</v>
      </c>
      <c r="T126" s="152">
        <f>S126*H126</f>
        <v>0</v>
      </c>
      <c r="AR126" s="153" t="s">
        <v>538</v>
      </c>
      <c r="AT126" s="153" t="s">
        <v>152</v>
      </c>
      <c r="AU126" s="153" t="s">
        <v>102</v>
      </c>
      <c r="AY126" s="17" t="s">
        <v>150</v>
      </c>
      <c r="BE126" s="154">
        <f>IF(N126="základná",J126,0)</f>
        <v>0</v>
      </c>
      <c r="BF126" s="154">
        <f>IF(N126="znížená",J126,0)</f>
        <v>0</v>
      </c>
      <c r="BG126" s="154">
        <f>IF(N126="zákl. prenesená",J126,0)</f>
        <v>0</v>
      </c>
      <c r="BH126" s="154">
        <f>IF(N126="zníž. prenesená",J126,0)</f>
        <v>0</v>
      </c>
      <c r="BI126" s="154">
        <f>IF(N126="nulová",J126,0)</f>
        <v>0</v>
      </c>
      <c r="BJ126" s="17" t="s">
        <v>102</v>
      </c>
      <c r="BK126" s="154">
        <f>ROUND(I126*H126,2)</f>
        <v>0</v>
      </c>
      <c r="BL126" s="17" t="s">
        <v>538</v>
      </c>
      <c r="BM126" s="153" t="s">
        <v>412</v>
      </c>
    </row>
    <row r="127" spans="2:65" s="1" customFormat="1" ht="24.2" customHeight="1">
      <c r="B127" s="140"/>
      <c r="C127" s="183" t="s">
        <v>179</v>
      </c>
      <c r="D127" s="183" t="s">
        <v>354</v>
      </c>
      <c r="E127" s="184" t="s">
        <v>1257</v>
      </c>
      <c r="F127" s="185" t="s">
        <v>1258</v>
      </c>
      <c r="G127" s="186" t="s">
        <v>182</v>
      </c>
      <c r="H127" s="187">
        <v>700</v>
      </c>
      <c r="I127" s="188"/>
      <c r="J127" s="189">
        <f>ROUND(I127*H127,2)</f>
        <v>0</v>
      </c>
      <c r="K127" s="190"/>
      <c r="L127" s="191"/>
      <c r="M127" s="192" t="s">
        <v>1</v>
      </c>
      <c r="N127" s="193" t="s">
        <v>40</v>
      </c>
      <c r="P127" s="151">
        <f>O127*H127</f>
        <v>0</v>
      </c>
      <c r="Q127" s="151">
        <v>0</v>
      </c>
      <c r="R127" s="151">
        <f>Q127*H127</f>
        <v>0</v>
      </c>
      <c r="S127" s="151">
        <v>0</v>
      </c>
      <c r="T127" s="152">
        <f>S127*H127</f>
        <v>0</v>
      </c>
      <c r="AR127" s="153" t="s">
        <v>1259</v>
      </c>
      <c r="AT127" s="153" t="s">
        <v>354</v>
      </c>
      <c r="AU127" s="153" t="s">
        <v>102</v>
      </c>
      <c r="AY127" s="17" t="s">
        <v>150</v>
      </c>
      <c r="BE127" s="154">
        <f>IF(N127="základná",J127,0)</f>
        <v>0</v>
      </c>
      <c r="BF127" s="154">
        <f>IF(N127="znížená",J127,0)</f>
        <v>0</v>
      </c>
      <c r="BG127" s="154">
        <f>IF(N127="zákl. prenesená",J127,0)</f>
        <v>0</v>
      </c>
      <c r="BH127" s="154">
        <f>IF(N127="zníž. prenesená",J127,0)</f>
        <v>0</v>
      </c>
      <c r="BI127" s="154">
        <f>IF(N127="nulová",J127,0)</f>
        <v>0</v>
      </c>
      <c r="BJ127" s="17" t="s">
        <v>102</v>
      </c>
      <c r="BK127" s="154">
        <f>ROUND(I127*H127,2)</f>
        <v>0</v>
      </c>
      <c r="BL127" s="17" t="s">
        <v>538</v>
      </c>
      <c r="BM127" s="153" t="s">
        <v>424</v>
      </c>
    </row>
    <row r="128" spans="2:65" s="1" customFormat="1" ht="24.2" customHeight="1">
      <c r="B128" s="140"/>
      <c r="C128" s="141" t="s">
        <v>184</v>
      </c>
      <c r="D128" s="141" t="s">
        <v>152</v>
      </c>
      <c r="E128" s="142" t="s">
        <v>1260</v>
      </c>
      <c r="F128" s="143" t="s">
        <v>1261</v>
      </c>
      <c r="G128" s="144" t="s">
        <v>155</v>
      </c>
      <c r="H128" s="145">
        <v>20</v>
      </c>
      <c r="I128" s="146"/>
      <c r="J128" s="147">
        <f>ROUND(I128*H128,2)</f>
        <v>0</v>
      </c>
      <c r="K128" s="148"/>
      <c r="L128" s="32"/>
      <c r="M128" s="149" t="s">
        <v>1</v>
      </c>
      <c r="N128" s="150" t="s">
        <v>40</v>
      </c>
      <c r="P128" s="151">
        <f>O128*H128</f>
        <v>0</v>
      </c>
      <c r="Q128" s="151">
        <v>0</v>
      </c>
      <c r="R128" s="151">
        <f>Q128*H128</f>
        <v>0</v>
      </c>
      <c r="S128" s="151">
        <v>0</v>
      </c>
      <c r="T128" s="152">
        <f>S128*H128</f>
        <v>0</v>
      </c>
      <c r="AR128" s="153" t="s">
        <v>538</v>
      </c>
      <c r="AT128" s="153" t="s">
        <v>152</v>
      </c>
      <c r="AU128" s="153" t="s">
        <v>102</v>
      </c>
      <c r="AY128" s="17" t="s">
        <v>150</v>
      </c>
      <c r="BE128" s="154">
        <f>IF(N128="základná",J128,0)</f>
        <v>0</v>
      </c>
      <c r="BF128" s="154">
        <f>IF(N128="znížená",J128,0)</f>
        <v>0</v>
      </c>
      <c r="BG128" s="154">
        <f>IF(N128="zákl. prenesená",J128,0)</f>
        <v>0</v>
      </c>
      <c r="BH128" s="154">
        <f>IF(N128="zníž. prenesená",J128,0)</f>
        <v>0</v>
      </c>
      <c r="BI128" s="154">
        <f>IF(N128="nulová",J128,0)</f>
        <v>0</v>
      </c>
      <c r="BJ128" s="17" t="s">
        <v>102</v>
      </c>
      <c r="BK128" s="154">
        <f>ROUND(I128*H128,2)</f>
        <v>0</v>
      </c>
      <c r="BL128" s="17" t="s">
        <v>538</v>
      </c>
      <c r="BM128" s="153" t="s">
        <v>443</v>
      </c>
    </row>
    <row r="129" spans="2:65" s="1" customFormat="1" ht="24.2" customHeight="1">
      <c r="B129" s="140"/>
      <c r="C129" s="141" t="s">
        <v>188</v>
      </c>
      <c r="D129" s="141" t="s">
        <v>152</v>
      </c>
      <c r="E129" s="142" t="s">
        <v>1262</v>
      </c>
      <c r="F129" s="143" t="s">
        <v>1263</v>
      </c>
      <c r="G129" s="144" t="s">
        <v>155</v>
      </c>
      <c r="H129" s="145">
        <v>20</v>
      </c>
      <c r="I129" s="146"/>
      <c r="J129" s="147">
        <f>ROUND(I129*H129,2)</f>
        <v>0</v>
      </c>
      <c r="K129" s="148"/>
      <c r="L129" s="32"/>
      <c r="M129" s="149" t="s">
        <v>1</v>
      </c>
      <c r="N129" s="150" t="s">
        <v>40</v>
      </c>
      <c r="P129" s="151">
        <f>O129*H129</f>
        <v>0</v>
      </c>
      <c r="Q129" s="151">
        <v>0</v>
      </c>
      <c r="R129" s="151">
        <f>Q129*H129</f>
        <v>0</v>
      </c>
      <c r="S129" s="151">
        <v>0</v>
      </c>
      <c r="T129" s="152">
        <f>S129*H129</f>
        <v>0</v>
      </c>
      <c r="AR129" s="153" t="s">
        <v>538</v>
      </c>
      <c r="AT129" s="153" t="s">
        <v>152</v>
      </c>
      <c r="AU129" s="153" t="s">
        <v>102</v>
      </c>
      <c r="AY129" s="17" t="s">
        <v>150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7" t="s">
        <v>102</v>
      </c>
      <c r="BK129" s="154">
        <f>ROUND(I129*H129,2)</f>
        <v>0</v>
      </c>
      <c r="BL129" s="17" t="s">
        <v>538</v>
      </c>
      <c r="BM129" s="153" t="s">
        <v>454</v>
      </c>
    </row>
    <row r="130" spans="2:65" s="11" customFormat="1" ht="25.9" customHeight="1">
      <c r="B130" s="128"/>
      <c r="D130" s="129" t="s">
        <v>73</v>
      </c>
      <c r="E130" s="130" t="s">
        <v>928</v>
      </c>
      <c r="F130" s="130" t="s">
        <v>929</v>
      </c>
      <c r="I130" s="131"/>
      <c r="J130" s="132">
        <f>BK130</f>
        <v>0</v>
      </c>
      <c r="L130" s="128"/>
      <c r="M130" s="133"/>
      <c r="P130" s="134">
        <f>SUM(P131:P134)</f>
        <v>0</v>
      </c>
      <c r="R130" s="134">
        <f>SUM(R131:R134)</f>
        <v>0</v>
      </c>
      <c r="T130" s="135">
        <f>SUM(T131:T134)</f>
        <v>0</v>
      </c>
      <c r="AR130" s="129" t="s">
        <v>156</v>
      </c>
      <c r="AT130" s="136" t="s">
        <v>73</v>
      </c>
      <c r="AU130" s="136" t="s">
        <v>74</v>
      </c>
      <c r="AY130" s="129" t="s">
        <v>150</v>
      </c>
      <c r="BK130" s="137">
        <f>SUM(BK131:BK134)</f>
        <v>0</v>
      </c>
    </row>
    <row r="131" spans="2:65" s="1" customFormat="1" ht="16.5" customHeight="1">
      <c r="B131" s="140"/>
      <c r="C131" s="141" t="s">
        <v>193</v>
      </c>
      <c r="D131" s="141" t="s">
        <v>152</v>
      </c>
      <c r="E131" s="142" t="s">
        <v>1264</v>
      </c>
      <c r="F131" s="143" t="s">
        <v>1265</v>
      </c>
      <c r="G131" s="144" t="s">
        <v>170</v>
      </c>
      <c r="H131" s="145">
        <v>1</v>
      </c>
      <c r="I131" s="146"/>
      <c r="J131" s="147">
        <f>ROUND(I131*H131,2)</f>
        <v>0</v>
      </c>
      <c r="K131" s="148"/>
      <c r="L131" s="32"/>
      <c r="M131" s="149" t="s">
        <v>1</v>
      </c>
      <c r="N131" s="150" t="s">
        <v>40</v>
      </c>
      <c r="P131" s="151">
        <f>O131*H131</f>
        <v>0</v>
      </c>
      <c r="Q131" s="151">
        <v>0</v>
      </c>
      <c r="R131" s="151">
        <f>Q131*H131</f>
        <v>0</v>
      </c>
      <c r="S131" s="151">
        <v>0</v>
      </c>
      <c r="T131" s="152">
        <f>S131*H131</f>
        <v>0</v>
      </c>
      <c r="AR131" s="153" t="s">
        <v>538</v>
      </c>
      <c r="AT131" s="153" t="s">
        <v>152</v>
      </c>
      <c r="AU131" s="153" t="s">
        <v>82</v>
      </c>
      <c r="AY131" s="17" t="s">
        <v>150</v>
      </c>
      <c r="BE131" s="154">
        <f>IF(N131="základná",J131,0)</f>
        <v>0</v>
      </c>
      <c r="BF131" s="154">
        <f>IF(N131="znížená",J131,0)</f>
        <v>0</v>
      </c>
      <c r="BG131" s="154">
        <f>IF(N131="zákl. prenesená",J131,0)</f>
        <v>0</v>
      </c>
      <c r="BH131" s="154">
        <f>IF(N131="zníž. prenesená",J131,0)</f>
        <v>0</v>
      </c>
      <c r="BI131" s="154">
        <f>IF(N131="nulová",J131,0)</f>
        <v>0</v>
      </c>
      <c r="BJ131" s="17" t="s">
        <v>102</v>
      </c>
      <c r="BK131" s="154">
        <f>ROUND(I131*H131,2)</f>
        <v>0</v>
      </c>
      <c r="BL131" s="17" t="s">
        <v>538</v>
      </c>
      <c r="BM131" s="153" t="s">
        <v>579</v>
      </c>
    </row>
    <row r="132" spans="2:65" s="1" customFormat="1" ht="16.5" customHeight="1">
      <c r="B132" s="140"/>
      <c r="C132" s="141" t="s">
        <v>198</v>
      </c>
      <c r="D132" s="141" t="s">
        <v>152</v>
      </c>
      <c r="E132" s="142" t="s">
        <v>1266</v>
      </c>
      <c r="F132" s="143" t="s">
        <v>1267</v>
      </c>
      <c r="G132" s="144" t="s">
        <v>170</v>
      </c>
      <c r="H132" s="145">
        <v>27</v>
      </c>
      <c r="I132" s="146"/>
      <c r="J132" s="147">
        <f>ROUND(I132*H132,2)</f>
        <v>0</v>
      </c>
      <c r="K132" s="148"/>
      <c r="L132" s="32"/>
      <c r="M132" s="149" t="s">
        <v>1</v>
      </c>
      <c r="N132" s="150" t="s">
        <v>40</v>
      </c>
      <c r="P132" s="151">
        <f>O132*H132</f>
        <v>0</v>
      </c>
      <c r="Q132" s="151">
        <v>0</v>
      </c>
      <c r="R132" s="151">
        <f>Q132*H132</f>
        <v>0</v>
      </c>
      <c r="S132" s="151">
        <v>0</v>
      </c>
      <c r="T132" s="152">
        <f>S132*H132</f>
        <v>0</v>
      </c>
      <c r="AR132" s="153" t="s">
        <v>538</v>
      </c>
      <c r="AT132" s="153" t="s">
        <v>152</v>
      </c>
      <c r="AU132" s="153" t="s">
        <v>82</v>
      </c>
      <c r="AY132" s="17" t="s">
        <v>150</v>
      </c>
      <c r="BE132" s="154">
        <f>IF(N132="základná",J132,0)</f>
        <v>0</v>
      </c>
      <c r="BF132" s="154">
        <f>IF(N132="znížená",J132,0)</f>
        <v>0</v>
      </c>
      <c r="BG132" s="154">
        <f>IF(N132="zákl. prenesená",J132,0)</f>
        <v>0</v>
      </c>
      <c r="BH132" s="154">
        <f>IF(N132="zníž. prenesená",J132,0)</f>
        <v>0</v>
      </c>
      <c r="BI132" s="154">
        <f>IF(N132="nulová",J132,0)</f>
        <v>0</v>
      </c>
      <c r="BJ132" s="17" t="s">
        <v>102</v>
      </c>
      <c r="BK132" s="154">
        <f>ROUND(I132*H132,2)</f>
        <v>0</v>
      </c>
      <c r="BL132" s="17" t="s">
        <v>538</v>
      </c>
      <c r="BM132" s="153" t="s">
        <v>590</v>
      </c>
    </row>
    <row r="133" spans="2:65" s="1" customFormat="1" ht="16.5" customHeight="1">
      <c r="B133" s="140"/>
      <c r="C133" s="141" t="s">
        <v>202</v>
      </c>
      <c r="D133" s="141" t="s">
        <v>152</v>
      </c>
      <c r="E133" s="142" t="s">
        <v>1268</v>
      </c>
      <c r="F133" s="143" t="s">
        <v>1269</v>
      </c>
      <c r="G133" s="144" t="s">
        <v>170</v>
      </c>
      <c r="H133" s="145">
        <v>35</v>
      </c>
      <c r="I133" s="146"/>
      <c r="J133" s="147">
        <f>ROUND(I133*H133,2)</f>
        <v>0</v>
      </c>
      <c r="K133" s="148"/>
      <c r="L133" s="32"/>
      <c r="M133" s="149" t="s">
        <v>1</v>
      </c>
      <c r="N133" s="150" t="s">
        <v>40</v>
      </c>
      <c r="P133" s="151">
        <f>O133*H133</f>
        <v>0</v>
      </c>
      <c r="Q133" s="151">
        <v>0</v>
      </c>
      <c r="R133" s="151">
        <f>Q133*H133</f>
        <v>0</v>
      </c>
      <c r="S133" s="151">
        <v>0</v>
      </c>
      <c r="T133" s="152">
        <f>S133*H133</f>
        <v>0</v>
      </c>
      <c r="AR133" s="153" t="s">
        <v>538</v>
      </c>
      <c r="AT133" s="153" t="s">
        <v>152</v>
      </c>
      <c r="AU133" s="153" t="s">
        <v>82</v>
      </c>
      <c r="AY133" s="17" t="s">
        <v>150</v>
      </c>
      <c r="BE133" s="154">
        <f>IF(N133="základná",J133,0)</f>
        <v>0</v>
      </c>
      <c r="BF133" s="154">
        <f>IF(N133="znížená",J133,0)</f>
        <v>0</v>
      </c>
      <c r="BG133" s="154">
        <f>IF(N133="zákl. prenesená",J133,0)</f>
        <v>0</v>
      </c>
      <c r="BH133" s="154">
        <f>IF(N133="zníž. prenesená",J133,0)</f>
        <v>0</v>
      </c>
      <c r="BI133" s="154">
        <f>IF(N133="nulová",J133,0)</f>
        <v>0</v>
      </c>
      <c r="BJ133" s="17" t="s">
        <v>102</v>
      </c>
      <c r="BK133" s="154">
        <f>ROUND(I133*H133,2)</f>
        <v>0</v>
      </c>
      <c r="BL133" s="17" t="s">
        <v>538</v>
      </c>
      <c r="BM133" s="153" t="s">
        <v>600</v>
      </c>
    </row>
    <row r="134" spans="2:65" s="1" customFormat="1" ht="16.5" customHeight="1">
      <c r="B134" s="140"/>
      <c r="C134" s="141" t="s">
        <v>206</v>
      </c>
      <c r="D134" s="141" t="s">
        <v>152</v>
      </c>
      <c r="E134" s="142" t="s">
        <v>1270</v>
      </c>
      <c r="F134" s="143" t="s">
        <v>940</v>
      </c>
      <c r="G134" s="144" t="s">
        <v>170</v>
      </c>
      <c r="H134" s="145">
        <v>1</v>
      </c>
      <c r="I134" s="146"/>
      <c r="J134" s="147">
        <f>ROUND(I134*H134,2)</f>
        <v>0</v>
      </c>
      <c r="K134" s="148"/>
      <c r="L134" s="32"/>
      <c r="M134" s="198" t="s">
        <v>1</v>
      </c>
      <c r="N134" s="199" t="s">
        <v>40</v>
      </c>
      <c r="O134" s="200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AR134" s="153" t="s">
        <v>538</v>
      </c>
      <c r="AT134" s="153" t="s">
        <v>152</v>
      </c>
      <c r="AU134" s="153" t="s">
        <v>82</v>
      </c>
      <c r="AY134" s="17" t="s">
        <v>150</v>
      </c>
      <c r="BE134" s="154">
        <f>IF(N134="základná",J134,0)</f>
        <v>0</v>
      </c>
      <c r="BF134" s="154">
        <f>IF(N134="znížená",J134,0)</f>
        <v>0</v>
      </c>
      <c r="BG134" s="154">
        <f>IF(N134="zákl. prenesená",J134,0)</f>
        <v>0</v>
      </c>
      <c r="BH134" s="154">
        <f>IF(N134="zníž. prenesená",J134,0)</f>
        <v>0</v>
      </c>
      <c r="BI134" s="154">
        <f>IF(N134="nulová",J134,0)</f>
        <v>0</v>
      </c>
      <c r="BJ134" s="17" t="s">
        <v>102</v>
      </c>
      <c r="BK134" s="154">
        <f>ROUND(I134*H134,2)</f>
        <v>0</v>
      </c>
      <c r="BL134" s="17" t="s">
        <v>538</v>
      </c>
      <c r="BM134" s="153" t="s">
        <v>1271</v>
      </c>
    </row>
    <row r="135" spans="2:65" s="1" customFormat="1" ht="6.95" customHeight="1"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32"/>
    </row>
  </sheetData>
  <autoFilter ref="C118:K134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84C60A-49E5-4500-9611-D7DDAC61259F}"/>
</file>

<file path=customXml/itemProps2.xml><?xml version="1.0" encoding="utf-8"?>
<ds:datastoreItem xmlns:ds="http://schemas.openxmlformats.org/officeDocument/2006/customXml" ds:itemID="{94C169BA-4F9B-4868-810F-55E4173377CE}"/>
</file>

<file path=customXml/itemProps3.xml><?xml version="1.0" encoding="utf-8"?>
<ds:datastoreItem xmlns:ds="http://schemas.openxmlformats.org/officeDocument/2006/customXml" ds:itemID="{0C7A27DC-2656-452A-9E0C-24F38FD2E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DELL1\Nika</dc:creator>
  <cp:keywords/>
  <dc:description/>
  <cp:lastModifiedBy>marta.knapova@raca.sk</cp:lastModifiedBy>
  <cp:revision/>
  <dcterms:created xsi:type="dcterms:W3CDTF">2026-04-17T07:35:41Z</dcterms:created>
  <dcterms:modified xsi:type="dcterms:W3CDTF">2026-05-14T13:39:20Z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