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IO 01 - Vodovod" sheetId="2" r:id="rId2"/>
    <sheet name="IO 02 - Dešťová kanalizace" sheetId="3" r:id="rId3"/>
    <sheet name="IO 03 - Splašková kanalizace" sheetId="4" r:id="rId4"/>
    <sheet name="IO 03 - Splašková kanalizace_01" sheetId="5" r:id="rId5"/>
    <sheet name="IO 04 - Kácení stromů" sheetId="6" r:id="rId6"/>
    <sheet name="Pokyny pro vyplnění" sheetId="7" r:id="rId7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'IO 01 - Vodovod'!$C$98:$K$318</definedName>
    <definedName name="_xlnm.Print_Area" localSheetId="1">'IO 01 - Vodovod'!$C$4:$J$41,'IO 01 - Vodovod'!$C$47:$J$78,'IO 01 - Vodovod'!$C$84:$K$318</definedName>
    <definedName name="_xlnm.Print_Titles" localSheetId="1">'IO 01 - Vodovod'!$98:$98</definedName>
    <definedName name="_xlnm._FilterDatabase" localSheetId="2" hidden="1">'IO 02 - Dešťová kanalizace'!$C$96:$K$379</definedName>
    <definedName name="_xlnm.Print_Area" localSheetId="2">'IO 02 - Dešťová kanalizace'!$C$4:$J$41,'IO 02 - Dešťová kanalizace'!$C$47:$J$76,'IO 02 - Dešťová kanalizace'!$C$82:$K$379</definedName>
    <definedName name="_xlnm.Print_Titles" localSheetId="2">'IO 02 - Dešťová kanalizace'!$96:$96</definedName>
    <definedName name="_xlnm._FilterDatabase" localSheetId="3" hidden="1">'IO 03 - Splašková kanalizace'!$C$93:$K$212</definedName>
    <definedName name="_xlnm.Print_Area" localSheetId="3">'IO 03 - Splašková kanalizace'!$C$4:$J$41,'IO 03 - Splašková kanalizace'!$C$47:$J$73,'IO 03 - Splašková kanalizace'!$C$79:$K$212</definedName>
    <definedName name="_xlnm.Print_Titles" localSheetId="3">'IO 03 - Splašková kanalizace'!$93:$93</definedName>
    <definedName name="_xlnm._FilterDatabase" localSheetId="4" hidden="1">'IO 03 - Splašková kanalizace_01'!$C$91:$K$370</definedName>
    <definedName name="_xlnm.Print_Area" localSheetId="4">'IO 03 - Splašková kanalizace_01'!$C$4:$J$41,'IO 03 - Splašková kanalizace_01'!$C$47:$J$71,'IO 03 - Splašková kanalizace_01'!$C$77:$K$370</definedName>
    <definedName name="_xlnm.Print_Titles" localSheetId="4">'IO 03 - Splašková kanalizace_01'!$91:$91</definedName>
    <definedName name="_xlnm._FilterDatabase" localSheetId="5" hidden="1">'IO 04 - Kácení stromů'!$C$87:$K$176</definedName>
    <definedName name="_xlnm.Print_Area" localSheetId="5">'IO 04 - Kácení stromů'!$C$4:$J$41,'IO 04 - Kácení stromů'!$C$47:$J$67,'IO 04 - Kácení stromů'!$C$73:$K$176</definedName>
    <definedName name="_xlnm.Print_Titles" localSheetId="5">'IO 04 - Kácení stromů'!$87:$87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9"/>
  <c r="J38"/>
  <c i="1" r="AY61"/>
  <c i="6" r="J37"/>
  <c i="1" r="AX61"/>
  <c i="6" r="BI170"/>
  <c r="BH170"/>
  <c r="BG170"/>
  <c r="BF170"/>
  <c r="T170"/>
  <c r="T169"/>
  <c r="R170"/>
  <c r="R169"/>
  <c r="P170"/>
  <c r="P169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9"/>
  <c r="J58"/>
  <c r="F58"/>
  <c r="F56"/>
  <c r="E54"/>
  <c r="J20"/>
  <c r="E20"/>
  <c r="F59"/>
  <c r="J19"/>
  <c r="J14"/>
  <c r="J82"/>
  <c r="E7"/>
  <c r="E76"/>
  <c i="5" r="J39"/>
  <c r="J38"/>
  <c i="1" r="AY60"/>
  <c i="5" r="J37"/>
  <c i="1" r="AX60"/>
  <c i="5" r="BI369"/>
  <c r="BH369"/>
  <c r="BG369"/>
  <c r="BF369"/>
  <c r="T369"/>
  <c r="T368"/>
  <c r="R369"/>
  <c r="R368"/>
  <c r="P369"/>
  <c r="P368"/>
  <c r="BI366"/>
  <c r="BH366"/>
  <c r="BG366"/>
  <c r="BF366"/>
  <c r="T366"/>
  <c r="R366"/>
  <c r="P366"/>
  <c r="BI364"/>
  <c r="BH364"/>
  <c r="BG364"/>
  <c r="BF364"/>
  <c r="T364"/>
  <c r="R364"/>
  <c r="P364"/>
  <c r="BI360"/>
  <c r="BH360"/>
  <c r="BG360"/>
  <c r="BF360"/>
  <c r="T360"/>
  <c r="R360"/>
  <c r="P360"/>
  <c r="BI358"/>
  <c r="BH358"/>
  <c r="BG358"/>
  <c r="BF358"/>
  <c r="T358"/>
  <c r="R358"/>
  <c r="P358"/>
  <c r="BI351"/>
  <c r="BH351"/>
  <c r="BG351"/>
  <c r="BF351"/>
  <c r="T351"/>
  <c r="T350"/>
  <c r="R351"/>
  <c r="R350"/>
  <c r="P351"/>
  <c r="P350"/>
  <c r="BI348"/>
  <c r="BH348"/>
  <c r="BG348"/>
  <c r="BF348"/>
  <c r="T348"/>
  <c r="R348"/>
  <c r="P348"/>
  <c r="BI340"/>
  <c r="BH340"/>
  <c r="BG340"/>
  <c r="BF340"/>
  <c r="T340"/>
  <c r="R340"/>
  <c r="P340"/>
  <c r="BI339"/>
  <c r="BH339"/>
  <c r="BG339"/>
  <c r="BF339"/>
  <c r="T339"/>
  <c r="R339"/>
  <c r="P339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27"/>
  <c r="BH327"/>
  <c r="BG327"/>
  <c r="BF327"/>
  <c r="T327"/>
  <c r="R327"/>
  <c r="P327"/>
  <c r="BI320"/>
  <c r="BH320"/>
  <c r="BG320"/>
  <c r="BF320"/>
  <c r="T320"/>
  <c r="R320"/>
  <c r="P320"/>
  <c r="BI314"/>
  <c r="BH314"/>
  <c r="BG314"/>
  <c r="BF314"/>
  <c r="T314"/>
  <c r="R314"/>
  <c r="P314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3"/>
  <c r="BH253"/>
  <c r="BG253"/>
  <c r="BF253"/>
  <c r="T253"/>
  <c r="R253"/>
  <c r="P253"/>
  <c r="BI250"/>
  <c r="BH250"/>
  <c r="BG250"/>
  <c r="BF250"/>
  <c r="T250"/>
  <c r="R250"/>
  <c r="P250"/>
  <c r="BI242"/>
  <c r="BH242"/>
  <c r="BG242"/>
  <c r="BF242"/>
  <c r="T242"/>
  <c r="R242"/>
  <c r="P242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85"/>
  <c r="BH185"/>
  <c r="BG185"/>
  <c r="BF185"/>
  <c r="T185"/>
  <c r="R185"/>
  <c r="P185"/>
  <c r="BI178"/>
  <c r="BH178"/>
  <c r="BG178"/>
  <c r="BF178"/>
  <c r="T178"/>
  <c r="R178"/>
  <c r="P178"/>
  <c r="BI162"/>
  <c r="BH162"/>
  <c r="BG162"/>
  <c r="BF162"/>
  <c r="T162"/>
  <c r="R162"/>
  <c r="P162"/>
  <c r="BI146"/>
  <c r="BH146"/>
  <c r="BG146"/>
  <c r="BF146"/>
  <c r="T146"/>
  <c r="R146"/>
  <c r="P146"/>
  <c r="BI130"/>
  <c r="BH130"/>
  <c r="BG130"/>
  <c r="BF130"/>
  <c r="T130"/>
  <c r="R130"/>
  <c r="P130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0"/>
  <c r="BH100"/>
  <c r="BG100"/>
  <c r="BF100"/>
  <c r="T100"/>
  <c r="R100"/>
  <c r="P100"/>
  <c r="BI94"/>
  <c r="BH94"/>
  <c r="BG94"/>
  <c r="BF94"/>
  <c r="T94"/>
  <c r="R94"/>
  <c r="P94"/>
  <c r="J89"/>
  <c r="J88"/>
  <c r="F88"/>
  <c r="F86"/>
  <c r="E84"/>
  <c r="J59"/>
  <c r="J58"/>
  <c r="F58"/>
  <c r="F56"/>
  <c r="E54"/>
  <c r="J20"/>
  <c r="E20"/>
  <c r="F59"/>
  <c r="J19"/>
  <c r="J14"/>
  <c r="J56"/>
  <c r="E7"/>
  <c r="E50"/>
  <c i="4" r="J39"/>
  <c r="J38"/>
  <c i="1" r="AY58"/>
  <c i="4" r="J37"/>
  <c i="1" r="AX58"/>
  <c i="4" r="BI211"/>
  <c r="BH211"/>
  <c r="BG211"/>
  <c r="BF211"/>
  <c r="T211"/>
  <c r="T210"/>
  <c r="R211"/>
  <c r="R210"/>
  <c r="P211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T202"/>
  <c r="R203"/>
  <c r="R202"/>
  <c r="P203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6"/>
  <c r="BH146"/>
  <c r="BG146"/>
  <c r="BF146"/>
  <c r="T146"/>
  <c r="R146"/>
  <c r="P146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0"/>
  <c r="BH110"/>
  <c r="BG110"/>
  <c r="BF110"/>
  <c r="T110"/>
  <c r="R110"/>
  <c r="P110"/>
  <c r="BI103"/>
  <c r="BH103"/>
  <c r="BG103"/>
  <c r="BF103"/>
  <c r="T103"/>
  <c r="R103"/>
  <c r="P103"/>
  <c r="BI96"/>
  <c r="BH96"/>
  <c r="BG96"/>
  <c r="BF96"/>
  <c r="T96"/>
  <c r="R96"/>
  <c r="P96"/>
  <c r="J91"/>
  <c r="J90"/>
  <c r="F90"/>
  <c r="F88"/>
  <c r="E86"/>
  <c r="J59"/>
  <c r="J58"/>
  <c r="F58"/>
  <c r="F56"/>
  <c r="E54"/>
  <c r="J20"/>
  <c r="E20"/>
  <c r="F59"/>
  <c r="J19"/>
  <c r="J14"/>
  <c r="J56"/>
  <c r="E7"/>
  <c r="E50"/>
  <c i="3" r="J39"/>
  <c r="J38"/>
  <c i="1" r="AY57"/>
  <c i="3" r="J37"/>
  <c i="1" r="AX57"/>
  <c i="3" r="BI378"/>
  <c r="BH378"/>
  <c r="BG378"/>
  <c r="BF378"/>
  <c r="T378"/>
  <c r="T377"/>
  <c r="R378"/>
  <c r="R377"/>
  <c r="P378"/>
  <c r="P377"/>
  <c r="BI375"/>
  <c r="BH375"/>
  <c r="BG375"/>
  <c r="BF375"/>
  <c r="T375"/>
  <c r="R375"/>
  <c r="P375"/>
  <c r="BI373"/>
  <c r="BH373"/>
  <c r="BG373"/>
  <c r="BF373"/>
  <c r="T373"/>
  <c r="R373"/>
  <c r="P373"/>
  <c r="BI370"/>
  <c r="BH370"/>
  <c r="BG370"/>
  <c r="BF370"/>
  <c r="T370"/>
  <c r="T369"/>
  <c r="R370"/>
  <c r="R369"/>
  <c r="P370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59"/>
  <c r="BH359"/>
  <c r="BG359"/>
  <c r="BF359"/>
  <c r="T359"/>
  <c r="T358"/>
  <c r="R359"/>
  <c r="R358"/>
  <c r="P359"/>
  <c r="P358"/>
  <c r="BI356"/>
  <c r="BH356"/>
  <c r="BG356"/>
  <c r="BF356"/>
  <c r="T356"/>
  <c r="R356"/>
  <c r="P356"/>
  <c r="BI354"/>
  <c r="BH354"/>
  <c r="BG354"/>
  <c r="BF354"/>
  <c r="T354"/>
  <c r="R354"/>
  <c r="P354"/>
  <c r="BI350"/>
  <c r="BH350"/>
  <c r="BG350"/>
  <c r="BF350"/>
  <c r="T350"/>
  <c r="R350"/>
  <c r="P350"/>
  <c r="BI348"/>
  <c r="BH348"/>
  <c r="BG348"/>
  <c r="BF348"/>
  <c r="T348"/>
  <c r="R348"/>
  <c r="P348"/>
  <c r="BI341"/>
  <c r="BH341"/>
  <c r="BG341"/>
  <c r="BF341"/>
  <c r="T341"/>
  <c r="T340"/>
  <c r="R341"/>
  <c r="R340"/>
  <c r="P341"/>
  <c r="P340"/>
  <c r="BI338"/>
  <c r="BH338"/>
  <c r="BG338"/>
  <c r="BF338"/>
  <c r="T338"/>
  <c r="R338"/>
  <c r="P338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1"/>
  <c r="BH281"/>
  <c r="BG281"/>
  <c r="BF281"/>
  <c r="T281"/>
  <c r="R281"/>
  <c r="P281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3"/>
  <c r="BH213"/>
  <c r="BG213"/>
  <c r="BF213"/>
  <c r="T213"/>
  <c r="R213"/>
  <c r="P213"/>
  <c r="BI210"/>
  <c r="BH210"/>
  <c r="BG210"/>
  <c r="BF210"/>
  <c r="T210"/>
  <c r="R210"/>
  <c r="P210"/>
  <c r="BI203"/>
  <c r="BH203"/>
  <c r="BG203"/>
  <c r="BF203"/>
  <c r="T203"/>
  <c r="R203"/>
  <c r="P203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3"/>
  <c r="BH163"/>
  <c r="BG163"/>
  <c r="BF163"/>
  <c r="T163"/>
  <c r="R163"/>
  <c r="P163"/>
  <c r="BI152"/>
  <c r="BH152"/>
  <c r="BG152"/>
  <c r="BF152"/>
  <c r="T152"/>
  <c r="R152"/>
  <c r="P152"/>
  <c r="BI141"/>
  <c r="BH141"/>
  <c r="BG141"/>
  <c r="BF141"/>
  <c r="T141"/>
  <c r="R141"/>
  <c r="P141"/>
  <c r="BI130"/>
  <c r="BH130"/>
  <c r="BG130"/>
  <c r="BF130"/>
  <c r="T130"/>
  <c r="R130"/>
  <c r="P130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5"/>
  <c r="BH105"/>
  <c r="BG105"/>
  <c r="BF105"/>
  <c r="T105"/>
  <c r="R105"/>
  <c r="P105"/>
  <c r="BI99"/>
  <c r="BH99"/>
  <c r="BG99"/>
  <c r="BF99"/>
  <c r="T99"/>
  <c r="R99"/>
  <c r="P99"/>
  <c r="J94"/>
  <c r="J93"/>
  <c r="F93"/>
  <c r="F91"/>
  <c r="E89"/>
  <c r="J59"/>
  <c r="J58"/>
  <c r="F58"/>
  <c r="F56"/>
  <c r="E54"/>
  <c r="J20"/>
  <c r="E20"/>
  <c r="F59"/>
  <c r="J19"/>
  <c r="J14"/>
  <c r="J91"/>
  <c r="E7"/>
  <c r="E50"/>
  <c i="2" r="J39"/>
  <c r="J38"/>
  <c i="1" r="AY56"/>
  <c i="2" r="J37"/>
  <c i="1" r="AX56"/>
  <c i="2" r="BI317"/>
  <c r="BH317"/>
  <c r="BG317"/>
  <c r="BF317"/>
  <c r="T317"/>
  <c r="T316"/>
  <c r="R317"/>
  <c r="R316"/>
  <c r="P317"/>
  <c r="P316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T308"/>
  <c r="R309"/>
  <c r="R308"/>
  <c r="P309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8"/>
  <c r="BH298"/>
  <c r="BG298"/>
  <c r="BF298"/>
  <c r="T298"/>
  <c r="T297"/>
  <c r="R298"/>
  <c r="R297"/>
  <c r="P298"/>
  <c r="P297"/>
  <c r="BI295"/>
  <c r="BH295"/>
  <c r="BG295"/>
  <c r="BF295"/>
  <c r="T295"/>
  <c r="R295"/>
  <c r="P295"/>
  <c r="BI293"/>
  <c r="BH293"/>
  <c r="BG293"/>
  <c r="BF293"/>
  <c r="T293"/>
  <c r="R293"/>
  <c r="P293"/>
  <c r="BI289"/>
  <c r="BH289"/>
  <c r="BG289"/>
  <c r="BF289"/>
  <c r="T289"/>
  <c r="R289"/>
  <c r="P289"/>
  <c r="BI287"/>
  <c r="BH287"/>
  <c r="BG287"/>
  <c r="BF287"/>
  <c r="T287"/>
  <c r="R287"/>
  <c r="P287"/>
  <c r="BI282"/>
  <c r="BH282"/>
  <c r="BG282"/>
  <c r="BF282"/>
  <c r="T282"/>
  <c r="T281"/>
  <c r="R282"/>
  <c r="R281"/>
  <c r="P282"/>
  <c r="P281"/>
  <c r="BI277"/>
  <c r="BH277"/>
  <c r="BG277"/>
  <c r="BF277"/>
  <c r="T277"/>
  <c r="R277"/>
  <c r="P277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6"/>
  <c r="BH226"/>
  <c r="BG226"/>
  <c r="BF226"/>
  <c r="T226"/>
  <c r="R226"/>
  <c r="P226"/>
  <c r="BI223"/>
  <c r="BH223"/>
  <c r="BG223"/>
  <c r="BF223"/>
  <c r="T223"/>
  <c r="R223"/>
  <c r="P223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2"/>
  <c r="BH192"/>
  <c r="BG192"/>
  <c r="BF192"/>
  <c r="T192"/>
  <c r="T191"/>
  <c r="R192"/>
  <c r="R191"/>
  <c r="P192"/>
  <c r="P191"/>
  <c r="BI190"/>
  <c r="BH190"/>
  <c r="BG190"/>
  <c r="BF190"/>
  <c r="T190"/>
  <c r="R190"/>
  <c r="P190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3"/>
  <c r="BH173"/>
  <c r="BG173"/>
  <c r="BF173"/>
  <c r="T173"/>
  <c r="R173"/>
  <c r="P173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1"/>
  <c r="BH141"/>
  <c r="BG141"/>
  <c r="BF141"/>
  <c r="T141"/>
  <c r="R141"/>
  <c r="P141"/>
  <c r="BI134"/>
  <c r="BH134"/>
  <c r="BG134"/>
  <c r="BF134"/>
  <c r="T134"/>
  <c r="R134"/>
  <c r="P134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2"/>
  <c r="BH102"/>
  <c r="BG102"/>
  <c r="BF102"/>
  <c r="T102"/>
  <c r="R102"/>
  <c r="P102"/>
  <c r="J96"/>
  <c r="J95"/>
  <c r="F95"/>
  <c r="F93"/>
  <c r="E91"/>
  <c r="J59"/>
  <c r="J58"/>
  <c r="F58"/>
  <c r="F56"/>
  <c r="E54"/>
  <c r="J20"/>
  <c r="E20"/>
  <c r="F59"/>
  <c r="J19"/>
  <c r="J14"/>
  <c r="J56"/>
  <c r="E7"/>
  <c r="E87"/>
  <c i="1" r="L50"/>
  <c r="AM50"/>
  <c r="AM49"/>
  <c r="L49"/>
  <c r="AM47"/>
  <c r="L47"/>
  <c r="L45"/>
  <c r="L44"/>
  <c i="5" r="J293"/>
  <c r="J219"/>
  <c r="J178"/>
  <c i="4" r="J160"/>
  <c i="3" r="J299"/>
  <c i="2" r="BK246"/>
  <c i="6" r="J151"/>
  <c r="BK129"/>
  <c i="5" r="BK351"/>
  <c i="4" r="BK208"/>
  <c i="5" r="J211"/>
  <c i="4" r="J171"/>
  <c i="3" r="BK356"/>
  <c r="BK272"/>
  <c r="BK222"/>
  <c i="2" r="J264"/>
  <c r="BK134"/>
  <c i="6" r="J159"/>
  <c r="J143"/>
  <c i="5" r="J275"/>
  <c r="J202"/>
  <c i="3" r="BK323"/>
  <c r="BK265"/>
  <c i="2" r="J255"/>
  <c i="5" r="J336"/>
  <c r="BK275"/>
  <c i="4" r="J175"/>
  <c r="J146"/>
  <c i="3" r="J310"/>
  <c r="J274"/>
  <c r="J115"/>
  <c i="2" r="BK268"/>
  <c i="6" r="J164"/>
  <c i="5" r="J146"/>
  <c i="4" r="BK179"/>
  <c i="3" r="BK314"/>
  <c r="BK232"/>
  <c i="2" r="J165"/>
  <c i="6" r="BK103"/>
  <c i="5" r="J284"/>
  <c i="4" r="J118"/>
  <c i="3" r="J224"/>
  <c i="2" r="J214"/>
  <c i="3" r="BK375"/>
  <c r="J270"/>
  <c i="2" r="J268"/>
  <c r="J243"/>
  <c i="6" r="J112"/>
  <c i="5" r="J295"/>
  <c i="4" r="J179"/>
  <c i="3" r="BK256"/>
  <c i="2" r="J226"/>
  <c i="6" r="BK117"/>
  <c i="5" r="BK320"/>
  <c i="3" r="BK203"/>
  <c i="4" r="BK120"/>
  <c i="2" r="J314"/>
  <c r="J251"/>
  <c r="BK200"/>
  <c i="4" r="J116"/>
  <c i="2" r="J287"/>
  <c r="BK206"/>
  <c i="3" r="BK297"/>
  <c r="BK234"/>
  <c i="2" r="J211"/>
  <c i="5" r="BK340"/>
  <c r="J221"/>
  <c i="3" r="J312"/>
  <c r="BK184"/>
  <c i="2" r="J271"/>
  <c i="3" r="J367"/>
  <c r="J232"/>
  <c i="2" r="BK251"/>
  <c i="6" r="J103"/>
  <c i="5" r="J94"/>
  <c i="3" r="BK341"/>
  <c r="BK237"/>
  <c i="2" r="J206"/>
  <c i="6" r="BK112"/>
  <c i="4" r="J154"/>
  <c i="2" r="J188"/>
  <c i="5" r="BK364"/>
  <c r="J263"/>
  <c r="BK242"/>
  <c r="BK94"/>
  <c i="4" r="BK146"/>
  <c i="3" r="BK274"/>
  <c i="2" r="J184"/>
  <c i="6" r="BK143"/>
  <c r="J125"/>
  <c i="5" r="J320"/>
  <c r="J261"/>
  <c i="4" r="BK189"/>
  <c i="5" r="BK265"/>
  <c i="4" r="BK175"/>
  <c i="6" r="BK138"/>
  <c i="5" r="J314"/>
  <c r="BK273"/>
  <c i="3" r="J375"/>
  <c r="J329"/>
  <c r="J308"/>
  <c r="BK230"/>
  <c i="2" r="BK244"/>
  <c i="5" r="J339"/>
  <c r="BK261"/>
  <c i="4" r="BK211"/>
  <c r="BK160"/>
  <c i="3" r="BK367"/>
  <c r="BK308"/>
  <c r="BK276"/>
  <c r="BK220"/>
  <c i="2" r="J293"/>
  <c r="BK259"/>
  <c r="J223"/>
  <c i="5" r="J340"/>
  <c r="BK263"/>
  <c i="4" r="BK206"/>
  <c r="BK110"/>
  <c i="3" r="BK348"/>
  <c r="J194"/>
  <c i="2" r="BK312"/>
  <c r="J239"/>
  <c r="BK173"/>
  <c i="3" r="BK318"/>
  <c r="J289"/>
  <c i="2" r="J237"/>
  <c r="J150"/>
  <c i="3" r="J294"/>
  <c r="BK173"/>
  <c i="2" r="J167"/>
  <c i="6" r="BK170"/>
  <c i="5" r="J334"/>
  <c i="4" r="BK196"/>
  <c i="3" r="BK299"/>
  <c r="BK188"/>
  <c i="2" r="J277"/>
  <c r="BK180"/>
  <c i="3" r="BK289"/>
  <c r="J251"/>
  <c i="2" r="J272"/>
  <c r="BK262"/>
  <c r="BK236"/>
  <c r="J110"/>
  <c i="5" r="BK130"/>
  <c i="4" r="BK173"/>
  <c i="3" r="J265"/>
  <c r="BK163"/>
  <c i="2" r="BK141"/>
  <c i="5" r="BK285"/>
  <c r="BK215"/>
  <c i="4" r="BK169"/>
  <c i="3" r="BK363"/>
  <c i="2" r="J244"/>
  <c i="6" r="J133"/>
  <c i="5" r="J215"/>
  <c r="BK337"/>
  <c i="4" r="J96"/>
  <c i="3" r="BK285"/>
  <c r="J210"/>
  <c i="2" r="BK273"/>
  <c i="5" r="J366"/>
  <c r="J285"/>
  <c i="4" r="BK171"/>
  <c r="J137"/>
  <c i="3" r="BK312"/>
  <c r="J255"/>
  <c r="BK350"/>
  <c r="J188"/>
  <c i="2" r="J273"/>
  <c r="BK213"/>
  <c i="3" r="J341"/>
  <c r="BK324"/>
  <c r="J184"/>
  <c r="BK293"/>
  <c i="2" r="J317"/>
  <c r="J148"/>
  <c i="3" r="J281"/>
  <c r="BK119"/>
  <c i="2" r="J246"/>
  <c i="6" r="J170"/>
  <c i="5" r="BK336"/>
  <c r="BK146"/>
  <c i="4" r="J110"/>
  <c i="3" r="J287"/>
  <c r="J119"/>
  <c i="6" r="J121"/>
  <c i="5" r="J327"/>
  <c i="3" r="BK320"/>
  <c r="J324"/>
  <c r="J192"/>
  <c i="2" r="BK304"/>
  <c r="BK247"/>
  <c r="J180"/>
  <c i="3" r="BK331"/>
  <c i="2" r="BK298"/>
  <c r="BK161"/>
  <c i="3" r="BK287"/>
  <c i="2" r="BK243"/>
  <c i="6" r="J95"/>
  <c i="5" r="BK202"/>
  <c i="3" r="J330"/>
  <c r="J163"/>
  <c i="2" r="J213"/>
  <c i="3" r="BK329"/>
  <c r="BK244"/>
  <c i="2" r="BK261"/>
  <c r="J114"/>
  <c i="5" r="BK366"/>
  <c r="BK110"/>
  <c i="3" r="J348"/>
  <c i="2" r="BK317"/>
  <c r="J216"/>
  <c i="5" r="J297"/>
  <c i="3" r="BK321"/>
  <c i="2" r="BK253"/>
  <c i="5" r="BK271"/>
  <c r="BK206"/>
  <c r="J162"/>
  <c i="4" r="BK167"/>
  <c r="J120"/>
  <c i="3" r="BK327"/>
  <c i="2" r="J247"/>
  <c r="J157"/>
  <c i="6" r="J129"/>
  <c i="5" r="J292"/>
  <c i="4" r="J211"/>
  <c i="5" r="J348"/>
  <c i="4" r="BK198"/>
  <c r="J151"/>
  <c i="3" r="J327"/>
  <c r="BK263"/>
  <c r="J220"/>
  <c i="2" r="BK269"/>
  <c r="J236"/>
  <c r="BK118"/>
  <c i="6" r="BK155"/>
  <c r="BK147"/>
  <c r="BK95"/>
  <c i="5" r="J253"/>
  <c i="4" r="J200"/>
  <c i="3" r="BK373"/>
  <c r="BK317"/>
  <c r="BK270"/>
  <c r="BK251"/>
  <c i="2" r="BK289"/>
  <c r="J204"/>
  <c i="5" r="BK293"/>
  <c r="BK211"/>
  <c r="BK162"/>
  <c i="4" r="J167"/>
  <c r="BK103"/>
  <c i="3" r="J306"/>
  <c r="J293"/>
  <c r="J213"/>
  <c i="2" r="BK271"/>
  <c r="BK242"/>
  <c i="6" r="BK164"/>
  <c i="5" r="J337"/>
  <c r="J206"/>
  <c r="J110"/>
  <c i="3" r="BK296"/>
  <c i="4" r="J103"/>
  <c i="3" r="BK242"/>
  <c i="6" r="J117"/>
  <c i="5" r="BK278"/>
  <c r="J369"/>
  <c i="4" r="J173"/>
  <c i="3" r="J331"/>
  <c r="J249"/>
  <c r="J99"/>
  <c i="2" r="BK239"/>
  <c i="6" r="J155"/>
  <c r="BK99"/>
  <c i="5" r="BK284"/>
  <c r="J200"/>
  <c i="3" r="BK359"/>
  <c r="BK262"/>
  <c r="J130"/>
  <c i="5" r="J364"/>
  <c r="J287"/>
  <c r="J114"/>
  <c i="4" r="BK154"/>
  <c i="3" r="BK378"/>
  <c r="BK302"/>
  <c r="J222"/>
  <c i="2" r="BK282"/>
  <c r="BK237"/>
  <c i="5" r="BK348"/>
  <c r="BK287"/>
  <c r="BK106"/>
  <c i="4" r="J127"/>
  <c i="3" r="J354"/>
  <c r="BK130"/>
  <c i="2" r="J259"/>
  <c r="J152"/>
  <c i="3" r="J323"/>
  <c i="2" r="J231"/>
  <c r="J102"/>
  <c i="3" r="J237"/>
  <c i="2" r="BK148"/>
  <c i="5" r="J290"/>
  <c i="4" r="J189"/>
  <c i="3" r="BK292"/>
  <c i="2" r="J312"/>
  <c r="J173"/>
  <c i="3" r="J276"/>
  <c r="BK111"/>
  <c i="2" r="BK157"/>
  <c i="6" r="BK107"/>
  <c i="5" r="BK327"/>
  <c i="4" r="BK151"/>
  <c i="3" r="BK326"/>
  <c i="2" r="J282"/>
  <c i="4" r="J198"/>
  <c i="3" r="J175"/>
  <c r="J248"/>
  <c r="BK115"/>
  <c i="2" r="BK277"/>
  <c r="BK150"/>
  <c i="6" r="BK151"/>
  <c i="5" r="BK295"/>
  <c r="BK250"/>
  <c i="3" r="J321"/>
  <c r="J291"/>
  <c i="2" r="J302"/>
  <c i="5" r="BK299"/>
  <c r="BK114"/>
  <c i="4" r="BK137"/>
  <c r="BK122"/>
  <c i="3" r="BK210"/>
  <c r="BK105"/>
  <c i="2" r="BK264"/>
  <c r="BK216"/>
  <c r="J141"/>
  <c i="3" r="J326"/>
  <c r="BK291"/>
  <c i="2" r="BK254"/>
  <c r="J200"/>
  <c i="3" r="BK306"/>
  <c r="J179"/>
  <c i="2" r="BK208"/>
  <c i="6" r="J91"/>
  <c i="5" r="J271"/>
  <c i="3" r="J304"/>
  <c r="BK175"/>
  <c i="2" r="J269"/>
  <c i="3" r="J378"/>
  <c r="J317"/>
  <c r="J263"/>
  <c r="J152"/>
  <c i="2" r="BK267"/>
  <c r="BK192"/>
  <c r="BK102"/>
  <c i="5" r="BK360"/>
  <c r="J242"/>
  <c i="4" r="BK96"/>
  <c i="3" r="J262"/>
  <c i="2" r="BK314"/>
  <c r="BK126"/>
  <c i="5" r="J333"/>
  <c r="BK185"/>
  <c i="3" r="BK249"/>
  <c r="J105"/>
  <c i="2" r="BK165"/>
  <c i="3" r="BK258"/>
  <c i="2" r="BK188"/>
  <c i="6" r="J107"/>
  <c i="5" r="J265"/>
  <c i="4" r="J169"/>
  <c i="3" r="BK141"/>
  <c i="2" r="BK255"/>
  <c i="5" r="BK297"/>
  <c r="BK253"/>
  <c i="4" r="J203"/>
  <c r="BK135"/>
  <c i="3" r="BK354"/>
  <c i="2" r="J262"/>
  <c i="6" r="BK133"/>
  <c r="BK121"/>
  <c i="4" r="J192"/>
  <c i="5" r="J185"/>
  <c i="4" r="BK165"/>
  <c i="3" r="BK304"/>
  <c r="J234"/>
  <c r="BK213"/>
  <c i="2" r="BK287"/>
  <c r="J261"/>
  <c i="1" r="AS55"/>
  <c i="5" r="J204"/>
  <c i="3" r="J370"/>
  <c r="BK310"/>
  <c r="J285"/>
  <c r="J173"/>
  <c i="2" r="BK234"/>
  <c i="5" r="BK290"/>
  <c r="BK204"/>
  <c i="4" r="BK192"/>
  <c i="3" r="BK338"/>
  <c r="J256"/>
  <c r="BK99"/>
  <c i="2" r="BK231"/>
  <c r="J122"/>
  <c i="5" r="J299"/>
  <c i="4" r="J165"/>
  <c i="3" r="J244"/>
  <c i="2" r="J309"/>
  <c r="J242"/>
  <c r="BK167"/>
  <c i="3" r="BK330"/>
  <c r="J177"/>
  <c i="2" r="J234"/>
  <c i="1" r="AS59"/>
  <c i="2" r="J254"/>
  <c i="6" r="J99"/>
  <c i="5" r="J278"/>
  <c r="J106"/>
  <c i="4" r="BK116"/>
  <c i="3" r="BK192"/>
  <c r="J363"/>
  <c i="2" r="J190"/>
  <c i="5" r="J331"/>
  <c i="4" r="J196"/>
  <c i="2" r="BK122"/>
  <c i="5" r="BK358"/>
  <c r="BK200"/>
  <c i="4" r="BK200"/>
  <c r="J122"/>
  <c i="3" r="BK177"/>
  <c i="2" r="BK226"/>
  <c i="6" r="J138"/>
  <c i="5" r="J358"/>
  <c r="J250"/>
  <c r="J351"/>
  <c r="BK100"/>
  <c i="3" r="BK365"/>
  <c r="J320"/>
  <c r="BK281"/>
  <c r="BK224"/>
  <c i="2" r="J304"/>
  <c r="BK272"/>
  <c r="BK223"/>
  <c i="5" r="BK314"/>
  <c r="BK178"/>
  <c i="4" r="BK127"/>
  <c i="3" r="J350"/>
  <c r="BK300"/>
  <c i="2" r="J298"/>
  <c r="J253"/>
  <c r="BK204"/>
  <c i="5" r="BK334"/>
  <c r="J130"/>
  <c i="4" r="J177"/>
  <c i="3" r="J315"/>
  <c r="J141"/>
  <c i="2" r="J289"/>
  <c r="BK240"/>
  <c r="J134"/>
  <c i="3" r="J302"/>
  <c i="2" r="BK295"/>
  <c r="J208"/>
  <c r="BK110"/>
  <c i="3" r="J296"/>
  <c r="J242"/>
  <c i="2" r="BK152"/>
  <c i="5" r="BK333"/>
  <c r="BK219"/>
  <c i="3" r="J318"/>
  <c r="BK194"/>
  <c i="2" r="BK309"/>
  <c i="3" r="J373"/>
  <c r="J258"/>
  <c i="2" r="BK265"/>
  <c r="J126"/>
  <c i="5" r="BK369"/>
  <c i="4" r="BK177"/>
  <c i="3" r="BK294"/>
  <c i="2" r="J306"/>
  <c r="J118"/>
  <c i="5" r="BK339"/>
  <c r="BK221"/>
  <c r="J100"/>
  <c i="4" r="BK118"/>
  <c i="2" r="BK306"/>
  <c r="J217"/>
  <c i="6" r="J147"/>
  <c r="BK125"/>
  <c i="5" r="J289"/>
  <c r="J360"/>
  <c i="4" r="J206"/>
  <c i="3" r="BK370"/>
  <c r="J300"/>
  <c r="J230"/>
  <c r="J111"/>
  <c i="2" r="J295"/>
  <c r="J192"/>
  <c i="6" r="BK159"/>
  <c r="BK91"/>
  <c i="4" r="BK131"/>
  <c i="3" r="J365"/>
  <c r="J292"/>
  <c r="BK255"/>
  <c i="2" r="BK293"/>
  <c r="J161"/>
  <c i="5" r="J273"/>
  <c i="4" r="J208"/>
  <c r="J131"/>
  <c i="3" r="BK315"/>
  <c r="J297"/>
  <c r="BK152"/>
  <c i="2" r="J267"/>
  <c r="BK211"/>
  <c i="5" r="BK292"/>
  <c i="4" r="BK203"/>
  <c i="3" r="J272"/>
  <c i="2" r="BK302"/>
  <c r="BK190"/>
  <c i="3" r="J338"/>
  <c r="J203"/>
  <c i="2" r="J240"/>
  <c r="BK184"/>
  <c i="3" r="J359"/>
  <c r="BK248"/>
  <c i="2" r="J265"/>
  <c i="5" r="BK331"/>
  <c i="4" r="J135"/>
  <c i="3" r="J356"/>
  <c r="BK179"/>
  <c i="2" r="BK217"/>
  <c r="BK114"/>
  <c i="5" r="BK289"/>
  <c i="3" r="J314"/>
  <c i="2" r="BK214"/>
  <c l="1" r="BK183"/>
  <c r="J183"/>
  <c r="J66"/>
  <c r="T199"/>
  <c i="3" r="P236"/>
  <c r="BK372"/>
  <c r="J372"/>
  <c r="J74"/>
  <c i="4" r="BK159"/>
  <c r="J159"/>
  <c r="J66"/>
  <c r="R195"/>
  <c i="5" r="P93"/>
  <c r="P252"/>
  <c i="2" r="R101"/>
  <c r="R286"/>
  <c r="P301"/>
  <c i="3" r="T212"/>
  <c r="T347"/>
  <c i="4" r="P95"/>
  <c i="5" r="T93"/>
  <c r="T252"/>
  <c r="R264"/>
  <c r="BK357"/>
  <c r="J357"/>
  <c r="J69"/>
  <c i="6" r="R90"/>
  <c r="R89"/>
  <c r="R88"/>
  <c i="2" r="R183"/>
  <c r="T286"/>
  <c i="3" r="P98"/>
  <c i="6" r="T90"/>
  <c r="T89"/>
  <c r="T88"/>
  <c i="2" r="BK101"/>
  <c r="T183"/>
  <c r="R199"/>
  <c r="P286"/>
  <c i="3" r="BK236"/>
  <c r="J236"/>
  <c r="J67"/>
  <c i="4" r="R159"/>
  <c r="BK205"/>
  <c r="J205"/>
  <c r="J71"/>
  <c i="5" r="BK252"/>
  <c r="J252"/>
  <c r="J65"/>
  <c r="P264"/>
  <c i="2" r="P183"/>
  <c r="BK199"/>
  <c r="J199"/>
  <c r="J68"/>
  <c r="T301"/>
  <c i="3" r="P212"/>
  <c r="BK347"/>
  <c r="J347"/>
  <c r="J69"/>
  <c r="R362"/>
  <c i="2" r="T210"/>
  <c i="3" r="T236"/>
  <c r="R347"/>
  <c r="BK362"/>
  <c r="P372"/>
  <c i="6" r="BK90"/>
  <c i="2" r="T101"/>
  <c r="T100"/>
  <c r="P199"/>
  <c r="BK286"/>
  <c r="J286"/>
  <c r="J71"/>
  <c r="BK311"/>
  <c r="J311"/>
  <c r="J76"/>
  <c i="3" r="R236"/>
  <c r="P362"/>
  <c r="P361"/>
  <c r="T372"/>
  <c i="4" r="T159"/>
  <c r="P195"/>
  <c i="5" r="BK264"/>
  <c r="J264"/>
  <c r="J66"/>
  <c i="2" r="BK210"/>
  <c r="J210"/>
  <c r="J69"/>
  <c r="R311"/>
  <c i="3" r="R98"/>
  <c r="T362"/>
  <c r="T361"/>
  <c r="R372"/>
  <c i="4" r="BK95"/>
  <c r="P205"/>
  <c i="5" r="P277"/>
  <c i="2" r="R210"/>
  <c r="BK301"/>
  <c r="J301"/>
  <c r="J74"/>
  <c r="P311"/>
  <c i="3" r="T98"/>
  <c r="T97"/>
  <c r="BK223"/>
  <c r="J223"/>
  <c r="J66"/>
  <c r="P223"/>
  <c r="R223"/>
  <c r="T223"/>
  <c r="P347"/>
  <c i="4" r="BK195"/>
  <c r="T205"/>
  <c i="5" r="R93"/>
  <c r="R92"/>
  <c r="R252"/>
  <c r="T264"/>
  <c r="P357"/>
  <c i="2" r="P210"/>
  <c r="R301"/>
  <c r="R300"/>
  <c r="T311"/>
  <c i="3" r="BK98"/>
  <c r="J98"/>
  <c r="J64"/>
  <c r="R212"/>
  <c i="4" r="R95"/>
  <c r="R205"/>
  <c i="5" r="BK93"/>
  <c r="J93"/>
  <c r="J64"/>
  <c r="R277"/>
  <c r="T357"/>
  <c i="4" r="T95"/>
  <c r="T195"/>
  <c r="T194"/>
  <c i="5" r="T277"/>
  <c r="R357"/>
  <c i="6" r="P90"/>
  <c r="P89"/>
  <c r="P88"/>
  <c i="1" r="AU61"/>
  <c i="2" r="P101"/>
  <c r="P100"/>
  <c i="3" r="BK212"/>
  <c r="J212"/>
  <c r="J65"/>
  <c i="4" r="P159"/>
  <c i="5" r="BK277"/>
  <c r="J277"/>
  <c r="J67"/>
  <c i="2" r="BE141"/>
  <c r="BE243"/>
  <c r="BE272"/>
  <c r="BE277"/>
  <c r="BE289"/>
  <c r="BK281"/>
  <c r="J281"/>
  <c r="J70"/>
  <c i="3" r="E85"/>
  <c r="BE111"/>
  <c r="BE152"/>
  <c r="BE210"/>
  <c r="BE220"/>
  <c r="BE230"/>
  <c r="BE242"/>
  <c r="BE263"/>
  <c r="BE291"/>
  <c r="BE317"/>
  <c i="4" r="BE167"/>
  <c r="BE203"/>
  <c i="5" r="BE200"/>
  <c r="BE284"/>
  <c r="BE293"/>
  <c r="BK368"/>
  <c r="J368"/>
  <c r="J70"/>
  <c i="6" r="J56"/>
  <c r="F85"/>
  <c r="BE95"/>
  <c r="BE112"/>
  <c r="BE117"/>
  <c r="BE121"/>
  <c r="BE125"/>
  <c i="2" r="J93"/>
  <c r="BE134"/>
  <c r="BE148"/>
  <c r="BE192"/>
  <c r="BE211"/>
  <c r="BE236"/>
  <c r="BE246"/>
  <c r="BE265"/>
  <c r="BE271"/>
  <c i="3" r="BE177"/>
  <c r="BE194"/>
  <c r="BE203"/>
  <c r="BE289"/>
  <c r="BE297"/>
  <c r="BE299"/>
  <c r="BE300"/>
  <c r="BE302"/>
  <c r="BE304"/>
  <c r="BE310"/>
  <c r="BE314"/>
  <c r="BE315"/>
  <c r="BE359"/>
  <c i="4" r="E82"/>
  <c r="BE120"/>
  <c r="BE122"/>
  <c r="BE146"/>
  <c r="BE175"/>
  <c r="BE200"/>
  <c r="BK210"/>
  <c r="J210"/>
  <c r="J72"/>
  <c i="5" r="BE185"/>
  <c r="BE242"/>
  <c r="BE253"/>
  <c r="BE351"/>
  <c r="BE366"/>
  <c r="BE369"/>
  <c i="6" r="BE99"/>
  <c i="2" r="BE244"/>
  <c r="BE253"/>
  <c r="BE259"/>
  <c r="BE273"/>
  <c r="BE282"/>
  <c r="BE287"/>
  <c r="BK308"/>
  <c r="J308"/>
  <c r="J75"/>
  <c i="3" r="F94"/>
  <c r="BE99"/>
  <c r="BE130"/>
  <c r="BE179"/>
  <c r="BE184"/>
  <c r="BE255"/>
  <c r="BE256"/>
  <c r="BE367"/>
  <c r="BK340"/>
  <c r="J340"/>
  <c r="J68"/>
  <c r="BK377"/>
  <c r="J377"/>
  <c r="J75"/>
  <c i="4" r="F91"/>
  <c r="BE110"/>
  <c i="6" r="BE164"/>
  <c i="2" r="BE102"/>
  <c r="BE157"/>
  <c r="BE165"/>
  <c r="BE167"/>
  <c r="BE237"/>
  <c i="3" r="J56"/>
  <c r="BE192"/>
  <c r="BE237"/>
  <c r="BE249"/>
  <c r="BE251"/>
  <c r="BE274"/>
  <c r="BE281"/>
  <c r="BE306"/>
  <c r="BE348"/>
  <c i="4" r="BE160"/>
  <c r="BE198"/>
  <c i="5" r="BE206"/>
  <c r="BE211"/>
  <c r="BE261"/>
  <c r="BE273"/>
  <c i="6" r="E50"/>
  <c r="BE103"/>
  <c r="BE107"/>
  <c r="BK169"/>
  <c r="J169"/>
  <c r="J66"/>
  <c i="2" r="BE214"/>
  <c r="BE239"/>
  <c r="BE251"/>
  <c r="BE255"/>
  <c r="BE264"/>
  <c r="BE267"/>
  <c r="BE298"/>
  <c r="BE304"/>
  <c r="BK316"/>
  <c r="J316"/>
  <c r="J77"/>
  <c i="3" r="BE115"/>
  <c r="BE119"/>
  <c r="BE222"/>
  <c r="BE265"/>
  <c r="BE272"/>
  <c r="BE318"/>
  <c r="BE330"/>
  <c r="BE331"/>
  <c i="2" r="E50"/>
  <c r="BE118"/>
  <c r="BE122"/>
  <c r="BE126"/>
  <c r="BE173"/>
  <c r="BE188"/>
  <c r="BE213"/>
  <c r="BE217"/>
  <c r="BK297"/>
  <c r="J297"/>
  <c r="J72"/>
  <c i="3" r="BE163"/>
  <c r="BE293"/>
  <c r="BE312"/>
  <c r="BE326"/>
  <c r="BE327"/>
  <c r="BE350"/>
  <c i="4" r="J88"/>
  <c i="2" r="BE204"/>
  <c r="BE231"/>
  <c r="BE269"/>
  <c r="BE306"/>
  <c r="BE309"/>
  <c r="BE312"/>
  <c r="BE314"/>
  <c r="BK191"/>
  <c r="J191"/>
  <c r="J67"/>
  <c i="3" r="BE173"/>
  <c r="BE188"/>
  <c r="BE244"/>
  <c r="BE285"/>
  <c r="BE287"/>
  <c r="BE321"/>
  <c r="BE338"/>
  <c i="4" r="BE103"/>
  <c r="BE173"/>
  <c r="BE196"/>
  <c i="5" r="E80"/>
  <c r="BE219"/>
  <c r="BE271"/>
  <c r="BE278"/>
  <c r="BE285"/>
  <c r="BE295"/>
  <c r="BE297"/>
  <c r="BE314"/>
  <c r="BE327"/>
  <c r="BE331"/>
  <c r="BE333"/>
  <c r="BE336"/>
  <c r="BE339"/>
  <c i="2" r="F96"/>
  <c r="BE247"/>
  <c r="BE261"/>
  <c i="3" r="BE175"/>
  <c r="BE224"/>
  <c r="BE258"/>
  <c r="BE292"/>
  <c r="BE323"/>
  <c r="BE354"/>
  <c r="BE365"/>
  <c r="BE375"/>
  <c r="BE378"/>
  <c r="BK358"/>
  <c r="J358"/>
  <c r="J70"/>
  <c i="4" r="BE96"/>
  <c r="BE151"/>
  <c r="BE206"/>
  <c r="BE208"/>
  <c r="BE211"/>
  <c i="5" r="J86"/>
  <c r="BE94"/>
  <c r="BE202"/>
  <c r="BE221"/>
  <c r="BE250"/>
  <c r="BE265"/>
  <c r="BE320"/>
  <c i="6" r="BE91"/>
  <c i="2" r="BE114"/>
  <c r="BE206"/>
  <c r="BE208"/>
  <c r="BE216"/>
  <c r="BE226"/>
  <c r="BE240"/>
  <c r="BE268"/>
  <c r="BE295"/>
  <c i="3" r="BE141"/>
  <c r="BE213"/>
  <c r="BE234"/>
  <c r="BE341"/>
  <c r="BE356"/>
  <c r="BE363"/>
  <c r="BE370"/>
  <c i="4" r="BE118"/>
  <c r="BE127"/>
  <c r="BE169"/>
  <c r="BE192"/>
  <c r="BK153"/>
  <c r="J153"/>
  <c r="J65"/>
  <c i="5" r="BE106"/>
  <c r="BE287"/>
  <c r="BE289"/>
  <c r="BE290"/>
  <c r="BE299"/>
  <c r="BK350"/>
  <c r="J350"/>
  <c r="J68"/>
  <c i="6" r="BE143"/>
  <c r="BE151"/>
  <c r="BE155"/>
  <c r="BE159"/>
  <c i="2" r="BE110"/>
  <c r="BE161"/>
  <c r="BE180"/>
  <c r="BE184"/>
  <c r="BE190"/>
  <c r="BE223"/>
  <c r="BE254"/>
  <c r="BE262"/>
  <c r="BE293"/>
  <c r="BE302"/>
  <c i="3" r="BE105"/>
  <c r="BE262"/>
  <c r="BE270"/>
  <c r="BE276"/>
  <c r="BE308"/>
  <c r="BE320"/>
  <c r="BE324"/>
  <c r="BE329"/>
  <c r="BE373"/>
  <c i="4" r="BE131"/>
  <c r="BE135"/>
  <c r="BE154"/>
  <c r="BE179"/>
  <c r="BK202"/>
  <c r="J202"/>
  <c r="J70"/>
  <c i="5" r="F89"/>
  <c r="BE130"/>
  <c r="BE162"/>
  <c r="BE178"/>
  <c r="BE215"/>
  <c r="BE263"/>
  <c r="BE275"/>
  <c r="BE340"/>
  <c r="BE358"/>
  <c r="BE364"/>
  <c i="4" r="BK191"/>
  <c r="J191"/>
  <c r="J67"/>
  <c i="6" r="BE129"/>
  <c r="BE133"/>
  <c r="BE138"/>
  <c r="BE147"/>
  <c i="2" r="BE150"/>
  <c r="BE152"/>
  <c r="BE200"/>
  <c r="BE234"/>
  <c r="BE242"/>
  <c r="BE317"/>
  <c i="3" r="BE232"/>
  <c r="BE248"/>
  <c r="BE294"/>
  <c r="BE296"/>
  <c r="BK369"/>
  <c r="J369"/>
  <c r="J73"/>
  <c i="4" r="BE116"/>
  <c r="BE137"/>
  <c r="BE165"/>
  <c r="BE171"/>
  <c r="BE177"/>
  <c r="BE189"/>
  <c i="5" r="BE100"/>
  <c r="BE110"/>
  <c r="BE114"/>
  <c r="BE146"/>
  <c r="BE204"/>
  <c r="BE292"/>
  <c r="BE334"/>
  <c r="BE337"/>
  <c r="BE348"/>
  <c r="BE360"/>
  <c i="6" r="BE170"/>
  <c i="3" r="F39"/>
  <c i="1" r="BD57"/>
  <c i="6" r="F36"/>
  <c i="1" r="BA61"/>
  <c i="4" r="F36"/>
  <c i="1" r="BA58"/>
  <c i="3" r="F36"/>
  <c i="1" r="BA57"/>
  <c i="3" r="F37"/>
  <c i="1" r="BB57"/>
  <c i="6" r="F38"/>
  <c i="1" r="BC61"/>
  <c i="2" r="F36"/>
  <c i="1" r="BA56"/>
  <c r="AS54"/>
  <c i="5" r="F39"/>
  <c i="1" r="BD60"/>
  <c i="4" r="J36"/>
  <c i="1" r="AW58"/>
  <c i="5" r="F37"/>
  <c i="1" r="BB60"/>
  <c i="5" r="F36"/>
  <c i="1" r="BA60"/>
  <c i="6" r="F39"/>
  <c i="1" r="BD61"/>
  <c i="4" r="F39"/>
  <c i="1" r="BD58"/>
  <c i="5" r="J36"/>
  <c i="1" r="AW60"/>
  <c i="2" r="F39"/>
  <c i="1" r="BD56"/>
  <c i="3" r="J36"/>
  <c i="1" r="AW57"/>
  <c i="2" r="F38"/>
  <c i="1" r="BC56"/>
  <c i="2" r="F37"/>
  <c i="1" r="BB56"/>
  <c i="5" r="F38"/>
  <c i="1" r="BC60"/>
  <c i="6" r="J36"/>
  <c i="1" r="AW61"/>
  <c i="2" r="J36"/>
  <c i="1" r="AW56"/>
  <c i="4" r="F37"/>
  <c i="1" r="BB58"/>
  <c i="6" r="F37"/>
  <c i="1" r="BB61"/>
  <c i="4" r="F38"/>
  <c i="1" r="BC58"/>
  <c i="3" r="F38"/>
  <c i="1" r="BC57"/>
  <c i="5" l="1" r="P92"/>
  <c i="1" r="AU60"/>
  <c i="2" r="BK100"/>
  <c i="6" r="BK89"/>
  <c r="J89"/>
  <c r="J64"/>
  <c i="3" r="BK361"/>
  <c r="J361"/>
  <c r="J71"/>
  <c i="2" r="P300"/>
  <c r="P99"/>
  <c i="1" r="AU56"/>
  <c i="4" r="T94"/>
  <c i="3" r="R361"/>
  <c r="P97"/>
  <c i="1" r="AU57"/>
  <c i="3" r="R97"/>
  <c i="2" r="R100"/>
  <c r="R99"/>
  <c i="4" r="P194"/>
  <c r="P94"/>
  <c i="1" r="AU58"/>
  <c i="2" r="T300"/>
  <c r="T99"/>
  <c i="4" r="R194"/>
  <c r="R94"/>
  <c i="5" r="T92"/>
  <c i="4" r="BK194"/>
  <c r="J194"/>
  <c r="J68"/>
  <c i="3" r="BK97"/>
  <c r="J97"/>
  <c r="J63"/>
  <c i="4" r="J195"/>
  <c r="J69"/>
  <c i="2" r="J101"/>
  <c r="J65"/>
  <c i="3" r="J362"/>
  <c r="J72"/>
  <c i="5" r="BK92"/>
  <c r="J92"/>
  <c r="J63"/>
  <c i="2" r="BK300"/>
  <c r="J300"/>
  <c r="J73"/>
  <c i="6" r="J90"/>
  <c r="J65"/>
  <c i="4" r="J95"/>
  <c r="J64"/>
  <c r="J35"/>
  <c i="1" r="AV58"/>
  <c r="AT58"/>
  <c r="BA59"/>
  <c r="AW59"/>
  <c r="BC55"/>
  <c r="AY55"/>
  <c i="3" r="J35"/>
  <c i="1" r="AV57"/>
  <c r="AT57"/>
  <c r="BC59"/>
  <c r="AY59"/>
  <c r="BB55"/>
  <c r="AX55"/>
  <c i="4" r="F35"/>
  <c i="1" r="AZ58"/>
  <c i="6" r="J35"/>
  <c i="1" r="AV61"/>
  <c r="AT61"/>
  <c r="BB59"/>
  <c r="AX59"/>
  <c r="BD55"/>
  <c r="BD59"/>
  <c i="2" r="J35"/>
  <c i="1" r="AV56"/>
  <c r="AT56"/>
  <c i="5" r="J35"/>
  <c i="1" r="AV60"/>
  <c r="AT60"/>
  <c r="BA55"/>
  <c r="BA54"/>
  <c r="W30"/>
  <c i="3" r="F35"/>
  <c i="1" r="AZ57"/>
  <c i="2" r="F35"/>
  <c i="1" r="AZ56"/>
  <c i="5" r="F35"/>
  <c i="1" r="AZ60"/>
  <c r="AU59"/>
  <c i="6" r="F35"/>
  <c i="1" r="AZ61"/>
  <c i="2" l="1" r="BK99"/>
  <c r="J99"/>
  <c r="J63"/>
  <c i="4" r="BK94"/>
  <c r="J94"/>
  <c i="2" r="J100"/>
  <c r="J64"/>
  <c i="6" r="BK88"/>
  <c r="J88"/>
  <c r="J63"/>
  <c i="1" r="BD54"/>
  <c r="W33"/>
  <c i="4" r="J32"/>
  <c i="1" r="AG58"/>
  <c r="AN58"/>
  <c r="AW54"/>
  <c r="AK30"/>
  <c r="AU55"/>
  <c r="AU54"/>
  <c i="3" r="J32"/>
  <c i="1" r="AG57"/>
  <c r="AN57"/>
  <c r="BC54"/>
  <c r="AY54"/>
  <c r="AZ55"/>
  <c r="AV55"/>
  <c r="AZ59"/>
  <c r="AV59"/>
  <c r="AT59"/>
  <c r="BB54"/>
  <c r="W31"/>
  <c i="5" r="J32"/>
  <c i="1" r="AG60"/>
  <c r="AN60"/>
  <c r="AW55"/>
  <c i="4" l="1" r="J63"/>
  <c i="5" r="J41"/>
  <c i="4" r="J41"/>
  <c i="3" r="J41"/>
  <c i="1" r="W32"/>
  <c i="6" r="J32"/>
  <c i="1" r="AG61"/>
  <c r="AN61"/>
  <c r="AX54"/>
  <c i="2" r="J32"/>
  <c i="1" r="AG56"/>
  <c r="AN56"/>
  <c r="AZ54"/>
  <c r="AV54"/>
  <c r="AK29"/>
  <c r="AT55"/>
  <c i="2" l="1" r="J41"/>
  <c i="6" r="J41"/>
  <c i="1" r="AT54"/>
  <c r="AG59"/>
  <c r="AN59"/>
  <c r="W29"/>
  <c r="AG55"/>
  <c l="1" r="AN55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<sst xmlns="http://schemas.openxmlformats.org/spreadsheetml/2006/main">
  <si>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</si>
  <si>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</si>
  <si>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</si>
  <si>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</si>
  <si>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</si>
  <si>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{0b95c5a7-37f0-4800-96a2-9350b435cee5}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</si>
  <si>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</si>
  <si>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</si>
  <si>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</si>
  <si>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</si>
  <si>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</si>
  <si>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</si>
  <si>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</si>
  <si>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</si>
  <si>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1484/A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</si>
  <si>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</si>
  <si>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</si>
  <si>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Dešťová a splašková kanalizace v zastavěném území mistní části Pelhřimova - Skrýšov - 2.etapa</t>
  </si>
  <si>
    <t>KSO:</t>
  </si>
  <si>
    <t/>
  </si>
  <si>
    <t>CC-CZ:</t>
  </si>
  <si>
    <t>Místo:</t>
  </si>
  <si>
    <t>k.ú. Skrýšov u Pelhřimova</t>
  </si>
  <si>
    <t>Datum:</t>
  </si>
  <si>
    <t>1. 6. 2026</t>
  </si>
  <si>
    <t>Zadavatel:</t>
  </si>
  <si>
    <t>IČ:</t>
  </si>
  <si>
    <t>00248801</t>
  </si>
  <si>
    <t>Město Pelhřimov</t>
  </si>
  <si>
    <t>DIČ:</t>
  </si>
  <si>
    <t>CZ00248801</t>
  </si>
  <si>
    <t>Účastník:</t>
  </si>
  <si>
    <t>Vyplň údaj</t>
  </si>
  <si>
    <t>Projektant:</t>
  </si>
  <si>
    <t>06530591</t>
  </si>
  <si>
    <t>Studio A s.r.o.</t>
  </si>
  <si>
    <t>CZ06530591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</si>
  <si>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</si>
  <si>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</si>
  <si>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</si>
  <si>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</si>
  <si>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</si>
  <si>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</si>
  <si>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</si>
  <si>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</si>
  <si>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</si>
  <si>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</si>
  <si>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</si>
  <si>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</si>
  <si>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</si>
  <si>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</si>
  <si>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</si>
  <si>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</si>
  <si>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</si>
  <si>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</si>
  <si>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</si>
  <si>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</si>
  <si>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</si>
  <si>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</si>
  <si>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</si>
  <si>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</si>
  <si>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</si>
  <si>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</si>
  <si>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</si>
  <si>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</si>
  <si>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</si>
  <si>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</si>
  <si>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</si>
  <si>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</si>
  <si>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</si>
  <si>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</si>
  <si>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</si>
  <si>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</si>
  <si>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</si>
  <si>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</si>
  <si>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</si>
  <si>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</si>
  <si>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</si>
  <si>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</si>
  <si>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</si>
  <si>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N</t>
  </si>
  <si>
    <t>Neuznatelné náklady</t>
  </si>
  <si>
    <t>STA</t>
  </si>
  <si>
    <t>1</t>
  </si>
  <si>
    <t>{5e088144-0eec-4eaa-aa95-9a0ee32ab383}</t>
  </si>
  <si>
    <t>2</t>
  </si>
  <si>
    <t>/</t>
  </si>
  <si>
    <t>IO 01</t>
  </si>
  <si>
    <t>Vodovod</t>
  </si>
  <si>
    <t>Soupis</t>
  </si>
  <si>
    <t>{c740e5d5-82b4-4b23-8e41-0a3fcd99d54c}</t>
  </si>
  <si>
    <t>IO 02</t>
  </si>
  <si>
    <t>Dešťová kanalizace</t>
  </si>
  <si>
    <t>{f38343ef-21f8-4ecd-827a-eafa110877a2}</t>
  </si>
  <si>
    <t>IO 03</t>
  </si>
  <si>
    <t>Splašková kanalizace</t>
  </si>
  <si>
    <t>{637cf04e-f118-4f25-b6fd-3d0e9ffcf8d8}</t>
  </si>
  <si>
    <t>U</t>
  </si>
  <si>
    <t>Uznatelené náklady</t>
  </si>
  <si>
    <t>{6acdc552-88df-491b-a50c-9e6cce931afb}</t>
  </si>
  <si>
    <t>{713369f7-2ad3-4bae-80e4-cc20c941704f}</t>
  </si>
  <si>
    <t>IO 04</t>
  </si>
  <si>
    <t>Kácení stromů</t>
  </si>
  <si>
    <t>{90f12d74-2678-476d-b0b3-64ae538dc499}</t>
  </si>
  <si>
    <t>KRYCÍ LIST SOUPISU PRACÍ</t>
  </si>
  <si>
    <t>Objekt:</t>
  </si>
  <si>
    <t>N - Neuznatelné náklady</t>
  </si>
  <si>
    <t>Soupis:</t>
  </si>
  <si>
    <t>IO 01 - Vodovod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</si>
  <si>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</si>
  <si>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</si>
  <si>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</si>
  <si>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</si>
  <si>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</si>
  <si>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</si>
  <si>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</si>
  <si>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</si>
  <si>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</si>
  <si>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</si>
  <si>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</si>
  <si>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</si>
  <si>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</si>
  <si>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</si>
  <si>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</si>
  <si>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</si>
  <si>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</si>
  <si>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</si>
  <si>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</si>
  <si>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</si>
  <si>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</si>
  <si>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</si>
  <si>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</si>
  <si>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</si>
  <si>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</si>
  <si>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</si>
  <si>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</si>
  <si>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</si>
  <si>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</si>
  <si>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</si>
  <si>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</si>
  <si>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</si>
  <si>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</si>
  <si>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</si>
  <si>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</si>
  <si>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</si>
  <si>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132254204</t>
  </si>
  <si>
    <t>Hloubení zapažených rýh šířky přes 800 do 2 000 mm strojně s urovnáním dna do předepsaného profilu a spádu v hornině třídy těžitelnosti I skupiny 3 přes 100 do 500 m3</t>
  </si>
  <si>
    <t>m3</t>
  </si>
  <si>
    <t>CS ÚRS 2025 02</t>
  </si>
  <si>
    <t>4</t>
  </si>
  <si>
    <t>205596196</t>
  </si>
  <si>
    <t>Online PSC</t>
  </si>
  <si>
    <t>https://podminky.urs.cz/item/CS_URS_2025_02/132254204</t>
  </si>
  <si>
    <t>VV</t>
  </si>
  <si>
    <t>"viz výkres situace stavby"</t>
  </si>
  <si>
    <t xml:space="preserve">"Vodovodní řád  větev E, ZU E1" 70,1*0,8*(1,0-(0,05+0,2))+86,5*1,0*1,0</t>
  </si>
  <si>
    <t xml:space="preserve">"Vodovodní řád  větev E1" 89,8*0,8*1,0</t>
  </si>
  <si>
    <t>Mezisoučet</t>
  </si>
  <si>
    <t>3</t>
  </si>
  <si>
    <t>"Předpoklad 50% tř. těžitelnosti 3 a 50% tř. těžitelnosti 4"</t>
  </si>
  <si>
    <t>200,4*0,5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</si>
  <si>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</si>
  <si>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</si>
  <si>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m2</t>
  </si>
  <si>
    <t>-1056698061</t>
  </si>
  <si>
    <t>https://podminky.urs.cz/item/CS_URS_2025_02/113107182</t>
  </si>
  <si>
    <t>70,1*1,0</t>
  </si>
  <si>
    <t>Součet</t>
  </si>
  <si>
    <t>113152111</t>
  </si>
  <si>
    <t>Odstranění podkladů zpevněných ploch s přemístěním na skládku na vzdálenost do 20 m nebo s naložením na dopravní prostředek z kameniva těženého</t>
  </si>
  <si>
    <t>-904133962</t>
  </si>
  <si>
    <t>https://podminky.urs.cz/item/CS_URS_2025_02/113152111</t>
  </si>
  <si>
    <t>70,1*1,0*0,2</t>
  </si>
  <si>
    <t>115101201</t>
  </si>
  <si>
    <t>Čerpání vody na dopravní výšku do 10 m s uvažovaným průměrným přítokem do 500 l/min</t>
  </si>
  <si>
    <t>hod</t>
  </si>
  <si>
    <t>-343794231</t>
  </si>
  <si>
    <t>https://podminky.urs.cz/item/CS_URS_2025_02/115101201</t>
  </si>
  <si>
    <t>30*10</t>
  </si>
  <si>
    <t>5</t>
  </si>
  <si>
    <t>115108111</t>
  </si>
  <si>
    <t>Pohotovost záložního čerpadla popř. čerpací soupravy při čerpání vody ze štol na dopravní výšku do 20 m</t>
  </si>
  <si>
    <t>den</t>
  </si>
  <si>
    <t>1172437140</t>
  </si>
  <si>
    <t>https://podminky.urs.cz/item/CS_URS_2025_02/115108111</t>
  </si>
  <si>
    <t>30</t>
  </si>
  <si>
    <t>6</t>
  </si>
  <si>
    <t>132354203</t>
  </si>
  <si>
    <t>Hloubení zapažených rýh šířky přes 800 do 2 000 mm strojně s urovnáním dna do předepsaného profilu a spádu v hornině třídy těžitelnosti II skupiny 4 přes 50 do 100 m3</t>
  </si>
  <si>
    <t>-1097520981</t>
  </si>
  <si>
    <t>https://podminky.urs.cz/item/CS_URS_2025_02/132354203</t>
  </si>
  <si>
    <t>7</t>
  </si>
  <si>
    <t>151101101</t>
  </si>
  <si>
    <t>Zřízení pažení a rozepření stěn rýh pro podzemní vedení příložné pro jakoukoliv mezerovitost, hloubky do 2 m</t>
  </si>
  <si>
    <t>2127761158</t>
  </si>
  <si>
    <t>https://podminky.urs.cz/item/CS_URS_2025_02/151101101</t>
  </si>
  <si>
    <t xml:space="preserve">"Vodovodní řád  větev E, ZU E1" (70,1+86,5)*1,0*2</t>
  </si>
  <si>
    <t xml:space="preserve">"Vodovodní řád  větev E1" 89,8*1,0*2</t>
  </si>
  <si>
    <t>8</t>
  </si>
  <si>
    <t>151101111</t>
  </si>
  <si>
    <t>Odstranění pažení a rozepření stěn rýh pro podzemní vedení s uložením materiálu na vzdálenost do 3 m od kraje výkopu příložné, hloubky do 2 m</t>
  </si>
  <si>
    <t>700434868</t>
  </si>
  <si>
    <t>https://podminky.urs.cz/item/CS_URS_2025_02/151101111</t>
  </si>
  <si>
    <t>9</t>
  </si>
  <si>
    <t>151101301</t>
  </si>
  <si>
    <t>Zřízení rozepření zapažených stěn výkopů s potřebným přepažováním při pažení příložném, hloubky do 4 m</t>
  </si>
  <si>
    <t>477755951</t>
  </si>
  <si>
    <t>https://podminky.urs.cz/item/CS_URS_2025_02/151101301</t>
  </si>
  <si>
    <t>10</t>
  </si>
  <si>
    <t>151101311</t>
  </si>
  <si>
    <t>Odstranění rozepření stěn výkopů s uložením materiálu na vzdálenost do 3 m od okraje výkopu pažení příložného, hloubky do 4 m</t>
  </si>
  <si>
    <t>-231544262</t>
  </si>
  <si>
    <t>https://podminky.urs.cz/item/CS_URS_2025_02/151101311</t>
  </si>
  <si>
    <t>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</si>
  <si>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</si>
  <si>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</si>
  <si>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-288490968</t>
  </si>
  <si>
    <t>https://podminky.urs.cz/item/CS_URS_2025_02/162751137</t>
  </si>
  <si>
    <t>"Výkopek" 200,4</t>
  </si>
  <si>
    <t>"Zpětný zásyp" -121,552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</si>
  <si>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</si>
  <si>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</si>
  <si>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538128673</t>
  </si>
  <si>
    <t>https://podminky.urs.cz/item/CS_URS_2025_02/162751139</t>
  </si>
  <si>
    <t>78,848*39</t>
  </si>
  <si>
    <t>13</t>
  </si>
  <si>
    <t>171201231</t>
  </si>
  <si>
    <t>Poplatek za uložení stavebního odpadu na recyklační skládce (skládkovné) zeminy a kamení zatříděného do Katalogu odpadů pod kódem 17 05 04</t>
  </si>
  <si>
    <t>t</t>
  </si>
  <si>
    <t>827368375</t>
  </si>
  <si>
    <t>https://podminky.urs.cz/item/CS_URS_2025_02/171201231</t>
  </si>
  <si>
    <t>78,848*1,8</t>
  </si>
  <si>
    <t>14</t>
  </si>
  <si>
    <t>171251201</t>
  </si>
  <si>
    <t>Uložení sypaniny na skládky nebo meziskládky bez hutnění s upravením uložené sypaniny do předepsaného tvaru</t>
  </si>
  <si>
    <t>1575503277</t>
  </si>
  <si>
    <t>https://podminky.urs.cz/item/CS_URS_2025_02/171251201</t>
  </si>
  <si>
    <t>15</t>
  </si>
  <si>
    <t>174151101</t>
  </si>
  <si>
    <t>Zásyp sypaninou z jakékoliv horniny strojně s uložením výkopku ve vrstvách se zhutněním jam, šachet, rýh nebo kolem objektů v těchto vykopávkách</t>
  </si>
  <si>
    <t>-1278492088</t>
  </si>
  <si>
    <t>https://podminky.urs.cz/item/CS_URS_2025_02/174151101</t>
  </si>
  <si>
    <t>"Lože" -19,712</t>
  </si>
  <si>
    <t>"Obsyp" -59,136</t>
  </si>
  <si>
    <t>16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</si>
  <si>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</si>
  <si>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</si>
  <si>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1675169563</t>
  </si>
  <si>
    <t>https://podminky.urs.cz/item/CS_URS_2025_02/175151101</t>
  </si>
  <si>
    <t xml:space="preserve">"Vodovodní řád  větev E, ZU E1" (70,1+86,5)*0,8*0,3</t>
  </si>
  <si>
    <t xml:space="preserve">"Vodovodní řád  větev E1" 89,8*0,8*0,3</t>
  </si>
  <si>
    <t>17</t>
  </si>
  <si>
    <t>M</t>
  </si>
  <si>
    <t>58337310</t>
  </si>
  <si>
    <t>štěrkopísek frakce 0/4</t>
  </si>
  <si>
    <t>-1317051902</t>
  </si>
  <si>
    <t>59,136*2 "Přepočtené koeficientem množství</t>
  </si>
  <si>
    <t>Zakládání</t>
  </si>
  <si>
    <t>18</t>
  </si>
  <si>
    <t>278381123</t>
  </si>
  <si>
    <t>Základ (podezdívka) betonový pod ventilátory, čerpadla, ohřívače, motorová zařízení apod. z betonu prostého nebo železového včetně potřebného bednění, s hladkou cementovou omítkou stěn, s potěrem, s vynecháním otvorů pro kotevní železa, bez zemních prací a izolace půdorysná plocha základu do 0,09 m2 tř. C12/15</t>
  </si>
  <si>
    <t>-1874345247</t>
  </si>
  <si>
    <t>https://podminky.urs.cz/item/CS_URS_2025_02/278381123</t>
  </si>
  <si>
    <t>0,024*2</t>
  </si>
  <si>
    <t>19</t>
  </si>
  <si>
    <t>899713111</t>
  </si>
  <si>
    <t>Orientační tabulky na vodovodních a kanalizačních řadech na sloupku ocelovém nebo betonovém</t>
  </si>
  <si>
    <t>kus</t>
  </si>
  <si>
    <t>-1776933595</t>
  </si>
  <si>
    <t>https://podminky.urs.cz/item/CS_URS_2025_02/899713111</t>
  </si>
  <si>
    <t>20</t>
  </si>
  <si>
    <t>40412030</t>
  </si>
  <si>
    <t>sloupek ocelový pozinkovaný 70mm</t>
  </si>
  <si>
    <t>-35300999</t>
  </si>
  <si>
    <t>Vodorovné konstrukce</t>
  </si>
  <si>
    <t>451572111</t>
  </si>
  <si>
    <t>Lože pod potrubí, stoky a drobné objekty v otevřeném výkopu z kameniva drobného těženého 0 až 4 mm</t>
  </si>
  <si>
    <t>1173693497</t>
  </si>
  <si>
    <t>https://podminky.urs.cz/item/CS_URS_2025_02/451572111</t>
  </si>
  <si>
    <t xml:space="preserve">"Vodovodní řád  větev E, ZU E1" (70,1+86,5)*0,8*0,1</t>
  </si>
  <si>
    <t xml:space="preserve">"Vodovodní řád  větev E1" 89,8*0,8*0,1</t>
  </si>
  <si>
    <t>Komunikace pozemní</t>
  </si>
  <si>
    <t>22</t>
  </si>
  <si>
    <t>564861111</t>
  </si>
  <si>
    <t>Podklad ze štěrkodrti ŠD s rozprostřením a zhutněním plochy přes 100 m2, po zhutnění tl. 200 mm</t>
  </si>
  <si>
    <t>-2122478132</t>
  </si>
  <si>
    <t>https://podminky.urs.cz/item/CS_URS_2025_02/564861111</t>
  </si>
  <si>
    <t>23</t>
  </si>
  <si>
    <t>573231111</t>
  </si>
  <si>
    <t>Postřik spojovací PS bez posypu kamenivem ze silniční emulze, v množství 0,70 kg/m2</t>
  </si>
  <si>
    <t>-1176390100</t>
  </si>
  <si>
    <t>https://podminky.urs.cz/item/CS_URS_2025_02/573231111</t>
  </si>
  <si>
    <t>24</t>
  </si>
  <si>
    <t>577134111</t>
  </si>
  <si>
    <t>Asfaltový beton vrstva obrusná ACO 11 z nemodifikovaného asfaltu s rozprostřením a se zhutněním ACO 11+ v pruhu šířky přes 1,5 do 3 m, po zhutnění tl. 40 mm</t>
  </si>
  <si>
    <t>1849927051</t>
  </si>
  <si>
    <t>https://podminky.urs.cz/item/CS_URS_2025_02/577134111</t>
  </si>
  <si>
    <t>25</t>
  </si>
  <si>
    <t>577155012</t>
  </si>
  <si>
    <t>Asfaltový beton vrstva ložní ACL 16 z nemodifikovaného asfaltu s rozprostřením a zhutněním ACL 16 + v pruhu šířky do 1,5 m, po zhutnění tl. 60 mm</t>
  </si>
  <si>
    <t>582269468</t>
  </si>
  <si>
    <t>https://podminky.urs.cz/item/CS_URS_2025_02/577155012</t>
  </si>
  <si>
    <t>Trubní vedení</t>
  </si>
  <si>
    <t>26</t>
  </si>
  <si>
    <t>857241131</t>
  </si>
  <si>
    <t>Montáž litinových tvarovek na potrubí litinovém tlakovém jednoosých na potrubí z trub hrdlových v otevřeném výkopu, kanálu nebo v šachtě s integrovaným těsněním DN 80</t>
  </si>
  <si>
    <t>-788692531</t>
  </si>
  <si>
    <t>https://podminky.urs.cz/item/CS_URS_2025_02/857241131</t>
  </si>
  <si>
    <t>27</t>
  </si>
  <si>
    <t>55251810</t>
  </si>
  <si>
    <t>koleno přírubové s patkou pro připojení k hydrantu 80/90mm</t>
  </si>
  <si>
    <t>54659758</t>
  </si>
  <si>
    <t>28</t>
  </si>
  <si>
    <t>857261131</t>
  </si>
  <si>
    <t>Montáž litinových tvarovek na potrubí litinovém tlakovém jednoosých na potrubí z trub hrdlových v otevřeném výkopu, kanálu nebo v šachtě s integrovaným těsněním DN 100</t>
  </si>
  <si>
    <t>80292848</t>
  </si>
  <si>
    <t>https://podminky.urs.cz/item/CS_URS_2025_02/857261131</t>
  </si>
  <si>
    <t>29</t>
  </si>
  <si>
    <t>55253237</t>
  </si>
  <si>
    <t>tvarovka přírubová litinová vodovodní FF-kus PN10/16 DN 80 dl 300mm</t>
  </si>
  <si>
    <t>-672293953</t>
  </si>
  <si>
    <t>871241221</t>
  </si>
  <si>
    <t>Montáž vodovodního potrubí z polyetylenu PE100 RC v otevřeném výkopu svařovaných elektrotvarovkou SDR 17/PN10 d 90 x 5,4 mm</t>
  </si>
  <si>
    <t>m</t>
  </si>
  <si>
    <t>144591731</t>
  </si>
  <si>
    <t>https://podminky.urs.cz/item/CS_URS_2025_02/871241221</t>
  </si>
  <si>
    <t xml:space="preserve">"Vodovodní řád  větev E, ZU E1" 86,5</t>
  </si>
  <si>
    <t xml:space="preserve">"Vodovodní řád  větev E1" 89,8</t>
  </si>
  <si>
    <t>31</t>
  </si>
  <si>
    <t>28613575</t>
  </si>
  <si>
    <t>potrubí vodovodní dvouvrstvé PE100 RC SDR17 90x5,4mm</t>
  </si>
  <si>
    <t>1296862684</t>
  </si>
  <si>
    <t>176,3*1,015 "Přepočtené koeficientem množství</t>
  </si>
  <si>
    <t>32</t>
  </si>
  <si>
    <t>871261221</t>
  </si>
  <si>
    <t>Montáž vodovodního potrubí z polyetylenu PE100 RC v otevřeném výkopu svařovaných elektrotvarovkou SDR 17/PN10 d 125 x 7,4 mm</t>
  </si>
  <si>
    <t>446297071</t>
  </si>
  <si>
    <t>https://podminky.urs.cz/item/CS_URS_2025_02/871261221</t>
  </si>
  <si>
    <t xml:space="preserve">"Vodovodní řád  větev E , ZU E1" 70,1</t>
  </si>
  <si>
    <t>33</t>
  </si>
  <si>
    <t>28613577</t>
  </si>
  <si>
    <t>potrubí vodovodní dvouvrstvé PE100 RC SDR17 125x7,4mm</t>
  </si>
  <si>
    <t>704928478</t>
  </si>
  <si>
    <t>70,1*1,015 "Přepočtené koeficientem množství</t>
  </si>
  <si>
    <t>34</t>
  </si>
  <si>
    <t>877241101</t>
  </si>
  <si>
    <t>Montáž tvarovek na vodovodním plastovém potrubí z polyetylenu PE 100 elektrotvarovek SDR 11/PN16 spojek, oblouků nebo redukcí d 90</t>
  </si>
  <si>
    <t>-1629024579</t>
  </si>
  <si>
    <t>https://podminky.urs.cz/item/CS_URS_2025_02/877241101</t>
  </si>
  <si>
    <t>35</t>
  </si>
  <si>
    <t>55251724</t>
  </si>
  <si>
    <t>příruba slepá šedá litina s epoxidovou ochranou vrstvou DN 80</t>
  </si>
  <si>
    <t>1280041968</t>
  </si>
  <si>
    <t>36</t>
  </si>
  <si>
    <t>857263131</t>
  </si>
  <si>
    <t>Montáž litinových tvarovek na potrubí litinovém tlakovém odbočných na potrubí z trub hrdlových v otevřeném výkopu, kanálu nebo v šachtě s integrovaným těsněním DN 100</t>
  </si>
  <si>
    <t>-1106486070</t>
  </si>
  <si>
    <t>https://podminky.urs.cz/item/CS_URS_2025_02/857263131</t>
  </si>
  <si>
    <t>37</t>
  </si>
  <si>
    <t>55253515</t>
  </si>
  <si>
    <t>tvarovka přírubová litinová s přírubovou odbočkou,práškový epoxid tl 250µm T-kus DN 100/80</t>
  </si>
  <si>
    <t>992589152</t>
  </si>
  <si>
    <t>38</t>
  </si>
  <si>
    <t>891261112</t>
  </si>
  <si>
    <t>Montáž vodovodních armatur na potrubí šoupátek nebo klapek uzavíracích v otevřeném výkopu nebo v šachtách s osazením zemní soupravy (bez poklopů) DN 100</t>
  </si>
  <si>
    <t>-995090581</t>
  </si>
  <si>
    <t>https://podminky.urs.cz/item/CS_URS_2025_02/891261112</t>
  </si>
  <si>
    <t>39</t>
  </si>
  <si>
    <t>42221116</t>
  </si>
  <si>
    <t>šoupátko s přírubami voda DN 80 PN16</t>
  </si>
  <si>
    <t>-224254433</t>
  </si>
  <si>
    <t>40</t>
  </si>
  <si>
    <t>42291038</t>
  </si>
  <si>
    <t>souprava zemní teleskopická pro E2 šoupatka DN 50-100mm Rd 1,3-1,8m</t>
  </si>
  <si>
    <t>716772510</t>
  </si>
  <si>
    <t>41</t>
  </si>
  <si>
    <t>891243321</t>
  </si>
  <si>
    <t>Montáž vodovodních armatur na potrubí ventilů odvzdušňovacích nebo zavzdušňovacích mechanických a plovákových přírubových na venkovních řadech DN 80</t>
  </si>
  <si>
    <t>-625813595</t>
  </si>
  <si>
    <t>https://podminky.urs.cz/item/CS_URS_2025_02/891243321</t>
  </si>
  <si>
    <t>42</t>
  </si>
  <si>
    <t>42273620</t>
  </si>
  <si>
    <t>hydrant podzemní plnoprůtokový DN 80 PN 16 krycí v 1500mm</t>
  </si>
  <si>
    <t>1723877613</t>
  </si>
  <si>
    <t>43</t>
  </si>
  <si>
    <t>892271111</t>
  </si>
  <si>
    <t>Tlakové zkoušky vodou na potrubí DN 100 nebo 125</t>
  </si>
  <si>
    <t>-1694316792</t>
  </si>
  <si>
    <t>https://podminky.urs.cz/item/CS_URS_2025_02/892271111</t>
  </si>
  <si>
    <t>156,6+89,8</t>
  </si>
  <si>
    <t>44</t>
  </si>
  <si>
    <t>899401113</t>
  </si>
  <si>
    <t>Osazení poklopů uličních s pevným rámem litinových hydrantových</t>
  </si>
  <si>
    <t>-1645837998</t>
  </si>
  <si>
    <t>https://podminky.urs.cz/item/CS_URS_2025_02/899401113</t>
  </si>
  <si>
    <t>45</t>
  </si>
  <si>
    <t>42291452</t>
  </si>
  <si>
    <t>poklop litinový hydrantový DN 80</t>
  </si>
  <si>
    <t>1848185864</t>
  </si>
  <si>
    <t>46</t>
  </si>
  <si>
    <t>56230638</t>
  </si>
  <si>
    <t>deska podkladová uličního poklopu plastového hydrantového</t>
  </si>
  <si>
    <t>1626738975</t>
  </si>
  <si>
    <t>47</t>
  </si>
  <si>
    <t>831230110R</t>
  </si>
  <si>
    <t>Vodovodní přípojka z trub polyetylénových D 25-63</t>
  </si>
  <si>
    <t>kpl.</t>
  </si>
  <si>
    <t>-6447064</t>
  </si>
  <si>
    <t>P</t>
  </si>
  <si>
    <t>Poznámka k položce:_x000d_
Poznámka k položce: V položce je zakalkulováno: hloubení rýh, svislé přemístění, lože a obsyp potrubí ze štěrkopísku, dodávka a montáž potrubí z trub polyetylénových tlakových hrdlových vnějšího průměru dle popisu, tlaková zkouška potrubí, proplach a dezinfekce, obsyp potrubí štěrkopískem, zásyp rýhy sypaninou se zhutněním, spojka, vytyčovací drát, fólie výstražná, obnova povrchů.</t>
  </si>
  <si>
    <t>48</t>
  </si>
  <si>
    <t>893811112</t>
  </si>
  <si>
    <t>Osazení vodoměrné šachty z polypropylenu PP samonosné pro běžné zatížení hranaté, půdorysné plochy do 1,1 m2, světlé hloubky přes 1,2 m do 1,4 m</t>
  </si>
  <si>
    <t>1270284784</t>
  </si>
  <si>
    <t>https://podminky.urs.cz/item/CS_URS_2025_02/893811112</t>
  </si>
  <si>
    <t>49</t>
  </si>
  <si>
    <t>56230553</t>
  </si>
  <si>
    <t>šachta plastová vodoměrná samonosná hranatá 0,9/1,2/1,4m</t>
  </si>
  <si>
    <t>309271983</t>
  </si>
  <si>
    <t>50</t>
  </si>
  <si>
    <t>891269111</t>
  </si>
  <si>
    <t>Montáž vodovodních armatur na potrubí navrtávacích pasů s ventilem Jt 1 MPa, na potrubí z trub litinových, ocelových nebo plastických hmot DN 100</t>
  </si>
  <si>
    <t>1105375344</t>
  </si>
  <si>
    <t>https://podminky.urs.cz/item/CS_URS_2025_02/891269111</t>
  </si>
  <si>
    <t>51</t>
  </si>
  <si>
    <t>42273448</t>
  </si>
  <si>
    <t>pás navrtávací z tvárné litiny DN 100, univerzální, se závitovým výstupem 1"</t>
  </si>
  <si>
    <t>1647428806</t>
  </si>
  <si>
    <t>52</t>
  </si>
  <si>
    <t>891181112</t>
  </si>
  <si>
    <t>Montáž vodovodních armatur na potrubí šoupátek nebo klapek uzavíracích v otevřeném výkopu nebo v šachtách s osazením zemní soupravy (bez poklopů) DN 40</t>
  </si>
  <si>
    <t>-631532924</t>
  </si>
  <si>
    <t>https://podminky.urs.cz/item/CS_URS_2025_02/891181112</t>
  </si>
  <si>
    <t>53</t>
  </si>
  <si>
    <t>42221420</t>
  </si>
  <si>
    <t>šoupátko přípojkové přímé DN 25 ISO/vnější závit PN16, 32x1 1/4"</t>
  </si>
  <si>
    <t>1737989049</t>
  </si>
  <si>
    <t>54</t>
  </si>
  <si>
    <t>42291044</t>
  </si>
  <si>
    <t>souprava zemní pro domovní šoupátka 3/4"-2" Rd 1,3-1,8m</t>
  </si>
  <si>
    <t>-1167736820</t>
  </si>
  <si>
    <t>55</t>
  </si>
  <si>
    <t>899401111</t>
  </si>
  <si>
    <t>Osazení poklopů uličních s pevným rámem litinových ventilových</t>
  </si>
  <si>
    <t>-874141199</t>
  </si>
  <si>
    <t>https://podminky.urs.cz/item/CS_URS_2025_02/899401111</t>
  </si>
  <si>
    <t>56</t>
  </si>
  <si>
    <t>42291402</t>
  </si>
  <si>
    <t>poklop litinový ventilový</t>
  </si>
  <si>
    <t>-369457128</t>
  </si>
  <si>
    <t>57</t>
  </si>
  <si>
    <t>56230640</t>
  </si>
  <si>
    <t>deska podkladová uličního poklopu plastového tuhých souprav</t>
  </si>
  <si>
    <t>-1758062766</t>
  </si>
  <si>
    <t>58</t>
  </si>
  <si>
    <t>899721111</t>
  </si>
  <si>
    <t>Signalizační vodič na potrubí DN do 150 mm</t>
  </si>
  <si>
    <t>-136638731</t>
  </si>
  <si>
    <t>https://podminky.urs.cz/item/CS_URS_2025_02/899721111</t>
  </si>
  <si>
    <t>59</t>
  </si>
  <si>
    <t>899722112</t>
  </si>
  <si>
    <t>Krytí potrubí z plastů výstražnou fólií z PVC šířky přes 20 do 25 cm</t>
  </si>
  <si>
    <t>532286099</t>
  </si>
  <si>
    <t>https://podminky.urs.cz/item/CS_URS_2025_02/899722112</t>
  </si>
  <si>
    <t>Ostatní konstrukce a práce, bourání</t>
  </si>
  <si>
    <t>60</t>
  </si>
  <si>
    <t>919735112</t>
  </si>
  <si>
    <t>Řezání stávajícího živičného krytu nebo podkladu hloubky přes 50 do 100 mm</t>
  </si>
  <si>
    <t>106515345</t>
  </si>
  <si>
    <t>https://podminky.urs.cz/item/CS_URS_2025_02/919735112</t>
  </si>
  <si>
    <t>70,1*2</t>
  </si>
  <si>
    <t>997</t>
  </si>
  <si>
    <t>Přesun sutě</t>
  </si>
  <si>
    <t>61</t>
  </si>
  <si>
    <t>997221551</t>
  </si>
  <si>
    <t>Vodorovná doprava suti bez naložení, ale se složením a s hrubým urovnáním ze sypkých materiálů, na vzdálenost do 1 km</t>
  </si>
  <si>
    <t>939064716</t>
  </si>
  <si>
    <t>https://podminky.urs.cz/item/CS_URS_2025_02/997221551</t>
  </si>
  <si>
    <t>62</t>
  </si>
  <si>
    <t>997221559</t>
  </si>
  <si>
    <t>Vodorovná doprava suti bez naložení, ale se složením a s hrubým urovnáním ze sypkých materiálů, na vzdálenost Příplatek k ceně za každý další započatý 1 km přes 1 km</t>
  </si>
  <si>
    <t>-446605580</t>
  </si>
  <si>
    <t>https://podminky.urs.cz/item/CS_URS_2025_02/997221559</t>
  </si>
  <si>
    <t>43,462*48</t>
  </si>
  <si>
    <t>63</t>
  </si>
  <si>
    <t>997221873</t>
  </si>
  <si>
    <t>1983105608</t>
  </si>
  <si>
    <t>https://podminky.urs.cz/item/CS_URS_2025_02/997221873</t>
  </si>
  <si>
    <t>64</t>
  </si>
  <si>
    <t>997221875</t>
  </si>
  <si>
    <t>Poplatek za uložení stavebního odpadu na recyklační skládce (skládkovné) asfaltového bez obsahu dehtu zatříděného do Katalogu odpadů pod kódem 17 03 02</t>
  </si>
  <si>
    <t>1240143401</t>
  </si>
  <si>
    <t>https://podminky.urs.cz/item/CS_URS_2025_02/997221875</t>
  </si>
  <si>
    <t>998</t>
  </si>
  <si>
    <t>Přesun hmot</t>
  </si>
  <si>
    <t>65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</si>
  <si>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</si>
  <si>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</si>
  <si>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-1814315895</t>
  </si>
  <si>
    <t>https://podminky.urs.cz/item/CS_URS_2025_02/998276101</t>
  </si>
  <si>
    <t>VRN</t>
  </si>
  <si>
    <t>Vedlejší rozpočtové náklady</t>
  </si>
  <si>
    <t>VRN1</t>
  </si>
  <si>
    <t>Průzkumné, zeměměřičské a projektové práce</t>
  </si>
  <si>
    <t>66</t>
  </si>
  <si>
    <t>012164000</t>
  </si>
  <si>
    <t>Vytyčení a zaměření inženýrských sítí</t>
  </si>
  <si>
    <t>kpl</t>
  </si>
  <si>
    <t>1024</t>
  </si>
  <si>
    <t>-2097265533</t>
  </si>
  <si>
    <t>https://podminky.urs.cz/item/CS_URS_2025_02/012164000</t>
  </si>
  <si>
    <t>67</t>
  </si>
  <si>
    <t>012344000</t>
  </si>
  <si>
    <t>Vytyčovací práce</t>
  </si>
  <si>
    <t>1775130276</t>
  </si>
  <si>
    <t>https://podminky.urs.cz/item/CS_URS_2025_02/012344000</t>
  </si>
  <si>
    <t>68</t>
  </si>
  <si>
    <t>012444000</t>
  </si>
  <si>
    <t>Geodetické měření skutečného provedení stavby</t>
  </si>
  <si>
    <t>-1574352175</t>
  </si>
  <si>
    <t>https://podminky.urs.cz/item/CS_URS_2025_02/012444000</t>
  </si>
  <si>
    <t>VRN3</t>
  </si>
  <si>
    <t>Zařízení staveniště</t>
  </si>
  <si>
    <t>69</t>
  </si>
  <si>
    <t>030001000</t>
  </si>
  <si>
    <t>-761852632</t>
  </si>
  <si>
    <t>https://podminky.urs.cz/item/CS_URS_2025_02/030001000</t>
  </si>
  <si>
    <t>VRN6</t>
  </si>
  <si>
    <t>Územní vlivy</t>
  </si>
  <si>
    <t>70</t>
  </si>
  <si>
    <t>063002000</t>
  </si>
  <si>
    <t>Práce na těžce přístupných místech</t>
  </si>
  <si>
    <t>-967599250</t>
  </si>
  <si>
    <t>https://podminky.urs.cz/item/CS_URS_2025_02/063002000</t>
  </si>
  <si>
    <t>71</t>
  </si>
  <si>
    <t>063603000</t>
  </si>
  <si>
    <t>Omezený přístup těžké techniky</t>
  </si>
  <si>
    <t>-321357149</t>
  </si>
  <si>
    <t>https://podminky.urs.cz/item/CS_URS_2025_02/063603000</t>
  </si>
  <si>
    <t>VRN7</t>
  </si>
  <si>
    <t>Provozní vlivy</t>
  </si>
  <si>
    <t>72</t>
  </si>
  <si>
    <t>072203000</t>
  </si>
  <si>
    <t>Silniční provoz - zajištění DIO (dopravní značení)</t>
  </si>
  <si>
    <t>-582356210</t>
  </si>
  <si>
    <t>https://podminky.urs.cz/item/CS_URS_2025_02/072203000</t>
  </si>
  <si>
    <t>IO 02 - Dešťová kanalizace</t>
  </si>
  <si>
    <t>1 - Zemní práce</t>
  </si>
  <si>
    <t>4 - Vodorovné konstrukce</t>
  </si>
  <si>
    <t>5 - Komunikace pozemní</t>
  </si>
  <si>
    <t>8 - Trubní vedení</t>
  </si>
  <si>
    <t>9 - Ostatní konstrukce a práce, bourání</t>
  </si>
  <si>
    <t>997 - Přesun sutě</t>
  </si>
  <si>
    <t>998 - Přesun hmot</t>
  </si>
  <si>
    <t>1796520602</t>
  </si>
  <si>
    <t>"Odstranění zpevněné plochy"</t>
  </si>
  <si>
    <t>"Stoka DH7" 24,9*1,0</t>
  </si>
  <si>
    <t>"Mezi šachtou Š0283-Š0284" (53,67-35,1)*1,0</t>
  </si>
  <si>
    <t>82005247</t>
  </si>
  <si>
    <t>"Stoka DH7" 24,9*1,0*0,2</t>
  </si>
  <si>
    <t>"Mezi šachtou Š0283-Š0284" (53,67-35,1)*1,0*0,2</t>
  </si>
  <si>
    <t>-1650680521</t>
  </si>
  <si>
    <t>60*10</t>
  </si>
  <si>
    <t>1200156814</t>
  </si>
  <si>
    <t>132254104</t>
  </si>
  <si>
    <t>Hloubení zapažených rýh šířky do 800 mm strojně s urovnáním dna do předepsaného profilu a spádu v hornině třídy těžitelnosti I skupiny 3 přes 100 m3</t>
  </si>
  <si>
    <t>587729304</t>
  </si>
  <si>
    <t>https://podminky.urs.cz/item/CS_URS_2025_02/132254104</t>
  </si>
  <si>
    <t>"Napojení" 5,0*0,8*1,5</t>
  </si>
  <si>
    <t>"Stoka DH7" 24,9*0,8*3,2</t>
  </si>
  <si>
    <t>"Stoka DH"</t>
  </si>
  <si>
    <t>"Š0284-Š0283" (53,67-35,1)*0,8*(3,65+3,03)/2</t>
  </si>
  <si>
    <t>"Š0283-Š0282" 35,1*0,8*(3,65+1,11)/2</t>
  </si>
  <si>
    <t>"Stoka DB" 35,97*0,8*(1,86+0,6)/2</t>
  </si>
  <si>
    <t>"Předpoklad 50%tř. těžitelnosti 3 a 50% tř. těžitelnosti 4"</t>
  </si>
  <si>
    <t>221,587*0,5</t>
  </si>
  <si>
    <t>132354104</t>
  </si>
  <si>
    <t>Hloubení zapažených rýh šířky do 800 mm strojně s urovnáním dna do předepsaného profilu a spádu v hornině třídy těžitelnosti II skupiny 4 přes 100 m3</t>
  </si>
  <si>
    <t>-1010947201</t>
  </si>
  <si>
    <t>https://podminky.urs.cz/item/CS_URS_2025_02/132354104</t>
  </si>
  <si>
    <t>133251101</t>
  </si>
  <si>
    <t>Hloubení nezapažených šachet strojně v hornině třídy těžitelnosti I skupiny 3 do 20 m3</t>
  </si>
  <si>
    <t>1725832305</t>
  </si>
  <si>
    <t>https://podminky.urs.cz/item/CS_URS_2025_02/133251101</t>
  </si>
  <si>
    <t>"Betonová šachta - Š0282"</t>
  </si>
  <si>
    <t>2,0*2,0*1,11</t>
  </si>
  <si>
    <t>"revizní šachty - Š0283+Š0284"</t>
  </si>
  <si>
    <t>2,0*2,0*3,74</t>
  </si>
  <si>
    <t>2,0*2,0*3,03</t>
  </si>
  <si>
    <t>(4,44+27,08)*0,5</t>
  </si>
  <si>
    <t>133351101</t>
  </si>
  <si>
    <t>Hloubení nezapažených šachet strojně v hornině třídy těžitelnosti II skupiny 4 do 20 m3</t>
  </si>
  <si>
    <t>-363238372</t>
  </si>
  <si>
    <t>https://podminky.urs.cz/item/CS_URS_2025_02/133351101</t>
  </si>
  <si>
    <t>151101201</t>
  </si>
  <si>
    <t>Zřízení pažení stěn výkopu bez rozepření nebo vzepření příložné, hloubky do 4 m</t>
  </si>
  <si>
    <t>1491869570</t>
  </si>
  <si>
    <t>https://podminky.urs.cz/item/CS_URS_2025_02/151101201</t>
  </si>
  <si>
    <t>"Napojení" 5,0*1,5*2</t>
  </si>
  <si>
    <t>"Stoka DH7" 24,9*3,2*2</t>
  </si>
  <si>
    <t>"Š0284-Š0283" ((53,67-35,1)*(3,65+3,03)/2)*2</t>
  </si>
  <si>
    <t>"Š0283-Š0282" (35,1*(3,65+1,11)/2)*2</t>
  </si>
  <si>
    <t>"Stoka DB" (35,97*(1,86+0,6)/2)*2</t>
  </si>
  <si>
    <t>151101211</t>
  </si>
  <si>
    <t>Odstranění pažení stěn výkopu bez rozepření nebo vzepření s uložením pažin na vzdálenost do 3 m od okraje výkopu příložné, hloubky do 4 m</t>
  </si>
  <si>
    <t>536184025</t>
  </si>
  <si>
    <t>https://podminky.urs.cz/item/CS_URS_2025_02/151101211</t>
  </si>
  <si>
    <t>-1769083383</t>
  </si>
  <si>
    <t>-1064076143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</si>
  <si>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</si>
  <si>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</si>
  <si>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-1111767685</t>
  </si>
  <si>
    <t>https://podminky.urs.cz/item/CS_URS_2025_02/162751117</t>
  </si>
  <si>
    <t>"Výkopek" 110,794*2+15,76*2</t>
  </si>
  <si>
    <t>"Zpětný zásyp" -176,866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</si>
  <si>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</si>
  <si>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</si>
  <si>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1373884844</t>
  </si>
  <si>
    <t>https://podminky.urs.cz/item/CS_URS_2025_02/162751119</t>
  </si>
  <si>
    <t>76,242*39</t>
  </si>
  <si>
    <t>1037716779</t>
  </si>
  <si>
    <t>76,242*1,8</t>
  </si>
  <si>
    <t>743055603</t>
  </si>
  <si>
    <t>-548222357</t>
  </si>
  <si>
    <t>"Lože" -9,564</t>
  </si>
  <si>
    <t>"Obsyp" -47,193</t>
  </si>
  <si>
    <t>"Objem potrubí" -(3,14*0,25*0,25*35,97+3,14*0,15*0,15*53,67+3,14*0,125*0,125*24,9+3,14*0,075*0,075*5,0)</t>
  </si>
  <si>
    <t>"Objem šachet" -(3,14*0,5*0,5*1,11+3,14*0,5*0,5*3,74+3,14*0,5*0,5*3,03+3,14*0,2*0,2*2,73)</t>
  </si>
  <si>
    <t>"Objem vpusti" -(3,14*0,225*0,225*2,5)*2</t>
  </si>
  <si>
    <t>-811404116</t>
  </si>
  <si>
    <t>"Napojení" 5,0*0,8*(0,15+0,15)</t>
  </si>
  <si>
    <t>"Stoka DH7" 24,9*0,8*(0,25+0,15)</t>
  </si>
  <si>
    <t>"Stoka DH část Š0284 - napojení do vodoteče" 53,67*0,8*(0,3+0,15)</t>
  </si>
  <si>
    <t>"Stoka DB" 35,97*0,8*(0,5+0,15)</t>
  </si>
  <si>
    <t>58337308</t>
  </si>
  <si>
    <t>štěrkopísek frakce 0/2</t>
  </si>
  <si>
    <t>994423899</t>
  </si>
  <si>
    <t>47,193*2 "Přepočtené koeficientem množství</t>
  </si>
  <si>
    <t>-929118069</t>
  </si>
  <si>
    <t>"Napojení" 5,0*0,8*0,1</t>
  </si>
  <si>
    <t>"Stoka DH7" 24,9*0,8*0,1</t>
  </si>
  <si>
    <t>"Stoka DH část Š0284 - napojení do vodoteče" 53,67*0,8*0,1</t>
  </si>
  <si>
    <t>"Stoka DB" 35,97*0,8*0,1</t>
  </si>
  <si>
    <t>452112111</t>
  </si>
  <si>
    <t>Osazení betonových dílců prstenců nebo rámů pod poklopy a mříže na sucho, výšky do 100 mm</t>
  </si>
  <si>
    <t>790332092</t>
  </si>
  <si>
    <t>https://podminky.urs.cz/item/CS_URS_2025_02/452112111</t>
  </si>
  <si>
    <t>59224148</t>
  </si>
  <si>
    <t>prstenec šachtový vyrovnávací betonový rovný 625x100x100mm</t>
  </si>
  <si>
    <t>-957587642</t>
  </si>
  <si>
    <t>613981462</t>
  </si>
  <si>
    <t>"Doplnění zpevněných ploch"</t>
  </si>
  <si>
    <t>-845364773</t>
  </si>
  <si>
    <t>-1486018164</t>
  </si>
  <si>
    <t>-1840037810</t>
  </si>
  <si>
    <t>871310310</t>
  </si>
  <si>
    <t>Montáž kanalizačního potrubí z polypropylenu PP hladkého plnostěnného SN 10 DN 150</t>
  </si>
  <si>
    <t>1876472925</t>
  </si>
  <si>
    <t>https://podminky.urs.cz/item/CS_URS_2025_02/871310310</t>
  </si>
  <si>
    <t>"Napojení"</t>
  </si>
  <si>
    <t>5,0</t>
  </si>
  <si>
    <t>28614218</t>
  </si>
  <si>
    <t>trubka kanalizační PP plnostěnná jednovrstvá DN 160x6000mm SN10</t>
  </si>
  <si>
    <t>CS ÚRS 2026 01</t>
  </si>
  <si>
    <t>-964140726</t>
  </si>
  <si>
    <t>5*1,015 "Přepočtené koeficientem množství</t>
  </si>
  <si>
    <t>871360310</t>
  </si>
  <si>
    <t>Montáž kanalizačního potrubí z polypropylenu PP hladkého plnostěnného SN 10 DN 250</t>
  </si>
  <si>
    <t>-1087025044</t>
  </si>
  <si>
    <t>https://podminky.urs.cz/item/CS_URS_2025_02/871360310</t>
  </si>
  <si>
    <t>"Stoka DH7" 24,9</t>
  </si>
  <si>
    <t>28614320</t>
  </si>
  <si>
    <t>trubka kanalizační PP plnostěnná jednovrstvá DN 250x1000mm SN10</t>
  </si>
  <si>
    <t>30553264</t>
  </si>
  <si>
    <t>28614220</t>
  </si>
  <si>
    <t>trubka kanalizační PP plnostěnná jednovrstvá DN 250x6000mm SN10</t>
  </si>
  <si>
    <t>-368994692</t>
  </si>
  <si>
    <t>24,6305418719212*1,015 "Přepočtené koeficientem množství</t>
  </si>
  <si>
    <t>871370310</t>
  </si>
  <si>
    <t>Montáž kanalizačního potrubí z polypropylenu PP hladkého plnostěnného SN 10 DN 300</t>
  </si>
  <si>
    <t>-1179753309</t>
  </si>
  <si>
    <t>https://podminky.urs.cz/item/CS_URS_2025_02/871370310</t>
  </si>
  <si>
    <t>"Stoka DH část Š0284 - napojení do vodoteče" 53,67</t>
  </si>
  <si>
    <t>28614321</t>
  </si>
  <si>
    <t>trubka kanalizační PP plnostěnná jednovrstvá DN 315x1000mm SN10</t>
  </si>
  <si>
    <t>-1253333829</t>
  </si>
  <si>
    <t>28614221</t>
  </si>
  <si>
    <t>trubka kanalizační PP plnostěnná jednovrstvá DN 315x6000mm SN10</t>
  </si>
  <si>
    <t>1579032311</t>
  </si>
  <si>
    <t>53,2019704433498*1,015 "Přepočtené koeficientem množství</t>
  </si>
  <si>
    <t>871420310</t>
  </si>
  <si>
    <t>Montáž kanalizačního potrubí z polypropylenu PP hladkého plnostěnného SN 10 DN 500</t>
  </si>
  <si>
    <t>-2048322947</t>
  </si>
  <si>
    <t>https://podminky.urs.cz/item/CS_URS_2025_02/871420310</t>
  </si>
  <si>
    <t>"Stoka DB" 35,97</t>
  </si>
  <si>
    <t>28614323</t>
  </si>
  <si>
    <t>trubka kanalizační PP plnostěnná jednovrstvá DN 500x1000mm SN10</t>
  </si>
  <si>
    <t>127728450</t>
  </si>
  <si>
    <t>28614223</t>
  </si>
  <si>
    <t>trubka kanalizační PP plnostěnná jednovrstvá DN 500x6000mm SN10</t>
  </si>
  <si>
    <t>115465368</t>
  </si>
  <si>
    <t>35,4679802955665*1,015 "Přepočtené koeficientem množství</t>
  </si>
  <si>
    <t>892351111</t>
  </si>
  <si>
    <t>Tlakové zkoušky vodou na potrubí DN 150 nebo 200</t>
  </si>
  <si>
    <t>684090807</t>
  </si>
  <si>
    <t>https://podminky.urs.cz/item/CS_URS_2025_02/892351111</t>
  </si>
  <si>
    <t>892362121</t>
  </si>
  <si>
    <t>Tlakové zkoušky vzduchem těsnícími vaky ucpávkovými DN 250</t>
  </si>
  <si>
    <t>úsek</t>
  </si>
  <si>
    <t>-2100631285</t>
  </si>
  <si>
    <t>https://podminky.urs.cz/item/CS_URS_2025_02/892362121</t>
  </si>
  <si>
    <t>892372111</t>
  </si>
  <si>
    <t>Tlakové zkoušky vodou zabezpečení konců potrubí při tlakových zkouškách DN do 300</t>
  </si>
  <si>
    <t>-952177352</t>
  </si>
  <si>
    <t>https://podminky.urs.cz/item/CS_URS_2025_02/892372111</t>
  </si>
  <si>
    <t>892372121</t>
  </si>
  <si>
    <t>Tlakové zkoušky vzduchem těsnícími vaky ucpávkovými DN 300</t>
  </si>
  <si>
    <t>1406279467</t>
  </si>
  <si>
    <t>https://podminky.urs.cz/item/CS_URS_2025_02/892372121</t>
  </si>
  <si>
    <t>892381111</t>
  </si>
  <si>
    <t>Tlakové zkoušky vodou na potrubí DN 250, 300 nebo 350</t>
  </si>
  <si>
    <t>557072799</t>
  </si>
  <si>
    <t>https://podminky.urs.cz/item/CS_URS_2025_02/892381111</t>
  </si>
  <si>
    <t>892421111</t>
  </si>
  <si>
    <t>Tlakové zkoušky vodou na potrubí DN 400 nebo 500</t>
  </si>
  <si>
    <t>-2040019104</t>
  </si>
  <si>
    <t>https://podminky.urs.cz/item/CS_URS_2025_02/892421111</t>
  </si>
  <si>
    <t>892422121</t>
  </si>
  <si>
    <t>Tlakové zkoušky vzduchem těsnícími vaky ucpávkovými DN 500</t>
  </si>
  <si>
    <t>1169141485</t>
  </si>
  <si>
    <t>https://podminky.urs.cz/item/CS_URS_2025_02/892422121</t>
  </si>
  <si>
    <t>892442111</t>
  </si>
  <si>
    <t>Tlakové zkoušky vodou zabezpečení konců potrubí při tlakových zkouškách DN přes 300 do 600</t>
  </si>
  <si>
    <t>932349472</t>
  </si>
  <si>
    <t>https://podminky.urs.cz/item/CS_URS_2025_02/892442111</t>
  </si>
  <si>
    <t>894411311</t>
  </si>
  <si>
    <t>Osazení betonových nebo železobetonových dílců pro šachty skruží rovných</t>
  </si>
  <si>
    <t>-1927395801</t>
  </si>
  <si>
    <t>https://podminky.urs.cz/item/CS_URS_2025_02/894411311</t>
  </si>
  <si>
    <t>59224104</t>
  </si>
  <si>
    <t>skruž betonová studniční 100x100x9cm</t>
  </si>
  <si>
    <t>-2099779402</t>
  </si>
  <si>
    <t>59224102</t>
  </si>
  <si>
    <t>skruž betonová studniční 100x50x9cm</t>
  </si>
  <si>
    <t>-327308283</t>
  </si>
  <si>
    <t>59224100</t>
  </si>
  <si>
    <t>skruž betonová studniční 100x25x9cm</t>
  </si>
  <si>
    <t>419256506</t>
  </si>
  <si>
    <t>894412411</t>
  </si>
  <si>
    <t>Osazení betonových nebo železobetonových dílců pro šachty skruží přechodových</t>
  </si>
  <si>
    <t>774541301</t>
  </si>
  <si>
    <t>https://podminky.urs.cz/item/CS_URS_2025_02/894412411</t>
  </si>
  <si>
    <t>59224168</t>
  </si>
  <si>
    <t>skruž betonová přechodová 62,5/100x60x12cm stupadla poplastovaná kapsová</t>
  </si>
  <si>
    <t>96706740</t>
  </si>
  <si>
    <t>894414111</t>
  </si>
  <si>
    <t>Osazení betonových nebo železobetonových dílců pro šachty skruží základových (dno)</t>
  </si>
  <si>
    <t>-1164310635</t>
  </si>
  <si>
    <t>https://podminky.urs.cz/item/CS_URS_2025_02/894414111</t>
  </si>
  <si>
    <t>59224339</t>
  </si>
  <si>
    <t>dno betonové šachty DN 1000 kanalizační výšky 100cm</t>
  </si>
  <si>
    <t>-147660270</t>
  </si>
  <si>
    <t>894811237</t>
  </si>
  <si>
    <t>Revizní šachta z tvrdého PVC v otevřeném výkopu typ pravý/přímý/levý (DN šachty/DN trubního vedení) DN 400/160, odolnost vnějšímu tlaku 12,5 t, hloubka od 2360 do 2730 mm</t>
  </si>
  <si>
    <t>1575496049</t>
  </si>
  <si>
    <t>https://podminky.urs.cz/item/CS_URS_2025_02/894811237</t>
  </si>
  <si>
    <t>894812511</t>
  </si>
  <si>
    <t>Revizní a čistící šachta z polypropylenu PP pro hladké trouby DN 1000 šachtové dno (DN šachty / DN trubního vedení) DN 1000/315 průtočné 30°, 60°, 90°</t>
  </si>
  <si>
    <t>-1503586386</t>
  </si>
  <si>
    <t>https://podminky.urs.cz/item/CS_URS_2025_02/894812511</t>
  </si>
  <si>
    <t>894812521</t>
  </si>
  <si>
    <t>Revizní a čistící šachta z polypropylenu PP pro hladké trouby DN 1000 roura šachtová korugovaná, světlé hloubky 1 200 mm</t>
  </si>
  <si>
    <t>-658833113</t>
  </si>
  <si>
    <t>https://podminky.urs.cz/item/CS_URS_2025_02/894812521</t>
  </si>
  <si>
    <t>894812522</t>
  </si>
  <si>
    <t>Revizní a čistící šachta z polypropylenu PP pro hladké trouby DN 1000 roura šachtová korugovaná, světlé hloubky 2 400 mm</t>
  </si>
  <si>
    <t>66897120</t>
  </si>
  <si>
    <t>https://podminky.urs.cz/item/CS_URS_2025_02/894812522</t>
  </si>
  <si>
    <t>894812529</t>
  </si>
  <si>
    <t>Revizní a čistící šachta z polypropylenu PP pro hladké trouby DN 1000 Příplatek k cenám 2431 - 2438 za uříznutí šachtové roury</t>
  </si>
  <si>
    <t>918645059</t>
  </si>
  <si>
    <t>https://podminky.urs.cz/item/CS_URS_2025_02/894812529</t>
  </si>
  <si>
    <t>894812552</t>
  </si>
  <si>
    <t>Revizní a čistící šachta z polypropylenu PP pro hladké trouby DN 1000 poklop (mříž) litinový s přechodovým konusem pro třídu zatížení D400 na betonovém prstenci</t>
  </si>
  <si>
    <t>1686505054</t>
  </si>
  <si>
    <t>https://podminky.urs.cz/item/CS_URS_2025_02/894812552</t>
  </si>
  <si>
    <t>895941301</t>
  </si>
  <si>
    <t>Osazení vpusti uliční z betonových dílců DN 450 dno s výtokem</t>
  </si>
  <si>
    <t>-890845335</t>
  </si>
  <si>
    <t>https://podminky.urs.cz/item/CS_URS_2025_02/895941301</t>
  </si>
  <si>
    <t>59223336R</t>
  </si>
  <si>
    <t>vpusť uliční DN 450 kaliště s odtokem 200mm PVC 450/940x50mm</t>
  </si>
  <si>
    <t>1071223687</t>
  </si>
  <si>
    <t>895941313</t>
  </si>
  <si>
    <t>Osazení vpusti uliční z betonových dílců DN 450 skruž horní 295 mm</t>
  </si>
  <si>
    <t>-646097152</t>
  </si>
  <si>
    <t>https://podminky.urs.cz/item/CS_URS_2025_02/895941313</t>
  </si>
  <si>
    <t>59223857</t>
  </si>
  <si>
    <t>skruž betonová horní pro uliční vpusť 450x295x50mm</t>
  </si>
  <si>
    <t>1448996199</t>
  </si>
  <si>
    <t>895941322</t>
  </si>
  <si>
    <t>Osazení vpusti uliční z betonových dílců DN 450 skruž středová 295 mm</t>
  </si>
  <si>
    <t>1735535026</t>
  </si>
  <si>
    <t>https://podminky.urs.cz/item/CS_URS_2025_02/895941322</t>
  </si>
  <si>
    <t>59223862</t>
  </si>
  <si>
    <t>skruž betonová středová pro uliční vpusť 450x295x50mm</t>
  </si>
  <si>
    <t>-1639909975</t>
  </si>
  <si>
    <t>895941323</t>
  </si>
  <si>
    <t>Osazení vpusti uliční z betonových dílců DN 450 skruž středová 570 mm</t>
  </si>
  <si>
    <t>-910206643</t>
  </si>
  <si>
    <t>https://podminky.urs.cz/item/CS_URS_2025_02/895941323</t>
  </si>
  <si>
    <t>59224488</t>
  </si>
  <si>
    <t>skruž betonová středová pro uliční vpusť 450x570x50mm</t>
  </si>
  <si>
    <t>1453543515</t>
  </si>
  <si>
    <t>899104112</t>
  </si>
  <si>
    <t>Osazení poklopů šachtových litinových, ocelových nebo železobetonových včetně rámů pro třídu zatížení D400, E600</t>
  </si>
  <si>
    <t>-2066536048</t>
  </si>
  <si>
    <t>https://podminky.urs.cz/item/CS_URS_2025_02/899104112</t>
  </si>
  <si>
    <t>55241017</t>
  </si>
  <si>
    <t>poklop šachtový litinový kruhový DN 600 bez ventilace tř D400 pro běžný provoz</t>
  </si>
  <si>
    <t>700185642</t>
  </si>
  <si>
    <t>899204112</t>
  </si>
  <si>
    <t>Osazení mříží litinových včetně rámů a košů na bahno pro třídu zatížení D400, E600</t>
  </si>
  <si>
    <t>1800304338</t>
  </si>
  <si>
    <t>https://podminky.urs.cz/item/CS_URS_2025_02/899204112</t>
  </si>
  <si>
    <t>55241041</t>
  </si>
  <si>
    <t>mříž šachtová dešťová tvárná litina do teleskopu DN 315 nebo DN 400 pro třídu zatížení D400 obdélník</t>
  </si>
  <si>
    <t>932631693</t>
  </si>
  <si>
    <t>55241001</t>
  </si>
  <si>
    <t>koš kalový pod kruhovou mříž - těžký</t>
  </si>
  <si>
    <t>-1211265894</t>
  </si>
  <si>
    <t>73</t>
  </si>
  <si>
    <t>899721112</t>
  </si>
  <si>
    <t>Signalizační vodič na potrubí DN nad 150 mm</t>
  </si>
  <si>
    <t>1074537554</t>
  </si>
  <si>
    <t>https://podminky.urs.cz/item/CS_URS_2025_02/899721112</t>
  </si>
  <si>
    <t>"Napojení" 5,0</t>
  </si>
  <si>
    <t>74</t>
  </si>
  <si>
    <t>899722114</t>
  </si>
  <si>
    <t>Krytí potrubí z plastů výstražnou fólií z PVC šířky přes 34 do 40 cm</t>
  </si>
  <si>
    <t>1669339020</t>
  </si>
  <si>
    <t>https://podminky.urs.cz/item/CS_URS_2025_02/899722114</t>
  </si>
  <si>
    <t>75</t>
  </si>
  <si>
    <t>-40845979</t>
  </si>
  <si>
    <t>"Stoka DH7" 24,9*2</t>
  </si>
  <si>
    <t>"Mezi šachtou Š0283-Š0284" (53,67-35,1)*2</t>
  </si>
  <si>
    <t>76</t>
  </si>
  <si>
    <t>842955073</t>
  </si>
  <si>
    <t>77</t>
  </si>
  <si>
    <t>-826122506</t>
  </si>
  <si>
    <t>26,951*48</t>
  </si>
  <si>
    <t>78</t>
  </si>
  <si>
    <t>-1443283939</t>
  </si>
  <si>
    <t>79</t>
  </si>
  <si>
    <t>-1136487432</t>
  </si>
  <si>
    <t>80</t>
  </si>
  <si>
    <t>1075323810</t>
  </si>
  <si>
    <t>81</t>
  </si>
  <si>
    <t>-2002901803</t>
  </si>
  <si>
    <t>82</t>
  </si>
  <si>
    <t>-484588864</t>
  </si>
  <si>
    <t>83</t>
  </si>
  <si>
    <t>34661634</t>
  </si>
  <si>
    <t>84</t>
  </si>
  <si>
    <t>-1489169826</t>
  </si>
  <si>
    <t>85</t>
  </si>
  <si>
    <t>427834814</t>
  </si>
  <si>
    <t>86</t>
  </si>
  <si>
    <t>-308882572</t>
  </si>
  <si>
    <t>87</t>
  </si>
  <si>
    <t>-1680131132</t>
  </si>
  <si>
    <t>IO 03 - Splašková kanalizace</t>
  </si>
  <si>
    <t>-1368599507</t>
  </si>
  <si>
    <t>"Přípojky"</t>
  </si>
  <si>
    <t>3,6*0,8*+3,4*0,8*2,78+17,4*0,8*1,71+10,7*0,8*1,72+31,13*0,8*3,28+34,6*0,8*1,36+30,9*0,8*1,49+31,05*0,8*1,65</t>
  </si>
  <si>
    <t>257,453*0,5</t>
  </si>
  <si>
    <t>-1229629393</t>
  </si>
  <si>
    <t>83368859</t>
  </si>
  <si>
    <t>3,6*2,15*2+3,4*2,78*2+17,4*1,71*2+10,7*1,72*2+31,13*3,28*2+34,6*1,36*2+30,9*1,49*2+31,05*1,65*2</t>
  </si>
  <si>
    <t>-1391124004</t>
  </si>
  <si>
    <t>1137211406</t>
  </si>
  <si>
    <t>-856951387</t>
  </si>
  <si>
    <t>-339715347</t>
  </si>
  <si>
    <t>"Výkopek" 128,727*2</t>
  </si>
  <si>
    <t>"Zpětný zásyp" -202,49</t>
  </si>
  <si>
    <t>2029854980</t>
  </si>
  <si>
    <t>54,964*39</t>
  </si>
  <si>
    <t>-1172201968</t>
  </si>
  <si>
    <t>54,964*1,8</t>
  </si>
  <si>
    <t>1711630725</t>
  </si>
  <si>
    <t>1921082219</t>
  </si>
  <si>
    <t>"Lože" -13,022</t>
  </si>
  <si>
    <t>"Obsyp" -39,067</t>
  </si>
  <si>
    <t>"Objem potrubí" -(3,14*0,075*0,075*162,78)</t>
  </si>
  <si>
    <t>1550302536</t>
  </si>
  <si>
    <t>"Přípojky" 162,78*0,8*(0,15+0,15)</t>
  </si>
  <si>
    <t>1362544751</t>
  </si>
  <si>
    <t>39,067*2 "Přepočtené koeficientem množství</t>
  </si>
  <si>
    <t>299295866</t>
  </si>
  <si>
    <t>"Přípojky" 162,78*0,8*0,1</t>
  </si>
  <si>
    <t>-1069029106</t>
  </si>
  <si>
    <t xml:space="preserve">"Přípojky </t>
  </si>
  <si>
    <t>3,6+3,4+17,4+10,7+31,13+34,6+30,9+31,05</t>
  </si>
  <si>
    <t>-770606078</t>
  </si>
  <si>
    <t>162,78*1,015 "Přepočtené koeficientem množství</t>
  </si>
  <si>
    <t>1213035536</t>
  </si>
  <si>
    <t>1840771198</t>
  </si>
  <si>
    <t>565245840</t>
  </si>
  <si>
    <t>894811233</t>
  </si>
  <si>
    <t>Revizní šachta z tvrdého PVC v otevřeném výkopu typ pravý/přímý/levý (DN šachty/DN trubního vedení) DN 400/160, odolnost vnějšímu tlaku 12,5 t, hloubka od 1360 do 1730 mm</t>
  </si>
  <si>
    <t>-27775615</t>
  </si>
  <si>
    <t>https://podminky.urs.cz/item/CS_URS_2025_02/894811233</t>
  </si>
  <si>
    <t>894811235</t>
  </si>
  <si>
    <t>Revizní šachta z tvrdého PVC v otevřeném výkopu typ pravý/přímý/levý (DN šachty/DN trubního vedení) DN 400/160, odolnost vnějšímu tlaku 12,5 t, hloubka od 1860 do 2230 mm</t>
  </si>
  <si>
    <t>2126025373</t>
  </si>
  <si>
    <t>https://podminky.urs.cz/item/CS_URS_2025_02/894811235</t>
  </si>
  <si>
    <t>1119775342</t>
  </si>
  <si>
    <t>-525116079</t>
  </si>
  <si>
    <t>"Přípojky" 162,78</t>
  </si>
  <si>
    <t>"Stoka B4" 21,14</t>
  </si>
  <si>
    <t>"Stoka B"</t>
  </si>
  <si>
    <t>"Š0260-Š0269" (308,56-34,24)</t>
  </si>
  <si>
    <t>-88377407</t>
  </si>
  <si>
    <t>463513283</t>
  </si>
  <si>
    <t>-545084358</t>
  </si>
  <si>
    <t>-1410554835</t>
  </si>
  <si>
    <t>-1266306855</t>
  </si>
  <si>
    <t>1738816896</t>
  </si>
  <si>
    <t>-1103926550</t>
  </si>
  <si>
    <t>1262722783</t>
  </si>
  <si>
    <t>-892803966</t>
  </si>
  <si>
    <t>U - Uznatelené náklady</t>
  </si>
  <si>
    <t>-1489593411</t>
  </si>
  <si>
    <t>"Stoka B4" 21,14*1,0</t>
  </si>
  <si>
    <t>"Stoka B mezi šachtou Š0286-Š0289" (308,56-289,01)*1,0</t>
  </si>
  <si>
    <t>916525507</t>
  </si>
  <si>
    <t>"Stoka B4" 21,14*1,0*0,2</t>
  </si>
  <si>
    <t>"Stoka B mezi šachtou Š0286-Š0289" (308,56-289,01)*1,0*0,2</t>
  </si>
  <si>
    <t>-142214415</t>
  </si>
  <si>
    <t>120*10</t>
  </si>
  <si>
    <t>-2110853945</t>
  </si>
  <si>
    <t>120</t>
  </si>
  <si>
    <t>566522665</t>
  </si>
  <si>
    <t>"Stoka B4" 21,14*0,8*(3,04+2,15)/2</t>
  </si>
  <si>
    <t>"Š0260-Š0261" 35,99*0,8*(1,48+1,78)/2</t>
  </si>
  <si>
    <t>"Š0261-S0262" 15,38*0,8*(1,78+1,94)/2</t>
  </si>
  <si>
    <t>"Š0262-Š0263" 10,66*0,8*(1,94+1,7)/2</t>
  </si>
  <si>
    <t>"Š0263-Š0264" 42,79*0,8*(1,7+1,7)/2</t>
  </si>
  <si>
    <t>"Š0264-Š0265" 50,5*0,8*(1,7+2,72)/2</t>
  </si>
  <si>
    <t>"Š0265-Š0266" 20,95*0,8*(2,72+3,17)/2</t>
  </si>
  <si>
    <t>"Š0266-Š0267" 28,71*0,8*(3,17+1,7)/2</t>
  </si>
  <si>
    <t>"Š0267-Š0268" 49,79*0,8*(1,7+3,2)/2</t>
  </si>
  <si>
    <t>"Š0268-Š0269" 19,55*0,8*(3,2+3,04)/2</t>
  </si>
  <si>
    <t>528,372*0,5</t>
  </si>
  <si>
    <t>262546233</t>
  </si>
  <si>
    <t>133251102</t>
  </si>
  <si>
    <t>Hloubení nezapažených šachet strojně v hornině třídy těžitelnosti I skupiny 3 přes 20 do 50 m3</t>
  </si>
  <si>
    <t>-123864066</t>
  </si>
  <si>
    <t>https://podminky.urs.cz/item/CS_URS_2025_02/133251102</t>
  </si>
  <si>
    <t>"Š0260" 2,0*2,0*1,48</t>
  </si>
  <si>
    <t>"Š0261" 2,0*2,0* 1,78</t>
  </si>
  <si>
    <t>"Š0262" 2,0*2,0*1,94</t>
  </si>
  <si>
    <t>"Š0263" 2,0*2,0*1,17</t>
  </si>
  <si>
    <t>"Š0264" 2,0*2,0*1,7</t>
  </si>
  <si>
    <t>"Š0265" 2,0*2,0*2,72</t>
  </si>
  <si>
    <t>"Š0266" 2,0*2,0*3,17</t>
  </si>
  <si>
    <t>"Š0267" 2,0*2,0*1,7</t>
  </si>
  <si>
    <t>"Š0268" 2,0*2,0*3,2</t>
  </si>
  <si>
    <t>"Š0269" 2,0*2,0*3,04</t>
  </si>
  <si>
    <t>"Š0272" 2,0*2,0*2,15</t>
  </si>
  <si>
    <t>96,2*0,5</t>
  </si>
  <si>
    <t>133351102</t>
  </si>
  <si>
    <t>Hloubení nezapažených šachet strojně v hornině třídy těžitelnosti II skupiny 4 přes 20 do 50 m3</t>
  </si>
  <si>
    <t>640235625</t>
  </si>
  <si>
    <t>https://podminky.urs.cz/item/CS_URS_2025_02/133351102</t>
  </si>
  <si>
    <t>139001101</t>
  </si>
  <si>
    <t>Příplatek k cenám hloubených vykopávek za ztížení vykopávky v blízkosti podzemního vedení nebo výbušnin pro jakoukoliv třídu horniny</t>
  </si>
  <si>
    <t>1444595628</t>
  </si>
  <si>
    <t>https://podminky.urs.cz/item/CS_URS_2025_02/139001101</t>
  </si>
  <si>
    <t>"Mezi šachtami Š0260-Š0261"</t>
  </si>
  <si>
    <t>4,0*0,8*1,47</t>
  </si>
  <si>
    <t>"Mezi šachtami Š0262-Š0263"</t>
  </si>
  <si>
    <t>10,66*0,8*(1,94+1,7)/2</t>
  </si>
  <si>
    <t>-108710520</t>
  </si>
  <si>
    <t>"Stoka B4" 21,14*(3,04+2,15)/2</t>
  </si>
  <si>
    <t>"Š0260-Š0261" (35,99*(1,48+1,78)/2)*2</t>
  </si>
  <si>
    <t>"Š0261-S0262" (15,38*(1,78+1,94)/2)*2</t>
  </si>
  <si>
    <t>"Š0262-Š0263" (10,66*(1,94+1,7)/2)*2</t>
  </si>
  <si>
    <t>"Š0263-Š0264" (42,79*(1,7+1,7)/2)*2</t>
  </si>
  <si>
    <t>"Š0264-Š0265" (50,5*(1,7+2,72)/2)*2</t>
  </si>
  <si>
    <t>"Š0265-Š0266" (20,95*(2,72+3,17)/2)*2</t>
  </si>
  <si>
    <t>"Š0266-Š0267" (28,71*(3,17+1,7)/2)*2</t>
  </si>
  <si>
    <t>"Š0267-Š0268" (49,79*(1,7+3,2)/2)*2</t>
  </si>
  <si>
    <t>"Š0268-Š0269" (19,55*(3,2+3,04)/2)*2</t>
  </si>
  <si>
    <t>-1862234418</t>
  </si>
  <si>
    <t>-685312011</t>
  </si>
  <si>
    <t>-253036708</t>
  </si>
  <si>
    <t>-1993041230</t>
  </si>
  <si>
    <t>"Výkopek" 264,186*2+48,1*2</t>
  </si>
  <si>
    <t>"Zpětný zásyp" -473,013</t>
  </si>
  <si>
    <t>-864620380</t>
  </si>
  <si>
    <t>151,559*39</t>
  </si>
  <si>
    <t>114506510</t>
  </si>
  <si>
    <t>151,559*1,8</t>
  </si>
  <si>
    <t>1893519838</t>
  </si>
  <si>
    <t>-489585498</t>
  </si>
  <si>
    <t>"Výkopek"264,186*2+48,1*2</t>
  </si>
  <si>
    <t>"Lože" -23,637</t>
  </si>
  <si>
    <t>"Obsyp" -94,547</t>
  </si>
  <si>
    <t>"Objem potrubí" -(3,14*0,125*0,125*295,46)</t>
  </si>
  <si>
    <t xml:space="preserve">"Objem šachet" </t>
  </si>
  <si>
    <t>"Š0260" -3,14*0,5*0,5*1,48</t>
  </si>
  <si>
    <t>"Š0261" -3,14*0,5*0,5* 1,78</t>
  </si>
  <si>
    <t>"Š0262" -3,14*0,5*0,5*1,94</t>
  </si>
  <si>
    <t>"Š0263" -3,14*0,5*0,5*1,17</t>
  </si>
  <si>
    <t>"Š0264" -3,14*0,5*0,5*1,7</t>
  </si>
  <si>
    <t>"Š0265" -3,14*0,5*0,5*2,72</t>
  </si>
  <si>
    <t>"Š0266" -3,14*0,5*0,5*3,17</t>
  </si>
  <si>
    <t>"Š0267" -3,14*0,5*0,5*1,7</t>
  </si>
  <si>
    <t>"Š0268" -3,14*0,5*0,5*3,2</t>
  </si>
  <si>
    <t>"Š0269" -3,14*0,5*0,5*3,04</t>
  </si>
  <si>
    <t>"Š0272" -3,14*0,5*0,5*2,15</t>
  </si>
  <si>
    <t>1561583884</t>
  </si>
  <si>
    <t>"Stoka B4" 21,14*0,8*(0,25+0,15)</t>
  </si>
  <si>
    <t>"Š0260-Š0269" (308,56-34,24)*0,8*(0,25+0,15)</t>
  </si>
  <si>
    <t>-1971991703</t>
  </si>
  <si>
    <t>94,547*2 "Přepočtené koeficientem množství</t>
  </si>
  <si>
    <t>-594739115</t>
  </si>
  <si>
    <t>"Stoka B4" 21,14*0,8*0,1</t>
  </si>
  <si>
    <t>"Š0260-Š0269" (308,56-34,24)*0,8*0,1</t>
  </si>
  <si>
    <t>-1038252235</t>
  </si>
  <si>
    <t>1517155560</t>
  </si>
  <si>
    <t>765685824</t>
  </si>
  <si>
    <t>1396755906</t>
  </si>
  <si>
    <t>-922714355</t>
  </si>
  <si>
    <t>-532504881</t>
  </si>
  <si>
    <t>60847254</t>
  </si>
  <si>
    <t>-10756455</t>
  </si>
  <si>
    <t>-127214093</t>
  </si>
  <si>
    <t>48,2758620689655*1,015 "Přepočtené koeficientem množství</t>
  </si>
  <si>
    <t>877350410</t>
  </si>
  <si>
    <t>Montáž tvarovek na kanalizačním plastovém potrubí z PP nebo PVC-U korugovaného nebo žebrovaného kolen DN 200</t>
  </si>
  <si>
    <t>1671291062</t>
  </si>
  <si>
    <t>https://podminky.urs.cz/item/CS_URS_2025_02/877350410</t>
  </si>
  <si>
    <t>28617339</t>
  </si>
  <si>
    <t>koleno kanalizace PP korugované DN 200x45°</t>
  </si>
  <si>
    <t>-943396810</t>
  </si>
  <si>
    <t>877360320</t>
  </si>
  <si>
    <t>Montáž tvarovek na kanalizačním plastovém potrubí z PP nebo PVC-U hladkého plnostěnného odboček DN 250</t>
  </si>
  <si>
    <t>1895665412</t>
  </si>
  <si>
    <t>https://podminky.urs.cz/item/CS_URS_2025_02/877360320</t>
  </si>
  <si>
    <t>28611437</t>
  </si>
  <si>
    <t>odbočka kanalizační plastová s hrdlem KG 250/200/87°</t>
  </si>
  <si>
    <t>-1793327164</t>
  </si>
  <si>
    <t>-1107358975</t>
  </si>
  <si>
    <t>1091824062</t>
  </si>
  <si>
    <t>-1703943496</t>
  </si>
  <si>
    <t>619135291</t>
  </si>
  <si>
    <t>"Š0260 - 1,48" 0</t>
  </si>
  <si>
    <t>"Š0261 - 1,78" 0</t>
  </si>
  <si>
    <t>"Š0262 - 1,94" 1</t>
  </si>
  <si>
    <t>"Š0263 - 1,17" 0</t>
  </si>
  <si>
    <t>"Š0264 - 1,7" 0</t>
  </si>
  <si>
    <t>"Š0265 - 2,72" 1</t>
  </si>
  <si>
    <t>"Š0266 - 3,17" 2</t>
  </si>
  <si>
    <t>"Š0267 -1,7" 0</t>
  </si>
  <si>
    <t>"Š0268 - 3,2" 2</t>
  </si>
  <si>
    <t>"Š0269 - 3,04" 2</t>
  </si>
  <si>
    <t>"Š0272 - 2,15" 1</t>
  </si>
  <si>
    <t>-85065160</t>
  </si>
  <si>
    <t>"Š0266 - 3,17" 1</t>
  </si>
  <si>
    <t>"Š0268 - 3,2" 1</t>
  </si>
  <si>
    <t>"Š0269 - 3,04" 1</t>
  </si>
  <si>
    <t>-207206574</t>
  </si>
  <si>
    <t>785237962</t>
  </si>
  <si>
    <t>-98598025</t>
  </si>
  <si>
    <t>-1330683243</t>
  </si>
  <si>
    <t>1321908730</t>
  </si>
  <si>
    <t>897727818</t>
  </si>
  <si>
    <t>1821081034</t>
  </si>
  <si>
    <t>-1682372477</t>
  </si>
  <si>
    <t>-2084710919</t>
  </si>
  <si>
    <t>1182247937</t>
  </si>
  <si>
    <t>-249433057</t>
  </si>
  <si>
    <t>"Stoka B4" 21,14*2</t>
  </si>
  <si>
    <t>"Stoka B mezi šachtou Š0286-Š0289" (308,56-289,01)*2</t>
  </si>
  <si>
    <t>2029567027</t>
  </si>
  <si>
    <t>-916389876</t>
  </si>
  <si>
    <t>-220982435</t>
  </si>
  <si>
    <t>-1129301042</t>
  </si>
  <si>
    <t>-1080203392</t>
  </si>
  <si>
    <t>IO 04 - Kácení stromů</t>
  </si>
  <si>
    <t xml:space="preserve">    997 - Doprava suti a vybouraných hmot</t>
  </si>
  <si>
    <t>112101101</t>
  </si>
  <si>
    <t>Odstranění stromů s odřezáním kmene a s odvětvením listnatých, průměru kmene přes 100 do 300 mm</t>
  </si>
  <si>
    <t>-1181199483</t>
  </si>
  <si>
    <t>https://podminky.urs.cz/item/CS_URS_2025_02/112101101</t>
  </si>
  <si>
    <t>5+2+2+2 "1. jeřáb 5ks, 7. jabloň 2ks, 8. třešen 2ks, 10. jabloň 2ks</t>
  </si>
  <si>
    <t>112101102</t>
  </si>
  <si>
    <t>Odstranění stromů s odřezáním kmene a s odvětvením listnatých, průměru kmene přes 300 do 500 mm</t>
  </si>
  <si>
    <t>1912821635</t>
  </si>
  <si>
    <t>https://podminky.urs.cz/item/CS_URS_2025_02/112101102</t>
  </si>
  <si>
    <t>1+1 "5. bříza 1ks, 9. třešeň 1ks</t>
  </si>
  <si>
    <t>112101121</t>
  </si>
  <si>
    <t>Odstranění stromů s odřezáním kmene a s odvětvením jehličnatých bez odkornění, průměru kmene přes 100 do 300 mm</t>
  </si>
  <si>
    <t>1519601858</t>
  </si>
  <si>
    <t>https://podminky.urs.cz/item/CS_URS_2025_02/112101121</t>
  </si>
  <si>
    <t>1+1 "2. smrk 1ks, 3. smrk 1ks</t>
  </si>
  <si>
    <t>112101122</t>
  </si>
  <si>
    <t>Odstranění stromů s odřezáním kmene a s odvětvením jehličnatých bez odkornění, průměru kmene přes 300 do 500 mm</t>
  </si>
  <si>
    <t>-1727168664</t>
  </si>
  <si>
    <t>https://podminky.urs.cz/item/CS_URS_2025_02/112101122</t>
  </si>
  <si>
    <t>1 "4. smrk 1ks</t>
  </si>
  <si>
    <t>112251101</t>
  </si>
  <si>
    <t>Odstranění pařezů strojně s jejich vykopáním nebo vytrháním průměru přes 100 do 300 mm</t>
  </si>
  <si>
    <t>-547580118</t>
  </si>
  <si>
    <t>https://podminky.urs.cz/item/CS_URS_2025_02/112251101</t>
  </si>
  <si>
    <t>112251102</t>
  </si>
  <si>
    <t>Odstranění pařezů strojně s jejich vykopáním nebo vytrháním průměru přes 300 do 500 mm</t>
  </si>
  <si>
    <t>-1193668529</t>
  </si>
  <si>
    <t>https://podminky.urs.cz/item/CS_URS_2025_02/112251102</t>
  </si>
  <si>
    <t>162201401</t>
  </si>
  <si>
    <t>Vodorovné přemístění větví, kmenů nebo pařezů s naložením, složením a dopravou do 1000 m větví stromů listnatých, průměru kmene přes 100 do 300 mm</t>
  </si>
  <si>
    <t>1891751606</t>
  </si>
  <si>
    <t>https://podminky.urs.cz/item/CS_URS_2025_02/162201401</t>
  </si>
  <si>
    <t>162201402</t>
  </si>
  <si>
    <t>Vodorovné přemístění větví, kmenů nebo pařezů s naložením, složením a dopravou do 1000 m větví stromů listnatých, průměru kmene přes 300 do 500 mm</t>
  </si>
  <si>
    <t>697720054</t>
  </si>
  <si>
    <t>https://podminky.urs.cz/item/CS_URS_2025_02/162201402</t>
  </si>
  <si>
    <t>162201405</t>
  </si>
  <si>
    <t>Vodorovné přemístění větví, kmenů nebo pařezů s naložením, složením a dopravou do 1000 m větví stromů jehličnatých, průměru kmene přes 100 do 300 mm</t>
  </si>
  <si>
    <t>-746273881</t>
  </si>
  <si>
    <t>https://podminky.urs.cz/item/CS_URS_2025_02/162201405</t>
  </si>
  <si>
    <t>162201406</t>
  </si>
  <si>
    <t>Vodorovné přemístění větví, kmenů nebo pařezů s naložením, složením a dopravou do 1000 m větví stromů jehličnatých, průměru kmene přes 300 do 500 mm</t>
  </si>
  <si>
    <t>1976619221</t>
  </si>
  <si>
    <t>https://podminky.urs.cz/item/CS_URS_2025_02/162201406</t>
  </si>
  <si>
    <t>162201421</t>
  </si>
  <si>
    <t>Vodorovné přemístění větví, kmenů nebo pařezů s naložením, složením a dopravou do 1000 m pařezů kmenů, průměru přes 100 do 300 mm</t>
  </si>
  <si>
    <t>-2092843050</t>
  </si>
  <si>
    <t>https://podminky.urs.cz/item/CS_URS_2025_02/162201421</t>
  </si>
  <si>
    <t>162201422</t>
  </si>
  <si>
    <t>Vodorovné přemístění větví, kmenů nebo pařezů s naložením, složením a dopravou do 1000 m pařezů kmenů, průměru přes 300 do 500 mm</t>
  </si>
  <si>
    <t>480690551</t>
  </si>
  <si>
    <t>https://podminky.urs.cz/item/CS_URS_2025_02/162201422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</si>
  <si>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</si>
  <si>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</si>
  <si>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-716101237</t>
  </si>
  <si>
    <t>https://podminky.urs.cz/item/CS_URS_2025_02/162301931</t>
  </si>
  <si>
    <t>(5+2+2+2)*48 "1. jeřáb 5ks, 7. jabloň 2ks, 8. třešen 2ks, 10. jabloň 2ks, 3km</t>
  </si>
  <si>
    <t>162301932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</si>
  <si>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</si>
  <si>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252907924</t>
  </si>
  <si>
    <t>https://podminky.urs.cz/item/CS_URS_2025_02/162301932</t>
  </si>
  <si>
    <t>(1+1)*48 "5. bříza 1ks, 9. třešeň 1ks, 3km</t>
  </si>
  <si>
    <t>162301941</t>
  </si>
  <si>
    <t>Vodorovné přemístění větví, kmenů nebo pařezů s naložením, složením a dopravou Příplatek k cenám za každých dalších i započatých 1000 m přes 1000 m větví stromů jehličnatých, o průměru kmene přes 100 do 300 mm</t>
  </si>
  <si>
    <t>-207268373</t>
  </si>
  <si>
    <t>https://podminky.urs.cz/item/CS_URS_2025_02/162301941</t>
  </si>
  <si>
    <t>(1+1)*48 "2. smrk 1ks, 3. smrk 1ks, 3km</t>
  </si>
  <si>
    <t>162301942</t>
  </si>
  <si>
    <t>Vodorovné přemístění větví, kmenů nebo pařezů s naložením, složením a dopravou Příplatek k cenám za každých dalších i započatých 1000 m přes 1000 m větví stromů jehličnatých, o průměru kmene přes 300 do 500 mm</t>
  </si>
  <si>
    <t>1192308286</t>
  </si>
  <si>
    <t>https://podminky.urs.cz/item/CS_URS_2025_02/162301942</t>
  </si>
  <si>
    <t>1*48 "4. smrk 1ks, 3km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</si>
  <si>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</si>
  <si>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</si>
  <si>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301952062</t>
  </si>
  <si>
    <t>https://podminky.urs.cz/item/CS_URS_2025_02/162301971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</si>
  <si>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</si>
  <si>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</si>
  <si>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1555403076</t>
  </si>
  <si>
    <t>https://podminky.urs.cz/item/CS_URS_2025_02/162301972</t>
  </si>
  <si>
    <t>Doprava suti a vybouraných hmot</t>
  </si>
  <si>
    <t>997013811</t>
  </si>
  <si>
    <t>Poplatek za uložení stavebního odpadu na skládce (skládkovné) dřevěného zatříděného do Katalogu odpadů pod kódem 17 02 01</t>
  </si>
  <si>
    <t>-1284106224</t>
  </si>
  <si>
    <t>https://podminky.urs.cz/item/CS_URS_2025_02/997013811</t>
  </si>
  <si>
    <t>"Předpoklad strom listnatý D=500mm váha cca 4t" 2*4,0</t>
  </si>
  <si>
    <t>"Předpoklad strom jehličnatý D=500mm váha cca 2,5t" 1*2,5</t>
  </si>
  <si>
    <t>"Předpoklad strom listnatý D=300mm váha cca 3t" 11*3,0</t>
  </si>
  <si>
    <t>"Předpoklad strom jehličnatý D=300mm váha cca 1,0t" 2*1,0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</si>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</sst>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4204" TargetMode="External" /><Relationship Id="rId2" Type="http://schemas.openxmlformats.org/officeDocument/2006/relationships/hyperlink" Target="https://podminky.urs.cz/item/CS_URS_2025_02/113107182" TargetMode="External" /><Relationship Id="rId3" Type="http://schemas.openxmlformats.org/officeDocument/2006/relationships/hyperlink" Target="https://podminky.urs.cz/item/CS_URS_2025_02/113152111" TargetMode="External" /><Relationship Id="rId4" Type="http://schemas.openxmlformats.org/officeDocument/2006/relationships/hyperlink" Target="https://podminky.urs.cz/item/CS_URS_2025_02/115101201" TargetMode="External" /><Relationship Id="rId5" Type="http://schemas.openxmlformats.org/officeDocument/2006/relationships/hyperlink" Target="https://podminky.urs.cz/item/CS_URS_2025_02/115108111" TargetMode="External" /><Relationship Id="rId6" Type="http://schemas.openxmlformats.org/officeDocument/2006/relationships/hyperlink" Target="https://podminky.urs.cz/item/CS_URS_2025_02/132354203" TargetMode="External" /><Relationship Id="rId7" Type="http://schemas.openxmlformats.org/officeDocument/2006/relationships/hyperlink" Target="https://podminky.urs.cz/item/CS_URS_2025_02/151101101" TargetMode="External" /><Relationship Id="rId8" Type="http://schemas.openxmlformats.org/officeDocument/2006/relationships/hyperlink" Target="https://podminky.urs.cz/item/CS_URS_2025_02/151101111" TargetMode="External" /><Relationship Id="rId9" Type="http://schemas.openxmlformats.org/officeDocument/2006/relationships/hyperlink" Target="https://podminky.urs.cz/item/CS_URS_2025_02/151101301" TargetMode="External" /><Relationship Id="rId10" Type="http://schemas.openxmlformats.org/officeDocument/2006/relationships/hyperlink" Target="https://podminky.urs.cz/item/CS_URS_2025_02/151101311" TargetMode="External" /><Relationship Id="rId11" Type="http://schemas.openxmlformats.org/officeDocument/2006/relationships/hyperlink" Target="https://podminky.urs.cz/item/CS_URS_2025_02/162751137" TargetMode="External" /><Relationship Id="rId12" Type="http://schemas.openxmlformats.org/officeDocument/2006/relationships/hyperlink" Target="https://podminky.urs.cz/item/CS_URS_2025_02/162751139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75151101" TargetMode="External" /><Relationship Id="rId17" Type="http://schemas.openxmlformats.org/officeDocument/2006/relationships/hyperlink" Target="https://podminky.urs.cz/item/CS_URS_2025_02/278381123" TargetMode="External" /><Relationship Id="rId18" Type="http://schemas.openxmlformats.org/officeDocument/2006/relationships/hyperlink" Target="https://podminky.urs.cz/item/CS_URS_2025_02/899713111" TargetMode="External" /><Relationship Id="rId19" Type="http://schemas.openxmlformats.org/officeDocument/2006/relationships/hyperlink" Target="https://podminky.urs.cz/item/CS_URS_2025_02/451572111" TargetMode="External" /><Relationship Id="rId20" Type="http://schemas.openxmlformats.org/officeDocument/2006/relationships/hyperlink" Target="https://podminky.urs.cz/item/CS_URS_2025_02/564861111" TargetMode="External" /><Relationship Id="rId21" Type="http://schemas.openxmlformats.org/officeDocument/2006/relationships/hyperlink" Target="https://podminky.urs.cz/item/CS_URS_2025_02/573231111" TargetMode="External" /><Relationship Id="rId22" Type="http://schemas.openxmlformats.org/officeDocument/2006/relationships/hyperlink" Target="https://podminky.urs.cz/item/CS_URS_2025_02/577134111" TargetMode="External" /><Relationship Id="rId23" Type="http://schemas.openxmlformats.org/officeDocument/2006/relationships/hyperlink" Target="https://podminky.urs.cz/item/CS_URS_2025_02/577155012" TargetMode="External" /><Relationship Id="rId24" Type="http://schemas.openxmlformats.org/officeDocument/2006/relationships/hyperlink" Target="https://podminky.urs.cz/item/CS_URS_2025_02/857241131" TargetMode="External" /><Relationship Id="rId25" Type="http://schemas.openxmlformats.org/officeDocument/2006/relationships/hyperlink" Target="https://podminky.urs.cz/item/CS_URS_2025_02/857261131" TargetMode="External" /><Relationship Id="rId26" Type="http://schemas.openxmlformats.org/officeDocument/2006/relationships/hyperlink" Target="https://podminky.urs.cz/item/CS_URS_2025_02/871241221" TargetMode="External" /><Relationship Id="rId27" Type="http://schemas.openxmlformats.org/officeDocument/2006/relationships/hyperlink" Target="https://podminky.urs.cz/item/CS_URS_2025_02/871261221" TargetMode="External" /><Relationship Id="rId28" Type="http://schemas.openxmlformats.org/officeDocument/2006/relationships/hyperlink" Target="https://podminky.urs.cz/item/CS_URS_2025_02/877241101" TargetMode="External" /><Relationship Id="rId29" Type="http://schemas.openxmlformats.org/officeDocument/2006/relationships/hyperlink" Target="https://podminky.urs.cz/item/CS_URS_2025_02/857263131" TargetMode="External" /><Relationship Id="rId30" Type="http://schemas.openxmlformats.org/officeDocument/2006/relationships/hyperlink" Target="https://podminky.urs.cz/item/CS_URS_2025_02/891261112" TargetMode="External" /><Relationship Id="rId31" Type="http://schemas.openxmlformats.org/officeDocument/2006/relationships/hyperlink" Target="https://podminky.urs.cz/item/CS_URS_2025_02/891243321" TargetMode="External" /><Relationship Id="rId32" Type="http://schemas.openxmlformats.org/officeDocument/2006/relationships/hyperlink" Target="https://podminky.urs.cz/item/CS_URS_2025_02/892271111" TargetMode="External" /><Relationship Id="rId33" Type="http://schemas.openxmlformats.org/officeDocument/2006/relationships/hyperlink" Target="https://podminky.urs.cz/item/CS_URS_2025_02/899401113" TargetMode="External" /><Relationship Id="rId34" Type="http://schemas.openxmlformats.org/officeDocument/2006/relationships/hyperlink" Target="https://podminky.urs.cz/item/CS_URS_2025_02/893811112" TargetMode="External" /><Relationship Id="rId35" Type="http://schemas.openxmlformats.org/officeDocument/2006/relationships/hyperlink" Target="https://podminky.urs.cz/item/CS_URS_2025_02/891269111" TargetMode="External" /><Relationship Id="rId36" Type="http://schemas.openxmlformats.org/officeDocument/2006/relationships/hyperlink" Target="https://podminky.urs.cz/item/CS_URS_2025_02/891181112" TargetMode="External" /><Relationship Id="rId37" Type="http://schemas.openxmlformats.org/officeDocument/2006/relationships/hyperlink" Target="https://podminky.urs.cz/item/CS_URS_2025_02/899401111" TargetMode="External" /><Relationship Id="rId38" Type="http://schemas.openxmlformats.org/officeDocument/2006/relationships/hyperlink" Target="https://podminky.urs.cz/item/CS_URS_2025_02/899721111" TargetMode="External" /><Relationship Id="rId39" Type="http://schemas.openxmlformats.org/officeDocument/2006/relationships/hyperlink" Target="https://podminky.urs.cz/item/CS_URS_2025_02/899722112" TargetMode="External" /><Relationship Id="rId40" Type="http://schemas.openxmlformats.org/officeDocument/2006/relationships/hyperlink" Target="https://podminky.urs.cz/item/CS_URS_2025_02/919735112" TargetMode="External" /><Relationship Id="rId41" Type="http://schemas.openxmlformats.org/officeDocument/2006/relationships/hyperlink" Target="https://podminky.urs.cz/item/CS_URS_2025_02/997221551" TargetMode="External" /><Relationship Id="rId42" Type="http://schemas.openxmlformats.org/officeDocument/2006/relationships/hyperlink" Target="https://podminky.urs.cz/item/CS_URS_2025_02/997221559" TargetMode="External" /><Relationship Id="rId43" Type="http://schemas.openxmlformats.org/officeDocument/2006/relationships/hyperlink" Target="https://podminky.urs.cz/item/CS_URS_2025_02/997221873" TargetMode="External" /><Relationship Id="rId44" Type="http://schemas.openxmlformats.org/officeDocument/2006/relationships/hyperlink" Target="https://podminky.urs.cz/item/CS_URS_2025_02/997221875" TargetMode="External" /><Relationship Id="rId45" Type="http://schemas.openxmlformats.org/officeDocument/2006/relationships/hyperlink" Target="https://podminky.urs.cz/item/CS_URS_2025_02/998276101" TargetMode="External" /><Relationship Id="rId46" Type="http://schemas.openxmlformats.org/officeDocument/2006/relationships/hyperlink" Target="https://podminky.urs.cz/item/CS_URS_2025_02/012164000" TargetMode="External" /><Relationship Id="rId47" Type="http://schemas.openxmlformats.org/officeDocument/2006/relationships/hyperlink" Target="https://podminky.urs.cz/item/CS_URS_2025_02/012344000" TargetMode="External" /><Relationship Id="rId48" Type="http://schemas.openxmlformats.org/officeDocument/2006/relationships/hyperlink" Target="https://podminky.urs.cz/item/CS_URS_2025_02/012444000" TargetMode="External" /><Relationship Id="rId49" Type="http://schemas.openxmlformats.org/officeDocument/2006/relationships/hyperlink" Target="https://podminky.urs.cz/item/CS_URS_2025_02/030001000" TargetMode="External" /><Relationship Id="rId50" Type="http://schemas.openxmlformats.org/officeDocument/2006/relationships/hyperlink" Target="https://podminky.urs.cz/item/CS_URS_2025_02/063002000" TargetMode="External" /><Relationship Id="rId51" Type="http://schemas.openxmlformats.org/officeDocument/2006/relationships/hyperlink" Target="https://podminky.urs.cz/item/CS_URS_2025_02/063603000" TargetMode="External" /><Relationship Id="rId52" Type="http://schemas.openxmlformats.org/officeDocument/2006/relationships/hyperlink" Target="https://podminky.urs.cz/item/CS_URS_2025_02/072203000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182" TargetMode="External" /><Relationship Id="rId2" Type="http://schemas.openxmlformats.org/officeDocument/2006/relationships/hyperlink" Target="https://podminky.urs.cz/item/CS_URS_2025_02/113152111" TargetMode="External" /><Relationship Id="rId3" Type="http://schemas.openxmlformats.org/officeDocument/2006/relationships/hyperlink" Target="https://podminky.urs.cz/item/CS_URS_2025_02/115101201" TargetMode="External" /><Relationship Id="rId4" Type="http://schemas.openxmlformats.org/officeDocument/2006/relationships/hyperlink" Target="https://podminky.urs.cz/item/CS_URS_2025_02/115108111" TargetMode="External" /><Relationship Id="rId5" Type="http://schemas.openxmlformats.org/officeDocument/2006/relationships/hyperlink" Target="https://podminky.urs.cz/item/CS_URS_2025_02/132254104" TargetMode="External" /><Relationship Id="rId6" Type="http://schemas.openxmlformats.org/officeDocument/2006/relationships/hyperlink" Target="https://podminky.urs.cz/item/CS_URS_2025_02/132354104" TargetMode="External" /><Relationship Id="rId7" Type="http://schemas.openxmlformats.org/officeDocument/2006/relationships/hyperlink" Target="https://podminky.urs.cz/item/CS_URS_2025_02/133251101" TargetMode="External" /><Relationship Id="rId8" Type="http://schemas.openxmlformats.org/officeDocument/2006/relationships/hyperlink" Target="https://podminky.urs.cz/item/CS_URS_2025_02/133351101" TargetMode="External" /><Relationship Id="rId9" Type="http://schemas.openxmlformats.org/officeDocument/2006/relationships/hyperlink" Target="https://podminky.urs.cz/item/CS_URS_2025_02/151101201" TargetMode="External" /><Relationship Id="rId10" Type="http://schemas.openxmlformats.org/officeDocument/2006/relationships/hyperlink" Target="https://podminky.urs.cz/item/CS_URS_2025_02/151101211" TargetMode="External" /><Relationship Id="rId11" Type="http://schemas.openxmlformats.org/officeDocument/2006/relationships/hyperlink" Target="https://podminky.urs.cz/item/CS_URS_2025_02/151101301" TargetMode="External" /><Relationship Id="rId12" Type="http://schemas.openxmlformats.org/officeDocument/2006/relationships/hyperlink" Target="https://podminky.urs.cz/item/CS_URS_2025_02/151101311" TargetMode="External" /><Relationship Id="rId13" Type="http://schemas.openxmlformats.org/officeDocument/2006/relationships/hyperlink" Target="https://podminky.urs.cz/item/CS_URS_2025_02/162751117" TargetMode="External" /><Relationship Id="rId14" Type="http://schemas.openxmlformats.org/officeDocument/2006/relationships/hyperlink" Target="https://podminky.urs.cz/item/CS_URS_2025_02/162751119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1251201" TargetMode="External" /><Relationship Id="rId17" Type="http://schemas.openxmlformats.org/officeDocument/2006/relationships/hyperlink" Target="https://podminky.urs.cz/item/CS_URS_2025_02/174151101" TargetMode="External" /><Relationship Id="rId18" Type="http://schemas.openxmlformats.org/officeDocument/2006/relationships/hyperlink" Target="https://podminky.urs.cz/item/CS_URS_2025_02/175151101" TargetMode="External" /><Relationship Id="rId19" Type="http://schemas.openxmlformats.org/officeDocument/2006/relationships/hyperlink" Target="https://podminky.urs.cz/item/CS_URS_2025_02/451572111" TargetMode="External" /><Relationship Id="rId20" Type="http://schemas.openxmlformats.org/officeDocument/2006/relationships/hyperlink" Target="https://podminky.urs.cz/item/CS_URS_2025_02/452112111" TargetMode="External" /><Relationship Id="rId21" Type="http://schemas.openxmlformats.org/officeDocument/2006/relationships/hyperlink" Target="https://podminky.urs.cz/item/CS_URS_2025_02/564861111" TargetMode="External" /><Relationship Id="rId22" Type="http://schemas.openxmlformats.org/officeDocument/2006/relationships/hyperlink" Target="https://podminky.urs.cz/item/CS_URS_2025_02/573231111" TargetMode="External" /><Relationship Id="rId23" Type="http://schemas.openxmlformats.org/officeDocument/2006/relationships/hyperlink" Target="https://podminky.urs.cz/item/CS_URS_2025_02/577134111" TargetMode="External" /><Relationship Id="rId24" Type="http://schemas.openxmlformats.org/officeDocument/2006/relationships/hyperlink" Target="https://podminky.urs.cz/item/CS_URS_2025_02/577155012" TargetMode="External" /><Relationship Id="rId25" Type="http://schemas.openxmlformats.org/officeDocument/2006/relationships/hyperlink" Target="https://podminky.urs.cz/item/CS_URS_2025_02/871310310" TargetMode="External" /><Relationship Id="rId26" Type="http://schemas.openxmlformats.org/officeDocument/2006/relationships/hyperlink" Target="https://podminky.urs.cz/item/CS_URS_2025_02/871360310" TargetMode="External" /><Relationship Id="rId27" Type="http://schemas.openxmlformats.org/officeDocument/2006/relationships/hyperlink" Target="https://podminky.urs.cz/item/CS_URS_2025_02/871370310" TargetMode="External" /><Relationship Id="rId28" Type="http://schemas.openxmlformats.org/officeDocument/2006/relationships/hyperlink" Target="https://podminky.urs.cz/item/CS_URS_2025_02/871420310" TargetMode="External" /><Relationship Id="rId29" Type="http://schemas.openxmlformats.org/officeDocument/2006/relationships/hyperlink" Target="https://podminky.urs.cz/item/CS_URS_2025_02/892351111" TargetMode="External" /><Relationship Id="rId30" Type="http://schemas.openxmlformats.org/officeDocument/2006/relationships/hyperlink" Target="https://podminky.urs.cz/item/CS_URS_2025_02/892362121" TargetMode="External" /><Relationship Id="rId31" Type="http://schemas.openxmlformats.org/officeDocument/2006/relationships/hyperlink" Target="https://podminky.urs.cz/item/CS_URS_2025_02/892372111" TargetMode="External" /><Relationship Id="rId32" Type="http://schemas.openxmlformats.org/officeDocument/2006/relationships/hyperlink" Target="https://podminky.urs.cz/item/CS_URS_2025_02/892372121" TargetMode="External" /><Relationship Id="rId33" Type="http://schemas.openxmlformats.org/officeDocument/2006/relationships/hyperlink" Target="https://podminky.urs.cz/item/CS_URS_2025_02/892381111" TargetMode="External" /><Relationship Id="rId34" Type="http://schemas.openxmlformats.org/officeDocument/2006/relationships/hyperlink" Target="https://podminky.urs.cz/item/CS_URS_2025_02/892421111" TargetMode="External" /><Relationship Id="rId35" Type="http://schemas.openxmlformats.org/officeDocument/2006/relationships/hyperlink" Target="https://podminky.urs.cz/item/CS_URS_2025_02/892422121" TargetMode="External" /><Relationship Id="rId36" Type="http://schemas.openxmlformats.org/officeDocument/2006/relationships/hyperlink" Target="https://podminky.urs.cz/item/CS_URS_2025_02/892442111" TargetMode="External" /><Relationship Id="rId37" Type="http://schemas.openxmlformats.org/officeDocument/2006/relationships/hyperlink" Target="https://podminky.urs.cz/item/CS_URS_2025_02/894411311" TargetMode="External" /><Relationship Id="rId38" Type="http://schemas.openxmlformats.org/officeDocument/2006/relationships/hyperlink" Target="https://podminky.urs.cz/item/CS_URS_2025_02/894412411" TargetMode="External" /><Relationship Id="rId39" Type="http://schemas.openxmlformats.org/officeDocument/2006/relationships/hyperlink" Target="https://podminky.urs.cz/item/CS_URS_2025_02/894414111" TargetMode="External" /><Relationship Id="rId40" Type="http://schemas.openxmlformats.org/officeDocument/2006/relationships/hyperlink" Target="https://podminky.urs.cz/item/CS_URS_2025_02/894811237" TargetMode="External" /><Relationship Id="rId41" Type="http://schemas.openxmlformats.org/officeDocument/2006/relationships/hyperlink" Target="https://podminky.urs.cz/item/CS_URS_2025_02/894812511" TargetMode="External" /><Relationship Id="rId42" Type="http://schemas.openxmlformats.org/officeDocument/2006/relationships/hyperlink" Target="https://podminky.urs.cz/item/CS_URS_2025_02/894812521" TargetMode="External" /><Relationship Id="rId43" Type="http://schemas.openxmlformats.org/officeDocument/2006/relationships/hyperlink" Target="https://podminky.urs.cz/item/CS_URS_2025_02/894812522" TargetMode="External" /><Relationship Id="rId44" Type="http://schemas.openxmlformats.org/officeDocument/2006/relationships/hyperlink" Target="https://podminky.urs.cz/item/CS_URS_2025_02/894812529" TargetMode="External" /><Relationship Id="rId45" Type="http://schemas.openxmlformats.org/officeDocument/2006/relationships/hyperlink" Target="https://podminky.urs.cz/item/CS_URS_2025_02/894812552" TargetMode="External" /><Relationship Id="rId46" Type="http://schemas.openxmlformats.org/officeDocument/2006/relationships/hyperlink" Target="https://podminky.urs.cz/item/CS_URS_2025_02/895941301" TargetMode="External" /><Relationship Id="rId47" Type="http://schemas.openxmlformats.org/officeDocument/2006/relationships/hyperlink" Target="https://podminky.urs.cz/item/CS_URS_2025_02/895941313" TargetMode="External" /><Relationship Id="rId48" Type="http://schemas.openxmlformats.org/officeDocument/2006/relationships/hyperlink" Target="https://podminky.urs.cz/item/CS_URS_2025_02/895941322" TargetMode="External" /><Relationship Id="rId49" Type="http://schemas.openxmlformats.org/officeDocument/2006/relationships/hyperlink" Target="https://podminky.urs.cz/item/CS_URS_2025_02/895941323" TargetMode="External" /><Relationship Id="rId50" Type="http://schemas.openxmlformats.org/officeDocument/2006/relationships/hyperlink" Target="https://podminky.urs.cz/item/CS_URS_2025_02/899104112" TargetMode="External" /><Relationship Id="rId51" Type="http://schemas.openxmlformats.org/officeDocument/2006/relationships/hyperlink" Target="https://podminky.urs.cz/item/CS_URS_2025_02/899204112" TargetMode="External" /><Relationship Id="rId52" Type="http://schemas.openxmlformats.org/officeDocument/2006/relationships/hyperlink" Target="https://podminky.urs.cz/item/CS_URS_2025_02/899721112" TargetMode="External" /><Relationship Id="rId53" Type="http://schemas.openxmlformats.org/officeDocument/2006/relationships/hyperlink" Target="https://podminky.urs.cz/item/CS_URS_2025_02/899722114" TargetMode="External" /><Relationship Id="rId54" Type="http://schemas.openxmlformats.org/officeDocument/2006/relationships/hyperlink" Target="https://podminky.urs.cz/item/CS_URS_2025_02/919735112" TargetMode="External" /><Relationship Id="rId55" Type="http://schemas.openxmlformats.org/officeDocument/2006/relationships/hyperlink" Target="https://podminky.urs.cz/item/CS_URS_2025_02/997221551" TargetMode="External" /><Relationship Id="rId56" Type="http://schemas.openxmlformats.org/officeDocument/2006/relationships/hyperlink" Target="https://podminky.urs.cz/item/CS_URS_2025_02/997221559" TargetMode="External" /><Relationship Id="rId57" Type="http://schemas.openxmlformats.org/officeDocument/2006/relationships/hyperlink" Target="https://podminky.urs.cz/item/CS_URS_2025_02/997221873" TargetMode="External" /><Relationship Id="rId58" Type="http://schemas.openxmlformats.org/officeDocument/2006/relationships/hyperlink" Target="https://podminky.urs.cz/item/CS_URS_2025_02/997221875" TargetMode="External" /><Relationship Id="rId59" Type="http://schemas.openxmlformats.org/officeDocument/2006/relationships/hyperlink" Target="https://podminky.urs.cz/item/CS_URS_2025_02/998276101" TargetMode="External" /><Relationship Id="rId60" Type="http://schemas.openxmlformats.org/officeDocument/2006/relationships/hyperlink" Target="https://podminky.urs.cz/item/CS_URS_2025_02/012164000" TargetMode="External" /><Relationship Id="rId61" Type="http://schemas.openxmlformats.org/officeDocument/2006/relationships/hyperlink" Target="https://podminky.urs.cz/item/CS_URS_2025_02/012344000" TargetMode="External" /><Relationship Id="rId62" Type="http://schemas.openxmlformats.org/officeDocument/2006/relationships/hyperlink" Target="https://podminky.urs.cz/item/CS_URS_2025_02/012444000" TargetMode="External" /><Relationship Id="rId63" Type="http://schemas.openxmlformats.org/officeDocument/2006/relationships/hyperlink" Target="https://podminky.urs.cz/item/CS_URS_2025_02/030001000" TargetMode="External" /><Relationship Id="rId64" Type="http://schemas.openxmlformats.org/officeDocument/2006/relationships/hyperlink" Target="https://podminky.urs.cz/item/CS_URS_2025_02/063002000" TargetMode="External" /><Relationship Id="rId65" Type="http://schemas.openxmlformats.org/officeDocument/2006/relationships/hyperlink" Target="https://podminky.urs.cz/item/CS_URS_2025_02/063603000" TargetMode="External" /><Relationship Id="rId66" Type="http://schemas.openxmlformats.org/officeDocument/2006/relationships/hyperlink" Target="https://podminky.urs.cz/item/CS_URS_2025_02/072203000" TargetMode="External" /><Relationship Id="rId6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54104" TargetMode="External" /><Relationship Id="rId2" Type="http://schemas.openxmlformats.org/officeDocument/2006/relationships/hyperlink" Target="https://podminky.urs.cz/item/CS_URS_2025_02/132354104" TargetMode="External" /><Relationship Id="rId3" Type="http://schemas.openxmlformats.org/officeDocument/2006/relationships/hyperlink" Target="https://podminky.urs.cz/item/CS_URS_2025_02/151101201" TargetMode="External" /><Relationship Id="rId4" Type="http://schemas.openxmlformats.org/officeDocument/2006/relationships/hyperlink" Target="https://podminky.urs.cz/item/CS_URS_2025_02/151101211" TargetMode="External" /><Relationship Id="rId5" Type="http://schemas.openxmlformats.org/officeDocument/2006/relationships/hyperlink" Target="https://podminky.urs.cz/item/CS_URS_2025_02/151101301" TargetMode="External" /><Relationship Id="rId6" Type="http://schemas.openxmlformats.org/officeDocument/2006/relationships/hyperlink" Target="https://podminky.urs.cz/item/CS_URS_2025_02/151101311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4151101" TargetMode="External" /><Relationship Id="rId12" Type="http://schemas.openxmlformats.org/officeDocument/2006/relationships/hyperlink" Target="https://podminky.urs.cz/item/CS_URS_2025_02/175151101" TargetMode="External" /><Relationship Id="rId13" Type="http://schemas.openxmlformats.org/officeDocument/2006/relationships/hyperlink" Target="https://podminky.urs.cz/item/CS_URS_2025_02/451572111" TargetMode="External" /><Relationship Id="rId14" Type="http://schemas.openxmlformats.org/officeDocument/2006/relationships/hyperlink" Target="https://podminky.urs.cz/item/CS_URS_2025_02/871310310" TargetMode="External" /><Relationship Id="rId15" Type="http://schemas.openxmlformats.org/officeDocument/2006/relationships/hyperlink" Target="https://podminky.urs.cz/item/CS_URS_2025_02/892351111" TargetMode="External" /><Relationship Id="rId16" Type="http://schemas.openxmlformats.org/officeDocument/2006/relationships/hyperlink" Target="https://podminky.urs.cz/item/CS_URS_2025_02/892362121" TargetMode="External" /><Relationship Id="rId17" Type="http://schemas.openxmlformats.org/officeDocument/2006/relationships/hyperlink" Target="https://podminky.urs.cz/item/CS_URS_2025_02/892372111" TargetMode="External" /><Relationship Id="rId18" Type="http://schemas.openxmlformats.org/officeDocument/2006/relationships/hyperlink" Target="https://podminky.urs.cz/item/CS_URS_2025_02/894811233" TargetMode="External" /><Relationship Id="rId19" Type="http://schemas.openxmlformats.org/officeDocument/2006/relationships/hyperlink" Target="https://podminky.urs.cz/item/CS_URS_2025_02/894811235" TargetMode="External" /><Relationship Id="rId20" Type="http://schemas.openxmlformats.org/officeDocument/2006/relationships/hyperlink" Target="https://podminky.urs.cz/item/CS_URS_2025_02/894811237" TargetMode="External" /><Relationship Id="rId21" Type="http://schemas.openxmlformats.org/officeDocument/2006/relationships/hyperlink" Target="https://podminky.urs.cz/item/CS_URS_2025_02/899721112" TargetMode="External" /><Relationship Id="rId22" Type="http://schemas.openxmlformats.org/officeDocument/2006/relationships/hyperlink" Target="https://podminky.urs.cz/item/CS_URS_2025_02/899722114" TargetMode="External" /><Relationship Id="rId23" Type="http://schemas.openxmlformats.org/officeDocument/2006/relationships/hyperlink" Target="https://podminky.urs.cz/item/CS_URS_2025_02/998276101" TargetMode="External" /><Relationship Id="rId24" Type="http://schemas.openxmlformats.org/officeDocument/2006/relationships/hyperlink" Target="https://podminky.urs.cz/item/CS_URS_2025_02/012164000" TargetMode="External" /><Relationship Id="rId25" Type="http://schemas.openxmlformats.org/officeDocument/2006/relationships/hyperlink" Target="https://podminky.urs.cz/item/CS_URS_2025_02/012344000" TargetMode="External" /><Relationship Id="rId26" Type="http://schemas.openxmlformats.org/officeDocument/2006/relationships/hyperlink" Target="https://podminky.urs.cz/item/CS_URS_2025_02/012444000" TargetMode="External" /><Relationship Id="rId27" Type="http://schemas.openxmlformats.org/officeDocument/2006/relationships/hyperlink" Target="https://podminky.urs.cz/item/CS_URS_2025_02/030001000" TargetMode="External" /><Relationship Id="rId28" Type="http://schemas.openxmlformats.org/officeDocument/2006/relationships/hyperlink" Target="https://podminky.urs.cz/item/CS_URS_2025_02/063002000" TargetMode="External" /><Relationship Id="rId29" Type="http://schemas.openxmlformats.org/officeDocument/2006/relationships/hyperlink" Target="https://podminky.urs.cz/item/CS_URS_2025_02/063603000" TargetMode="External" /><Relationship Id="rId30" Type="http://schemas.openxmlformats.org/officeDocument/2006/relationships/hyperlink" Target="https://podminky.urs.cz/item/CS_URS_2025_02/072203000" TargetMode="External" /><Relationship Id="rId3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182" TargetMode="External" /><Relationship Id="rId2" Type="http://schemas.openxmlformats.org/officeDocument/2006/relationships/hyperlink" Target="https://podminky.urs.cz/item/CS_URS_2025_02/113152111" TargetMode="External" /><Relationship Id="rId3" Type="http://schemas.openxmlformats.org/officeDocument/2006/relationships/hyperlink" Target="https://podminky.urs.cz/item/CS_URS_2025_02/115101201" TargetMode="External" /><Relationship Id="rId4" Type="http://schemas.openxmlformats.org/officeDocument/2006/relationships/hyperlink" Target="https://podminky.urs.cz/item/CS_URS_2025_02/115108111" TargetMode="External" /><Relationship Id="rId5" Type="http://schemas.openxmlformats.org/officeDocument/2006/relationships/hyperlink" Target="https://podminky.urs.cz/item/CS_URS_2025_02/132254104" TargetMode="External" /><Relationship Id="rId6" Type="http://schemas.openxmlformats.org/officeDocument/2006/relationships/hyperlink" Target="https://podminky.urs.cz/item/CS_URS_2025_02/132354104" TargetMode="External" /><Relationship Id="rId7" Type="http://schemas.openxmlformats.org/officeDocument/2006/relationships/hyperlink" Target="https://podminky.urs.cz/item/CS_URS_2025_02/133251102" TargetMode="External" /><Relationship Id="rId8" Type="http://schemas.openxmlformats.org/officeDocument/2006/relationships/hyperlink" Target="https://podminky.urs.cz/item/CS_URS_2025_02/133351102" TargetMode="External" /><Relationship Id="rId9" Type="http://schemas.openxmlformats.org/officeDocument/2006/relationships/hyperlink" Target="https://podminky.urs.cz/item/CS_URS_2025_02/139001101" TargetMode="External" /><Relationship Id="rId10" Type="http://schemas.openxmlformats.org/officeDocument/2006/relationships/hyperlink" Target="https://podminky.urs.cz/item/CS_URS_2025_02/151101201" TargetMode="External" /><Relationship Id="rId11" Type="http://schemas.openxmlformats.org/officeDocument/2006/relationships/hyperlink" Target="https://podminky.urs.cz/item/CS_URS_2025_02/151101211" TargetMode="External" /><Relationship Id="rId12" Type="http://schemas.openxmlformats.org/officeDocument/2006/relationships/hyperlink" Target="https://podminky.urs.cz/item/CS_URS_2025_02/151101301" TargetMode="External" /><Relationship Id="rId13" Type="http://schemas.openxmlformats.org/officeDocument/2006/relationships/hyperlink" Target="https://podminky.urs.cz/item/CS_URS_2025_02/151101311" TargetMode="External" /><Relationship Id="rId14" Type="http://schemas.openxmlformats.org/officeDocument/2006/relationships/hyperlink" Target="https://podminky.urs.cz/item/CS_URS_2025_02/162751117" TargetMode="External" /><Relationship Id="rId15" Type="http://schemas.openxmlformats.org/officeDocument/2006/relationships/hyperlink" Target="https://podminky.urs.cz/item/CS_URS_2025_02/162751119" TargetMode="External" /><Relationship Id="rId16" Type="http://schemas.openxmlformats.org/officeDocument/2006/relationships/hyperlink" Target="https://podminky.urs.cz/item/CS_URS_2025_02/171201231" TargetMode="External" /><Relationship Id="rId17" Type="http://schemas.openxmlformats.org/officeDocument/2006/relationships/hyperlink" Target="https://podminky.urs.cz/item/CS_URS_2025_02/171251201" TargetMode="External" /><Relationship Id="rId18" Type="http://schemas.openxmlformats.org/officeDocument/2006/relationships/hyperlink" Target="https://podminky.urs.cz/item/CS_URS_2025_02/174151101" TargetMode="External" /><Relationship Id="rId19" Type="http://schemas.openxmlformats.org/officeDocument/2006/relationships/hyperlink" Target="https://podminky.urs.cz/item/CS_URS_2025_02/175151101" TargetMode="External" /><Relationship Id="rId20" Type="http://schemas.openxmlformats.org/officeDocument/2006/relationships/hyperlink" Target="https://podminky.urs.cz/item/CS_URS_2025_02/451572111" TargetMode="External" /><Relationship Id="rId21" Type="http://schemas.openxmlformats.org/officeDocument/2006/relationships/hyperlink" Target="https://podminky.urs.cz/item/CS_URS_2025_02/452112111" TargetMode="External" /><Relationship Id="rId22" Type="http://schemas.openxmlformats.org/officeDocument/2006/relationships/hyperlink" Target="https://podminky.urs.cz/item/CS_URS_2025_02/564861111" TargetMode="External" /><Relationship Id="rId23" Type="http://schemas.openxmlformats.org/officeDocument/2006/relationships/hyperlink" Target="https://podminky.urs.cz/item/CS_URS_2025_02/573231111" TargetMode="External" /><Relationship Id="rId24" Type="http://schemas.openxmlformats.org/officeDocument/2006/relationships/hyperlink" Target="https://podminky.urs.cz/item/CS_URS_2025_02/577134111" TargetMode="External" /><Relationship Id="rId25" Type="http://schemas.openxmlformats.org/officeDocument/2006/relationships/hyperlink" Target="https://podminky.urs.cz/item/CS_URS_2025_02/577155012" TargetMode="External" /><Relationship Id="rId26" Type="http://schemas.openxmlformats.org/officeDocument/2006/relationships/hyperlink" Target="https://podminky.urs.cz/item/CS_URS_2025_02/871360310" TargetMode="External" /><Relationship Id="rId27" Type="http://schemas.openxmlformats.org/officeDocument/2006/relationships/hyperlink" Target="https://podminky.urs.cz/item/CS_URS_2025_02/877350410" TargetMode="External" /><Relationship Id="rId28" Type="http://schemas.openxmlformats.org/officeDocument/2006/relationships/hyperlink" Target="https://podminky.urs.cz/item/CS_URS_2025_02/877360320" TargetMode="External" /><Relationship Id="rId29" Type="http://schemas.openxmlformats.org/officeDocument/2006/relationships/hyperlink" Target="https://podminky.urs.cz/item/CS_URS_2025_02/892362121" TargetMode="External" /><Relationship Id="rId30" Type="http://schemas.openxmlformats.org/officeDocument/2006/relationships/hyperlink" Target="https://podminky.urs.cz/item/CS_URS_2025_02/892372111" TargetMode="External" /><Relationship Id="rId31" Type="http://schemas.openxmlformats.org/officeDocument/2006/relationships/hyperlink" Target="https://podminky.urs.cz/item/CS_URS_2025_02/892381111" TargetMode="External" /><Relationship Id="rId32" Type="http://schemas.openxmlformats.org/officeDocument/2006/relationships/hyperlink" Target="https://podminky.urs.cz/item/CS_URS_2025_02/894411311" TargetMode="External" /><Relationship Id="rId33" Type="http://schemas.openxmlformats.org/officeDocument/2006/relationships/hyperlink" Target="https://podminky.urs.cz/item/CS_URS_2025_02/894412411" TargetMode="External" /><Relationship Id="rId34" Type="http://schemas.openxmlformats.org/officeDocument/2006/relationships/hyperlink" Target="https://podminky.urs.cz/item/CS_URS_2025_02/894414111" TargetMode="External" /><Relationship Id="rId35" Type="http://schemas.openxmlformats.org/officeDocument/2006/relationships/hyperlink" Target="https://podminky.urs.cz/item/CS_URS_2025_02/899104112" TargetMode="External" /><Relationship Id="rId36" Type="http://schemas.openxmlformats.org/officeDocument/2006/relationships/hyperlink" Target="https://podminky.urs.cz/item/CS_URS_2025_02/899721112" TargetMode="External" /><Relationship Id="rId37" Type="http://schemas.openxmlformats.org/officeDocument/2006/relationships/hyperlink" Target="https://podminky.urs.cz/item/CS_URS_2025_02/899722114" TargetMode="External" /><Relationship Id="rId38" Type="http://schemas.openxmlformats.org/officeDocument/2006/relationships/hyperlink" Target="https://podminky.urs.cz/item/CS_URS_2025_02/919735112" TargetMode="External" /><Relationship Id="rId39" Type="http://schemas.openxmlformats.org/officeDocument/2006/relationships/hyperlink" Target="https://podminky.urs.cz/item/CS_URS_2025_02/997221551" TargetMode="External" /><Relationship Id="rId40" Type="http://schemas.openxmlformats.org/officeDocument/2006/relationships/hyperlink" Target="https://podminky.urs.cz/item/CS_URS_2025_02/997221559" TargetMode="External" /><Relationship Id="rId41" Type="http://schemas.openxmlformats.org/officeDocument/2006/relationships/hyperlink" Target="https://podminky.urs.cz/item/CS_URS_2025_02/997221873" TargetMode="External" /><Relationship Id="rId42" Type="http://schemas.openxmlformats.org/officeDocument/2006/relationships/hyperlink" Target="https://podminky.urs.cz/item/CS_URS_2025_02/997221875" TargetMode="External" /><Relationship Id="rId43" Type="http://schemas.openxmlformats.org/officeDocument/2006/relationships/hyperlink" Target="https://podminky.urs.cz/item/CS_URS_2025_02/998276101" TargetMode="External" /><Relationship Id="rId4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101101" TargetMode="External" /><Relationship Id="rId2" Type="http://schemas.openxmlformats.org/officeDocument/2006/relationships/hyperlink" Target="https://podminky.urs.cz/item/CS_URS_2025_02/112101102" TargetMode="External" /><Relationship Id="rId3" Type="http://schemas.openxmlformats.org/officeDocument/2006/relationships/hyperlink" Target="https://podminky.urs.cz/item/CS_URS_2025_02/112101121" TargetMode="External" /><Relationship Id="rId4" Type="http://schemas.openxmlformats.org/officeDocument/2006/relationships/hyperlink" Target="https://podminky.urs.cz/item/CS_URS_2025_02/112101122" TargetMode="External" /><Relationship Id="rId5" Type="http://schemas.openxmlformats.org/officeDocument/2006/relationships/hyperlink" Target="https://podminky.urs.cz/item/CS_URS_2025_02/112251101" TargetMode="External" /><Relationship Id="rId6" Type="http://schemas.openxmlformats.org/officeDocument/2006/relationships/hyperlink" Target="https://podminky.urs.cz/item/CS_URS_2025_02/112251102" TargetMode="External" /><Relationship Id="rId7" Type="http://schemas.openxmlformats.org/officeDocument/2006/relationships/hyperlink" Target="https://podminky.urs.cz/item/CS_URS_2025_02/162201401" TargetMode="External" /><Relationship Id="rId8" Type="http://schemas.openxmlformats.org/officeDocument/2006/relationships/hyperlink" Target="https://podminky.urs.cz/item/CS_URS_2025_02/162201402" TargetMode="External" /><Relationship Id="rId9" Type="http://schemas.openxmlformats.org/officeDocument/2006/relationships/hyperlink" Target="https://podminky.urs.cz/item/CS_URS_2025_02/162201405" TargetMode="External" /><Relationship Id="rId10" Type="http://schemas.openxmlformats.org/officeDocument/2006/relationships/hyperlink" Target="https://podminky.urs.cz/item/CS_URS_2025_02/162201406" TargetMode="External" /><Relationship Id="rId11" Type="http://schemas.openxmlformats.org/officeDocument/2006/relationships/hyperlink" Target="https://podminky.urs.cz/item/CS_URS_2025_02/162201421" TargetMode="External" /><Relationship Id="rId12" Type="http://schemas.openxmlformats.org/officeDocument/2006/relationships/hyperlink" Target="https://podminky.urs.cz/item/CS_URS_2025_02/162201422" TargetMode="External" /><Relationship Id="rId13" Type="http://schemas.openxmlformats.org/officeDocument/2006/relationships/hyperlink" Target="https://podminky.urs.cz/item/CS_URS_2025_02/162301931" TargetMode="External" /><Relationship Id="rId14" Type="http://schemas.openxmlformats.org/officeDocument/2006/relationships/hyperlink" Target="https://podminky.urs.cz/item/CS_URS_2025_02/162301932" TargetMode="External" /><Relationship Id="rId15" Type="http://schemas.openxmlformats.org/officeDocument/2006/relationships/hyperlink" Target="https://podminky.urs.cz/item/CS_URS_2025_02/162301941" TargetMode="External" /><Relationship Id="rId16" Type="http://schemas.openxmlformats.org/officeDocument/2006/relationships/hyperlink" Target="https://podminky.urs.cz/item/CS_URS_2025_02/162301942" TargetMode="External" /><Relationship Id="rId17" Type="http://schemas.openxmlformats.org/officeDocument/2006/relationships/hyperlink" Target="https://podminky.urs.cz/item/CS_URS_2025_02/162301971" TargetMode="External" /><Relationship Id="rId18" Type="http://schemas.openxmlformats.org/officeDocument/2006/relationships/hyperlink" Target="https://podminky.urs.cz/item/CS_URS_2025_02/162301972" TargetMode="External" /><Relationship Id="rId19" Type="http://schemas.openxmlformats.org/officeDocument/2006/relationships/hyperlink" Target="https://podminky.urs.cz/item/CS_URS_2025_02/997013811" TargetMode="External" /><Relationship Id="rId2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43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44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45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46</v>
      </c>
      <c r="E29" s="50"/>
      <c r="F29" s="35" t="s">
        <v>47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48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49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50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51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53</v>
      </c>
      <c r="U35" s="57"/>
      <c r="V35" s="57"/>
      <c r="W35" s="57"/>
      <c r="X35" s="59" t="s">
        <v>54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1484/A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Dešťová a splašková kanalizace v zastavěném území mistní části Pelhřimova - Skrýšov - 2.etapa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k.ú. Skrýšov u Pelhřimova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1. 6. 2026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Pelhřimov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Studio A s.r.o.</v>
      </c>
      <c r="AN49" s="67"/>
      <c r="AO49" s="67"/>
      <c r="AP49" s="67"/>
      <c r="AQ49" s="43"/>
      <c r="AR49" s="47"/>
      <c r="AS49" s="77" t="s">
        <v>56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57</v>
      </c>
      <c r="D52" s="90"/>
      <c r="E52" s="90"/>
      <c r="F52" s="90"/>
      <c r="G52" s="90"/>
      <c r="H52" s="91"/>
      <c r="I52" s="92" t="s">
        <v>58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59</v>
      </c>
      <c r="AH52" s="90"/>
      <c r="AI52" s="90"/>
      <c r="AJ52" s="90"/>
      <c r="AK52" s="90"/>
      <c r="AL52" s="90"/>
      <c r="AM52" s="90"/>
      <c r="AN52" s="92" t="s">
        <v>60</v>
      </c>
      <c r="AO52" s="90"/>
      <c r="AP52" s="90"/>
      <c r="AQ52" s="94" t="s">
        <v>61</v>
      </c>
      <c r="AR52" s="47"/>
      <c r="AS52" s="95" t="s">
        <v>62</v>
      </c>
      <c r="AT52" s="96" t="s">
        <v>63</v>
      </c>
      <c r="AU52" s="96" t="s">
        <v>64</v>
      </c>
      <c r="AV52" s="96" t="s">
        <v>65</v>
      </c>
      <c r="AW52" s="96" t="s">
        <v>66</v>
      </c>
      <c r="AX52" s="96" t="s">
        <v>67</v>
      </c>
      <c r="AY52" s="96" t="s">
        <v>68</v>
      </c>
      <c r="AZ52" s="96" t="s">
        <v>69</v>
      </c>
      <c r="BA52" s="96" t="s">
        <v>70</v>
      </c>
      <c r="BB52" s="96" t="s">
        <v>71</v>
      </c>
      <c r="BC52" s="96" t="s">
        <v>72</v>
      </c>
      <c r="BD52" s="97" t="s">
        <v>73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74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ROUND(AG55+AG59,2)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ROUND(AS55+AS59,2)</f>
        <v>0</v>
      </c>
      <c r="AT54" s="109">
        <f>ROUND(SUM(AV54:AW54),2)</f>
        <v>0</v>
      </c>
      <c r="AU54" s="110">
        <f>ROUND(AU55+AU59,5)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ROUND(AZ55+AZ59,2)</f>
        <v>0</v>
      </c>
      <c r="BA54" s="109">
        <f>ROUND(BA55+BA59,2)</f>
        <v>0</v>
      </c>
      <c r="BB54" s="109">
        <f>ROUND(BB55+BB59,2)</f>
        <v>0</v>
      </c>
      <c r="BC54" s="109">
        <f>ROUND(BC55+BC59,2)</f>
        <v>0</v>
      </c>
      <c r="BD54" s="111">
        <f>ROUND(BD55+BD59,2)</f>
        <v>0</v>
      </c>
      <c r="BE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5</v>
      </c>
      <c r="BX54" s="112" t="s">
        <v>79</v>
      </c>
      <c r="CL54" s="112" t="s">
        <v>19</v>
      </c>
    </row>
    <row r="55" s="7" customFormat="1" ht="16.5" customHeight="1">
      <c r="A55" s="7"/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ROUND(SUM(AG56:AG58),2)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82</v>
      </c>
      <c r="AR55" s="121"/>
      <c r="AS55" s="122">
        <f>ROUND(SUM(AS56:AS58),2)</f>
        <v>0</v>
      </c>
      <c r="AT55" s="123">
        <f>ROUND(SUM(AV55:AW55),2)</f>
        <v>0</v>
      </c>
      <c r="AU55" s="124">
        <f>ROUND(SUM(AU56:AU58),5)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ROUND(SUM(AZ56:AZ58),2)</f>
        <v>0</v>
      </c>
      <c r="BA55" s="123">
        <f>ROUND(SUM(BA56:BA58),2)</f>
        <v>0</v>
      </c>
      <c r="BB55" s="123">
        <f>ROUND(SUM(BB56:BB58),2)</f>
        <v>0</v>
      </c>
      <c r="BC55" s="123">
        <f>ROUND(SUM(BC56:BC58),2)</f>
        <v>0</v>
      </c>
      <c r="BD55" s="125">
        <f>ROUND(SUM(BD56:BD58),2)</f>
        <v>0</v>
      </c>
      <c r="BE55" s="7"/>
      <c r="BS55" s="126" t="s">
        <v>75</v>
      </c>
      <c r="BT55" s="126" t="s">
        <v>83</v>
      </c>
      <c r="BU55" s="126" t="s">
        <v>77</v>
      </c>
      <c r="BV55" s="126" t="s">
        <v>78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4" customFormat="1" ht="16.5" customHeight="1">
      <c r="A56" s="127" t="s">
        <v>86</v>
      </c>
      <c r="B56" s="66"/>
      <c r="C56" s="128"/>
      <c r="D56" s="128"/>
      <c r="E56" s="129" t="s">
        <v>87</v>
      </c>
      <c r="F56" s="129"/>
      <c r="G56" s="129"/>
      <c r="H56" s="129"/>
      <c r="I56" s="129"/>
      <c r="J56" s="128"/>
      <c r="K56" s="129" t="s">
        <v>88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'IO 01 - Vodovod'!J32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89</v>
      </c>
      <c r="AR56" s="68"/>
      <c r="AS56" s="132">
        <v>0</v>
      </c>
      <c r="AT56" s="133">
        <f>ROUND(SUM(AV56:AW56),2)</f>
        <v>0</v>
      </c>
      <c r="AU56" s="134">
        <f>'IO 01 - Vodovod'!P99</f>
        <v>0</v>
      </c>
      <c r="AV56" s="133">
        <f>'IO 01 - Vodovod'!J35</f>
        <v>0</v>
      </c>
      <c r="AW56" s="133">
        <f>'IO 01 - Vodovod'!J36</f>
        <v>0</v>
      </c>
      <c r="AX56" s="133">
        <f>'IO 01 - Vodovod'!J37</f>
        <v>0</v>
      </c>
      <c r="AY56" s="133">
        <f>'IO 01 - Vodovod'!J38</f>
        <v>0</v>
      </c>
      <c r="AZ56" s="133">
        <f>'IO 01 - Vodovod'!F35</f>
        <v>0</v>
      </c>
      <c r="BA56" s="133">
        <f>'IO 01 - Vodovod'!F36</f>
        <v>0</v>
      </c>
      <c r="BB56" s="133">
        <f>'IO 01 - Vodovod'!F37</f>
        <v>0</v>
      </c>
      <c r="BC56" s="133">
        <f>'IO 01 - Vodovod'!F38</f>
        <v>0</v>
      </c>
      <c r="BD56" s="135">
        <f>'IO 01 - Vodovod'!F39</f>
        <v>0</v>
      </c>
      <c r="BE56" s="4"/>
      <c r="BT56" s="136" t="s">
        <v>85</v>
      </c>
      <c r="BV56" s="136" t="s">
        <v>78</v>
      </c>
      <c r="BW56" s="136" t="s">
        <v>90</v>
      </c>
      <c r="BX56" s="136" t="s">
        <v>84</v>
      </c>
      <c r="CL56" s="136" t="s">
        <v>19</v>
      </c>
    </row>
    <row r="57" s="4" customFormat="1" ht="16.5" customHeight="1">
      <c r="A57" s="127" t="s">
        <v>86</v>
      </c>
      <c r="B57" s="66"/>
      <c r="C57" s="128"/>
      <c r="D57" s="128"/>
      <c r="E57" s="129" t="s">
        <v>91</v>
      </c>
      <c r="F57" s="129"/>
      <c r="G57" s="129"/>
      <c r="H57" s="129"/>
      <c r="I57" s="129"/>
      <c r="J57" s="128"/>
      <c r="K57" s="129" t="s">
        <v>92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'IO 02 - Dešťová kanalizace'!J32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89</v>
      </c>
      <c r="AR57" s="68"/>
      <c r="AS57" s="132">
        <v>0</v>
      </c>
      <c r="AT57" s="133">
        <f>ROUND(SUM(AV57:AW57),2)</f>
        <v>0</v>
      </c>
      <c r="AU57" s="134">
        <f>'IO 02 - Dešťová kanalizace'!P97</f>
        <v>0</v>
      </c>
      <c r="AV57" s="133">
        <f>'IO 02 - Dešťová kanalizace'!J35</f>
        <v>0</v>
      </c>
      <c r="AW57" s="133">
        <f>'IO 02 - Dešťová kanalizace'!J36</f>
        <v>0</v>
      </c>
      <c r="AX57" s="133">
        <f>'IO 02 - Dešťová kanalizace'!J37</f>
        <v>0</v>
      </c>
      <c r="AY57" s="133">
        <f>'IO 02 - Dešťová kanalizace'!J38</f>
        <v>0</v>
      </c>
      <c r="AZ57" s="133">
        <f>'IO 02 - Dešťová kanalizace'!F35</f>
        <v>0</v>
      </c>
      <c r="BA57" s="133">
        <f>'IO 02 - Dešťová kanalizace'!F36</f>
        <v>0</v>
      </c>
      <c r="BB57" s="133">
        <f>'IO 02 - Dešťová kanalizace'!F37</f>
        <v>0</v>
      </c>
      <c r="BC57" s="133">
        <f>'IO 02 - Dešťová kanalizace'!F38</f>
        <v>0</v>
      </c>
      <c r="BD57" s="135">
        <f>'IO 02 - Dešťová kanalizace'!F39</f>
        <v>0</v>
      </c>
      <c r="BE57" s="4"/>
      <c r="BT57" s="136" t="s">
        <v>85</v>
      </c>
      <c r="BV57" s="136" t="s">
        <v>78</v>
      </c>
      <c r="BW57" s="136" t="s">
        <v>93</v>
      </c>
      <c r="BX57" s="136" t="s">
        <v>84</v>
      </c>
      <c r="CL57" s="136" t="s">
        <v>19</v>
      </c>
    </row>
    <row r="58" s="4" customFormat="1" ht="16.5" customHeight="1">
      <c r="A58" s="127" t="s">
        <v>86</v>
      </c>
      <c r="B58" s="66"/>
      <c r="C58" s="128"/>
      <c r="D58" s="128"/>
      <c r="E58" s="129" t="s">
        <v>94</v>
      </c>
      <c r="F58" s="129"/>
      <c r="G58" s="129"/>
      <c r="H58" s="129"/>
      <c r="I58" s="129"/>
      <c r="J58" s="128"/>
      <c r="K58" s="129" t="s">
        <v>95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'IO 03 - Splašková kanalizace'!J32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89</v>
      </c>
      <c r="AR58" s="68"/>
      <c r="AS58" s="132">
        <v>0</v>
      </c>
      <c r="AT58" s="133">
        <f>ROUND(SUM(AV58:AW58),2)</f>
        <v>0</v>
      </c>
      <c r="AU58" s="134">
        <f>'IO 03 - Splašková kanalizace'!P94</f>
        <v>0</v>
      </c>
      <c r="AV58" s="133">
        <f>'IO 03 - Splašková kanalizace'!J35</f>
        <v>0</v>
      </c>
      <c r="AW58" s="133">
        <f>'IO 03 - Splašková kanalizace'!J36</f>
        <v>0</v>
      </c>
      <c r="AX58" s="133">
        <f>'IO 03 - Splašková kanalizace'!J37</f>
        <v>0</v>
      </c>
      <c r="AY58" s="133">
        <f>'IO 03 - Splašková kanalizace'!J38</f>
        <v>0</v>
      </c>
      <c r="AZ58" s="133">
        <f>'IO 03 - Splašková kanalizace'!F35</f>
        <v>0</v>
      </c>
      <c r="BA58" s="133">
        <f>'IO 03 - Splašková kanalizace'!F36</f>
        <v>0</v>
      </c>
      <c r="BB58" s="133">
        <f>'IO 03 - Splašková kanalizace'!F37</f>
        <v>0</v>
      </c>
      <c r="BC58" s="133">
        <f>'IO 03 - Splašková kanalizace'!F38</f>
        <v>0</v>
      </c>
      <c r="BD58" s="135">
        <f>'IO 03 - Splašková kanalizace'!F39</f>
        <v>0</v>
      </c>
      <c r="BE58" s="4"/>
      <c r="BT58" s="136" t="s">
        <v>85</v>
      </c>
      <c r="BV58" s="136" t="s">
        <v>78</v>
      </c>
      <c r="BW58" s="136" t="s">
        <v>96</v>
      </c>
      <c r="BX58" s="136" t="s">
        <v>84</v>
      </c>
      <c r="CL58" s="136" t="s">
        <v>19</v>
      </c>
    </row>
    <row r="59" s="7" customFormat="1" ht="16.5" customHeight="1">
      <c r="A59" s="7"/>
      <c r="B59" s="114"/>
      <c r="C59" s="115"/>
      <c r="D59" s="116" t="s">
        <v>97</v>
      </c>
      <c r="E59" s="116"/>
      <c r="F59" s="116"/>
      <c r="G59" s="116"/>
      <c r="H59" s="116"/>
      <c r="I59" s="117"/>
      <c r="J59" s="116" t="s">
        <v>98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ROUND(SUM(AG60:AG61),2)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82</v>
      </c>
      <c r="AR59" s="121"/>
      <c r="AS59" s="122">
        <f>ROUND(SUM(AS60:AS61),2)</f>
        <v>0</v>
      </c>
      <c r="AT59" s="123">
        <f>ROUND(SUM(AV59:AW59),2)</f>
        <v>0</v>
      </c>
      <c r="AU59" s="124">
        <f>ROUND(SUM(AU60:AU61),5)</f>
        <v>0</v>
      </c>
      <c r="AV59" s="123">
        <f>ROUND(AZ59*L29,2)</f>
        <v>0</v>
      </c>
      <c r="AW59" s="123">
        <f>ROUND(BA59*L30,2)</f>
        <v>0</v>
      </c>
      <c r="AX59" s="123">
        <f>ROUND(BB59*L29,2)</f>
        <v>0</v>
      </c>
      <c r="AY59" s="123">
        <f>ROUND(BC59*L30,2)</f>
        <v>0</v>
      </c>
      <c r="AZ59" s="123">
        <f>ROUND(SUM(AZ60:AZ61),2)</f>
        <v>0</v>
      </c>
      <c r="BA59" s="123">
        <f>ROUND(SUM(BA60:BA61),2)</f>
        <v>0</v>
      </c>
      <c r="BB59" s="123">
        <f>ROUND(SUM(BB60:BB61),2)</f>
        <v>0</v>
      </c>
      <c r="BC59" s="123">
        <f>ROUND(SUM(BC60:BC61),2)</f>
        <v>0</v>
      </c>
      <c r="BD59" s="125">
        <f>ROUND(SUM(BD60:BD61),2)</f>
        <v>0</v>
      </c>
      <c r="BE59" s="7"/>
      <c r="BS59" s="126" t="s">
        <v>75</v>
      </c>
      <c r="BT59" s="126" t="s">
        <v>83</v>
      </c>
      <c r="BU59" s="126" t="s">
        <v>77</v>
      </c>
      <c r="BV59" s="126" t="s">
        <v>78</v>
      </c>
      <c r="BW59" s="126" t="s">
        <v>99</v>
      </c>
      <c r="BX59" s="126" t="s">
        <v>5</v>
      </c>
      <c r="CL59" s="126" t="s">
        <v>19</v>
      </c>
      <c r="CM59" s="126" t="s">
        <v>85</v>
      </c>
    </row>
    <row r="60" s="4" customFormat="1" ht="16.5" customHeight="1">
      <c r="A60" s="127" t="s">
        <v>86</v>
      </c>
      <c r="B60" s="66"/>
      <c r="C60" s="128"/>
      <c r="D60" s="128"/>
      <c r="E60" s="129" t="s">
        <v>94</v>
      </c>
      <c r="F60" s="129"/>
      <c r="G60" s="129"/>
      <c r="H60" s="129"/>
      <c r="I60" s="129"/>
      <c r="J60" s="128"/>
      <c r="K60" s="129" t="s">
        <v>95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'IO 03 - Splašková kanalizace_01'!J32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89</v>
      </c>
      <c r="AR60" s="68"/>
      <c r="AS60" s="132">
        <v>0</v>
      </c>
      <c r="AT60" s="133">
        <f>ROUND(SUM(AV60:AW60),2)</f>
        <v>0</v>
      </c>
      <c r="AU60" s="134">
        <f>'IO 03 - Splašková kanalizace_01'!P92</f>
        <v>0</v>
      </c>
      <c r="AV60" s="133">
        <f>'IO 03 - Splašková kanalizace_01'!J35</f>
        <v>0</v>
      </c>
      <c r="AW60" s="133">
        <f>'IO 03 - Splašková kanalizace_01'!J36</f>
        <v>0</v>
      </c>
      <c r="AX60" s="133">
        <f>'IO 03 - Splašková kanalizace_01'!J37</f>
        <v>0</v>
      </c>
      <c r="AY60" s="133">
        <f>'IO 03 - Splašková kanalizace_01'!J38</f>
        <v>0</v>
      </c>
      <c r="AZ60" s="133">
        <f>'IO 03 - Splašková kanalizace_01'!F35</f>
        <v>0</v>
      </c>
      <c r="BA60" s="133">
        <f>'IO 03 - Splašková kanalizace_01'!F36</f>
        <v>0</v>
      </c>
      <c r="BB60" s="133">
        <f>'IO 03 - Splašková kanalizace_01'!F37</f>
        <v>0</v>
      </c>
      <c r="BC60" s="133">
        <f>'IO 03 - Splašková kanalizace_01'!F38</f>
        <v>0</v>
      </c>
      <c r="BD60" s="135">
        <f>'IO 03 - Splašková kanalizace_01'!F39</f>
        <v>0</v>
      </c>
      <c r="BE60" s="4"/>
      <c r="BT60" s="136" t="s">
        <v>85</v>
      </c>
      <c r="BV60" s="136" t="s">
        <v>78</v>
      </c>
      <c r="BW60" s="136" t="s">
        <v>100</v>
      </c>
      <c r="BX60" s="136" t="s">
        <v>99</v>
      </c>
      <c r="CL60" s="136" t="s">
        <v>19</v>
      </c>
    </row>
    <row r="61" s="4" customFormat="1" ht="16.5" customHeight="1">
      <c r="A61" s="127" t="s">
        <v>86</v>
      </c>
      <c r="B61" s="66"/>
      <c r="C61" s="128"/>
      <c r="D61" s="128"/>
      <c r="E61" s="129" t="s">
        <v>101</v>
      </c>
      <c r="F61" s="129"/>
      <c r="G61" s="129"/>
      <c r="H61" s="129"/>
      <c r="I61" s="129"/>
      <c r="J61" s="128"/>
      <c r="K61" s="129" t="s">
        <v>102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'IO 04 - Kácení stromů'!J32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89</v>
      </c>
      <c r="AR61" s="68"/>
      <c r="AS61" s="137">
        <v>0</v>
      </c>
      <c r="AT61" s="138">
        <f>ROUND(SUM(AV61:AW61),2)</f>
        <v>0</v>
      </c>
      <c r="AU61" s="139">
        <f>'IO 04 - Kácení stromů'!P88</f>
        <v>0</v>
      </c>
      <c r="AV61" s="138">
        <f>'IO 04 - Kácení stromů'!J35</f>
        <v>0</v>
      </c>
      <c r="AW61" s="138">
        <f>'IO 04 - Kácení stromů'!J36</f>
        <v>0</v>
      </c>
      <c r="AX61" s="138">
        <f>'IO 04 - Kácení stromů'!J37</f>
        <v>0</v>
      </c>
      <c r="AY61" s="138">
        <f>'IO 04 - Kácení stromů'!J38</f>
        <v>0</v>
      </c>
      <c r="AZ61" s="138">
        <f>'IO 04 - Kácení stromů'!F35</f>
        <v>0</v>
      </c>
      <c r="BA61" s="138">
        <f>'IO 04 - Kácení stromů'!F36</f>
        <v>0</v>
      </c>
      <c r="BB61" s="138">
        <f>'IO 04 - Kácení stromů'!F37</f>
        <v>0</v>
      </c>
      <c r="BC61" s="138">
        <f>'IO 04 - Kácení stromů'!F38</f>
        <v>0</v>
      </c>
      <c r="BD61" s="140">
        <f>'IO 04 - Kácení stromů'!F39</f>
        <v>0</v>
      </c>
      <c r="BE61" s="4"/>
      <c r="BT61" s="136" t="s">
        <v>85</v>
      </c>
      <c r="BV61" s="136" t="s">
        <v>78</v>
      </c>
      <c r="BW61" s="136" t="s">
        <v>103</v>
      </c>
      <c r="BX61" s="136" t="s">
        <v>99</v>
      </c>
      <c r="CL61" s="136" t="s">
        <v>19</v>
      </c>
    </row>
    <row r="62" s="2" customFormat="1" ht="30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</sheetData>
  <sheetProtection sheet="1" formatColumns="0" formatRows="0" objects="1" scenarios="1" spinCount="100000" saltValue="Um+GzKhVN7HHxJPf8mLFcWMMkP7lai8njGQUg6zGxLe8uTHUUNXI9OT8RsgV8xjWoLtZQqwNvr5YBcnZg3+fYQ==" hashValue="ERbEaQFMogkaIEfK/scpfdN6MlnDDEXPMHQPy5CPXlBraj7PLuKhFj/WUGJhgMfAaLypFGe4U2Sm4Hnj296MBQ==" algorithmName="SHA-512" password="C7E4"/>
  <mergeCells count="66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IO 01 - Vodovod'!C2" display="/"/>
    <hyperlink ref="A57" location="'IO 02 - Dešťová kanalizace'!C2" display="/"/>
    <hyperlink ref="A58" location="'IO 03 - Splašková kanalizace'!C2" display="/"/>
    <hyperlink ref="A60" location="'IO 03 - Splašková kanalizace_01'!C2" display="/"/>
    <hyperlink ref="A61" location="'IO 04 - Kácení stromů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ROUND((SUM(BE99:BE318)),  2)</f>
        <v>0</v>
      </c>
      <c r="G35" s="41"/>
      <c r="H35" s="41"/>
      <c r="I35" s="160">
        <v>0.20999999999999999</v>
      </c>
      <c r="J35" s="159">
        <f>ROUND(((SUM(BE99:BE318))*I35),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ROUND((SUM(BF99:BF318)),  2)</f>
        <v>0</v>
      </c>
      <c r="G36" s="41"/>
      <c r="H36" s="41"/>
      <c r="I36" s="160">
        <v>0.12</v>
      </c>
      <c r="J36" s="159">
        <f>ROUND(((SUM(BF99:BF318))*I36),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ROUND((SUM(BG99:BG318)),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ROUND((SUM(BH99:BH318)),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ROUND((SUM(BI99:BI318)),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01 - Vodovod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J100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J101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115</v>
      </c>
      <c r="E66" s="185"/>
      <c r="F66" s="185"/>
      <c r="G66" s="185"/>
      <c r="H66" s="185"/>
      <c r="I66" s="185"/>
      <c r="J66" s="186">
        <f>J183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116</v>
      </c>
      <c r="E67" s="185"/>
      <c r="F67" s="185"/>
      <c r="G67" s="185"/>
      <c r="H67" s="185"/>
      <c r="I67" s="185"/>
      <c r="J67" s="186">
        <f>J191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117</v>
      </c>
      <c r="E68" s="185"/>
      <c r="F68" s="185"/>
      <c r="G68" s="185"/>
      <c r="H68" s="185"/>
      <c r="I68" s="185"/>
      <c r="J68" s="186">
        <f>J199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118</v>
      </c>
      <c r="E69" s="185"/>
      <c r="F69" s="185"/>
      <c r="G69" s="185"/>
      <c r="H69" s="185"/>
      <c r="I69" s="185"/>
      <c r="J69" s="186">
        <f>J210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119</v>
      </c>
      <c r="E70" s="185"/>
      <c r="F70" s="185"/>
      <c r="G70" s="185"/>
      <c r="H70" s="185"/>
      <c r="I70" s="185"/>
      <c r="J70" s="186">
        <f>J281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120</v>
      </c>
      <c r="E71" s="185"/>
      <c r="F71" s="185"/>
      <c r="G71" s="185"/>
      <c r="H71" s="185"/>
      <c r="I71" s="185"/>
      <c r="J71" s="186">
        <f>J286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121</v>
      </c>
      <c r="E72" s="185"/>
      <c r="F72" s="185"/>
      <c r="G72" s="185"/>
      <c r="H72" s="185"/>
      <c r="I72" s="185"/>
      <c r="J72" s="186">
        <f>J297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7"/>
      <c r="C73" s="178"/>
      <c r="D73" s="179" t="s">
        <v>122</v>
      </c>
      <c r="E73" s="180"/>
      <c r="F73" s="180"/>
      <c r="G73" s="180"/>
      <c r="H73" s="180"/>
      <c r="I73" s="180"/>
      <c r="J73" s="181">
        <f>J300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3"/>
      <c r="C74" s="128"/>
      <c r="D74" s="184" t="s">
        <v>123</v>
      </c>
      <c r="E74" s="185"/>
      <c r="F74" s="185"/>
      <c r="G74" s="185"/>
      <c r="H74" s="185"/>
      <c r="I74" s="185"/>
      <c r="J74" s="186">
        <f>J301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124</v>
      </c>
      <c r="E75" s="185"/>
      <c r="F75" s="185"/>
      <c r="G75" s="185"/>
      <c r="H75" s="185"/>
      <c r="I75" s="185"/>
      <c r="J75" s="186">
        <f>J308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3"/>
      <c r="C76" s="128"/>
      <c r="D76" s="184" t="s">
        <v>125</v>
      </c>
      <c r="E76" s="185"/>
      <c r="F76" s="185"/>
      <c r="G76" s="185"/>
      <c r="H76" s="185"/>
      <c r="I76" s="185"/>
      <c r="J76" s="186">
        <f>J311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126</v>
      </c>
      <c r="E77" s="185"/>
      <c r="F77" s="185"/>
      <c r="G77" s="185"/>
      <c r="H77" s="185"/>
      <c r="I77" s="185"/>
      <c r="J77" s="186">
        <f>J316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3" s="2" customFormat="1" ht="6.96" customHeight="1">
      <c r="A83" s="41"/>
      <c r="B83" s="64"/>
      <c r="C83" s="65"/>
      <c r="D83" s="65"/>
      <c r="E83" s="65"/>
      <c r="F83" s="65"/>
      <c r="G83" s="65"/>
      <c r="H83" s="65"/>
      <c r="I83" s="65"/>
      <c r="J83" s="65"/>
      <c r="K83" s="65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4.96" customHeight="1">
      <c r="A84" s="41"/>
      <c r="B84" s="42"/>
      <c r="C84" s="26" t="s">
        <v>127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16</v>
      </c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172" t="str">
        <f>E7</f>
        <v>Dešťová a splašková kanalizace v zastavěném území mistní části Pelhřimova - Skrýšov - 2.etapa</v>
      </c>
      <c r="F87" s="35"/>
      <c r="G87" s="35"/>
      <c r="H87" s="35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" customFormat="1" ht="12" customHeight="1">
      <c r="B88" s="24"/>
      <c r="C88" s="35" t="s">
        <v>105</v>
      </c>
      <c r="D88" s="25"/>
      <c r="E88" s="25"/>
      <c r="F88" s="25"/>
      <c r="G88" s="25"/>
      <c r="H88" s="25"/>
      <c r="I88" s="25"/>
      <c r="J88" s="25"/>
      <c r="K88" s="25"/>
      <c r="L88" s="23"/>
    </row>
    <row r="89" s="2" customFormat="1" ht="16.5" customHeight="1">
      <c r="A89" s="41"/>
      <c r="B89" s="42"/>
      <c r="C89" s="43"/>
      <c r="D89" s="43"/>
      <c r="E89" s="172" t="s">
        <v>106</v>
      </c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107</v>
      </c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72" t="str">
        <f>E11</f>
        <v>IO 01 - Vodovod</v>
      </c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2" customHeight="1">
      <c r="A93" s="41"/>
      <c r="B93" s="42"/>
      <c r="C93" s="35" t="s">
        <v>21</v>
      </c>
      <c r="D93" s="43"/>
      <c r="E93" s="43"/>
      <c r="F93" s="30" t="str">
        <f>F14</f>
        <v xml:space="preserve"> </v>
      </c>
      <c r="G93" s="43"/>
      <c r="H93" s="43"/>
      <c r="I93" s="35" t="s">
        <v>23</v>
      </c>
      <c r="J93" s="75" t="str">
        <f>IF(J14="","",J14)</f>
        <v>1. 6. 2026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25</v>
      </c>
      <c r="D95" s="43"/>
      <c r="E95" s="43"/>
      <c r="F95" s="30" t="str">
        <f>E17</f>
        <v>Město Pelhřimov</v>
      </c>
      <c r="G95" s="43"/>
      <c r="H95" s="43"/>
      <c r="I95" s="35" t="s">
        <v>33</v>
      </c>
      <c r="J95" s="39" t="str">
        <f>E23</f>
        <v>Studio A s.r.o.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5.15" customHeight="1">
      <c r="A96" s="41"/>
      <c r="B96" s="42"/>
      <c r="C96" s="35" t="s">
        <v>31</v>
      </c>
      <c r="D96" s="43"/>
      <c r="E96" s="43"/>
      <c r="F96" s="30" t="str">
        <f>IF(E20="","",E20)</f>
        <v>Vyplň údaj</v>
      </c>
      <c r="G96" s="43"/>
      <c r="H96" s="43"/>
      <c r="I96" s="35" t="s">
        <v>38</v>
      </c>
      <c r="J96" s="39" t="str">
        <f>E26</f>
        <v xml:space="preserve"> </v>
      </c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0.32" customHeight="1">
      <c r="A97" s="41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14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11" customFormat="1" ht="29.28" customHeight="1">
      <c r="A98" s="188"/>
      <c r="B98" s="189"/>
      <c r="C98" s="190" t="s">
        <v>128</v>
      </c>
      <c r="D98" s="191" t="s">
        <v>61</v>
      </c>
      <c r="E98" s="191" t="s">
        <v>57</v>
      </c>
      <c r="F98" s="191" t="s">
        <v>58</v>
      </c>
      <c r="G98" s="191" t="s">
        <v>129</v>
      </c>
      <c r="H98" s="191" t="s">
        <v>130</v>
      </c>
      <c r="I98" s="191" t="s">
        <v>131</v>
      </c>
      <c r="J98" s="191" t="s">
        <v>111</v>
      </c>
      <c r="K98" s="192" t="s">
        <v>132</v>
      </c>
      <c r="L98" s="193"/>
      <c r="M98" s="95" t="s">
        <v>19</v>
      </c>
      <c r="N98" s="96" t="s">
        <v>46</v>
      </c>
      <c r="O98" s="96" t="s">
        <v>133</v>
      </c>
      <c r="P98" s="96" t="s">
        <v>134</v>
      </c>
      <c r="Q98" s="96" t="s">
        <v>135</v>
      </c>
      <c r="R98" s="96" t="s">
        <v>136</v>
      </c>
      <c r="S98" s="96" t="s">
        <v>137</v>
      </c>
      <c r="T98" s="97" t="s">
        <v>138</v>
      </c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</row>
    <row r="99" s="2" customFormat="1" ht="22.8" customHeight="1">
      <c r="A99" s="41"/>
      <c r="B99" s="42"/>
      <c r="C99" s="102" t="s">
        <v>139</v>
      </c>
      <c r="D99" s="43"/>
      <c r="E99" s="43"/>
      <c r="F99" s="43"/>
      <c r="G99" s="43"/>
      <c r="H99" s="43"/>
      <c r="I99" s="43"/>
      <c r="J99" s="194">
        <f>BK99</f>
        <v>0</v>
      </c>
      <c r="K99" s="43"/>
      <c r="L99" s="47"/>
      <c r="M99" s="98"/>
      <c r="N99" s="195"/>
      <c r="O99" s="99"/>
      <c r="P99" s="196">
        <f>P100+P300</f>
        <v>0</v>
      </c>
      <c r="Q99" s="99"/>
      <c r="R99" s="196">
        <f>R100+R300</f>
        <v>167.80376539628</v>
      </c>
      <c r="S99" s="99"/>
      <c r="T99" s="197">
        <f>T100+T300</f>
        <v>43.461999999999996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75</v>
      </c>
      <c r="AU99" s="20" t="s">
        <v>112</v>
      </c>
      <c r="BK99" s="198">
        <f>BK100+BK300</f>
        <v>0</v>
      </c>
    </row>
    <row r="100" s="12" customFormat="1" ht="25.92" customHeight="1">
      <c r="A100" s="12"/>
      <c r="B100" s="199"/>
      <c r="C100" s="200"/>
      <c r="D100" s="201" t="s">
        <v>75</v>
      </c>
      <c r="E100" s="202" t="s">
        <v>140</v>
      </c>
      <c r="F100" s="202" t="s">
        <v>141</v>
      </c>
      <c r="G100" s="200"/>
      <c r="H100" s="200"/>
      <c r="I100" s="203"/>
      <c r="J100" s="204">
        <f>BK100</f>
        <v>0</v>
      </c>
      <c r="K100" s="200"/>
      <c r="L100" s="205"/>
      <c r="M100" s="206"/>
      <c r="N100" s="207"/>
      <c r="O100" s="207"/>
      <c r="P100" s="208">
        <f>P101+P183+P191+P199+P210+P281+P286+P297</f>
        <v>0</v>
      </c>
      <c r="Q100" s="207"/>
      <c r="R100" s="208">
        <f>R101+R183+R191+R199+R210+R281+R286+R297</f>
        <v>167.80376539628</v>
      </c>
      <c r="S100" s="207"/>
      <c r="T100" s="209">
        <f>T101+T183+T191+T199+T210+T281+T286+T297</f>
        <v>43.461999999999996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83</v>
      </c>
      <c r="AT100" s="211" t="s">
        <v>75</v>
      </c>
      <c r="AU100" s="211" t="s">
        <v>76</v>
      </c>
      <c r="AY100" s="210" t="s">
        <v>142</v>
      </c>
      <c r="BK100" s="212">
        <f>BK101+BK183+BK191+BK199+BK210+BK281+BK286+BK297</f>
        <v>0</v>
      </c>
    </row>
    <row r="101" s="12" customFormat="1" ht="22.8" customHeight="1">
      <c r="A101" s="12"/>
      <c r="B101" s="199"/>
      <c r="C101" s="200"/>
      <c r="D101" s="201" t="s">
        <v>75</v>
      </c>
      <c r="E101" s="213" t="s">
        <v>83</v>
      </c>
      <c r="F101" s="213" t="s">
        <v>143</v>
      </c>
      <c r="G101" s="200"/>
      <c r="H101" s="200"/>
      <c r="I101" s="203"/>
      <c r="J101" s="214">
        <f>BK101</f>
        <v>0</v>
      </c>
      <c r="K101" s="200"/>
      <c r="L101" s="205"/>
      <c r="M101" s="206"/>
      <c r="N101" s="207"/>
      <c r="O101" s="207"/>
      <c r="P101" s="208">
        <f>SUM(P102:P182)</f>
        <v>0</v>
      </c>
      <c r="Q101" s="207"/>
      <c r="R101" s="208">
        <f>SUM(R102:R182)</f>
        <v>118.92037522400001</v>
      </c>
      <c r="S101" s="207"/>
      <c r="T101" s="209">
        <f>SUM(T102:T182)</f>
        <v>43.461999999999996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83</v>
      </c>
      <c r="AT101" s="211" t="s">
        <v>75</v>
      </c>
      <c r="AU101" s="211" t="s">
        <v>83</v>
      </c>
      <c r="AY101" s="210" t="s">
        <v>142</v>
      </c>
      <c r="BK101" s="212">
        <f>SUM(BK102:BK182)</f>
        <v>0</v>
      </c>
    </row>
    <row r="102" s="2" customFormat="1" ht="24.15" customHeight="1">
      <c r="A102" s="41"/>
      <c r="B102" s="42"/>
      <c r="C102" s="215" t="s">
        <v>83</v>
      </c>
      <c r="D102" s="215" t="s">
        <v>144</v>
      </c>
      <c r="E102" s="216" t="s">
        <v>145</v>
      </c>
      <c r="F102" s="217" t="s">
        <v>146</v>
      </c>
      <c r="G102" s="218" t="s">
        <v>147</v>
      </c>
      <c r="H102" s="219">
        <v>100.2</v>
      </c>
      <c r="I102" s="220"/>
      <c r="J102" s="221">
        <f>ROUND(I102*H102,2)</f>
        <v>0</v>
      </c>
      <c r="K102" s="217" t="s">
        <v>148</v>
      </c>
      <c r="L102" s="47"/>
      <c r="M102" s="222" t="s">
        <v>19</v>
      </c>
      <c r="N102" s="223" t="s">
        <v>47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149</v>
      </c>
      <c r="AT102" s="226" t="s">
        <v>144</v>
      </c>
      <c r="AU102" s="226" t="s">
        <v>85</v>
      </c>
      <c r="AY102" s="20" t="s">
        <v>142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83</v>
      </c>
      <c r="BK102" s="227">
        <f>ROUND(I102*H102,2)</f>
        <v>0</v>
      </c>
      <c r="BL102" s="20" t="s">
        <v>149</v>
      </c>
      <c r="BM102" s="226" t="s">
        <v>150</v>
      </c>
    </row>
    <row r="103" s="2" customFormat="1">
      <c r="A103" s="41"/>
      <c r="B103" s="42"/>
      <c r="C103" s="43"/>
      <c r="D103" s="228" t="s">
        <v>151</v>
      </c>
      <c r="E103" s="43"/>
      <c r="F103" s="229" t="s">
        <v>152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151</v>
      </c>
      <c r="AU103" s="20" t="s">
        <v>85</v>
      </c>
    </row>
    <row r="104" s="13" customFormat="1">
      <c r="A104" s="13"/>
      <c r="B104" s="233"/>
      <c r="C104" s="234"/>
      <c r="D104" s="235" t="s">
        <v>153</v>
      </c>
      <c r="E104" s="236" t="s">
        <v>19</v>
      </c>
      <c r="F104" s="237" t="s">
        <v>154</v>
      </c>
      <c r="G104" s="234"/>
      <c r="H104" s="236" t="s">
        <v>19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153</v>
      </c>
      <c r="AU104" s="243" t="s">
        <v>85</v>
      </c>
      <c r="AV104" s="13" t="s">
        <v>83</v>
      </c>
      <c r="AW104" s="13" t="s">
        <v>37</v>
      </c>
      <c r="AX104" s="13" t="s">
        <v>76</v>
      </c>
      <c r="AY104" s="243" t="s">
        <v>142</v>
      </c>
    </row>
    <row r="105" s="14" customFormat="1">
      <c r="A105" s="14"/>
      <c r="B105" s="244"/>
      <c r="C105" s="245"/>
      <c r="D105" s="235" t="s">
        <v>153</v>
      </c>
      <c r="E105" s="246" t="s">
        <v>19</v>
      </c>
      <c r="F105" s="247" t="s">
        <v>155</v>
      </c>
      <c r="G105" s="245"/>
      <c r="H105" s="248">
        <v>128.56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153</v>
      </c>
      <c r="AU105" s="254" t="s">
        <v>85</v>
      </c>
      <c r="AV105" s="14" t="s">
        <v>85</v>
      </c>
      <c r="AW105" s="14" t="s">
        <v>37</v>
      </c>
      <c r="AX105" s="14" t="s">
        <v>76</v>
      </c>
      <c r="AY105" s="254" t="s">
        <v>142</v>
      </c>
    </row>
    <row r="106" s="14" customFormat="1">
      <c r="A106" s="14"/>
      <c r="B106" s="244"/>
      <c r="C106" s="245"/>
      <c r="D106" s="235" t="s">
        <v>153</v>
      </c>
      <c r="E106" s="246" t="s">
        <v>19</v>
      </c>
      <c r="F106" s="247" t="s">
        <v>156</v>
      </c>
      <c r="G106" s="245"/>
      <c r="H106" s="248">
        <v>71.840000000000003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153</v>
      </c>
      <c r="AU106" s="254" t="s">
        <v>85</v>
      </c>
      <c r="AV106" s="14" t="s">
        <v>85</v>
      </c>
      <c r="AW106" s="14" t="s">
        <v>37</v>
      </c>
      <c r="AX106" s="14" t="s">
        <v>76</v>
      </c>
      <c r="AY106" s="254" t="s">
        <v>142</v>
      </c>
    </row>
    <row r="107" s="15" customFormat="1">
      <c r="A107" s="15"/>
      <c r="B107" s="255"/>
      <c r="C107" s="256"/>
      <c r="D107" s="235" t="s">
        <v>153</v>
      </c>
      <c r="E107" s="257" t="s">
        <v>19</v>
      </c>
      <c r="F107" s="258" t="s">
        <v>157</v>
      </c>
      <c r="G107" s="256"/>
      <c r="H107" s="259">
        <v>200.40000000000001</v>
      </c>
      <c r="I107" s="260"/>
      <c r="J107" s="256"/>
      <c r="K107" s="256"/>
      <c r="L107" s="261"/>
      <c r="M107" s="262"/>
      <c r="N107" s="263"/>
      <c r="O107" s="263"/>
      <c r="P107" s="263"/>
      <c r="Q107" s="263"/>
      <c r="R107" s="263"/>
      <c r="S107" s="263"/>
      <c r="T107" s="264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5" t="s">
        <v>153</v>
      </c>
      <c r="AU107" s="265" t="s">
        <v>85</v>
      </c>
      <c r="AV107" s="15" t="s">
        <v>158</v>
      </c>
      <c r="AW107" s="15" t="s">
        <v>37</v>
      </c>
      <c r="AX107" s="15" t="s">
        <v>76</v>
      </c>
      <c r="AY107" s="265" t="s">
        <v>142</v>
      </c>
    </row>
    <row r="108" s="13" customFormat="1">
      <c r="A108" s="13"/>
      <c r="B108" s="233"/>
      <c r="C108" s="234"/>
      <c r="D108" s="235" t="s">
        <v>153</v>
      </c>
      <c r="E108" s="236" t="s">
        <v>19</v>
      </c>
      <c r="F108" s="237" t="s">
        <v>159</v>
      </c>
      <c r="G108" s="234"/>
      <c r="H108" s="236" t="s">
        <v>19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153</v>
      </c>
      <c r="AU108" s="243" t="s">
        <v>85</v>
      </c>
      <c r="AV108" s="13" t="s">
        <v>83</v>
      </c>
      <c r="AW108" s="13" t="s">
        <v>37</v>
      </c>
      <c r="AX108" s="13" t="s">
        <v>76</v>
      </c>
      <c r="AY108" s="243" t="s">
        <v>142</v>
      </c>
    </row>
    <row r="109" s="14" customFormat="1">
      <c r="A109" s="14"/>
      <c r="B109" s="244"/>
      <c r="C109" s="245"/>
      <c r="D109" s="235" t="s">
        <v>153</v>
      </c>
      <c r="E109" s="246" t="s">
        <v>19</v>
      </c>
      <c r="F109" s="247" t="s">
        <v>160</v>
      </c>
      <c r="G109" s="245"/>
      <c r="H109" s="248">
        <v>100.2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153</v>
      </c>
      <c r="AU109" s="254" t="s">
        <v>85</v>
      </c>
      <c r="AV109" s="14" t="s">
        <v>85</v>
      </c>
      <c r="AW109" s="14" t="s">
        <v>37</v>
      </c>
      <c r="AX109" s="14" t="s">
        <v>83</v>
      </c>
      <c r="AY109" s="254" t="s">
        <v>142</v>
      </c>
    </row>
    <row r="110" s="2" customFormat="1" ht="37.8" customHeight="1">
      <c r="A110" s="41"/>
      <c r="B110" s="42"/>
      <c r="C110" s="215" t="s">
        <v>85</v>
      </c>
      <c r="D110" s="215" t="s">
        <v>144</v>
      </c>
      <c r="E110" s="216" t="s">
        <v>161</v>
      </c>
      <c r="F110" s="217" t="s">
        <v>162</v>
      </c>
      <c r="G110" s="218" t="s">
        <v>163</v>
      </c>
      <c r="H110" s="219">
        <v>70.099999999999994</v>
      </c>
      <c r="I110" s="220"/>
      <c r="J110" s="221">
        <f>ROUND(I110*H110,2)</f>
        <v>0</v>
      </c>
      <c r="K110" s="217" t="s">
        <v>148</v>
      </c>
      <c r="L110" s="47"/>
      <c r="M110" s="222" t="s">
        <v>19</v>
      </c>
      <c r="N110" s="223" t="s">
        <v>47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0.22</v>
      </c>
      <c r="T110" s="225">
        <f>S110*H110</f>
        <v>15.421999999999999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149</v>
      </c>
      <c r="AT110" s="226" t="s">
        <v>144</v>
      </c>
      <c r="AU110" s="226" t="s">
        <v>85</v>
      </c>
      <c r="AY110" s="20" t="s">
        <v>142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83</v>
      </c>
      <c r="BK110" s="227">
        <f>ROUND(I110*H110,2)</f>
        <v>0</v>
      </c>
      <c r="BL110" s="20" t="s">
        <v>149</v>
      </c>
      <c r="BM110" s="226" t="s">
        <v>164</v>
      </c>
    </row>
    <row r="111" s="2" customFormat="1">
      <c r="A111" s="41"/>
      <c r="B111" s="42"/>
      <c r="C111" s="43"/>
      <c r="D111" s="228" t="s">
        <v>151</v>
      </c>
      <c r="E111" s="43"/>
      <c r="F111" s="229" t="s">
        <v>165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151</v>
      </c>
      <c r="AU111" s="20" t="s">
        <v>85</v>
      </c>
    </row>
    <row r="112" s="14" customFormat="1">
      <c r="A112" s="14"/>
      <c r="B112" s="244"/>
      <c r="C112" s="245"/>
      <c r="D112" s="235" t="s">
        <v>153</v>
      </c>
      <c r="E112" s="246" t="s">
        <v>19</v>
      </c>
      <c r="F112" s="247" t="s">
        <v>166</v>
      </c>
      <c r="G112" s="245"/>
      <c r="H112" s="248">
        <v>70.099999999999994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153</v>
      </c>
      <c r="AU112" s="254" t="s">
        <v>85</v>
      </c>
      <c r="AV112" s="14" t="s">
        <v>85</v>
      </c>
      <c r="AW112" s="14" t="s">
        <v>37</v>
      </c>
      <c r="AX112" s="14" t="s">
        <v>76</v>
      </c>
      <c r="AY112" s="254" t="s">
        <v>142</v>
      </c>
    </row>
    <row r="113" s="16" customFormat="1">
      <c r="A113" s="16"/>
      <c r="B113" s="266"/>
      <c r="C113" s="267"/>
      <c r="D113" s="235" t="s">
        <v>153</v>
      </c>
      <c r="E113" s="268" t="s">
        <v>19</v>
      </c>
      <c r="F113" s="269" t="s">
        <v>167</v>
      </c>
      <c r="G113" s="267"/>
      <c r="H113" s="270">
        <v>70.099999999999994</v>
      </c>
      <c r="I113" s="271"/>
      <c r="J113" s="267"/>
      <c r="K113" s="267"/>
      <c r="L113" s="272"/>
      <c r="M113" s="273"/>
      <c r="N113" s="274"/>
      <c r="O113" s="274"/>
      <c r="P113" s="274"/>
      <c r="Q113" s="274"/>
      <c r="R113" s="274"/>
      <c r="S113" s="274"/>
      <c r="T113" s="275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76" t="s">
        <v>153</v>
      </c>
      <c r="AU113" s="276" t="s">
        <v>85</v>
      </c>
      <c r="AV113" s="16" t="s">
        <v>149</v>
      </c>
      <c r="AW113" s="16" t="s">
        <v>37</v>
      </c>
      <c r="AX113" s="16" t="s">
        <v>83</v>
      </c>
      <c r="AY113" s="276" t="s">
        <v>142</v>
      </c>
    </row>
    <row r="114" s="2" customFormat="1" ht="24.15" customHeight="1">
      <c r="A114" s="41"/>
      <c r="B114" s="42"/>
      <c r="C114" s="215" t="s">
        <v>158</v>
      </c>
      <c r="D114" s="215" t="s">
        <v>144</v>
      </c>
      <c r="E114" s="216" t="s">
        <v>168</v>
      </c>
      <c r="F114" s="217" t="s">
        <v>169</v>
      </c>
      <c r="G114" s="218" t="s">
        <v>147</v>
      </c>
      <c r="H114" s="219">
        <v>14.02</v>
      </c>
      <c r="I114" s="220"/>
      <c r="J114" s="221">
        <f>ROUND(I114*H114,2)</f>
        <v>0</v>
      </c>
      <c r="K114" s="217" t="s">
        <v>148</v>
      </c>
      <c r="L114" s="47"/>
      <c r="M114" s="222" t="s">
        <v>19</v>
      </c>
      <c r="N114" s="223" t="s">
        <v>47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2</v>
      </c>
      <c r="T114" s="225">
        <f>S114*H114</f>
        <v>28.039999999999999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149</v>
      </c>
      <c r="AT114" s="226" t="s">
        <v>144</v>
      </c>
      <c r="AU114" s="226" t="s">
        <v>85</v>
      </c>
      <c r="AY114" s="20" t="s">
        <v>142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83</v>
      </c>
      <c r="BK114" s="227">
        <f>ROUND(I114*H114,2)</f>
        <v>0</v>
      </c>
      <c r="BL114" s="20" t="s">
        <v>149</v>
      </c>
      <c r="BM114" s="226" t="s">
        <v>170</v>
      </c>
    </row>
    <row r="115" s="2" customFormat="1">
      <c r="A115" s="41"/>
      <c r="B115" s="42"/>
      <c r="C115" s="43"/>
      <c r="D115" s="228" t="s">
        <v>151</v>
      </c>
      <c r="E115" s="43"/>
      <c r="F115" s="229" t="s">
        <v>171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151</v>
      </c>
      <c r="AU115" s="20" t="s">
        <v>85</v>
      </c>
    </row>
    <row r="116" s="14" customFormat="1">
      <c r="A116" s="14"/>
      <c r="B116" s="244"/>
      <c r="C116" s="245"/>
      <c r="D116" s="235" t="s">
        <v>153</v>
      </c>
      <c r="E116" s="246" t="s">
        <v>19</v>
      </c>
      <c r="F116" s="247" t="s">
        <v>172</v>
      </c>
      <c r="G116" s="245"/>
      <c r="H116" s="248">
        <v>14.02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153</v>
      </c>
      <c r="AU116" s="254" t="s">
        <v>85</v>
      </c>
      <c r="AV116" s="14" t="s">
        <v>85</v>
      </c>
      <c r="AW116" s="14" t="s">
        <v>37</v>
      </c>
      <c r="AX116" s="14" t="s">
        <v>76</v>
      </c>
      <c r="AY116" s="254" t="s">
        <v>142</v>
      </c>
    </row>
    <row r="117" s="16" customFormat="1">
      <c r="A117" s="16"/>
      <c r="B117" s="266"/>
      <c r="C117" s="267"/>
      <c r="D117" s="235" t="s">
        <v>153</v>
      </c>
      <c r="E117" s="268" t="s">
        <v>19</v>
      </c>
      <c r="F117" s="269" t="s">
        <v>167</v>
      </c>
      <c r="G117" s="267"/>
      <c r="H117" s="270">
        <v>14.02</v>
      </c>
      <c r="I117" s="271"/>
      <c r="J117" s="267"/>
      <c r="K117" s="267"/>
      <c r="L117" s="272"/>
      <c r="M117" s="273"/>
      <c r="N117" s="274"/>
      <c r="O117" s="274"/>
      <c r="P117" s="274"/>
      <c r="Q117" s="274"/>
      <c r="R117" s="274"/>
      <c r="S117" s="274"/>
      <c r="T117" s="275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T117" s="276" t="s">
        <v>153</v>
      </c>
      <c r="AU117" s="276" t="s">
        <v>85</v>
      </c>
      <c r="AV117" s="16" t="s">
        <v>149</v>
      </c>
      <c r="AW117" s="16" t="s">
        <v>37</v>
      </c>
      <c r="AX117" s="16" t="s">
        <v>83</v>
      </c>
      <c r="AY117" s="276" t="s">
        <v>142</v>
      </c>
    </row>
    <row r="118" s="2" customFormat="1" ht="16.5" customHeight="1">
      <c r="A118" s="41"/>
      <c r="B118" s="42"/>
      <c r="C118" s="215" t="s">
        <v>149</v>
      </c>
      <c r="D118" s="215" t="s">
        <v>144</v>
      </c>
      <c r="E118" s="216" t="s">
        <v>173</v>
      </c>
      <c r="F118" s="217" t="s">
        <v>174</v>
      </c>
      <c r="G118" s="218" t="s">
        <v>175</v>
      </c>
      <c r="H118" s="219">
        <v>300</v>
      </c>
      <c r="I118" s="220"/>
      <c r="J118" s="221">
        <f>ROUND(I118*H118,2)</f>
        <v>0</v>
      </c>
      <c r="K118" s="217" t="s">
        <v>148</v>
      </c>
      <c r="L118" s="47"/>
      <c r="M118" s="222" t="s">
        <v>19</v>
      </c>
      <c r="N118" s="223" t="s">
        <v>47</v>
      </c>
      <c r="O118" s="87"/>
      <c r="P118" s="224">
        <f>O118*H118</f>
        <v>0</v>
      </c>
      <c r="Q118" s="224">
        <v>3.2634E-05</v>
      </c>
      <c r="R118" s="224">
        <f>Q118*H118</f>
        <v>0.0097902000000000006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149</v>
      </c>
      <c r="AT118" s="226" t="s">
        <v>144</v>
      </c>
      <c r="AU118" s="226" t="s">
        <v>85</v>
      </c>
      <c r="AY118" s="20" t="s">
        <v>142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83</v>
      </c>
      <c r="BK118" s="227">
        <f>ROUND(I118*H118,2)</f>
        <v>0</v>
      </c>
      <c r="BL118" s="20" t="s">
        <v>149</v>
      </c>
      <c r="BM118" s="226" t="s">
        <v>176</v>
      </c>
    </row>
    <row r="119" s="2" customFormat="1">
      <c r="A119" s="41"/>
      <c r="B119" s="42"/>
      <c r="C119" s="43"/>
      <c r="D119" s="228" t="s">
        <v>151</v>
      </c>
      <c r="E119" s="43"/>
      <c r="F119" s="229" t="s">
        <v>177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151</v>
      </c>
      <c r="AU119" s="20" t="s">
        <v>85</v>
      </c>
    </row>
    <row r="120" s="14" customFormat="1">
      <c r="A120" s="14"/>
      <c r="B120" s="244"/>
      <c r="C120" s="245"/>
      <c r="D120" s="235" t="s">
        <v>153</v>
      </c>
      <c r="E120" s="246" t="s">
        <v>19</v>
      </c>
      <c r="F120" s="247" t="s">
        <v>178</v>
      </c>
      <c r="G120" s="245"/>
      <c r="H120" s="248">
        <v>300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153</v>
      </c>
      <c r="AU120" s="254" t="s">
        <v>85</v>
      </c>
      <c r="AV120" s="14" t="s">
        <v>85</v>
      </c>
      <c r="AW120" s="14" t="s">
        <v>37</v>
      </c>
      <c r="AX120" s="14" t="s">
        <v>76</v>
      </c>
      <c r="AY120" s="254" t="s">
        <v>142</v>
      </c>
    </row>
    <row r="121" s="16" customFormat="1">
      <c r="A121" s="16"/>
      <c r="B121" s="266"/>
      <c r="C121" s="267"/>
      <c r="D121" s="235" t="s">
        <v>153</v>
      </c>
      <c r="E121" s="268" t="s">
        <v>19</v>
      </c>
      <c r="F121" s="269" t="s">
        <v>167</v>
      </c>
      <c r="G121" s="267"/>
      <c r="H121" s="270">
        <v>300</v>
      </c>
      <c r="I121" s="271"/>
      <c r="J121" s="267"/>
      <c r="K121" s="267"/>
      <c r="L121" s="272"/>
      <c r="M121" s="273"/>
      <c r="N121" s="274"/>
      <c r="O121" s="274"/>
      <c r="P121" s="274"/>
      <c r="Q121" s="274"/>
      <c r="R121" s="274"/>
      <c r="S121" s="274"/>
      <c r="T121" s="275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6" t="s">
        <v>153</v>
      </c>
      <c r="AU121" s="276" t="s">
        <v>85</v>
      </c>
      <c r="AV121" s="16" t="s">
        <v>149</v>
      </c>
      <c r="AW121" s="16" t="s">
        <v>37</v>
      </c>
      <c r="AX121" s="16" t="s">
        <v>83</v>
      </c>
      <c r="AY121" s="276" t="s">
        <v>142</v>
      </c>
    </row>
    <row r="122" s="2" customFormat="1" ht="21.75" customHeight="1">
      <c r="A122" s="41"/>
      <c r="B122" s="42"/>
      <c r="C122" s="215" t="s">
        <v>179</v>
      </c>
      <c r="D122" s="215" t="s">
        <v>144</v>
      </c>
      <c r="E122" s="216" t="s">
        <v>180</v>
      </c>
      <c r="F122" s="217" t="s">
        <v>181</v>
      </c>
      <c r="G122" s="218" t="s">
        <v>182</v>
      </c>
      <c r="H122" s="219">
        <v>30</v>
      </c>
      <c r="I122" s="220"/>
      <c r="J122" s="221">
        <f>ROUND(I122*H122,2)</f>
        <v>0</v>
      </c>
      <c r="K122" s="217" t="s">
        <v>148</v>
      </c>
      <c r="L122" s="47"/>
      <c r="M122" s="222" t="s">
        <v>19</v>
      </c>
      <c r="N122" s="223" t="s">
        <v>47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149</v>
      </c>
      <c r="AT122" s="226" t="s">
        <v>144</v>
      </c>
      <c r="AU122" s="226" t="s">
        <v>85</v>
      </c>
      <c r="AY122" s="20" t="s">
        <v>142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83</v>
      </c>
      <c r="BK122" s="227">
        <f>ROUND(I122*H122,2)</f>
        <v>0</v>
      </c>
      <c r="BL122" s="20" t="s">
        <v>149</v>
      </c>
      <c r="BM122" s="226" t="s">
        <v>183</v>
      </c>
    </row>
    <row r="123" s="2" customFormat="1">
      <c r="A123" s="41"/>
      <c r="B123" s="42"/>
      <c r="C123" s="43"/>
      <c r="D123" s="228" t="s">
        <v>151</v>
      </c>
      <c r="E123" s="43"/>
      <c r="F123" s="229" t="s">
        <v>184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151</v>
      </c>
      <c r="AU123" s="20" t="s">
        <v>85</v>
      </c>
    </row>
    <row r="124" s="14" customFormat="1">
      <c r="A124" s="14"/>
      <c r="B124" s="244"/>
      <c r="C124" s="245"/>
      <c r="D124" s="235" t="s">
        <v>153</v>
      </c>
      <c r="E124" s="246" t="s">
        <v>19</v>
      </c>
      <c r="F124" s="247" t="s">
        <v>185</v>
      </c>
      <c r="G124" s="245"/>
      <c r="H124" s="248">
        <v>30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153</v>
      </c>
      <c r="AU124" s="254" t="s">
        <v>85</v>
      </c>
      <c r="AV124" s="14" t="s">
        <v>85</v>
      </c>
      <c r="AW124" s="14" t="s">
        <v>37</v>
      </c>
      <c r="AX124" s="14" t="s">
        <v>76</v>
      </c>
      <c r="AY124" s="254" t="s">
        <v>142</v>
      </c>
    </row>
    <row r="125" s="16" customFormat="1">
      <c r="A125" s="16"/>
      <c r="B125" s="266"/>
      <c r="C125" s="267"/>
      <c r="D125" s="235" t="s">
        <v>153</v>
      </c>
      <c r="E125" s="268" t="s">
        <v>19</v>
      </c>
      <c r="F125" s="269" t="s">
        <v>167</v>
      </c>
      <c r="G125" s="267"/>
      <c r="H125" s="270">
        <v>30</v>
      </c>
      <c r="I125" s="271"/>
      <c r="J125" s="267"/>
      <c r="K125" s="267"/>
      <c r="L125" s="272"/>
      <c r="M125" s="273"/>
      <c r="N125" s="274"/>
      <c r="O125" s="274"/>
      <c r="P125" s="274"/>
      <c r="Q125" s="274"/>
      <c r="R125" s="274"/>
      <c r="S125" s="274"/>
      <c r="T125" s="275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76" t="s">
        <v>153</v>
      </c>
      <c r="AU125" s="276" t="s">
        <v>85</v>
      </c>
      <c r="AV125" s="16" t="s">
        <v>149</v>
      </c>
      <c r="AW125" s="16" t="s">
        <v>37</v>
      </c>
      <c r="AX125" s="16" t="s">
        <v>83</v>
      </c>
      <c r="AY125" s="276" t="s">
        <v>142</v>
      </c>
    </row>
    <row r="126" s="2" customFormat="1" ht="24.15" customHeight="1">
      <c r="A126" s="41"/>
      <c r="B126" s="42"/>
      <c r="C126" s="215" t="s">
        <v>186</v>
      </c>
      <c r="D126" s="215" t="s">
        <v>144</v>
      </c>
      <c r="E126" s="216" t="s">
        <v>187</v>
      </c>
      <c r="F126" s="217" t="s">
        <v>188</v>
      </c>
      <c r="G126" s="218" t="s">
        <v>147</v>
      </c>
      <c r="H126" s="219">
        <v>100.2</v>
      </c>
      <c r="I126" s="220"/>
      <c r="J126" s="221">
        <f>ROUND(I126*H126,2)</f>
        <v>0</v>
      </c>
      <c r="K126" s="217" t="s">
        <v>148</v>
      </c>
      <c r="L126" s="47"/>
      <c r="M126" s="222" t="s">
        <v>19</v>
      </c>
      <c r="N126" s="223" t="s">
        <v>47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149</v>
      </c>
      <c r="AT126" s="226" t="s">
        <v>144</v>
      </c>
      <c r="AU126" s="226" t="s">
        <v>85</v>
      </c>
      <c r="AY126" s="20" t="s">
        <v>142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83</v>
      </c>
      <c r="BK126" s="227">
        <f>ROUND(I126*H126,2)</f>
        <v>0</v>
      </c>
      <c r="BL126" s="20" t="s">
        <v>149</v>
      </c>
      <c r="BM126" s="226" t="s">
        <v>189</v>
      </c>
    </row>
    <row r="127" s="2" customFormat="1">
      <c r="A127" s="41"/>
      <c r="B127" s="42"/>
      <c r="C127" s="43"/>
      <c r="D127" s="228" t="s">
        <v>151</v>
      </c>
      <c r="E127" s="43"/>
      <c r="F127" s="229" t="s">
        <v>190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151</v>
      </c>
      <c r="AU127" s="20" t="s">
        <v>85</v>
      </c>
    </row>
    <row r="128" s="13" customFormat="1">
      <c r="A128" s="13"/>
      <c r="B128" s="233"/>
      <c r="C128" s="234"/>
      <c r="D128" s="235" t="s">
        <v>153</v>
      </c>
      <c r="E128" s="236" t="s">
        <v>19</v>
      </c>
      <c r="F128" s="237" t="s">
        <v>154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153</v>
      </c>
      <c r="AU128" s="243" t="s">
        <v>85</v>
      </c>
      <c r="AV128" s="13" t="s">
        <v>83</v>
      </c>
      <c r="AW128" s="13" t="s">
        <v>37</v>
      </c>
      <c r="AX128" s="13" t="s">
        <v>76</v>
      </c>
      <c r="AY128" s="243" t="s">
        <v>142</v>
      </c>
    </row>
    <row r="129" s="14" customFormat="1">
      <c r="A129" s="14"/>
      <c r="B129" s="244"/>
      <c r="C129" s="245"/>
      <c r="D129" s="235" t="s">
        <v>153</v>
      </c>
      <c r="E129" s="246" t="s">
        <v>19</v>
      </c>
      <c r="F129" s="247" t="s">
        <v>155</v>
      </c>
      <c r="G129" s="245"/>
      <c r="H129" s="248">
        <v>128.56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85</v>
      </c>
      <c r="AV129" s="14" t="s">
        <v>85</v>
      </c>
      <c r="AW129" s="14" t="s">
        <v>37</v>
      </c>
      <c r="AX129" s="14" t="s">
        <v>76</v>
      </c>
      <c r="AY129" s="254" t="s">
        <v>142</v>
      </c>
    </row>
    <row r="130" s="14" customFormat="1">
      <c r="A130" s="14"/>
      <c r="B130" s="244"/>
      <c r="C130" s="245"/>
      <c r="D130" s="235" t="s">
        <v>153</v>
      </c>
      <c r="E130" s="246" t="s">
        <v>19</v>
      </c>
      <c r="F130" s="247" t="s">
        <v>156</v>
      </c>
      <c r="G130" s="245"/>
      <c r="H130" s="248">
        <v>71.840000000000003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153</v>
      </c>
      <c r="AU130" s="254" t="s">
        <v>85</v>
      </c>
      <c r="AV130" s="14" t="s">
        <v>85</v>
      </c>
      <c r="AW130" s="14" t="s">
        <v>37</v>
      </c>
      <c r="AX130" s="14" t="s">
        <v>76</v>
      </c>
      <c r="AY130" s="254" t="s">
        <v>142</v>
      </c>
    </row>
    <row r="131" s="15" customFormat="1">
      <c r="A131" s="15"/>
      <c r="B131" s="255"/>
      <c r="C131" s="256"/>
      <c r="D131" s="235" t="s">
        <v>153</v>
      </c>
      <c r="E131" s="257" t="s">
        <v>19</v>
      </c>
      <c r="F131" s="258" t="s">
        <v>157</v>
      </c>
      <c r="G131" s="256"/>
      <c r="H131" s="259">
        <v>200.40000000000001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153</v>
      </c>
      <c r="AU131" s="265" t="s">
        <v>85</v>
      </c>
      <c r="AV131" s="15" t="s">
        <v>158</v>
      </c>
      <c r="AW131" s="15" t="s">
        <v>37</v>
      </c>
      <c r="AX131" s="15" t="s">
        <v>76</v>
      </c>
      <c r="AY131" s="265" t="s">
        <v>142</v>
      </c>
    </row>
    <row r="132" s="13" customFormat="1">
      <c r="A132" s="13"/>
      <c r="B132" s="233"/>
      <c r="C132" s="234"/>
      <c r="D132" s="235" t="s">
        <v>153</v>
      </c>
      <c r="E132" s="236" t="s">
        <v>19</v>
      </c>
      <c r="F132" s="237" t="s">
        <v>159</v>
      </c>
      <c r="G132" s="234"/>
      <c r="H132" s="236" t="s">
        <v>19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153</v>
      </c>
      <c r="AU132" s="243" t="s">
        <v>85</v>
      </c>
      <c r="AV132" s="13" t="s">
        <v>83</v>
      </c>
      <c r="AW132" s="13" t="s">
        <v>37</v>
      </c>
      <c r="AX132" s="13" t="s">
        <v>76</v>
      </c>
      <c r="AY132" s="243" t="s">
        <v>142</v>
      </c>
    </row>
    <row r="133" s="14" customFormat="1">
      <c r="A133" s="14"/>
      <c r="B133" s="244"/>
      <c r="C133" s="245"/>
      <c r="D133" s="235" t="s">
        <v>153</v>
      </c>
      <c r="E133" s="246" t="s">
        <v>19</v>
      </c>
      <c r="F133" s="247" t="s">
        <v>160</v>
      </c>
      <c r="G133" s="245"/>
      <c r="H133" s="248">
        <v>100.2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85</v>
      </c>
      <c r="AV133" s="14" t="s">
        <v>85</v>
      </c>
      <c r="AW133" s="14" t="s">
        <v>37</v>
      </c>
      <c r="AX133" s="14" t="s">
        <v>83</v>
      </c>
      <c r="AY133" s="254" t="s">
        <v>142</v>
      </c>
    </row>
    <row r="134" s="2" customFormat="1" ht="21.75" customHeight="1">
      <c r="A134" s="41"/>
      <c r="B134" s="42"/>
      <c r="C134" s="215" t="s">
        <v>191</v>
      </c>
      <c r="D134" s="215" t="s">
        <v>144</v>
      </c>
      <c r="E134" s="216" t="s">
        <v>192</v>
      </c>
      <c r="F134" s="217" t="s">
        <v>193</v>
      </c>
      <c r="G134" s="218" t="s">
        <v>163</v>
      </c>
      <c r="H134" s="219">
        <v>492.80000000000001</v>
      </c>
      <c r="I134" s="220"/>
      <c r="J134" s="221">
        <f>ROUND(I134*H134,2)</f>
        <v>0</v>
      </c>
      <c r="K134" s="217" t="s">
        <v>148</v>
      </c>
      <c r="L134" s="47"/>
      <c r="M134" s="222" t="s">
        <v>19</v>
      </c>
      <c r="N134" s="223" t="s">
        <v>47</v>
      </c>
      <c r="O134" s="87"/>
      <c r="P134" s="224">
        <f>O134*H134</f>
        <v>0</v>
      </c>
      <c r="Q134" s="224">
        <v>0.00083850999999999999</v>
      </c>
      <c r="R134" s="224">
        <f>Q134*H134</f>
        <v>0.41321772800000001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149</v>
      </c>
      <c r="AT134" s="226" t="s">
        <v>144</v>
      </c>
      <c r="AU134" s="226" t="s">
        <v>85</v>
      </c>
      <c r="AY134" s="20" t="s">
        <v>142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83</v>
      </c>
      <c r="BK134" s="227">
        <f>ROUND(I134*H134,2)</f>
        <v>0</v>
      </c>
      <c r="BL134" s="20" t="s">
        <v>149</v>
      </c>
      <c r="BM134" s="226" t="s">
        <v>194</v>
      </c>
    </row>
    <row r="135" s="2" customFormat="1">
      <c r="A135" s="41"/>
      <c r="B135" s="42"/>
      <c r="C135" s="43"/>
      <c r="D135" s="228" t="s">
        <v>151</v>
      </c>
      <c r="E135" s="43"/>
      <c r="F135" s="229" t="s">
        <v>195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151</v>
      </c>
      <c r="AU135" s="20" t="s">
        <v>85</v>
      </c>
    </row>
    <row r="136" s="13" customFormat="1">
      <c r="A136" s="13"/>
      <c r="B136" s="233"/>
      <c r="C136" s="234"/>
      <c r="D136" s="235" t="s">
        <v>153</v>
      </c>
      <c r="E136" s="236" t="s">
        <v>19</v>
      </c>
      <c r="F136" s="237" t="s">
        <v>154</v>
      </c>
      <c r="G136" s="234"/>
      <c r="H136" s="236" t="s">
        <v>19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153</v>
      </c>
      <c r="AU136" s="243" t="s">
        <v>85</v>
      </c>
      <c r="AV136" s="13" t="s">
        <v>83</v>
      </c>
      <c r="AW136" s="13" t="s">
        <v>37</v>
      </c>
      <c r="AX136" s="13" t="s">
        <v>76</v>
      </c>
      <c r="AY136" s="243" t="s">
        <v>142</v>
      </c>
    </row>
    <row r="137" s="14" customFormat="1">
      <c r="A137" s="14"/>
      <c r="B137" s="244"/>
      <c r="C137" s="245"/>
      <c r="D137" s="235" t="s">
        <v>153</v>
      </c>
      <c r="E137" s="246" t="s">
        <v>19</v>
      </c>
      <c r="F137" s="247" t="s">
        <v>196</v>
      </c>
      <c r="G137" s="245"/>
      <c r="H137" s="248">
        <v>313.19999999999999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153</v>
      </c>
      <c r="AU137" s="254" t="s">
        <v>85</v>
      </c>
      <c r="AV137" s="14" t="s">
        <v>85</v>
      </c>
      <c r="AW137" s="14" t="s">
        <v>37</v>
      </c>
      <c r="AX137" s="14" t="s">
        <v>76</v>
      </c>
      <c r="AY137" s="254" t="s">
        <v>142</v>
      </c>
    </row>
    <row r="138" s="14" customFormat="1">
      <c r="A138" s="14"/>
      <c r="B138" s="244"/>
      <c r="C138" s="245"/>
      <c r="D138" s="235" t="s">
        <v>153</v>
      </c>
      <c r="E138" s="246" t="s">
        <v>19</v>
      </c>
      <c r="F138" s="247" t="s">
        <v>197</v>
      </c>
      <c r="G138" s="245"/>
      <c r="H138" s="248">
        <v>179.59999999999999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153</v>
      </c>
      <c r="AU138" s="254" t="s">
        <v>85</v>
      </c>
      <c r="AV138" s="14" t="s">
        <v>85</v>
      </c>
      <c r="AW138" s="14" t="s">
        <v>37</v>
      </c>
      <c r="AX138" s="14" t="s">
        <v>76</v>
      </c>
      <c r="AY138" s="254" t="s">
        <v>142</v>
      </c>
    </row>
    <row r="139" s="15" customFormat="1">
      <c r="A139" s="15"/>
      <c r="B139" s="255"/>
      <c r="C139" s="256"/>
      <c r="D139" s="235" t="s">
        <v>153</v>
      </c>
      <c r="E139" s="257" t="s">
        <v>19</v>
      </c>
      <c r="F139" s="258" t="s">
        <v>157</v>
      </c>
      <c r="G139" s="256"/>
      <c r="H139" s="259">
        <v>492.79999999999995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153</v>
      </c>
      <c r="AU139" s="265" t="s">
        <v>85</v>
      </c>
      <c r="AV139" s="15" t="s">
        <v>158</v>
      </c>
      <c r="AW139" s="15" t="s">
        <v>37</v>
      </c>
      <c r="AX139" s="15" t="s">
        <v>76</v>
      </c>
      <c r="AY139" s="265" t="s">
        <v>142</v>
      </c>
    </row>
    <row r="140" s="16" customFormat="1">
      <c r="A140" s="16"/>
      <c r="B140" s="266"/>
      <c r="C140" s="267"/>
      <c r="D140" s="235" t="s">
        <v>153</v>
      </c>
      <c r="E140" s="268" t="s">
        <v>19</v>
      </c>
      <c r="F140" s="269" t="s">
        <v>167</v>
      </c>
      <c r="G140" s="267"/>
      <c r="H140" s="270">
        <v>492.79999999999995</v>
      </c>
      <c r="I140" s="271"/>
      <c r="J140" s="267"/>
      <c r="K140" s="267"/>
      <c r="L140" s="272"/>
      <c r="M140" s="273"/>
      <c r="N140" s="274"/>
      <c r="O140" s="274"/>
      <c r="P140" s="274"/>
      <c r="Q140" s="274"/>
      <c r="R140" s="274"/>
      <c r="S140" s="274"/>
      <c r="T140" s="275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76" t="s">
        <v>153</v>
      </c>
      <c r="AU140" s="276" t="s">
        <v>85</v>
      </c>
      <c r="AV140" s="16" t="s">
        <v>149</v>
      </c>
      <c r="AW140" s="16" t="s">
        <v>37</v>
      </c>
      <c r="AX140" s="16" t="s">
        <v>83</v>
      </c>
      <c r="AY140" s="276" t="s">
        <v>142</v>
      </c>
    </row>
    <row r="141" s="2" customFormat="1" ht="24.15" customHeight="1">
      <c r="A141" s="41"/>
      <c r="B141" s="42"/>
      <c r="C141" s="215" t="s">
        <v>198</v>
      </c>
      <c r="D141" s="215" t="s">
        <v>144</v>
      </c>
      <c r="E141" s="216" t="s">
        <v>199</v>
      </c>
      <c r="F141" s="217" t="s">
        <v>200</v>
      </c>
      <c r="G141" s="218" t="s">
        <v>163</v>
      </c>
      <c r="H141" s="219">
        <v>492.80000000000001</v>
      </c>
      <c r="I141" s="220"/>
      <c r="J141" s="221">
        <f>ROUND(I141*H141,2)</f>
        <v>0</v>
      </c>
      <c r="K141" s="217" t="s">
        <v>148</v>
      </c>
      <c r="L141" s="47"/>
      <c r="M141" s="222" t="s">
        <v>19</v>
      </c>
      <c r="N141" s="223" t="s">
        <v>47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149</v>
      </c>
      <c r="AT141" s="226" t="s">
        <v>144</v>
      </c>
      <c r="AU141" s="226" t="s">
        <v>85</v>
      </c>
      <c r="AY141" s="20" t="s">
        <v>142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83</v>
      </c>
      <c r="BK141" s="227">
        <f>ROUND(I141*H141,2)</f>
        <v>0</v>
      </c>
      <c r="BL141" s="20" t="s">
        <v>149</v>
      </c>
      <c r="BM141" s="226" t="s">
        <v>201</v>
      </c>
    </row>
    <row r="142" s="2" customFormat="1">
      <c r="A142" s="41"/>
      <c r="B142" s="42"/>
      <c r="C142" s="43"/>
      <c r="D142" s="228" t="s">
        <v>151</v>
      </c>
      <c r="E142" s="43"/>
      <c r="F142" s="229" t="s">
        <v>202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151</v>
      </c>
      <c r="AU142" s="20" t="s">
        <v>85</v>
      </c>
    </row>
    <row r="143" s="13" customFormat="1">
      <c r="A143" s="13"/>
      <c r="B143" s="233"/>
      <c r="C143" s="234"/>
      <c r="D143" s="235" t="s">
        <v>153</v>
      </c>
      <c r="E143" s="236" t="s">
        <v>19</v>
      </c>
      <c r="F143" s="237" t="s">
        <v>154</v>
      </c>
      <c r="G143" s="234"/>
      <c r="H143" s="236" t="s">
        <v>19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153</v>
      </c>
      <c r="AU143" s="243" t="s">
        <v>85</v>
      </c>
      <c r="AV143" s="13" t="s">
        <v>83</v>
      </c>
      <c r="AW143" s="13" t="s">
        <v>37</v>
      </c>
      <c r="AX143" s="13" t="s">
        <v>76</v>
      </c>
      <c r="AY143" s="243" t="s">
        <v>142</v>
      </c>
    </row>
    <row r="144" s="14" customFormat="1">
      <c r="A144" s="14"/>
      <c r="B144" s="244"/>
      <c r="C144" s="245"/>
      <c r="D144" s="235" t="s">
        <v>153</v>
      </c>
      <c r="E144" s="246" t="s">
        <v>19</v>
      </c>
      <c r="F144" s="247" t="s">
        <v>196</v>
      </c>
      <c r="G144" s="245"/>
      <c r="H144" s="248">
        <v>313.19999999999999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153</v>
      </c>
      <c r="AU144" s="254" t="s">
        <v>85</v>
      </c>
      <c r="AV144" s="14" t="s">
        <v>85</v>
      </c>
      <c r="AW144" s="14" t="s">
        <v>37</v>
      </c>
      <c r="AX144" s="14" t="s">
        <v>76</v>
      </c>
      <c r="AY144" s="254" t="s">
        <v>142</v>
      </c>
    </row>
    <row r="145" s="14" customFormat="1">
      <c r="A145" s="14"/>
      <c r="B145" s="244"/>
      <c r="C145" s="245"/>
      <c r="D145" s="235" t="s">
        <v>153</v>
      </c>
      <c r="E145" s="246" t="s">
        <v>19</v>
      </c>
      <c r="F145" s="247" t="s">
        <v>197</v>
      </c>
      <c r="G145" s="245"/>
      <c r="H145" s="248">
        <v>179.59999999999999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153</v>
      </c>
      <c r="AU145" s="254" t="s">
        <v>85</v>
      </c>
      <c r="AV145" s="14" t="s">
        <v>85</v>
      </c>
      <c r="AW145" s="14" t="s">
        <v>37</v>
      </c>
      <c r="AX145" s="14" t="s">
        <v>76</v>
      </c>
      <c r="AY145" s="254" t="s">
        <v>142</v>
      </c>
    </row>
    <row r="146" s="15" customFormat="1">
      <c r="A146" s="15"/>
      <c r="B146" s="255"/>
      <c r="C146" s="256"/>
      <c r="D146" s="235" t="s">
        <v>153</v>
      </c>
      <c r="E146" s="257" t="s">
        <v>19</v>
      </c>
      <c r="F146" s="258" t="s">
        <v>157</v>
      </c>
      <c r="G146" s="256"/>
      <c r="H146" s="259">
        <v>492.79999999999995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153</v>
      </c>
      <c r="AU146" s="265" t="s">
        <v>85</v>
      </c>
      <c r="AV146" s="15" t="s">
        <v>158</v>
      </c>
      <c r="AW146" s="15" t="s">
        <v>37</v>
      </c>
      <c r="AX146" s="15" t="s">
        <v>76</v>
      </c>
      <c r="AY146" s="265" t="s">
        <v>142</v>
      </c>
    </row>
    <row r="147" s="16" customFormat="1">
      <c r="A147" s="16"/>
      <c r="B147" s="266"/>
      <c r="C147" s="267"/>
      <c r="D147" s="235" t="s">
        <v>153</v>
      </c>
      <c r="E147" s="268" t="s">
        <v>19</v>
      </c>
      <c r="F147" s="269" t="s">
        <v>167</v>
      </c>
      <c r="G147" s="267"/>
      <c r="H147" s="270">
        <v>492.79999999999995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76" t="s">
        <v>153</v>
      </c>
      <c r="AU147" s="276" t="s">
        <v>85</v>
      </c>
      <c r="AV147" s="16" t="s">
        <v>149</v>
      </c>
      <c r="AW147" s="16" t="s">
        <v>37</v>
      </c>
      <c r="AX147" s="16" t="s">
        <v>83</v>
      </c>
      <c r="AY147" s="276" t="s">
        <v>142</v>
      </c>
    </row>
    <row r="148" s="2" customFormat="1" ht="21.75" customHeight="1">
      <c r="A148" s="41"/>
      <c r="B148" s="42"/>
      <c r="C148" s="215" t="s">
        <v>203</v>
      </c>
      <c r="D148" s="215" t="s">
        <v>144</v>
      </c>
      <c r="E148" s="216" t="s">
        <v>204</v>
      </c>
      <c r="F148" s="217" t="s">
        <v>205</v>
      </c>
      <c r="G148" s="218" t="s">
        <v>147</v>
      </c>
      <c r="H148" s="219">
        <v>492.80000000000001</v>
      </c>
      <c r="I148" s="220"/>
      <c r="J148" s="221">
        <f>ROUND(I148*H148,2)</f>
        <v>0</v>
      </c>
      <c r="K148" s="217" t="s">
        <v>148</v>
      </c>
      <c r="L148" s="47"/>
      <c r="M148" s="222" t="s">
        <v>19</v>
      </c>
      <c r="N148" s="223" t="s">
        <v>47</v>
      </c>
      <c r="O148" s="87"/>
      <c r="P148" s="224">
        <f>O148*H148</f>
        <v>0</v>
      </c>
      <c r="Q148" s="224">
        <v>0.00045731999999999999</v>
      </c>
      <c r="R148" s="224">
        <f>Q148*H148</f>
        <v>0.225367296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149</v>
      </c>
      <c r="AT148" s="226" t="s">
        <v>144</v>
      </c>
      <c r="AU148" s="226" t="s">
        <v>85</v>
      </c>
      <c r="AY148" s="20" t="s">
        <v>142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83</v>
      </c>
      <c r="BK148" s="227">
        <f>ROUND(I148*H148,2)</f>
        <v>0</v>
      </c>
      <c r="BL148" s="20" t="s">
        <v>149</v>
      </c>
      <c r="BM148" s="226" t="s">
        <v>206</v>
      </c>
    </row>
    <row r="149" s="2" customFormat="1">
      <c r="A149" s="41"/>
      <c r="B149" s="42"/>
      <c r="C149" s="43"/>
      <c r="D149" s="228" t="s">
        <v>151</v>
      </c>
      <c r="E149" s="43"/>
      <c r="F149" s="229" t="s">
        <v>207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151</v>
      </c>
      <c r="AU149" s="20" t="s">
        <v>85</v>
      </c>
    </row>
    <row r="150" s="2" customFormat="1" ht="24.15" customHeight="1">
      <c r="A150" s="41"/>
      <c r="B150" s="42"/>
      <c r="C150" s="215" t="s">
        <v>208</v>
      </c>
      <c r="D150" s="215" t="s">
        <v>144</v>
      </c>
      <c r="E150" s="216" t="s">
        <v>209</v>
      </c>
      <c r="F150" s="217" t="s">
        <v>210</v>
      </c>
      <c r="G150" s="218" t="s">
        <v>147</v>
      </c>
      <c r="H150" s="219">
        <v>492.80000000000001</v>
      </c>
      <c r="I150" s="220"/>
      <c r="J150" s="221">
        <f>ROUND(I150*H150,2)</f>
        <v>0</v>
      </c>
      <c r="K150" s="217" t="s">
        <v>148</v>
      </c>
      <c r="L150" s="47"/>
      <c r="M150" s="222" t="s">
        <v>19</v>
      </c>
      <c r="N150" s="223" t="s">
        <v>47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149</v>
      </c>
      <c r="AT150" s="226" t="s">
        <v>144</v>
      </c>
      <c r="AU150" s="226" t="s">
        <v>85</v>
      </c>
      <c r="AY150" s="20" t="s">
        <v>142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83</v>
      </c>
      <c r="BK150" s="227">
        <f>ROUND(I150*H150,2)</f>
        <v>0</v>
      </c>
      <c r="BL150" s="20" t="s">
        <v>149</v>
      </c>
      <c r="BM150" s="226" t="s">
        <v>211</v>
      </c>
    </row>
    <row r="151" s="2" customFormat="1">
      <c r="A151" s="41"/>
      <c r="B151" s="42"/>
      <c r="C151" s="43"/>
      <c r="D151" s="228" t="s">
        <v>151</v>
      </c>
      <c r="E151" s="43"/>
      <c r="F151" s="229" t="s">
        <v>212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151</v>
      </c>
      <c r="AU151" s="20" t="s">
        <v>85</v>
      </c>
    </row>
    <row r="152" s="2" customFormat="1" ht="37.8" customHeight="1">
      <c r="A152" s="41"/>
      <c r="B152" s="42"/>
      <c r="C152" s="215" t="s">
        <v>213</v>
      </c>
      <c r="D152" s="215" t="s">
        <v>144</v>
      </c>
      <c r="E152" s="216" t="s">
        <v>214</v>
      </c>
      <c r="F152" s="217" t="s">
        <v>215</v>
      </c>
      <c r="G152" s="218" t="s">
        <v>147</v>
      </c>
      <c r="H152" s="219">
        <v>78.847999999999999</v>
      </c>
      <c r="I152" s="220"/>
      <c r="J152" s="221">
        <f>ROUND(I152*H152,2)</f>
        <v>0</v>
      </c>
      <c r="K152" s="217" t="s">
        <v>148</v>
      </c>
      <c r="L152" s="47"/>
      <c r="M152" s="222" t="s">
        <v>19</v>
      </c>
      <c r="N152" s="223" t="s">
        <v>47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149</v>
      </c>
      <c r="AT152" s="226" t="s">
        <v>144</v>
      </c>
      <c r="AU152" s="226" t="s">
        <v>85</v>
      </c>
      <c r="AY152" s="20" t="s">
        <v>142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83</v>
      </c>
      <c r="BK152" s="227">
        <f>ROUND(I152*H152,2)</f>
        <v>0</v>
      </c>
      <c r="BL152" s="20" t="s">
        <v>149</v>
      </c>
      <c r="BM152" s="226" t="s">
        <v>216</v>
      </c>
    </row>
    <row r="153" s="2" customFormat="1">
      <c r="A153" s="41"/>
      <c r="B153" s="42"/>
      <c r="C153" s="43"/>
      <c r="D153" s="228" t="s">
        <v>151</v>
      </c>
      <c r="E153" s="43"/>
      <c r="F153" s="229" t="s">
        <v>217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151</v>
      </c>
      <c r="AU153" s="20" t="s">
        <v>85</v>
      </c>
    </row>
    <row r="154" s="14" customFormat="1">
      <c r="A154" s="14"/>
      <c r="B154" s="244"/>
      <c r="C154" s="245"/>
      <c r="D154" s="235" t="s">
        <v>153</v>
      </c>
      <c r="E154" s="246" t="s">
        <v>19</v>
      </c>
      <c r="F154" s="247" t="s">
        <v>218</v>
      </c>
      <c r="G154" s="245"/>
      <c r="H154" s="248">
        <v>200.40000000000001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153</v>
      </c>
      <c r="AU154" s="254" t="s">
        <v>85</v>
      </c>
      <c r="AV154" s="14" t="s">
        <v>85</v>
      </c>
      <c r="AW154" s="14" t="s">
        <v>37</v>
      </c>
      <c r="AX154" s="14" t="s">
        <v>76</v>
      </c>
      <c r="AY154" s="254" t="s">
        <v>142</v>
      </c>
    </row>
    <row r="155" s="14" customFormat="1">
      <c r="A155" s="14"/>
      <c r="B155" s="244"/>
      <c r="C155" s="245"/>
      <c r="D155" s="235" t="s">
        <v>153</v>
      </c>
      <c r="E155" s="246" t="s">
        <v>19</v>
      </c>
      <c r="F155" s="247" t="s">
        <v>219</v>
      </c>
      <c r="G155" s="245"/>
      <c r="H155" s="248">
        <v>-121.55200000000001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153</v>
      </c>
      <c r="AU155" s="254" t="s">
        <v>85</v>
      </c>
      <c r="AV155" s="14" t="s">
        <v>85</v>
      </c>
      <c r="AW155" s="14" t="s">
        <v>37</v>
      </c>
      <c r="AX155" s="14" t="s">
        <v>76</v>
      </c>
      <c r="AY155" s="254" t="s">
        <v>142</v>
      </c>
    </row>
    <row r="156" s="16" customFormat="1">
      <c r="A156" s="16"/>
      <c r="B156" s="266"/>
      <c r="C156" s="267"/>
      <c r="D156" s="235" t="s">
        <v>153</v>
      </c>
      <c r="E156" s="268" t="s">
        <v>19</v>
      </c>
      <c r="F156" s="269" t="s">
        <v>167</v>
      </c>
      <c r="G156" s="267"/>
      <c r="H156" s="270">
        <v>78.847999999999999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76" t="s">
        <v>153</v>
      </c>
      <c r="AU156" s="276" t="s">
        <v>85</v>
      </c>
      <c r="AV156" s="16" t="s">
        <v>149</v>
      </c>
      <c r="AW156" s="16" t="s">
        <v>37</v>
      </c>
      <c r="AX156" s="16" t="s">
        <v>83</v>
      </c>
      <c r="AY156" s="276" t="s">
        <v>142</v>
      </c>
    </row>
    <row r="157" s="2" customFormat="1" ht="37.8" customHeight="1">
      <c r="A157" s="41"/>
      <c r="B157" s="42"/>
      <c r="C157" s="215" t="s">
        <v>8</v>
      </c>
      <c r="D157" s="215" t="s">
        <v>144</v>
      </c>
      <c r="E157" s="216" t="s">
        <v>220</v>
      </c>
      <c r="F157" s="217" t="s">
        <v>221</v>
      </c>
      <c r="G157" s="218" t="s">
        <v>147</v>
      </c>
      <c r="H157" s="219">
        <v>3075.0720000000001</v>
      </c>
      <c r="I157" s="220"/>
      <c r="J157" s="221">
        <f>ROUND(I157*H157,2)</f>
        <v>0</v>
      </c>
      <c r="K157" s="217" t="s">
        <v>148</v>
      </c>
      <c r="L157" s="47"/>
      <c r="M157" s="222" t="s">
        <v>19</v>
      </c>
      <c r="N157" s="223" t="s">
        <v>47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149</v>
      </c>
      <c r="AT157" s="226" t="s">
        <v>144</v>
      </c>
      <c r="AU157" s="226" t="s">
        <v>85</v>
      </c>
      <c r="AY157" s="20" t="s">
        <v>142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83</v>
      </c>
      <c r="BK157" s="227">
        <f>ROUND(I157*H157,2)</f>
        <v>0</v>
      </c>
      <c r="BL157" s="20" t="s">
        <v>149</v>
      </c>
      <c r="BM157" s="226" t="s">
        <v>222</v>
      </c>
    </row>
    <row r="158" s="2" customFormat="1">
      <c r="A158" s="41"/>
      <c r="B158" s="42"/>
      <c r="C158" s="43"/>
      <c r="D158" s="228" t="s">
        <v>151</v>
      </c>
      <c r="E158" s="43"/>
      <c r="F158" s="229" t="s">
        <v>223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151</v>
      </c>
      <c r="AU158" s="20" t="s">
        <v>85</v>
      </c>
    </row>
    <row r="159" s="14" customFormat="1">
      <c r="A159" s="14"/>
      <c r="B159" s="244"/>
      <c r="C159" s="245"/>
      <c r="D159" s="235" t="s">
        <v>153</v>
      </c>
      <c r="E159" s="246" t="s">
        <v>19</v>
      </c>
      <c r="F159" s="247" t="s">
        <v>224</v>
      </c>
      <c r="G159" s="245"/>
      <c r="H159" s="248">
        <v>3075.0720000000001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153</v>
      </c>
      <c r="AU159" s="254" t="s">
        <v>85</v>
      </c>
      <c r="AV159" s="14" t="s">
        <v>85</v>
      </c>
      <c r="AW159" s="14" t="s">
        <v>37</v>
      </c>
      <c r="AX159" s="14" t="s">
        <v>76</v>
      </c>
      <c r="AY159" s="254" t="s">
        <v>142</v>
      </c>
    </row>
    <row r="160" s="16" customFormat="1">
      <c r="A160" s="16"/>
      <c r="B160" s="266"/>
      <c r="C160" s="267"/>
      <c r="D160" s="235" t="s">
        <v>153</v>
      </c>
      <c r="E160" s="268" t="s">
        <v>19</v>
      </c>
      <c r="F160" s="269" t="s">
        <v>167</v>
      </c>
      <c r="G160" s="267"/>
      <c r="H160" s="270">
        <v>3075.0720000000001</v>
      </c>
      <c r="I160" s="271"/>
      <c r="J160" s="267"/>
      <c r="K160" s="267"/>
      <c r="L160" s="272"/>
      <c r="M160" s="273"/>
      <c r="N160" s="274"/>
      <c r="O160" s="274"/>
      <c r="P160" s="274"/>
      <c r="Q160" s="274"/>
      <c r="R160" s="274"/>
      <c r="S160" s="274"/>
      <c r="T160" s="275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76" t="s">
        <v>153</v>
      </c>
      <c r="AU160" s="276" t="s">
        <v>85</v>
      </c>
      <c r="AV160" s="16" t="s">
        <v>149</v>
      </c>
      <c r="AW160" s="16" t="s">
        <v>37</v>
      </c>
      <c r="AX160" s="16" t="s">
        <v>83</v>
      </c>
      <c r="AY160" s="276" t="s">
        <v>142</v>
      </c>
    </row>
    <row r="161" s="2" customFormat="1" ht="24.15" customHeight="1">
      <c r="A161" s="41"/>
      <c r="B161" s="42"/>
      <c r="C161" s="215" t="s">
        <v>225</v>
      </c>
      <c r="D161" s="215" t="s">
        <v>144</v>
      </c>
      <c r="E161" s="216" t="s">
        <v>226</v>
      </c>
      <c r="F161" s="217" t="s">
        <v>227</v>
      </c>
      <c r="G161" s="218" t="s">
        <v>228</v>
      </c>
      <c r="H161" s="219">
        <v>141.92599999999999</v>
      </c>
      <c r="I161" s="220"/>
      <c r="J161" s="221">
        <f>ROUND(I161*H161,2)</f>
        <v>0</v>
      </c>
      <c r="K161" s="217" t="s">
        <v>148</v>
      </c>
      <c r="L161" s="47"/>
      <c r="M161" s="222" t="s">
        <v>19</v>
      </c>
      <c r="N161" s="223" t="s">
        <v>47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149</v>
      </c>
      <c r="AT161" s="226" t="s">
        <v>144</v>
      </c>
      <c r="AU161" s="226" t="s">
        <v>85</v>
      </c>
      <c r="AY161" s="20" t="s">
        <v>142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83</v>
      </c>
      <c r="BK161" s="227">
        <f>ROUND(I161*H161,2)</f>
        <v>0</v>
      </c>
      <c r="BL161" s="20" t="s">
        <v>149</v>
      </c>
      <c r="BM161" s="226" t="s">
        <v>229</v>
      </c>
    </row>
    <row r="162" s="2" customFormat="1">
      <c r="A162" s="41"/>
      <c r="B162" s="42"/>
      <c r="C162" s="43"/>
      <c r="D162" s="228" t="s">
        <v>151</v>
      </c>
      <c r="E162" s="43"/>
      <c r="F162" s="229" t="s">
        <v>230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151</v>
      </c>
      <c r="AU162" s="20" t="s">
        <v>85</v>
      </c>
    </row>
    <row r="163" s="14" customFormat="1">
      <c r="A163" s="14"/>
      <c r="B163" s="244"/>
      <c r="C163" s="245"/>
      <c r="D163" s="235" t="s">
        <v>153</v>
      </c>
      <c r="E163" s="246" t="s">
        <v>19</v>
      </c>
      <c r="F163" s="247" t="s">
        <v>231</v>
      </c>
      <c r="G163" s="245"/>
      <c r="H163" s="248">
        <v>141.92599999999999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153</v>
      </c>
      <c r="AU163" s="254" t="s">
        <v>85</v>
      </c>
      <c r="AV163" s="14" t="s">
        <v>85</v>
      </c>
      <c r="AW163" s="14" t="s">
        <v>37</v>
      </c>
      <c r="AX163" s="14" t="s">
        <v>76</v>
      </c>
      <c r="AY163" s="254" t="s">
        <v>142</v>
      </c>
    </row>
    <row r="164" s="16" customFormat="1">
      <c r="A164" s="16"/>
      <c r="B164" s="266"/>
      <c r="C164" s="267"/>
      <c r="D164" s="235" t="s">
        <v>153</v>
      </c>
      <c r="E164" s="268" t="s">
        <v>19</v>
      </c>
      <c r="F164" s="269" t="s">
        <v>167</v>
      </c>
      <c r="G164" s="267"/>
      <c r="H164" s="270">
        <v>141.92599999999999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6" t="s">
        <v>153</v>
      </c>
      <c r="AU164" s="276" t="s">
        <v>85</v>
      </c>
      <c r="AV164" s="16" t="s">
        <v>149</v>
      </c>
      <c r="AW164" s="16" t="s">
        <v>37</v>
      </c>
      <c r="AX164" s="16" t="s">
        <v>83</v>
      </c>
      <c r="AY164" s="276" t="s">
        <v>142</v>
      </c>
    </row>
    <row r="165" s="2" customFormat="1" ht="24.15" customHeight="1">
      <c r="A165" s="41"/>
      <c r="B165" s="42"/>
      <c r="C165" s="215" t="s">
        <v>232</v>
      </c>
      <c r="D165" s="215" t="s">
        <v>144</v>
      </c>
      <c r="E165" s="216" t="s">
        <v>233</v>
      </c>
      <c r="F165" s="217" t="s">
        <v>234</v>
      </c>
      <c r="G165" s="218" t="s">
        <v>147</v>
      </c>
      <c r="H165" s="219">
        <v>78.847999999999999</v>
      </c>
      <c r="I165" s="220"/>
      <c r="J165" s="221">
        <f>ROUND(I165*H165,2)</f>
        <v>0</v>
      </c>
      <c r="K165" s="217" t="s">
        <v>148</v>
      </c>
      <c r="L165" s="47"/>
      <c r="M165" s="222" t="s">
        <v>19</v>
      </c>
      <c r="N165" s="223" t="s">
        <v>47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149</v>
      </c>
      <c r="AT165" s="226" t="s">
        <v>144</v>
      </c>
      <c r="AU165" s="226" t="s">
        <v>85</v>
      </c>
      <c r="AY165" s="20" t="s">
        <v>142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83</v>
      </c>
      <c r="BK165" s="227">
        <f>ROUND(I165*H165,2)</f>
        <v>0</v>
      </c>
      <c r="BL165" s="20" t="s">
        <v>149</v>
      </c>
      <c r="BM165" s="226" t="s">
        <v>235</v>
      </c>
    </row>
    <row r="166" s="2" customFormat="1">
      <c r="A166" s="41"/>
      <c r="B166" s="42"/>
      <c r="C166" s="43"/>
      <c r="D166" s="228" t="s">
        <v>151</v>
      </c>
      <c r="E166" s="43"/>
      <c r="F166" s="229" t="s">
        <v>236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151</v>
      </c>
      <c r="AU166" s="20" t="s">
        <v>85</v>
      </c>
    </row>
    <row r="167" s="2" customFormat="1" ht="24.15" customHeight="1">
      <c r="A167" s="41"/>
      <c r="B167" s="42"/>
      <c r="C167" s="215" t="s">
        <v>237</v>
      </c>
      <c r="D167" s="215" t="s">
        <v>144</v>
      </c>
      <c r="E167" s="216" t="s">
        <v>238</v>
      </c>
      <c r="F167" s="217" t="s">
        <v>239</v>
      </c>
      <c r="G167" s="218" t="s">
        <v>147</v>
      </c>
      <c r="H167" s="219">
        <v>121.55200000000001</v>
      </c>
      <c r="I167" s="220"/>
      <c r="J167" s="221">
        <f>ROUND(I167*H167,2)</f>
        <v>0</v>
      </c>
      <c r="K167" s="217" t="s">
        <v>148</v>
      </c>
      <c r="L167" s="47"/>
      <c r="M167" s="222" t="s">
        <v>19</v>
      </c>
      <c r="N167" s="223" t="s">
        <v>47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149</v>
      </c>
      <c r="AT167" s="226" t="s">
        <v>144</v>
      </c>
      <c r="AU167" s="226" t="s">
        <v>85</v>
      </c>
      <c r="AY167" s="20" t="s">
        <v>142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83</v>
      </c>
      <c r="BK167" s="227">
        <f>ROUND(I167*H167,2)</f>
        <v>0</v>
      </c>
      <c r="BL167" s="20" t="s">
        <v>149</v>
      </c>
      <c r="BM167" s="226" t="s">
        <v>240</v>
      </c>
    </row>
    <row r="168" s="2" customFormat="1">
      <c r="A168" s="41"/>
      <c r="B168" s="42"/>
      <c r="C168" s="43"/>
      <c r="D168" s="228" t="s">
        <v>151</v>
      </c>
      <c r="E168" s="43"/>
      <c r="F168" s="229" t="s">
        <v>241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151</v>
      </c>
      <c r="AU168" s="20" t="s">
        <v>85</v>
      </c>
    </row>
    <row r="169" s="14" customFormat="1">
      <c r="A169" s="14"/>
      <c r="B169" s="244"/>
      <c r="C169" s="245"/>
      <c r="D169" s="235" t="s">
        <v>153</v>
      </c>
      <c r="E169" s="246" t="s">
        <v>19</v>
      </c>
      <c r="F169" s="247" t="s">
        <v>218</v>
      </c>
      <c r="G169" s="245"/>
      <c r="H169" s="248">
        <v>200.40000000000001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153</v>
      </c>
      <c r="AU169" s="254" t="s">
        <v>85</v>
      </c>
      <c r="AV169" s="14" t="s">
        <v>85</v>
      </c>
      <c r="AW169" s="14" t="s">
        <v>37</v>
      </c>
      <c r="AX169" s="14" t="s">
        <v>76</v>
      </c>
      <c r="AY169" s="254" t="s">
        <v>142</v>
      </c>
    </row>
    <row r="170" s="14" customFormat="1">
      <c r="A170" s="14"/>
      <c r="B170" s="244"/>
      <c r="C170" s="245"/>
      <c r="D170" s="235" t="s">
        <v>153</v>
      </c>
      <c r="E170" s="246" t="s">
        <v>19</v>
      </c>
      <c r="F170" s="247" t="s">
        <v>242</v>
      </c>
      <c r="G170" s="245"/>
      <c r="H170" s="248">
        <v>-19.712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153</v>
      </c>
      <c r="AU170" s="254" t="s">
        <v>85</v>
      </c>
      <c r="AV170" s="14" t="s">
        <v>85</v>
      </c>
      <c r="AW170" s="14" t="s">
        <v>37</v>
      </c>
      <c r="AX170" s="14" t="s">
        <v>76</v>
      </c>
      <c r="AY170" s="254" t="s">
        <v>142</v>
      </c>
    </row>
    <row r="171" s="14" customFormat="1">
      <c r="A171" s="14"/>
      <c r="B171" s="244"/>
      <c r="C171" s="245"/>
      <c r="D171" s="235" t="s">
        <v>153</v>
      </c>
      <c r="E171" s="246" t="s">
        <v>19</v>
      </c>
      <c r="F171" s="247" t="s">
        <v>243</v>
      </c>
      <c r="G171" s="245"/>
      <c r="H171" s="248">
        <v>-59.136000000000003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153</v>
      </c>
      <c r="AU171" s="254" t="s">
        <v>85</v>
      </c>
      <c r="AV171" s="14" t="s">
        <v>85</v>
      </c>
      <c r="AW171" s="14" t="s">
        <v>37</v>
      </c>
      <c r="AX171" s="14" t="s">
        <v>76</v>
      </c>
      <c r="AY171" s="254" t="s">
        <v>142</v>
      </c>
    </row>
    <row r="172" s="16" customFormat="1">
      <c r="A172" s="16"/>
      <c r="B172" s="266"/>
      <c r="C172" s="267"/>
      <c r="D172" s="235" t="s">
        <v>153</v>
      </c>
      <c r="E172" s="268" t="s">
        <v>19</v>
      </c>
      <c r="F172" s="269" t="s">
        <v>167</v>
      </c>
      <c r="G172" s="267"/>
      <c r="H172" s="270">
        <v>121.55200000000002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6" t="s">
        <v>153</v>
      </c>
      <c r="AU172" s="276" t="s">
        <v>85</v>
      </c>
      <c r="AV172" s="16" t="s">
        <v>149</v>
      </c>
      <c r="AW172" s="16" t="s">
        <v>37</v>
      </c>
      <c r="AX172" s="16" t="s">
        <v>83</v>
      </c>
      <c r="AY172" s="276" t="s">
        <v>142</v>
      </c>
    </row>
    <row r="173" s="2" customFormat="1" ht="37.8" customHeight="1">
      <c r="A173" s="41"/>
      <c r="B173" s="42"/>
      <c r="C173" s="215" t="s">
        <v>244</v>
      </c>
      <c r="D173" s="215" t="s">
        <v>144</v>
      </c>
      <c r="E173" s="216" t="s">
        <v>245</v>
      </c>
      <c r="F173" s="217" t="s">
        <v>246</v>
      </c>
      <c r="G173" s="218" t="s">
        <v>147</v>
      </c>
      <c r="H173" s="219">
        <v>59.136000000000003</v>
      </c>
      <c r="I173" s="220"/>
      <c r="J173" s="221">
        <f>ROUND(I173*H173,2)</f>
        <v>0</v>
      </c>
      <c r="K173" s="217" t="s">
        <v>148</v>
      </c>
      <c r="L173" s="47"/>
      <c r="M173" s="222" t="s">
        <v>19</v>
      </c>
      <c r="N173" s="223" t="s">
        <v>47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149</v>
      </c>
      <c r="AT173" s="226" t="s">
        <v>144</v>
      </c>
      <c r="AU173" s="226" t="s">
        <v>85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83</v>
      </c>
      <c r="BK173" s="227">
        <f>ROUND(I173*H173,2)</f>
        <v>0</v>
      </c>
      <c r="BL173" s="20" t="s">
        <v>149</v>
      </c>
      <c r="BM173" s="226" t="s">
        <v>247</v>
      </c>
    </row>
    <row r="174" s="2" customFormat="1">
      <c r="A174" s="41"/>
      <c r="B174" s="42"/>
      <c r="C174" s="43"/>
      <c r="D174" s="228" t="s">
        <v>151</v>
      </c>
      <c r="E174" s="43"/>
      <c r="F174" s="229" t="s">
        <v>248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151</v>
      </c>
      <c r="AU174" s="20" t="s">
        <v>85</v>
      </c>
    </row>
    <row r="175" s="13" customFormat="1">
      <c r="A175" s="13"/>
      <c r="B175" s="233"/>
      <c r="C175" s="234"/>
      <c r="D175" s="235" t="s">
        <v>153</v>
      </c>
      <c r="E175" s="236" t="s">
        <v>19</v>
      </c>
      <c r="F175" s="237" t="s">
        <v>154</v>
      </c>
      <c r="G175" s="234"/>
      <c r="H175" s="236" t="s">
        <v>19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153</v>
      </c>
      <c r="AU175" s="243" t="s">
        <v>85</v>
      </c>
      <c r="AV175" s="13" t="s">
        <v>83</v>
      </c>
      <c r="AW175" s="13" t="s">
        <v>37</v>
      </c>
      <c r="AX175" s="13" t="s">
        <v>76</v>
      </c>
      <c r="AY175" s="243" t="s">
        <v>142</v>
      </c>
    </row>
    <row r="176" s="14" customFormat="1">
      <c r="A176" s="14"/>
      <c r="B176" s="244"/>
      <c r="C176" s="245"/>
      <c r="D176" s="235" t="s">
        <v>153</v>
      </c>
      <c r="E176" s="246" t="s">
        <v>19</v>
      </c>
      <c r="F176" s="247" t="s">
        <v>249</v>
      </c>
      <c r="G176" s="245"/>
      <c r="H176" s="248">
        <v>37.584000000000003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153</v>
      </c>
      <c r="AU176" s="254" t="s">
        <v>85</v>
      </c>
      <c r="AV176" s="14" t="s">
        <v>85</v>
      </c>
      <c r="AW176" s="14" t="s">
        <v>37</v>
      </c>
      <c r="AX176" s="14" t="s">
        <v>76</v>
      </c>
      <c r="AY176" s="254" t="s">
        <v>142</v>
      </c>
    </row>
    <row r="177" s="14" customFormat="1">
      <c r="A177" s="14"/>
      <c r="B177" s="244"/>
      <c r="C177" s="245"/>
      <c r="D177" s="235" t="s">
        <v>153</v>
      </c>
      <c r="E177" s="246" t="s">
        <v>19</v>
      </c>
      <c r="F177" s="247" t="s">
        <v>250</v>
      </c>
      <c r="G177" s="245"/>
      <c r="H177" s="248">
        <v>21.552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153</v>
      </c>
      <c r="AU177" s="254" t="s">
        <v>85</v>
      </c>
      <c r="AV177" s="14" t="s">
        <v>85</v>
      </c>
      <c r="AW177" s="14" t="s">
        <v>37</v>
      </c>
      <c r="AX177" s="14" t="s">
        <v>76</v>
      </c>
      <c r="AY177" s="254" t="s">
        <v>142</v>
      </c>
    </row>
    <row r="178" s="15" customFormat="1">
      <c r="A178" s="15"/>
      <c r="B178" s="255"/>
      <c r="C178" s="256"/>
      <c r="D178" s="235" t="s">
        <v>153</v>
      </c>
      <c r="E178" s="257" t="s">
        <v>19</v>
      </c>
      <c r="F178" s="258" t="s">
        <v>157</v>
      </c>
      <c r="G178" s="256"/>
      <c r="H178" s="259">
        <v>59.136000000000003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5" t="s">
        <v>153</v>
      </c>
      <c r="AU178" s="265" t="s">
        <v>85</v>
      </c>
      <c r="AV178" s="15" t="s">
        <v>158</v>
      </c>
      <c r="AW178" s="15" t="s">
        <v>37</v>
      </c>
      <c r="AX178" s="15" t="s">
        <v>76</v>
      </c>
      <c r="AY178" s="265" t="s">
        <v>142</v>
      </c>
    </row>
    <row r="179" s="16" customFormat="1">
      <c r="A179" s="16"/>
      <c r="B179" s="266"/>
      <c r="C179" s="267"/>
      <c r="D179" s="235" t="s">
        <v>153</v>
      </c>
      <c r="E179" s="268" t="s">
        <v>19</v>
      </c>
      <c r="F179" s="269" t="s">
        <v>167</v>
      </c>
      <c r="G179" s="267"/>
      <c r="H179" s="270">
        <v>59.136000000000003</v>
      </c>
      <c r="I179" s="271"/>
      <c r="J179" s="267"/>
      <c r="K179" s="267"/>
      <c r="L179" s="272"/>
      <c r="M179" s="273"/>
      <c r="N179" s="274"/>
      <c r="O179" s="274"/>
      <c r="P179" s="274"/>
      <c r="Q179" s="274"/>
      <c r="R179" s="274"/>
      <c r="S179" s="274"/>
      <c r="T179" s="275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76" t="s">
        <v>153</v>
      </c>
      <c r="AU179" s="276" t="s">
        <v>85</v>
      </c>
      <c r="AV179" s="16" t="s">
        <v>149</v>
      </c>
      <c r="AW179" s="16" t="s">
        <v>37</v>
      </c>
      <c r="AX179" s="16" t="s">
        <v>83</v>
      </c>
      <c r="AY179" s="276" t="s">
        <v>142</v>
      </c>
    </row>
    <row r="180" s="2" customFormat="1" ht="16.5" customHeight="1">
      <c r="A180" s="41"/>
      <c r="B180" s="42"/>
      <c r="C180" s="277" t="s">
        <v>251</v>
      </c>
      <c r="D180" s="277" t="s">
        <v>252</v>
      </c>
      <c r="E180" s="278" t="s">
        <v>253</v>
      </c>
      <c r="F180" s="279" t="s">
        <v>254</v>
      </c>
      <c r="G180" s="280" t="s">
        <v>228</v>
      </c>
      <c r="H180" s="281">
        <v>118.27200000000001</v>
      </c>
      <c r="I180" s="282"/>
      <c r="J180" s="283">
        <f>ROUND(I180*H180,2)</f>
        <v>0</v>
      </c>
      <c r="K180" s="279" t="s">
        <v>148</v>
      </c>
      <c r="L180" s="284"/>
      <c r="M180" s="285" t="s">
        <v>19</v>
      </c>
      <c r="N180" s="286" t="s">
        <v>47</v>
      </c>
      <c r="O180" s="87"/>
      <c r="P180" s="224">
        <f>O180*H180</f>
        <v>0</v>
      </c>
      <c r="Q180" s="224">
        <v>1</v>
      </c>
      <c r="R180" s="224">
        <f>Q180*H180</f>
        <v>118.27200000000001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198</v>
      </c>
      <c r="AT180" s="226" t="s">
        <v>252</v>
      </c>
      <c r="AU180" s="226" t="s">
        <v>85</v>
      </c>
      <c r="AY180" s="20" t="s">
        <v>142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83</v>
      </c>
      <c r="BK180" s="227">
        <f>ROUND(I180*H180,2)</f>
        <v>0</v>
      </c>
      <c r="BL180" s="20" t="s">
        <v>149</v>
      </c>
      <c r="BM180" s="226" t="s">
        <v>255</v>
      </c>
    </row>
    <row r="181" s="14" customFormat="1">
      <c r="A181" s="14"/>
      <c r="B181" s="244"/>
      <c r="C181" s="245"/>
      <c r="D181" s="235" t="s">
        <v>153</v>
      </c>
      <c r="E181" s="246" t="s">
        <v>19</v>
      </c>
      <c r="F181" s="247" t="s">
        <v>256</v>
      </c>
      <c r="G181" s="245"/>
      <c r="H181" s="248">
        <v>118.27200000000001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85</v>
      </c>
      <c r="AV181" s="14" t="s">
        <v>85</v>
      </c>
      <c r="AW181" s="14" t="s">
        <v>37</v>
      </c>
      <c r="AX181" s="14" t="s">
        <v>76</v>
      </c>
      <c r="AY181" s="254" t="s">
        <v>142</v>
      </c>
    </row>
    <row r="182" s="16" customFormat="1">
      <c r="A182" s="16"/>
      <c r="B182" s="266"/>
      <c r="C182" s="267"/>
      <c r="D182" s="235" t="s">
        <v>153</v>
      </c>
      <c r="E182" s="268" t="s">
        <v>19</v>
      </c>
      <c r="F182" s="269" t="s">
        <v>167</v>
      </c>
      <c r="G182" s="267"/>
      <c r="H182" s="270">
        <v>118.27200000000001</v>
      </c>
      <c r="I182" s="271"/>
      <c r="J182" s="267"/>
      <c r="K182" s="267"/>
      <c r="L182" s="272"/>
      <c r="M182" s="273"/>
      <c r="N182" s="274"/>
      <c r="O182" s="274"/>
      <c r="P182" s="274"/>
      <c r="Q182" s="274"/>
      <c r="R182" s="274"/>
      <c r="S182" s="274"/>
      <c r="T182" s="275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76" t="s">
        <v>153</v>
      </c>
      <c r="AU182" s="276" t="s">
        <v>85</v>
      </c>
      <c r="AV182" s="16" t="s">
        <v>149</v>
      </c>
      <c r="AW182" s="16" t="s">
        <v>37</v>
      </c>
      <c r="AX182" s="16" t="s">
        <v>83</v>
      </c>
      <c r="AY182" s="276" t="s">
        <v>142</v>
      </c>
    </row>
    <row r="183" s="12" customFormat="1" ht="22.8" customHeight="1">
      <c r="A183" s="12"/>
      <c r="B183" s="199"/>
      <c r="C183" s="200"/>
      <c r="D183" s="201" t="s">
        <v>75</v>
      </c>
      <c r="E183" s="213" t="s">
        <v>85</v>
      </c>
      <c r="F183" s="213" t="s">
        <v>257</v>
      </c>
      <c r="G183" s="200"/>
      <c r="H183" s="200"/>
      <c r="I183" s="203"/>
      <c r="J183" s="214">
        <f>BK183</f>
        <v>0</v>
      </c>
      <c r="K183" s="200"/>
      <c r="L183" s="205"/>
      <c r="M183" s="206"/>
      <c r="N183" s="207"/>
      <c r="O183" s="207"/>
      <c r="P183" s="208">
        <f>SUM(P184:P190)</f>
        <v>0</v>
      </c>
      <c r="Q183" s="207"/>
      <c r="R183" s="208">
        <f>SUM(R184:R190)</f>
        <v>0.15900856928000001</v>
      </c>
      <c r="S183" s="207"/>
      <c r="T183" s="209">
        <f>SUM(T184:T190)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83</v>
      </c>
      <c r="AT183" s="211" t="s">
        <v>75</v>
      </c>
      <c r="AU183" s="211" t="s">
        <v>83</v>
      </c>
      <c r="AY183" s="210" t="s">
        <v>142</v>
      </c>
      <c r="BK183" s="212">
        <f>SUM(BK184:BK190)</f>
        <v>0</v>
      </c>
    </row>
    <row r="184" s="2" customFormat="1" ht="44.25" customHeight="1">
      <c r="A184" s="41"/>
      <c r="B184" s="42"/>
      <c r="C184" s="215" t="s">
        <v>258</v>
      </c>
      <c r="D184" s="215" t="s">
        <v>144</v>
      </c>
      <c r="E184" s="216" t="s">
        <v>259</v>
      </c>
      <c r="F184" s="217" t="s">
        <v>260</v>
      </c>
      <c r="G184" s="218" t="s">
        <v>147</v>
      </c>
      <c r="H184" s="219">
        <v>0.048000000000000001</v>
      </c>
      <c r="I184" s="220"/>
      <c r="J184" s="221">
        <f>ROUND(I184*H184,2)</f>
        <v>0</v>
      </c>
      <c r="K184" s="217" t="s">
        <v>148</v>
      </c>
      <c r="L184" s="47"/>
      <c r="M184" s="222" t="s">
        <v>19</v>
      </c>
      <c r="N184" s="223" t="s">
        <v>47</v>
      </c>
      <c r="O184" s="87"/>
      <c r="P184" s="224">
        <f>O184*H184</f>
        <v>0</v>
      </c>
      <c r="Q184" s="224">
        <v>3.17276186</v>
      </c>
      <c r="R184" s="224">
        <f>Q184*H184</f>
        <v>0.15229256928000001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149</v>
      </c>
      <c r="AT184" s="226" t="s">
        <v>144</v>
      </c>
      <c r="AU184" s="226" t="s">
        <v>85</v>
      </c>
      <c r="AY184" s="20" t="s">
        <v>142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83</v>
      </c>
      <c r="BK184" s="227">
        <f>ROUND(I184*H184,2)</f>
        <v>0</v>
      </c>
      <c r="BL184" s="20" t="s">
        <v>149</v>
      </c>
      <c r="BM184" s="226" t="s">
        <v>261</v>
      </c>
    </row>
    <row r="185" s="2" customFormat="1">
      <c r="A185" s="41"/>
      <c r="B185" s="42"/>
      <c r="C185" s="43"/>
      <c r="D185" s="228" t="s">
        <v>151</v>
      </c>
      <c r="E185" s="43"/>
      <c r="F185" s="229" t="s">
        <v>262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151</v>
      </c>
      <c r="AU185" s="20" t="s">
        <v>85</v>
      </c>
    </row>
    <row r="186" s="14" customFormat="1">
      <c r="A186" s="14"/>
      <c r="B186" s="244"/>
      <c r="C186" s="245"/>
      <c r="D186" s="235" t="s">
        <v>153</v>
      </c>
      <c r="E186" s="246" t="s">
        <v>19</v>
      </c>
      <c r="F186" s="247" t="s">
        <v>263</v>
      </c>
      <c r="G186" s="245"/>
      <c r="H186" s="248">
        <v>0.048000000000000001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153</v>
      </c>
      <c r="AU186" s="254" t="s">
        <v>85</v>
      </c>
      <c r="AV186" s="14" t="s">
        <v>85</v>
      </c>
      <c r="AW186" s="14" t="s">
        <v>37</v>
      </c>
      <c r="AX186" s="14" t="s">
        <v>76</v>
      </c>
      <c r="AY186" s="254" t="s">
        <v>142</v>
      </c>
    </row>
    <row r="187" s="16" customFormat="1">
      <c r="A187" s="16"/>
      <c r="B187" s="266"/>
      <c r="C187" s="267"/>
      <c r="D187" s="235" t="s">
        <v>153</v>
      </c>
      <c r="E187" s="268" t="s">
        <v>19</v>
      </c>
      <c r="F187" s="269" t="s">
        <v>167</v>
      </c>
      <c r="G187" s="267"/>
      <c r="H187" s="270">
        <v>0.048000000000000001</v>
      </c>
      <c r="I187" s="271"/>
      <c r="J187" s="267"/>
      <c r="K187" s="267"/>
      <c r="L187" s="272"/>
      <c r="M187" s="273"/>
      <c r="N187" s="274"/>
      <c r="O187" s="274"/>
      <c r="P187" s="274"/>
      <c r="Q187" s="274"/>
      <c r="R187" s="274"/>
      <c r="S187" s="274"/>
      <c r="T187" s="27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6" t="s">
        <v>153</v>
      </c>
      <c r="AU187" s="276" t="s">
        <v>85</v>
      </c>
      <c r="AV187" s="16" t="s">
        <v>149</v>
      </c>
      <c r="AW187" s="16" t="s">
        <v>37</v>
      </c>
      <c r="AX187" s="16" t="s">
        <v>83</v>
      </c>
      <c r="AY187" s="276" t="s">
        <v>142</v>
      </c>
    </row>
    <row r="188" s="2" customFormat="1" ht="16.5" customHeight="1">
      <c r="A188" s="41"/>
      <c r="B188" s="42"/>
      <c r="C188" s="215" t="s">
        <v>264</v>
      </c>
      <c r="D188" s="215" t="s">
        <v>144</v>
      </c>
      <c r="E188" s="216" t="s">
        <v>265</v>
      </c>
      <c r="F188" s="217" t="s">
        <v>266</v>
      </c>
      <c r="G188" s="218" t="s">
        <v>267</v>
      </c>
      <c r="H188" s="219">
        <v>2</v>
      </c>
      <c r="I188" s="220"/>
      <c r="J188" s="221">
        <f>ROUND(I188*H188,2)</f>
        <v>0</v>
      </c>
      <c r="K188" s="217" t="s">
        <v>148</v>
      </c>
      <c r="L188" s="47"/>
      <c r="M188" s="222" t="s">
        <v>19</v>
      </c>
      <c r="N188" s="223" t="s">
        <v>47</v>
      </c>
      <c r="O188" s="87"/>
      <c r="P188" s="224">
        <f>O188*H188</f>
        <v>0</v>
      </c>
      <c r="Q188" s="224">
        <v>0.00015799999999999999</v>
      </c>
      <c r="R188" s="224">
        <f>Q188*H188</f>
        <v>0.00031599999999999998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149</v>
      </c>
      <c r="AT188" s="226" t="s">
        <v>144</v>
      </c>
      <c r="AU188" s="226" t="s">
        <v>85</v>
      </c>
      <c r="AY188" s="20" t="s">
        <v>142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83</v>
      </c>
      <c r="BK188" s="227">
        <f>ROUND(I188*H188,2)</f>
        <v>0</v>
      </c>
      <c r="BL188" s="20" t="s">
        <v>149</v>
      </c>
      <c r="BM188" s="226" t="s">
        <v>268</v>
      </c>
    </row>
    <row r="189" s="2" customFormat="1">
      <c r="A189" s="41"/>
      <c r="B189" s="42"/>
      <c r="C189" s="43"/>
      <c r="D189" s="228" t="s">
        <v>151</v>
      </c>
      <c r="E189" s="43"/>
      <c r="F189" s="229" t="s">
        <v>269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151</v>
      </c>
      <c r="AU189" s="20" t="s">
        <v>85</v>
      </c>
    </row>
    <row r="190" s="2" customFormat="1" ht="16.5" customHeight="1">
      <c r="A190" s="41"/>
      <c r="B190" s="42"/>
      <c r="C190" s="277" t="s">
        <v>270</v>
      </c>
      <c r="D190" s="277" t="s">
        <v>252</v>
      </c>
      <c r="E190" s="278" t="s">
        <v>271</v>
      </c>
      <c r="F190" s="279" t="s">
        <v>272</v>
      </c>
      <c r="G190" s="280" t="s">
        <v>267</v>
      </c>
      <c r="H190" s="281">
        <v>2</v>
      </c>
      <c r="I190" s="282"/>
      <c r="J190" s="283">
        <f>ROUND(I190*H190,2)</f>
        <v>0</v>
      </c>
      <c r="K190" s="279" t="s">
        <v>148</v>
      </c>
      <c r="L190" s="284"/>
      <c r="M190" s="285" t="s">
        <v>19</v>
      </c>
      <c r="N190" s="286" t="s">
        <v>47</v>
      </c>
      <c r="O190" s="87"/>
      <c r="P190" s="224">
        <f>O190*H190</f>
        <v>0</v>
      </c>
      <c r="Q190" s="224">
        <v>0.0032000000000000002</v>
      </c>
      <c r="R190" s="224">
        <f>Q190*H190</f>
        <v>0.0064000000000000003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198</v>
      </c>
      <c r="AT190" s="226" t="s">
        <v>252</v>
      </c>
      <c r="AU190" s="226" t="s">
        <v>85</v>
      </c>
      <c r="AY190" s="20" t="s">
        <v>142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83</v>
      </c>
      <c r="BK190" s="227">
        <f>ROUND(I190*H190,2)</f>
        <v>0</v>
      </c>
      <c r="BL190" s="20" t="s">
        <v>149</v>
      </c>
      <c r="BM190" s="226" t="s">
        <v>273</v>
      </c>
    </row>
    <row r="191" s="12" customFormat="1" ht="22.8" customHeight="1">
      <c r="A191" s="12"/>
      <c r="B191" s="199"/>
      <c r="C191" s="200"/>
      <c r="D191" s="201" t="s">
        <v>75</v>
      </c>
      <c r="E191" s="213" t="s">
        <v>149</v>
      </c>
      <c r="F191" s="213" t="s">
        <v>274</v>
      </c>
      <c r="G191" s="200"/>
      <c r="H191" s="200"/>
      <c r="I191" s="203"/>
      <c r="J191" s="214">
        <f>BK191</f>
        <v>0</v>
      </c>
      <c r="K191" s="200"/>
      <c r="L191" s="205"/>
      <c r="M191" s="206"/>
      <c r="N191" s="207"/>
      <c r="O191" s="207"/>
      <c r="P191" s="208">
        <f>SUM(P192:P198)</f>
        <v>0</v>
      </c>
      <c r="Q191" s="207"/>
      <c r="R191" s="208">
        <f>SUM(R192:R198)</f>
        <v>37.270858240000003</v>
      </c>
      <c r="S191" s="207"/>
      <c r="T191" s="209">
        <f>SUM(T192:T198)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0" t="s">
        <v>83</v>
      </c>
      <c r="AT191" s="211" t="s">
        <v>75</v>
      </c>
      <c r="AU191" s="211" t="s">
        <v>83</v>
      </c>
      <c r="AY191" s="210" t="s">
        <v>142</v>
      </c>
      <c r="BK191" s="212">
        <f>SUM(BK192:BK198)</f>
        <v>0</v>
      </c>
    </row>
    <row r="192" s="2" customFormat="1" ht="21.75" customHeight="1">
      <c r="A192" s="41"/>
      <c r="B192" s="42"/>
      <c r="C192" s="215" t="s">
        <v>7</v>
      </c>
      <c r="D192" s="215" t="s">
        <v>144</v>
      </c>
      <c r="E192" s="216" t="s">
        <v>275</v>
      </c>
      <c r="F192" s="217" t="s">
        <v>276</v>
      </c>
      <c r="G192" s="218" t="s">
        <v>147</v>
      </c>
      <c r="H192" s="219">
        <v>19.712</v>
      </c>
      <c r="I192" s="220"/>
      <c r="J192" s="221">
        <f>ROUND(I192*H192,2)</f>
        <v>0</v>
      </c>
      <c r="K192" s="217" t="s">
        <v>148</v>
      </c>
      <c r="L192" s="47"/>
      <c r="M192" s="222" t="s">
        <v>19</v>
      </c>
      <c r="N192" s="223" t="s">
        <v>47</v>
      </c>
      <c r="O192" s="87"/>
      <c r="P192" s="224">
        <f>O192*H192</f>
        <v>0</v>
      </c>
      <c r="Q192" s="224">
        <v>1.8907700000000001</v>
      </c>
      <c r="R192" s="224">
        <f>Q192*H192</f>
        <v>37.270858240000003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149</v>
      </c>
      <c r="AT192" s="226" t="s">
        <v>144</v>
      </c>
      <c r="AU192" s="226" t="s">
        <v>85</v>
      </c>
      <c r="AY192" s="20" t="s">
        <v>142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83</v>
      </c>
      <c r="BK192" s="227">
        <f>ROUND(I192*H192,2)</f>
        <v>0</v>
      </c>
      <c r="BL192" s="20" t="s">
        <v>149</v>
      </c>
      <c r="BM192" s="226" t="s">
        <v>277</v>
      </c>
    </row>
    <row r="193" s="2" customFormat="1">
      <c r="A193" s="41"/>
      <c r="B193" s="42"/>
      <c r="C193" s="43"/>
      <c r="D193" s="228" t="s">
        <v>151</v>
      </c>
      <c r="E193" s="43"/>
      <c r="F193" s="229" t="s">
        <v>278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151</v>
      </c>
      <c r="AU193" s="20" t="s">
        <v>85</v>
      </c>
    </row>
    <row r="194" s="13" customFormat="1">
      <c r="A194" s="13"/>
      <c r="B194" s="233"/>
      <c r="C194" s="234"/>
      <c r="D194" s="235" t="s">
        <v>153</v>
      </c>
      <c r="E194" s="236" t="s">
        <v>19</v>
      </c>
      <c r="F194" s="237" t="s">
        <v>154</v>
      </c>
      <c r="G194" s="234"/>
      <c r="H194" s="236" t="s">
        <v>19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153</v>
      </c>
      <c r="AU194" s="243" t="s">
        <v>85</v>
      </c>
      <c r="AV194" s="13" t="s">
        <v>83</v>
      </c>
      <c r="AW194" s="13" t="s">
        <v>37</v>
      </c>
      <c r="AX194" s="13" t="s">
        <v>76</v>
      </c>
      <c r="AY194" s="243" t="s">
        <v>142</v>
      </c>
    </row>
    <row r="195" s="14" customFormat="1">
      <c r="A195" s="14"/>
      <c r="B195" s="244"/>
      <c r="C195" s="245"/>
      <c r="D195" s="235" t="s">
        <v>153</v>
      </c>
      <c r="E195" s="246" t="s">
        <v>19</v>
      </c>
      <c r="F195" s="247" t="s">
        <v>279</v>
      </c>
      <c r="G195" s="245"/>
      <c r="H195" s="248">
        <v>12.528000000000001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153</v>
      </c>
      <c r="AU195" s="254" t="s">
        <v>85</v>
      </c>
      <c r="AV195" s="14" t="s">
        <v>85</v>
      </c>
      <c r="AW195" s="14" t="s">
        <v>37</v>
      </c>
      <c r="AX195" s="14" t="s">
        <v>76</v>
      </c>
      <c r="AY195" s="254" t="s">
        <v>142</v>
      </c>
    </row>
    <row r="196" s="14" customFormat="1">
      <c r="A196" s="14"/>
      <c r="B196" s="244"/>
      <c r="C196" s="245"/>
      <c r="D196" s="235" t="s">
        <v>153</v>
      </c>
      <c r="E196" s="246" t="s">
        <v>19</v>
      </c>
      <c r="F196" s="247" t="s">
        <v>280</v>
      </c>
      <c r="G196" s="245"/>
      <c r="H196" s="248">
        <v>7.1840000000000002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153</v>
      </c>
      <c r="AU196" s="254" t="s">
        <v>85</v>
      </c>
      <c r="AV196" s="14" t="s">
        <v>85</v>
      </c>
      <c r="AW196" s="14" t="s">
        <v>37</v>
      </c>
      <c r="AX196" s="14" t="s">
        <v>76</v>
      </c>
      <c r="AY196" s="254" t="s">
        <v>142</v>
      </c>
    </row>
    <row r="197" s="15" customFormat="1">
      <c r="A197" s="15"/>
      <c r="B197" s="255"/>
      <c r="C197" s="256"/>
      <c r="D197" s="235" t="s">
        <v>153</v>
      </c>
      <c r="E197" s="257" t="s">
        <v>19</v>
      </c>
      <c r="F197" s="258" t="s">
        <v>157</v>
      </c>
      <c r="G197" s="256"/>
      <c r="H197" s="259">
        <v>19.712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153</v>
      </c>
      <c r="AU197" s="265" t="s">
        <v>85</v>
      </c>
      <c r="AV197" s="15" t="s">
        <v>158</v>
      </c>
      <c r="AW197" s="15" t="s">
        <v>37</v>
      </c>
      <c r="AX197" s="15" t="s">
        <v>76</v>
      </c>
      <c r="AY197" s="265" t="s">
        <v>142</v>
      </c>
    </row>
    <row r="198" s="16" customFormat="1">
      <c r="A198" s="16"/>
      <c r="B198" s="266"/>
      <c r="C198" s="267"/>
      <c r="D198" s="235" t="s">
        <v>153</v>
      </c>
      <c r="E198" s="268" t="s">
        <v>19</v>
      </c>
      <c r="F198" s="269" t="s">
        <v>167</v>
      </c>
      <c r="G198" s="267"/>
      <c r="H198" s="270">
        <v>19.712</v>
      </c>
      <c r="I198" s="271"/>
      <c r="J198" s="267"/>
      <c r="K198" s="267"/>
      <c r="L198" s="272"/>
      <c r="M198" s="273"/>
      <c r="N198" s="274"/>
      <c r="O198" s="274"/>
      <c r="P198" s="274"/>
      <c r="Q198" s="274"/>
      <c r="R198" s="274"/>
      <c r="S198" s="274"/>
      <c r="T198" s="275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76" t="s">
        <v>153</v>
      </c>
      <c r="AU198" s="276" t="s">
        <v>85</v>
      </c>
      <c r="AV198" s="16" t="s">
        <v>149</v>
      </c>
      <c r="AW198" s="16" t="s">
        <v>37</v>
      </c>
      <c r="AX198" s="16" t="s">
        <v>83</v>
      </c>
      <c r="AY198" s="276" t="s">
        <v>142</v>
      </c>
    </row>
    <row r="199" s="12" customFormat="1" ht="22.8" customHeight="1">
      <c r="A199" s="12"/>
      <c r="B199" s="199"/>
      <c r="C199" s="200"/>
      <c r="D199" s="201" t="s">
        <v>75</v>
      </c>
      <c r="E199" s="213" t="s">
        <v>179</v>
      </c>
      <c r="F199" s="213" t="s">
        <v>281</v>
      </c>
      <c r="G199" s="200"/>
      <c r="H199" s="200"/>
      <c r="I199" s="203"/>
      <c r="J199" s="214">
        <f>BK199</f>
        <v>0</v>
      </c>
      <c r="K199" s="200"/>
      <c r="L199" s="205"/>
      <c r="M199" s="206"/>
      <c r="N199" s="207"/>
      <c r="O199" s="207"/>
      <c r="P199" s="208">
        <f>SUM(P200:P209)</f>
        <v>0</v>
      </c>
      <c r="Q199" s="207"/>
      <c r="R199" s="208">
        <f>SUM(R200:R209)</f>
        <v>7.3212439999999992</v>
      </c>
      <c r="S199" s="207"/>
      <c r="T199" s="209">
        <f>SUM(T200:T209)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0" t="s">
        <v>83</v>
      </c>
      <c r="AT199" s="211" t="s">
        <v>75</v>
      </c>
      <c r="AU199" s="211" t="s">
        <v>83</v>
      </c>
      <c r="AY199" s="210" t="s">
        <v>142</v>
      </c>
      <c r="BK199" s="212">
        <f>SUM(BK200:BK209)</f>
        <v>0</v>
      </c>
    </row>
    <row r="200" s="2" customFormat="1" ht="21.75" customHeight="1">
      <c r="A200" s="41"/>
      <c r="B200" s="42"/>
      <c r="C200" s="215" t="s">
        <v>282</v>
      </c>
      <c r="D200" s="215" t="s">
        <v>144</v>
      </c>
      <c r="E200" s="216" t="s">
        <v>283</v>
      </c>
      <c r="F200" s="217" t="s">
        <v>284</v>
      </c>
      <c r="G200" s="218" t="s">
        <v>163</v>
      </c>
      <c r="H200" s="219">
        <v>70.099999999999994</v>
      </c>
      <c r="I200" s="220"/>
      <c r="J200" s="221">
        <f>ROUND(I200*H200,2)</f>
        <v>0</v>
      </c>
      <c r="K200" s="217" t="s">
        <v>148</v>
      </c>
      <c r="L200" s="47"/>
      <c r="M200" s="222" t="s">
        <v>19</v>
      </c>
      <c r="N200" s="223" t="s">
        <v>47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149</v>
      </c>
      <c r="AT200" s="226" t="s">
        <v>144</v>
      </c>
      <c r="AU200" s="226" t="s">
        <v>85</v>
      </c>
      <c r="AY200" s="20" t="s">
        <v>142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83</v>
      </c>
      <c r="BK200" s="227">
        <f>ROUND(I200*H200,2)</f>
        <v>0</v>
      </c>
      <c r="BL200" s="20" t="s">
        <v>149</v>
      </c>
      <c r="BM200" s="226" t="s">
        <v>285</v>
      </c>
    </row>
    <row r="201" s="2" customFormat="1">
      <c r="A201" s="41"/>
      <c r="B201" s="42"/>
      <c r="C201" s="43"/>
      <c r="D201" s="228" t="s">
        <v>151</v>
      </c>
      <c r="E201" s="43"/>
      <c r="F201" s="229" t="s">
        <v>286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151</v>
      </c>
      <c r="AU201" s="20" t="s">
        <v>85</v>
      </c>
    </row>
    <row r="202" s="14" customFormat="1">
      <c r="A202" s="14"/>
      <c r="B202" s="244"/>
      <c r="C202" s="245"/>
      <c r="D202" s="235" t="s">
        <v>153</v>
      </c>
      <c r="E202" s="246" t="s">
        <v>19</v>
      </c>
      <c r="F202" s="247" t="s">
        <v>166</v>
      </c>
      <c r="G202" s="245"/>
      <c r="H202" s="248">
        <v>70.099999999999994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153</v>
      </c>
      <c r="AU202" s="254" t="s">
        <v>85</v>
      </c>
      <c r="AV202" s="14" t="s">
        <v>85</v>
      </c>
      <c r="AW202" s="14" t="s">
        <v>37</v>
      </c>
      <c r="AX202" s="14" t="s">
        <v>76</v>
      </c>
      <c r="AY202" s="254" t="s">
        <v>142</v>
      </c>
    </row>
    <row r="203" s="16" customFormat="1">
      <c r="A203" s="16"/>
      <c r="B203" s="266"/>
      <c r="C203" s="267"/>
      <c r="D203" s="235" t="s">
        <v>153</v>
      </c>
      <c r="E203" s="268" t="s">
        <v>19</v>
      </c>
      <c r="F203" s="269" t="s">
        <v>167</v>
      </c>
      <c r="G203" s="267"/>
      <c r="H203" s="270">
        <v>70.099999999999994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76" t="s">
        <v>153</v>
      </c>
      <c r="AU203" s="276" t="s">
        <v>85</v>
      </c>
      <c r="AV203" s="16" t="s">
        <v>149</v>
      </c>
      <c r="AW203" s="16" t="s">
        <v>37</v>
      </c>
      <c r="AX203" s="16" t="s">
        <v>83</v>
      </c>
      <c r="AY203" s="276" t="s">
        <v>142</v>
      </c>
    </row>
    <row r="204" s="2" customFormat="1" ht="16.5" customHeight="1">
      <c r="A204" s="41"/>
      <c r="B204" s="42"/>
      <c r="C204" s="215" t="s">
        <v>287</v>
      </c>
      <c r="D204" s="215" t="s">
        <v>144</v>
      </c>
      <c r="E204" s="216" t="s">
        <v>288</v>
      </c>
      <c r="F204" s="217" t="s">
        <v>289</v>
      </c>
      <c r="G204" s="218" t="s">
        <v>163</v>
      </c>
      <c r="H204" s="219">
        <v>70.099999999999994</v>
      </c>
      <c r="I204" s="220"/>
      <c r="J204" s="221">
        <f>ROUND(I204*H204,2)</f>
        <v>0</v>
      </c>
      <c r="K204" s="217" t="s">
        <v>148</v>
      </c>
      <c r="L204" s="47"/>
      <c r="M204" s="222" t="s">
        <v>19</v>
      </c>
      <c r="N204" s="223" t="s">
        <v>47</v>
      </c>
      <c r="O204" s="87"/>
      <c r="P204" s="224">
        <f>O204*H204</f>
        <v>0</v>
      </c>
      <c r="Q204" s="224">
        <v>0.00071000000000000002</v>
      </c>
      <c r="R204" s="224">
        <f>Q204*H204</f>
        <v>0.049770999999999996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149</v>
      </c>
      <c r="AT204" s="226" t="s">
        <v>144</v>
      </c>
      <c r="AU204" s="226" t="s">
        <v>85</v>
      </c>
      <c r="AY204" s="20" t="s">
        <v>142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83</v>
      </c>
      <c r="BK204" s="227">
        <f>ROUND(I204*H204,2)</f>
        <v>0</v>
      </c>
      <c r="BL204" s="20" t="s">
        <v>149</v>
      </c>
      <c r="BM204" s="226" t="s">
        <v>290</v>
      </c>
    </row>
    <row r="205" s="2" customFormat="1">
      <c r="A205" s="41"/>
      <c r="B205" s="42"/>
      <c r="C205" s="43"/>
      <c r="D205" s="228" t="s">
        <v>151</v>
      </c>
      <c r="E205" s="43"/>
      <c r="F205" s="229" t="s">
        <v>291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151</v>
      </c>
      <c r="AU205" s="20" t="s">
        <v>85</v>
      </c>
    </row>
    <row r="206" s="2" customFormat="1" ht="24.15" customHeight="1">
      <c r="A206" s="41"/>
      <c r="B206" s="42"/>
      <c r="C206" s="215" t="s">
        <v>292</v>
      </c>
      <c r="D206" s="215" t="s">
        <v>144</v>
      </c>
      <c r="E206" s="216" t="s">
        <v>293</v>
      </c>
      <c r="F206" s="217" t="s">
        <v>294</v>
      </c>
      <c r="G206" s="218" t="s">
        <v>163</v>
      </c>
      <c r="H206" s="219">
        <v>70.099999999999994</v>
      </c>
      <c r="I206" s="220"/>
      <c r="J206" s="221">
        <f>ROUND(I206*H206,2)</f>
        <v>0</v>
      </c>
      <c r="K206" s="217" t="s">
        <v>148</v>
      </c>
      <c r="L206" s="47"/>
      <c r="M206" s="222" t="s">
        <v>19</v>
      </c>
      <c r="N206" s="223" t="s">
        <v>47</v>
      </c>
      <c r="O206" s="87"/>
      <c r="P206" s="224">
        <f>O206*H206</f>
        <v>0</v>
      </c>
      <c r="Q206" s="224">
        <v>0.10373</v>
      </c>
      <c r="R206" s="224">
        <f>Q206*H206</f>
        <v>7.2714729999999994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149</v>
      </c>
      <c r="AT206" s="226" t="s">
        <v>144</v>
      </c>
      <c r="AU206" s="226" t="s">
        <v>85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83</v>
      </c>
      <c r="BK206" s="227">
        <f>ROUND(I206*H206,2)</f>
        <v>0</v>
      </c>
      <c r="BL206" s="20" t="s">
        <v>149</v>
      </c>
      <c r="BM206" s="226" t="s">
        <v>295</v>
      </c>
    </row>
    <row r="207" s="2" customFormat="1">
      <c r="A207" s="41"/>
      <c r="B207" s="42"/>
      <c r="C207" s="43"/>
      <c r="D207" s="228" t="s">
        <v>151</v>
      </c>
      <c r="E207" s="43"/>
      <c r="F207" s="229" t="s">
        <v>296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85</v>
      </c>
    </row>
    <row r="208" s="2" customFormat="1" ht="24.15" customHeight="1">
      <c r="A208" s="41"/>
      <c r="B208" s="42"/>
      <c r="C208" s="215" t="s">
        <v>297</v>
      </c>
      <c r="D208" s="215" t="s">
        <v>144</v>
      </c>
      <c r="E208" s="216" t="s">
        <v>298</v>
      </c>
      <c r="F208" s="217" t="s">
        <v>299</v>
      </c>
      <c r="G208" s="218" t="s">
        <v>163</v>
      </c>
      <c r="H208" s="219">
        <v>70.099999999999994</v>
      </c>
      <c r="I208" s="220"/>
      <c r="J208" s="221">
        <f>ROUND(I208*H208,2)</f>
        <v>0</v>
      </c>
      <c r="K208" s="217" t="s">
        <v>148</v>
      </c>
      <c r="L208" s="47"/>
      <c r="M208" s="222" t="s">
        <v>19</v>
      </c>
      <c r="N208" s="223" t="s">
        <v>47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149</v>
      </c>
      <c r="AT208" s="226" t="s">
        <v>144</v>
      </c>
      <c r="AU208" s="226" t="s">
        <v>85</v>
      </c>
      <c r="AY208" s="20" t="s">
        <v>142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83</v>
      </c>
      <c r="BK208" s="227">
        <f>ROUND(I208*H208,2)</f>
        <v>0</v>
      </c>
      <c r="BL208" s="20" t="s">
        <v>149</v>
      </c>
      <c r="BM208" s="226" t="s">
        <v>300</v>
      </c>
    </row>
    <row r="209" s="2" customFormat="1">
      <c r="A209" s="41"/>
      <c r="B209" s="42"/>
      <c r="C209" s="43"/>
      <c r="D209" s="228" t="s">
        <v>151</v>
      </c>
      <c r="E209" s="43"/>
      <c r="F209" s="229" t="s">
        <v>301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151</v>
      </c>
      <c r="AU209" s="20" t="s">
        <v>85</v>
      </c>
    </row>
    <row r="210" s="12" customFormat="1" ht="22.8" customHeight="1">
      <c r="A210" s="12"/>
      <c r="B210" s="199"/>
      <c r="C210" s="200"/>
      <c r="D210" s="201" t="s">
        <v>75</v>
      </c>
      <c r="E210" s="213" t="s">
        <v>198</v>
      </c>
      <c r="F210" s="213" t="s">
        <v>302</v>
      </c>
      <c r="G210" s="200"/>
      <c r="H210" s="200"/>
      <c r="I210" s="203"/>
      <c r="J210" s="214">
        <f>BK210</f>
        <v>0</v>
      </c>
      <c r="K210" s="200"/>
      <c r="L210" s="205"/>
      <c r="M210" s="206"/>
      <c r="N210" s="207"/>
      <c r="O210" s="207"/>
      <c r="P210" s="208">
        <f>SUM(P211:P280)</f>
        <v>0</v>
      </c>
      <c r="Q210" s="207"/>
      <c r="R210" s="208">
        <f>SUM(R211:R280)</f>
        <v>4.1320487339999996</v>
      </c>
      <c r="S210" s="207"/>
      <c r="T210" s="209">
        <f>SUM(T211:T280)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0" t="s">
        <v>83</v>
      </c>
      <c r="AT210" s="211" t="s">
        <v>75</v>
      </c>
      <c r="AU210" s="211" t="s">
        <v>83</v>
      </c>
      <c r="AY210" s="210" t="s">
        <v>142</v>
      </c>
      <c r="BK210" s="212">
        <f>SUM(BK211:BK280)</f>
        <v>0</v>
      </c>
    </row>
    <row r="211" s="2" customFormat="1" ht="24.15" customHeight="1">
      <c r="A211" s="41"/>
      <c r="B211" s="42"/>
      <c r="C211" s="215" t="s">
        <v>303</v>
      </c>
      <c r="D211" s="215" t="s">
        <v>144</v>
      </c>
      <c r="E211" s="216" t="s">
        <v>304</v>
      </c>
      <c r="F211" s="217" t="s">
        <v>305</v>
      </c>
      <c r="G211" s="218" t="s">
        <v>267</v>
      </c>
      <c r="H211" s="219">
        <v>2</v>
      </c>
      <c r="I211" s="220"/>
      <c r="J211" s="221">
        <f>ROUND(I211*H211,2)</f>
        <v>0</v>
      </c>
      <c r="K211" s="217" t="s">
        <v>148</v>
      </c>
      <c r="L211" s="47"/>
      <c r="M211" s="222" t="s">
        <v>19</v>
      </c>
      <c r="N211" s="223" t="s">
        <v>47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149</v>
      </c>
      <c r="AT211" s="226" t="s">
        <v>144</v>
      </c>
      <c r="AU211" s="226" t="s">
        <v>85</v>
      </c>
      <c r="AY211" s="20" t="s">
        <v>142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83</v>
      </c>
      <c r="BK211" s="227">
        <f>ROUND(I211*H211,2)</f>
        <v>0</v>
      </c>
      <c r="BL211" s="20" t="s">
        <v>149</v>
      </c>
      <c r="BM211" s="226" t="s">
        <v>306</v>
      </c>
    </row>
    <row r="212" s="2" customFormat="1">
      <c r="A212" s="41"/>
      <c r="B212" s="42"/>
      <c r="C212" s="43"/>
      <c r="D212" s="228" t="s">
        <v>151</v>
      </c>
      <c r="E212" s="43"/>
      <c r="F212" s="229" t="s">
        <v>307</v>
      </c>
      <c r="G212" s="43"/>
      <c r="H212" s="43"/>
      <c r="I212" s="230"/>
      <c r="J212" s="43"/>
      <c r="K212" s="43"/>
      <c r="L212" s="47"/>
      <c r="M212" s="231"/>
      <c r="N212" s="23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151</v>
      </c>
      <c r="AU212" s="20" t="s">
        <v>85</v>
      </c>
    </row>
    <row r="213" s="2" customFormat="1" ht="16.5" customHeight="1">
      <c r="A213" s="41"/>
      <c r="B213" s="42"/>
      <c r="C213" s="277" t="s">
        <v>308</v>
      </c>
      <c r="D213" s="277" t="s">
        <v>252</v>
      </c>
      <c r="E213" s="278" t="s">
        <v>309</v>
      </c>
      <c r="F213" s="279" t="s">
        <v>310</v>
      </c>
      <c r="G213" s="280" t="s">
        <v>267</v>
      </c>
      <c r="H213" s="281">
        <v>2</v>
      </c>
      <c r="I213" s="282"/>
      <c r="J213" s="283">
        <f>ROUND(I213*H213,2)</f>
        <v>0</v>
      </c>
      <c r="K213" s="279" t="s">
        <v>148</v>
      </c>
      <c r="L213" s="284"/>
      <c r="M213" s="285" t="s">
        <v>19</v>
      </c>
      <c r="N213" s="286" t="s">
        <v>47</v>
      </c>
      <c r="O213" s="87"/>
      <c r="P213" s="224">
        <f>O213*H213</f>
        <v>0</v>
      </c>
      <c r="Q213" s="224">
        <v>0.013400000000000001</v>
      </c>
      <c r="R213" s="224">
        <f>Q213*H213</f>
        <v>0.026800000000000001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198</v>
      </c>
      <c r="AT213" s="226" t="s">
        <v>252</v>
      </c>
      <c r="AU213" s="226" t="s">
        <v>85</v>
      </c>
      <c r="AY213" s="20" t="s">
        <v>142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83</v>
      </c>
      <c r="BK213" s="227">
        <f>ROUND(I213*H213,2)</f>
        <v>0</v>
      </c>
      <c r="BL213" s="20" t="s">
        <v>149</v>
      </c>
      <c r="BM213" s="226" t="s">
        <v>311</v>
      </c>
    </row>
    <row r="214" s="2" customFormat="1" ht="24.15" customHeight="1">
      <c r="A214" s="41"/>
      <c r="B214" s="42"/>
      <c r="C214" s="215" t="s">
        <v>312</v>
      </c>
      <c r="D214" s="215" t="s">
        <v>144</v>
      </c>
      <c r="E214" s="216" t="s">
        <v>313</v>
      </c>
      <c r="F214" s="217" t="s">
        <v>314</v>
      </c>
      <c r="G214" s="218" t="s">
        <v>267</v>
      </c>
      <c r="H214" s="219">
        <v>2</v>
      </c>
      <c r="I214" s="220"/>
      <c r="J214" s="221">
        <f>ROUND(I214*H214,2)</f>
        <v>0</v>
      </c>
      <c r="K214" s="217" t="s">
        <v>148</v>
      </c>
      <c r="L214" s="47"/>
      <c r="M214" s="222" t="s">
        <v>19</v>
      </c>
      <c r="N214" s="223" t="s">
        <v>47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149</v>
      </c>
      <c r="AT214" s="226" t="s">
        <v>144</v>
      </c>
      <c r="AU214" s="226" t="s">
        <v>85</v>
      </c>
      <c r="AY214" s="20" t="s">
        <v>142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83</v>
      </c>
      <c r="BK214" s="227">
        <f>ROUND(I214*H214,2)</f>
        <v>0</v>
      </c>
      <c r="BL214" s="20" t="s">
        <v>149</v>
      </c>
      <c r="BM214" s="226" t="s">
        <v>315</v>
      </c>
    </row>
    <row r="215" s="2" customFormat="1">
      <c r="A215" s="41"/>
      <c r="B215" s="42"/>
      <c r="C215" s="43"/>
      <c r="D215" s="228" t="s">
        <v>151</v>
      </c>
      <c r="E215" s="43"/>
      <c r="F215" s="229" t="s">
        <v>316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151</v>
      </c>
      <c r="AU215" s="20" t="s">
        <v>85</v>
      </c>
    </row>
    <row r="216" s="2" customFormat="1" ht="16.5" customHeight="1">
      <c r="A216" s="41"/>
      <c r="B216" s="42"/>
      <c r="C216" s="277" t="s">
        <v>317</v>
      </c>
      <c r="D216" s="277" t="s">
        <v>252</v>
      </c>
      <c r="E216" s="278" t="s">
        <v>318</v>
      </c>
      <c r="F216" s="279" t="s">
        <v>319</v>
      </c>
      <c r="G216" s="280" t="s">
        <v>267</v>
      </c>
      <c r="H216" s="281">
        <v>2</v>
      </c>
      <c r="I216" s="282"/>
      <c r="J216" s="283">
        <f>ROUND(I216*H216,2)</f>
        <v>0</v>
      </c>
      <c r="K216" s="279" t="s">
        <v>148</v>
      </c>
      <c r="L216" s="284"/>
      <c r="M216" s="285" t="s">
        <v>19</v>
      </c>
      <c r="N216" s="286" t="s">
        <v>47</v>
      </c>
      <c r="O216" s="87"/>
      <c r="P216" s="224">
        <f>O216*H216</f>
        <v>0</v>
      </c>
      <c r="Q216" s="224">
        <v>0.0109</v>
      </c>
      <c r="R216" s="224">
        <f>Q216*H216</f>
        <v>0.0218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198</v>
      </c>
      <c r="AT216" s="226" t="s">
        <v>252</v>
      </c>
      <c r="AU216" s="226" t="s">
        <v>85</v>
      </c>
      <c r="AY216" s="20" t="s">
        <v>142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83</v>
      </c>
      <c r="BK216" s="227">
        <f>ROUND(I216*H216,2)</f>
        <v>0</v>
      </c>
      <c r="BL216" s="20" t="s">
        <v>149</v>
      </c>
      <c r="BM216" s="226" t="s">
        <v>320</v>
      </c>
    </row>
    <row r="217" s="2" customFormat="1" ht="24.15" customHeight="1">
      <c r="A217" s="41"/>
      <c r="B217" s="42"/>
      <c r="C217" s="215" t="s">
        <v>185</v>
      </c>
      <c r="D217" s="215" t="s">
        <v>144</v>
      </c>
      <c r="E217" s="216" t="s">
        <v>321</v>
      </c>
      <c r="F217" s="217" t="s">
        <v>322</v>
      </c>
      <c r="G217" s="218" t="s">
        <v>323</v>
      </c>
      <c r="H217" s="219">
        <v>176.30000000000001</v>
      </c>
      <c r="I217" s="220"/>
      <c r="J217" s="221">
        <f>ROUND(I217*H217,2)</f>
        <v>0</v>
      </c>
      <c r="K217" s="217" t="s">
        <v>148</v>
      </c>
      <c r="L217" s="47"/>
      <c r="M217" s="222" t="s">
        <v>19</v>
      </c>
      <c r="N217" s="223" t="s">
        <v>47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149</v>
      </c>
      <c r="AT217" s="226" t="s">
        <v>144</v>
      </c>
      <c r="AU217" s="226" t="s">
        <v>85</v>
      </c>
      <c r="AY217" s="20" t="s">
        <v>142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83</v>
      </c>
      <c r="BK217" s="227">
        <f>ROUND(I217*H217,2)</f>
        <v>0</v>
      </c>
      <c r="BL217" s="20" t="s">
        <v>149</v>
      </c>
      <c r="BM217" s="226" t="s">
        <v>324</v>
      </c>
    </row>
    <row r="218" s="2" customFormat="1">
      <c r="A218" s="41"/>
      <c r="B218" s="42"/>
      <c r="C218" s="43"/>
      <c r="D218" s="228" t="s">
        <v>151</v>
      </c>
      <c r="E218" s="43"/>
      <c r="F218" s="229" t="s">
        <v>325</v>
      </c>
      <c r="G218" s="43"/>
      <c r="H218" s="43"/>
      <c r="I218" s="230"/>
      <c r="J218" s="43"/>
      <c r="K218" s="43"/>
      <c r="L218" s="47"/>
      <c r="M218" s="231"/>
      <c r="N218" s="232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151</v>
      </c>
      <c r="AU218" s="20" t="s">
        <v>85</v>
      </c>
    </row>
    <row r="219" s="13" customFormat="1">
      <c r="A219" s="13"/>
      <c r="B219" s="233"/>
      <c r="C219" s="234"/>
      <c r="D219" s="235" t="s">
        <v>153</v>
      </c>
      <c r="E219" s="236" t="s">
        <v>19</v>
      </c>
      <c r="F219" s="237" t="s">
        <v>154</v>
      </c>
      <c r="G219" s="234"/>
      <c r="H219" s="236" t="s">
        <v>19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153</v>
      </c>
      <c r="AU219" s="243" t="s">
        <v>85</v>
      </c>
      <c r="AV219" s="13" t="s">
        <v>83</v>
      </c>
      <c r="AW219" s="13" t="s">
        <v>37</v>
      </c>
      <c r="AX219" s="13" t="s">
        <v>76</v>
      </c>
      <c r="AY219" s="243" t="s">
        <v>142</v>
      </c>
    </row>
    <row r="220" s="14" customFormat="1">
      <c r="A220" s="14"/>
      <c r="B220" s="244"/>
      <c r="C220" s="245"/>
      <c r="D220" s="235" t="s">
        <v>153</v>
      </c>
      <c r="E220" s="246" t="s">
        <v>19</v>
      </c>
      <c r="F220" s="247" t="s">
        <v>326</v>
      </c>
      <c r="G220" s="245"/>
      <c r="H220" s="248">
        <v>86.5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153</v>
      </c>
      <c r="AU220" s="254" t="s">
        <v>85</v>
      </c>
      <c r="AV220" s="14" t="s">
        <v>85</v>
      </c>
      <c r="AW220" s="14" t="s">
        <v>37</v>
      </c>
      <c r="AX220" s="14" t="s">
        <v>76</v>
      </c>
      <c r="AY220" s="254" t="s">
        <v>142</v>
      </c>
    </row>
    <row r="221" s="14" customFormat="1">
      <c r="A221" s="14"/>
      <c r="B221" s="244"/>
      <c r="C221" s="245"/>
      <c r="D221" s="235" t="s">
        <v>153</v>
      </c>
      <c r="E221" s="246" t="s">
        <v>19</v>
      </c>
      <c r="F221" s="247" t="s">
        <v>327</v>
      </c>
      <c r="G221" s="245"/>
      <c r="H221" s="248">
        <v>89.799999999999997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153</v>
      </c>
      <c r="AU221" s="254" t="s">
        <v>85</v>
      </c>
      <c r="AV221" s="14" t="s">
        <v>85</v>
      </c>
      <c r="AW221" s="14" t="s">
        <v>37</v>
      </c>
      <c r="AX221" s="14" t="s">
        <v>76</v>
      </c>
      <c r="AY221" s="254" t="s">
        <v>142</v>
      </c>
    </row>
    <row r="222" s="16" customFormat="1">
      <c r="A222" s="16"/>
      <c r="B222" s="266"/>
      <c r="C222" s="267"/>
      <c r="D222" s="235" t="s">
        <v>153</v>
      </c>
      <c r="E222" s="268" t="s">
        <v>19</v>
      </c>
      <c r="F222" s="269" t="s">
        <v>167</v>
      </c>
      <c r="G222" s="267"/>
      <c r="H222" s="270">
        <v>176.30000000000001</v>
      </c>
      <c r="I222" s="271"/>
      <c r="J222" s="267"/>
      <c r="K222" s="267"/>
      <c r="L222" s="272"/>
      <c r="M222" s="273"/>
      <c r="N222" s="274"/>
      <c r="O222" s="274"/>
      <c r="P222" s="274"/>
      <c r="Q222" s="274"/>
      <c r="R222" s="274"/>
      <c r="S222" s="274"/>
      <c r="T222" s="275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T222" s="276" t="s">
        <v>153</v>
      </c>
      <c r="AU222" s="276" t="s">
        <v>85</v>
      </c>
      <c r="AV222" s="16" t="s">
        <v>149</v>
      </c>
      <c r="AW222" s="16" t="s">
        <v>37</v>
      </c>
      <c r="AX222" s="16" t="s">
        <v>83</v>
      </c>
      <c r="AY222" s="276" t="s">
        <v>142</v>
      </c>
    </row>
    <row r="223" s="2" customFormat="1" ht="16.5" customHeight="1">
      <c r="A223" s="41"/>
      <c r="B223" s="42"/>
      <c r="C223" s="277" t="s">
        <v>328</v>
      </c>
      <c r="D223" s="277" t="s">
        <v>252</v>
      </c>
      <c r="E223" s="278" t="s">
        <v>329</v>
      </c>
      <c r="F223" s="279" t="s">
        <v>330</v>
      </c>
      <c r="G223" s="280" t="s">
        <v>323</v>
      </c>
      <c r="H223" s="281">
        <v>178.94499999999999</v>
      </c>
      <c r="I223" s="282"/>
      <c r="J223" s="283">
        <f>ROUND(I223*H223,2)</f>
        <v>0</v>
      </c>
      <c r="K223" s="279" t="s">
        <v>148</v>
      </c>
      <c r="L223" s="284"/>
      <c r="M223" s="285" t="s">
        <v>19</v>
      </c>
      <c r="N223" s="286" t="s">
        <v>47</v>
      </c>
      <c r="O223" s="87"/>
      <c r="P223" s="224">
        <f>O223*H223</f>
        <v>0</v>
      </c>
      <c r="Q223" s="224">
        <v>0.00147</v>
      </c>
      <c r="R223" s="224">
        <f>Q223*H223</f>
        <v>0.26304914999999995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198</v>
      </c>
      <c r="AT223" s="226" t="s">
        <v>252</v>
      </c>
      <c r="AU223" s="226" t="s">
        <v>85</v>
      </c>
      <c r="AY223" s="20" t="s">
        <v>142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83</v>
      </c>
      <c r="BK223" s="227">
        <f>ROUND(I223*H223,2)</f>
        <v>0</v>
      </c>
      <c r="BL223" s="20" t="s">
        <v>149</v>
      </c>
      <c r="BM223" s="226" t="s">
        <v>331</v>
      </c>
    </row>
    <row r="224" s="14" customFormat="1">
      <c r="A224" s="14"/>
      <c r="B224" s="244"/>
      <c r="C224" s="245"/>
      <c r="D224" s="235" t="s">
        <v>153</v>
      </c>
      <c r="E224" s="246" t="s">
        <v>19</v>
      </c>
      <c r="F224" s="247" t="s">
        <v>332</v>
      </c>
      <c r="G224" s="245"/>
      <c r="H224" s="248">
        <v>178.94499999999999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153</v>
      </c>
      <c r="AU224" s="254" t="s">
        <v>85</v>
      </c>
      <c r="AV224" s="14" t="s">
        <v>85</v>
      </c>
      <c r="AW224" s="14" t="s">
        <v>37</v>
      </c>
      <c r="AX224" s="14" t="s">
        <v>76</v>
      </c>
      <c r="AY224" s="254" t="s">
        <v>142</v>
      </c>
    </row>
    <row r="225" s="16" customFormat="1">
      <c r="A225" s="16"/>
      <c r="B225" s="266"/>
      <c r="C225" s="267"/>
      <c r="D225" s="235" t="s">
        <v>153</v>
      </c>
      <c r="E225" s="268" t="s">
        <v>19</v>
      </c>
      <c r="F225" s="269" t="s">
        <v>167</v>
      </c>
      <c r="G225" s="267"/>
      <c r="H225" s="270">
        <v>178.94499999999999</v>
      </c>
      <c r="I225" s="271"/>
      <c r="J225" s="267"/>
      <c r="K225" s="267"/>
      <c r="L225" s="272"/>
      <c r="M225" s="273"/>
      <c r="N225" s="274"/>
      <c r="O225" s="274"/>
      <c r="P225" s="274"/>
      <c r="Q225" s="274"/>
      <c r="R225" s="274"/>
      <c r="S225" s="274"/>
      <c r="T225" s="275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276" t="s">
        <v>153</v>
      </c>
      <c r="AU225" s="276" t="s">
        <v>85</v>
      </c>
      <c r="AV225" s="16" t="s">
        <v>149</v>
      </c>
      <c r="AW225" s="16" t="s">
        <v>37</v>
      </c>
      <c r="AX225" s="16" t="s">
        <v>83</v>
      </c>
      <c r="AY225" s="276" t="s">
        <v>142</v>
      </c>
    </row>
    <row r="226" s="2" customFormat="1" ht="24.15" customHeight="1">
      <c r="A226" s="41"/>
      <c r="B226" s="42"/>
      <c r="C226" s="215" t="s">
        <v>333</v>
      </c>
      <c r="D226" s="215" t="s">
        <v>144</v>
      </c>
      <c r="E226" s="216" t="s">
        <v>334</v>
      </c>
      <c r="F226" s="217" t="s">
        <v>335</v>
      </c>
      <c r="G226" s="218" t="s">
        <v>323</v>
      </c>
      <c r="H226" s="219">
        <v>70.099999999999994</v>
      </c>
      <c r="I226" s="220"/>
      <c r="J226" s="221">
        <f>ROUND(I226*H226,2)</f>
        <v>0</v>
      </c>
      <c r="K226" s="217" t="s">
        <v>148</v>
      </c>
      <c r="L226" s="47"/>
      <c r="M226" s="222" t="s">
        <v>19</v>
      </c>
      <c r="N226" s="223" t="s">
        <v>47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149</v>
      </c>
      <c r="AT226" s="226" t="s">
        <v>144</v>
      </c>
      <c r="AU226" s="226" t="s">
        <v>85</v>
      </c>
      <c r="AY226" s="20" t="s">
        <v>142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83</v>
      </c>
      <c r="BK226" s="227">
        <f>ROUND(I226*H226,2)</f>
        <v>0</v>
      </c>
      <c r="BL226" s="20" t="s">
        <v>149</v>
      </c>
      <c r="BM226" s="226" t="s">
        <v>336</v>
      </c>
    </row>
    <row r="227" s="2" customFormat="1">
      <c r="A227" s="41"/>
      <c r="B227" s="42"/>
      <c r="C227" s="43"/>
      <c r="D227" s="228" t="s">
        <v>151</v>
      </c>
      <c r="E227" s="43"/>
      <c r="F227" s="229" t="s">
        <v>337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151</v>
      </c>
      <c r="AU227" s="20" t="s">
        <v>85</v>
      </c>
    </row>
    <row r="228" s="13" customFormat="1">
      <c r="A228" s="13"/>
      <c r="B228" s="233"/>
      <c r="C228" s="234"/>
      <c r="D228" s="235" t="s">
        <v>153</v>
      </c>
      <c r="E228" s="236" t="s">
        <v>19</v>
      </c>
      <c r="F228" s="237" t="s">
        <v>154</v>
      </c>
      <c r="G228" s="234"/>
      <c r="H228" s="236" t="s">
        <v>19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153</v>
      </c>
      <c r="AU228" s="243" t="s">
        <v>85</v>
      </c>
      <c r="AV228" s="13" t="s">
        <v>83</v>
      </c>
      <c r="AW228" s="13" t="s">
        <v>37</v>
      </c>
      <c r="AX228" s="13" t="s">
        <v>76</v>
      </c>
      <c r="AY228" s="243" t="s">
        <v>142</v>
      </c>
    </row>
    <row r="229" s="14" customFormat="1">
      <c r="A229" s="14"/>
      <c r="B229" s="244"/>
      <c r="C229" s="245"/>
      <c r="D229" s="235" t="s">
        <v>153</v>
      </c>
      <c r="E229" s="246" t="s">
        <v>19</v>
      </c>
      <c r="F229" s="247" t="s">
        <v>338</v>
      </c>
      <c r="G229" s="245"/>
      <c r="H229" s="248">
        <v>70.099999999999994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153</v>
      </c>
      <c r="AU229" s="254" t="s">
        <v>85</v>
      </c>
      <c r="AV229" s="14" t="s">
        <v>85</v>
      </c>
      <c r="AW229" s="14" t="s">
        <v>37</v>
      </c>
      <c r="AX229" s="14" t="s">
        <v>76</v>
      </c>
      <c r="AY229" s="254" t="s">
        <v>142</v>
      </c>
    </row>
    <row r="230" s="16" customFormat="1">
      <c r="A230" s="16"/>
      <c r="B230" s="266"/>
      <c r="C230" s="267"/>
      <c r="D230" s="235" t="s">
        <v>153</v>
      </c>
      <c r="E230" s="268" t="s">
        <v>19</v>
      </c>
      <c r="F230" s="269" t="s">
        <v>167</v>
      </c>
      <c r="G230" s="267"/>
      <c r="H230" s="270">
        <v>70.099999999999994</v>
      </c>
      <c r="I230" s="271"/>
      <c r="J230" s="267"/>
      <c r="K230" s="267"/>
      <c r="L230" s="272"/>
      <c r="M230" s="273"/>
      <c r="N230" s="274"/>
      <c r="O230" s="274"/>
      <c r="P230" s="274"/>
      <c r="Q230" s="274"/>
      <c r="R230" s="274"/>
      <c r="S230" s="274"/>
      <c r="T230" s="275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T230" s="276" t="s">
        <v>153</v>
      </c>
      <c r="AU230" s="276" t="s">
        <v>85</v>
      </c>
      <c r="AV230" s="16" t="s">
        <v>149</v>
      </c>
      <c r="AW230" s="16" t="s">
        <v>37</v>
      </c>
      <c r="AX230" s="16" t="s">
        <v>83</v>
      </c>
      <c r="AY230" s="276" t="s">
        <v>142</v>
      </c>
    </row>
    <row r="231" s="2" customFormat="1" ht="16.5" customHeight="1">
      <c r="A231" s="41"/>
      <c r="B231" s="42"/>
      <c r="C231" s="277" t="s">
        <v>339</v>
      </c>
      <c r="D231" s="277" t="s">
        <v>252</v>
      </c>
      <c r="E231" s="278" t="s">
        <v>340</v>
      </c>
      <c r="F231" s="279" t="s">
        <v>341</v>
      </c>
      <c r="G231" s="280" t="s">
        <v>323</v>
      </c>
      <c r="H231" s="281">
        <v>71.152000000000001</v>
      </c>
      <c r="I231" s="282"/>
      <c r="J231" s="283">
        <f>ROUND(I231*H231,2)</f>
        <v>0</v>
      </c>
      <c r="K231" s="279" t="s">
        <v>148</v>
      </c>
      <c r="L231" s="284"/>
      <c r="M231" s="285" t="s">
        <v>19</v>
      </c>
      <c r="N231" s="286" t="s">
        <v>47</v>
      </c>
      <c r="O231" s="87"/>
      <c r="P231" s="224">
        <f>O231*H231</f>
        <v>0</v>
      </c>
      <c r="Q231" s="224">
        <v>0.0027899999999999999</v>
      </c>
      <c r="R231" s="224">
        <f>Q231*H231</f>
        <v>0.19851408000000001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198</v>
      </c>
      <c r="AT231" s="226" t="s">
        <v>252</v>
      </c>
      <c r="AU231" s="226" t="s">
        <v>85</v>
      </c>
      <c r="AY231" s="20" t="s">
        <v>142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83</v>
      </c>
      <c r="BK231" s="227">
        <f>ROUND(I231*H231,2)</f>
        <v>0</v>
      </c>
      <c r="BL231" s="20" t="s">
        <v>149</v>
      </c>
      <c r="BM231" s="226" t="s">
        <v>342</v>
      </c>
    </row>
    <row r="232" s="14" customFormat="1">
      <c r="A232" s="14"/>
      <c r="B232" s="244"/>
      <c r="C232" s="245"/>
      <c r="D232" s="235" t="s">
        <v>153</v>
      </c>
      <c r="E232" s="246" t="s">
        <v>19</v>
      </c>
      <c r="F232" s="247" t="s">
        <v>343</v>
      </c>
      <c r="G232" s="245"/>
      <c r="H232" s="248">
        <v>71.152000000000001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153</v>
      </c>
      <c r="AU232" s="254" t="s">
        <v>85</v>
      </c>
      <c r="AV232" s="14" t="s">
        <v>85</v>
      </c>
      <c r="AW232" s="14" t="s">
        <v>37</v>
      </c>
      <c r="AX232" s="14" t="s">
        <v>76</v>
      </c>
      <c r="AY232" s="254" t="s">
        <v>142</v>
      </c>
    </row>
    <row r="233" s="16" customFormat="1">
      <c r="A233" s="16"/>
      <c r="B233" s="266"/>
      <c r="C233" s="267"/>
      <c r="D233" s="235" t="s">
        <v>153</v>
      </c>
      <c r="E233" s="268" t="s">
        <v>19</v>
      </c>
      <c r="F233" s="269" t="s">
        <v>167</v>
      </c>
      <c r="G233" s="267"/>
      <c r="H233" s="270">
        <v>71.152000000000001</v>
      </c>
      <c r="I233" s="271"/>
      <c r="J233" s="267"/>
      <c r="K233" s="267"/>
      <c r="L233" s="272"/>
      <c r="M233" s="273"/>
      <c r="N233" s="274"/>
      <c r="O233" s="274"/>
      <c r="P233" s="274"/>
      <c r="Q233" s="274"/>
      <c r="R233" s="274"/>
      <c r="S233" s="274"/>
      <c r="T233" s="275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76" t="s">
        <v>153</v>
      </c>
      <c r="AU233" s="276" t="s">
        <v>85</v>
      </c>
      <c r="AV233" s="16" t="s">
        <v>149</v>
      </c>
      <c r="AW233" s="16" t="s">
        <v>37</v>
      </c>
      <c r="AX233" s="16" t="s">
        <v>83</v>
      </c>
      <c r="AY233" s="276" t="s">
        <v>142</v>
      </c>
    </row>
    <row r="234" s="2" customFormat="1" ht="24.15" customHeight="1">
      <c r="A234" s="41"/>
      <c r="B234" s="42"/>
      <c r="C234" s="215" t="s">
        <v>344</v>
      </c>
      <c r="D234" s="215" t="s">
        <v>144</v>
      </c>
      <c r="E234" s="216" t="s">
        <v>345</v>
      </c>
      <c r="F234" s="217" t="s">
        <v>346</v>
      </c>
      <c r="G234" s="218" t="s">
        <v>267</v>
      </c>
      <c r="H234" s="219">
        <v>1</v>
      </c>
      <c r="I234" s="220"/>
      <c r="J234" s="221">
        <f>ROUND(I234*H234,2)</f>
        <v>0</v>
      </c>
      <c r="K234" s="217" t="s">
        <v>148</v>
      </c>
      <c r="L234" s="47"/>
      <c r="M234" s="222" t="s">
        <v>19</v>
      </c>
      <c r="N234" s="223" t="s">
        <v>47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149</v>
      </c>
      <c r="AT234" s="226" t="s">
        <v>144</v>
      </c>
      <c r="AU234" s="226" t="s">
        <v>85</v>
      </c>
      <c r="AY234" s="20" t="s">
        <v>142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83</v>
      </c>
      <c r="BK234" s="227">
        <f>ROUND(I234*H234,2)</f>
        <v>0</v>
      </c>
      <c r="BL234" s="20" t="s">
        <v>149</v>
      </c>
      <c r="BM234" s="226" t="s">
        <v>347</v>
      </c>
    </row>
    <row r="235" s="2" customFormat="1">
      <c r="A235" s="41"/>
      <c r="B235" s="42"/>
      <c r="C235" s="43"/>
      <c r="D235" s="228" t="s">
        <v>151</v>
      </c>
      <c r="E235" s="43"/>
      <c r="F235" s="229" t="s">
        <v>348</v>
      </c>
      <c r="G235" s="43"/>
      <c r="H235" s="43"/>
      <c r="I235" s="230"/>
      <c r="J235" s="43"/>
      <c r="K235" s="43"/>
      <c r="L235" s="47"/>
      <c r="M235" s="231"/>
      <c r="N235" s="23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151</v>
      </c>
      <c r="AU235" s="20" t="s">
        <v>85</v>
      </c>
    </row>
    <row r="236" s="2" customFormat="1" ht="16.5" customHeight="1">
      <c r="A236" s="41"/>
      <c r="B236" s="42"/>
      <c r="C236" s="277" t="s">
        <v>349</v>
      </c>
      <c r="D236" s="277" t="s">
        <v>252</v>
      </c>
      <c r="E236" s="278" t="s">
        <v>350</v>
      </c>
      <c r="F236" s="279" t="s">
        <v>351</v>
      </c>
      <c r="G236" s="280" t="s">
        <v>267</v>
      </c>
      <c r="H236" s="281">
        <v>1</v>
      </c>
      <c r="I236" s="282"/>
      <c r="J236" s="283">
        <f>ROUND(I236*H236,2)</f>
        <v>0</v>
      </c>
      <c r="K236" s="279" t="s">
        <v>148</v>
      </c>
      <c r="L236" s="284"/>
      <c r="M236" s="285" t="s">
        <v>19</v>
      </c>
      <c r="N236" s="286" t="s">
        <v>47</v>
      </c>
      <c r="O236" s="87"/>
      <c r="P236" s="224">
        <f>O236*H236</f>
        <v>0</v>
      </c>
      <c r="Q236" s="224">
        <v>0.0040000000000000001</v>
      </c>
      <c r="R236" s="224">
        <f>Q236*H236</f>
        <v>0.0040000000000000001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198</v>
      </c>
      <c r="AT236" s="226" t="s">
        <v>252</v>
      </c>
      <c r="AU236" s="226" t="s">
        <v>85</v>
      </c>
      <c r="AY236" s="20" t="s">
        <v>142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83</v>
      </c>
      <c r="BK236" s="227">
        <f>ROUND(I236*H236,2)</f>
        <v>0</v>
      </c>
      <c r="BL236" s="20" t="s">
        <v>149</v>
      </c>
      <c r="BM236" s="226" t="s">
        <v>352</v>
      </c>
    </row>
    <row r="237" s="2" customFormat="1" ht="24.15" customHeight="1">
      <c r="A237" s="41"/>
      <c r="B237" s="42"/>
      <c r="C237" s="215" t="s">
        <v>353</v>
      </c>
      <c r="D237" s="215" t="s">
        <v>144</v>
      </c>
      <c r="E237" s="216" t="s">
        <v>354</v>
      </c>
      <c r="F237" s="217" t="s">
        <v>355</v>
      </c>
      <c r="G237" s="218" t="s">
        <v>267</v>
      </c>
      <c r="H237" s="219">
        <v>2</v>
      </c>
      <c r="I237" s="220"/>
      <c r="J237" s="221">
        <f>ROUND(I237*H237,2)</f>
        <v>0</v>
      </c>
      <c r="K237" s="217" t="s">
        <v>148</v>
      </c>
      <c r="L237" s="47"/>
      <c r="M237" s="222" t="s">
        <v>19</v>
      </c>
      <c r="N237" s="223" t="s">
        <v>47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149</v>
      </c>
      <c r="AT237" s="226" t="s">
        <v>144</v>
      </c>
      <c r="AU237" s="226" t="s">
        <v>85</v>
      </c>
      <c r="AY237" s="20" t="s">
        <v>142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83</v>
      </c>
      <c r="BK237" s="227">
        <f>ROUND(I237*H237,2)</f>
        <v>0</v>
      </c>
      <c r="BL237" s="20" t="s">
        <v>149</v>
      </c>
      <c r="BM237" s="226" t="s">
        <v>356</v>
      </c>
    </row>
    <row r="238" s="2" customFormat="1">
      <c r="A238" s="41"/>
      <c r="B238" s="42"/>
      <c r="C238" s="43"/>
      <c r="D238" s="228" t="s">
        <v>151</v>
      </c>
      <c r="E238" s="43"/>
      <c r="F238" s="229" t="s">
        <v>357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151</v>
      </c>
      <c r="AU238" s="20" t="s">
        <v>85</v>
      </c>
    </row>
    <row r="239" s="2" customFormat="1" ht="16.5" customHeight="1">
      <c r="A239" s="41"/>
      <c r="B239" s="42"/>
      <c r="C239" s="277" t="s">
        <v>358</v>
      </c>
      <c r="D239" s="277" t="s">
        <v>252</v>
      </c>
      <c r="E239" s="278" t="s">
        <v>359</v>
      </c>
      <c r="F239" s="279" t="s">
        <v>360</v>
      </c>
      <c r="G239" s="280" t="s">
        <v>267</v>
      </c>
      <c r="H239" s="281">
        <v>2</v>
      </c>
      <c r="I239" s="282"/>
      <c r="J239" s="283">
        <f>ROUND(I239*H239,2)</f>
        <v>0</v>
      </c>
      <c r="K239" s="279" t="s">
        <v>148</v>
      </c>
      <c r="L239" s="284"/>
      <c r="M239" s="285" t="s">
        <v>19</v>
      </c>
      <c r="N239" s="286" t="s">
        <v>47</v>
      </c>
      <c r="O239" s="87"/>
      <c r="P239" s="224">
        <f>O239*H239</f>
        <v>0</v>
      </c>
      <c r="Q239" s="224">
        <v>0.0178</v>
      </c>
      <c r="R239" s="224">
        <f>Q239*H239</f>
        <v>0.0356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198</v>
      </c>
      <c r="AT239" s="226" t="s">
        <v>252</v>
      </c>
      <c r="AU239" s="226" t="s">
        <v>85</v>
      </c>
      <c r="AY239" s="20" t="s">
        <v>142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83</v>
      </c>
      <c r="BK239" s="227">
        <f>ROUND(I239*H239,2)</f>
        <v>0</v>
      </c>
      <c r="BL239" s="20" t="s">
        <v>149</v>
      </c>
      <c r="BM239" s="226" t="s">
        <v>361</v>
      </c>
    </row>
    <row r="240" s="2" customFormat="1" ht="24.15" customHeight="1">
      <c r="A240" s="41"/>
      <c r="B240" s="42"/>
      <c r="C240" s="215" t="s">
        <v>362</v>
      </c>
      <c r="D240" s="215" t="s">
        <v>144</v>
      </c>
      <c r="E240" s="216" t="s">
        <v>363</v>
      </c>
      <c r="F240" s="217" t="s">
        <v>364</v>
      </c>
      <c r="G240" s="218" t="s">
        <v>267</v>
      </c>
      <c r="H240" s="219">
        <v>2</v>
      </c>
      <c r="I240" s="220"/>
      <c r="J240" s="221">
        <f>ROUND(I240*H240,2)</f>
        <v>0</v>
      </c>
      <c r="K240" s="217" t="s">
        <v>148</v>
      </c>
      <c r="L240" s="47"/>
      <c r="M240" s="222" t="s">
        <v>19</v>
      </c>
      <c r="N240" s="223" t="s">
        <v>47</v>
      </c>
      <c r="O240" s="87"/>
      <c r="P240" s="224">
        <f>O240*H240</f>
        <v>0</v>
      </c>
      <c r="Q240" s="224">
        <v>0.00165424</v>
      </c>
      <c r="R240" s="224">
        <f>Q240*H240</f>
        <v>0.0033084799999999999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149</v>
      </c>
      <c r="AT240" s="226" t="s">
        <v>144</v>
      </c>
      <c r="AU240" s="226" t="s">
        <v>85</v>
      </c>
      <c r="AY240" s="20" t="s">
        <v>142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83</v>
      </c>
      <c r="BK240" s="227">
        <f>ROUND(I240*H240,2)</f>
        <v>0</v>
      </c>
      <c r="BL240" s="20" t="s">
        <v>149</v>
      </c>
      <c r="BM240" s="226" t="s">
        <v>365</v>
      </c>
    </row>
    <row r="241" s="2" customFormat="1">
      <c r="A241" s="41"/>
      <c r="B241" s="42"/>
      <c r="C241" s="43"/>
      <c r="D241" s="228" t="s">
        <v>151</v>
      </c>
      <c r="E241" s="43"/>
      <c r="F241" s="229" t="s">
        <v>366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151</v>
      </c>
      <c r="AU241" s="20" t="s">
        <v>85</v>
      </c>
    </row>
    <row r="242" s="2" customFormat="1" ht="16.5" customHeight="1">
      <c r="A242" s="41"/>
      <c r="B242" s="42"/>
      <c r="C242" s="277" t="s">
        <v>367</v>
      </c>
      <c r="D242" s="277" t="s">
        <v>252</v>
      </c>
      <c r="E242" s="278" t="s">
        <v>368</v>
      </c>
      <c r="F242" s="279" t="s">
        <v>369</v>
      </c>
      <c r="G242" s="280" t="s">
        <v>267</v>
      </c>
      <c r="H242" s="281">
        <v>2</v>
      </c>
      <c r="I242" s="282"/>
      <c r="J242" s="283">
        <f>ROUND(I242*H242,2)</f>
        <v>0</v>
      </c>
      <c r="K242" s="279" t="s">
        <v>148</v>
      </c>
      <c r="L242" s="284"/>
      <c r="M242" s="285" t="s">
        <v>19</v>
      </c>
      <c r="N242" s="286" t="s">
        <v>47</v>
      </c>
      <c r="O242" s="87"/>
      <c r="P242" s="224">
        <f>O242*H242</f>
        <v>0</v>
      </c>
      <c r="Q242" s="224">
        <v>0.01847</v>
      </c>
      <c r="R242" s="224">
        <f>Q242*H242</f>
        <v>0.036940000000000001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198</v>
      </c>
      <c r="AT242" s="226" t="s">
        <v>252</v>
      </c>
      <c r="AU242" s="226" t="s">
        <v>85</v>
      </c>
      <c r="AY242" s="20" t="s">
        <v>142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83</v>
      </c>
      <c r="BK242" s="227">
        <f>ROUND(I242*H242,2)</f>
        <v>0</v>
      </c>
      <c r="BL242" s="20" t="s">
        <v>149</v>
      </c>
      <c r="BM242" s="226" t="s">
        <v>370</v>
      </c>
    </row>
    <row r="243" s="2" customFormat="1" ht="16.5" customHeight="1">
      <c r="A243" s="41"/>
      <c r="B243" s="42"/>
      <c r="C243" s="277" t="s">
        <v>371</v>
      </c>
      <c r="D243" s="277" t="s">
        <v>252</v>
      </c>
      <c r="E243" s="278" t="s">
        <v>372</v>
      </c>
      <c r="F243" s="279" t="s">
        <v>373</v>
      </c>
      <c r="G243" s="280" t="s">
        <v>267</v>
      </c>
      <c r="H243" s="281">
        <v>2</v>
      </c>
      <c r="I243" s="282"/>
      <c r="J243" s="283">
        <f>ROUND(I243*H243,2)</f>
        <v>0</v>
      </c>
      <c r="K243" s="279" t="s">
        <v>148</v>
      </c>
      <c r="L243" s="284"/>
      <c r="M243" s="285" t="s">
        <v>19</v>
      </c>
      <c r="N243" s="286" t="s">
        <v>47</v>
      </c>
      <c r="O243" s="87"/>
      <c r="P243" s="224">
        <f>O243*H243</f>
        <v>0</v>
      </c>
      <c r="Q243" s="224">
        <v>0.0073000000000000001</v>
      </c>
      <c r="R243" s="224">
        <f>Q243*H243</f>
        <v>0.0146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198</v>
      </c>
      <c r="AT243" s="226" t="s">
        <v>252</v>
      </c>
      <c r="AU243" s="226" t="s">
        <v>85</v>
      </c>
      <c r="AY243" s="20" t="s">
        <v>142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83</v>
      </c>
      <c r="BK243" s="227">
        <f>ROUND(I243*H243,2)</f>
        <v>0</v>
      </c>
      <c r="BL243" s="20" t="s">
        <v>149</v>
      </c>
      <c r="BM243" s="226" t="s">
        <v>374</v>
      </c>
    </row>
    <row r="244" s="2" customFormat="1" ht="24.15" customHeight="1">
      <c r="A244" s="41"/>
      <c r="B244" s="42"/>
      <c r="C244" s="215" t="s">
        <v>375</v>
      </c>
      <c r="D244" s="215" t="s">
        <v>144</v>
      </c>
      <c r="E244" s="216" t="s">
        <v>376</v>
      </c>
      <c r="F244" s="217" t="s">
        <v>377</v>
      </c>
      <c r="G244" s="218" t="s">
        <v>267</v>
      </c>
      <c r="H244" s="219">
        <v>2</v>
      </c>
      <c r="I244" s="220"/>
      <c r="J244" s="221">
        <f>ROUND(I244*H244,2)</f>
        <v>0</v>
      </c>
      <c r="K244" s="217" t="s">
        <v>148</v>
      </c>
      <c r="L244" s="47"/>
      <c r="M244" s="222" t="s">
        <v>19</v>
      </c>
      <c r="N244" s="223" t="s">
        <v>47</v>
      </c>
      <c r="O244" s="87"/>
      <c r="P244" s="224">
        <f>O244*H244</f>
        <v>0</v>
      </c>
      <c r="Q244" s="224">
        <v>0.00162824</v>
      </c>
      <c r="R244" s="224">
        <f>Q244*H244</f>
        <v>0.00325648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149</v>
      </c>
      <c r="AT244" s="226" t="s">
        <v>144</v>
      </c>
      <c r="AU244" s="226" t="s">
        <v>85</v>
      </c>
      <c r="AY244" s="20" t="s">
        <v>142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83</v>
      </c>
      <c r="BK244" s="227">
        <f>ROUND(I244*H244,2)</f>
        <v>0</v>
      </c>
      <c r="BL244" s="20" t="s">
        <v>149</v>
      </c>
      <c r="BM244" s="226" t="s">
        <v>378</v>
      </c>
    </row>
    <row r="245" s="2" customFormat="1">
      <c r="A245" s="41"/>
      <c r="B245" s="42"/>
      <c r="C245" s="43"/>
      <c r="D245" s="228" t="s">
        <v>151</v>
      </c>
      <c r="E245" s="43"/>
      <c r="F245" s="229" t="s">
        <v>379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151</v>
      </c>
      <c r="AU245" s="20" t="s">
        <v>85</v>
      </c>
    </row>
    <row r="246" s="2" customFormat="1" ht="16.5" customHeight="1">
      <c r="A246" s="41"/>
      <c r="B246" s="42"/>
      <c r="C246" s="277" t="s">
        <v>380</v>
      </c>
      <c r="D246" s="277" t="s">
        <v>252</v>
      </c>
      <c r="E246" s="278" t="s">
        <v>381</v>
      </c>
      <c r="F246" s="279" t="s">
        <v>382</v>
      </c>
      <c r="G246" s="280" t="s">
        <v>267</v>
      </c>
      <c r="H246" s="281">
        <v>2</v>
      </c>
      <c r="I246" s="282"/>
      <c r="J246" s="283">
        <f>ROUND(I246*H246,2)</f>
        <v>0</v>
      </c>
      <c r="K246" s="279" t="s">
        <v>148</v>
      </c>
      <c r="L246" s="284"/>
      <c r="M246" s="285" t="s">
        <v>19</v>
      </c>
      <c r="N246" s="286" t="s">
        <v>47</v>
      </c>
      <c r="O246" s="87"/>
      <c r="P246" s="224">
        <f>O246*H246</f>
        <v>0</v>
      </c>
      <c r="Q246" s="224">
        <v>0.0395</v>
      </c>
      <c r="R246" s="224">
        <f>Q246*H246</f>
        <v>0.079000000000000001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198</v>
      </c>
      <c r="AT246" s="226" t="s">
        <v>252</v>
      </c>
      <c r="AU246" s="226" t="s">
        <v>85</v>
      </c>
      <c r="AY246" s="20" t="s">
        <v>142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83</v>
      </c>
      <c r="BK246" s="227">
        <f>ROUND(I246*H246,2)</f>
        <v>0</v>
      </c>
      <c r="BL246" s="20" t="s">
        <v>149</v>
      </c>
      <c r="BM246" s="226" t="s">
        <v>383</v>
      </c>
    </row>
    <row r="247" s="2" customFormat="1" ht="16.5" customHeight="1">
      <c r="A247" s="41"/>
      <c r="B247" s="42"/>
      <c r="C247" s="215" t="s">
        <v>384</v>
      </c>
      <c r="D247" s="215" t="s">
        <v>144</v>
      </c>
      <c r="E247" s="216" t="s">
        <v>385</v>
      </c>
      <c r="F247" s="217" t="s">
        <v>386</v>
      </c>
      <c r="G247" s="218" t="s">
        <v>323</v>
      </c>
      <c r="H247" s="219">
        <v>246.40000000000001</v>
      </c>
      <c r="I247" s="220"/>
      <c r="J247" s="221">
        <f>ROUND(I247*H247,2)</f>
        <v>0</v>
      </c>
      <c r="K247" s="217" t="s">
        <v>148</v>
      </c>
      <c r="L247" s="47"/>
      <c r="M247" s="222" t="s">
        <v>19</v>
      </c>
      <c r="N247" s="223" t="s">
        <v>47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149</v>
      </c>
      <c r="AT247" s="226" t="s">
        <v>144</v>
      </c>
      <c r="AU247" s="226" t="s">
        <v>85</v>
      </c>
      <c r="AY247" s="20" t="s">
        <v>142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83</v>
      </c>
      <c r="BK247" s="227">
        <f>ROUND(I247*H247,2)</f>
        <v>0</v>
      </c>
      <c r="BL247" s="20" t="s">
        <v>149</v>
      </c>
      <c r="BM247" s="226" t="s">
        <v>387</v>
      </c>
    </row>
    <row r="248" s="2" customFormat="1">
      <c r="A248" s="41"/>
      <c r="B248" s="42"/>
      <c r="C248" s="43"/>
      <c r="D248" s="228" t="s">
        <v>151</v>
      </c>
      <c r="E248" s="43"/>
      <c r="F248" s="229" t="s">
        <v>388</v>
      </c>
      <c r="G248" s="43"/>
      <c r="H248" s="43"/>
      <c r="I248" s="230"/>
      <c r="J248" s="43"/>
      <c r="K248" s="43"/>
      <c r="L248" s="47"/>
      <c r="M248" s="231"/>
      <c r="N248" s="232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151</v>
      </c>
      <c r="AU248" s="20" t="s">
        <v>85</v>
      </c>
    </row>
    <row r="249" s="14" customFormat="1">
      <c r="A249" s="14"/>
      <c r="B249" s="244"/>
      <c r="C249" s="245"/>
      <c r="D249" s="235" t="s">
        <v>153</v>
      </c>
      <c r="E249" s="246" t="s">
        <v>19</v>
      </c>
      <c r="F249" s="247" t="s">
        <v>389</v>
      </c>
      <c r="G249" s="245"/>
      <c r="H249" s="248">
        <v>246.40000000000001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153</v>
      </c>
      <c r="AU249" s="254" t="s">
        <v>85</v>
      </c>
      <c r="AV249" s="14" t="s">
        <v>85</v>
      </c>
      <c r="AW249" s="14" t="s">
        <v>37</v>
      </c>
      <c r="AX249" s="14" t="s">
        <v>76</v>
      </c>
      <c r="AY249" s="254" t="s">
        <v>142</v>
      </c>
    </row>
    <row r="250" s="16" customFormat="1">
      <c r="A250" s="16"/>
      <c r="B250" s="266"/>
      <c r="C250" s="267"/>
      <c r="D250" s="235" t="s">
        <v>153</v>
      </c>
      <c r="E250" s="268" t="s">
        <v>19</v>
      </c>
      <c r="F250" s="269" t="s">
        <v>167</v>
      </c>
      <c r="G250" s="267"/>
      <c r="H250" s="270">
        <v>246.40000000000001</v>
      </c>
      <c r="I250" s="271"/>
      <c r="J250" s="267"/>
      <c r="K250" s="267"/>
      <c r="L250" s="272"/>
      <c r="M250" s="273"/>
      <c r="N250" s="274"/>
      <c r="O250" s="274"/>
      <c r="P250" s="274"/>
      <c r="Q250" s="274"/>
      <c r="R250" s="274"/>
      <c r="S250" s="274"/>
      <c r="T250" s="275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76" t="s">
        <v>153</v>
      </c>
      <c r="AU250" s="276" t="s">
        <v>85</v>
      </c>
      <c r="AV250" s="16" t="s">
        <v>149</v>
      </c>
      <c r="AW250" s="16" t="s">
        <v>37</v>
      </c>
      <c r="AX250" s="16" t="s">
        <v>83</v>
      </c>
      <c r="AY250" s="276" t="s">
        <v>142</v>
      </c>
    </row>
    <row r="251" s="2" customFormat="1" ht="16.5" customHeight="1">
      <c r="A251" s="41"/>
      <c r="B251" s="42"/>
      <c r="C251" s="215" t="s">
        <v>390</v>
      </c>
      <c r="D251" s="215" t="s">
        <v>144</v>
      </c>
      <c r="E251" s="216" t="s">
        <v>391</v>
      </c>
      <c r="F251" s="217" t="s">
        <v>392</v>
      </c>
      <c r="G251" s="218" t="s">
        <v>267</v>
      </c>
      <c r="H251" s="219">
        <v>2</v>
      </c>
      <c r="I251" s="220"/>
      <c r="J251" s="221">
        <f>ROUND(I251*H251,2)</f>
        <v>0</v>
      </c>
      <c r="K251" s="217" t="s">
        <v>148</v>
      </c>
      <c r="L251" s="47"/>
      <c r="M251" s="222" t="s">
        <v>19</v>
      </c>
      <c r="N251" s="223" t="s">
        <v>47</v>
      </c>
      <c r="O251" s="87"/>
      <c r="P251" s="224">
        <f>O251*H251</f>
        <v>0</v>
      </c>
      <c r="Q251" s="224">
        <v>0.050000000000000003</v>
      </c>
      <c r="R251" s="224">
        <f>Q251*H251</f>
        <v>0.10000000000000001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149</v>
      </c>
      <c r="AT251" s="226" t="s">
        <v>144</v>
      </c>
      <c r="AU251" s="226" t="s">
        <v>85</v>
      </c>
      <c r="AY251" s="20" t="s">
        <v>142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83</v>
      </c>
      <c r="BK251" s="227">
        <f>ROUND(I251*H251,2)</f>
        <v>0</v>
      </c>
      <c r="BL251" s="20" t="s">
        <v>149</v>
      </c>
      <c r="BM251" s="226" t="s">
        <v>393</v>
      </c>
    </row>
    <row r="252" s="2" customFormat="1">
      <c r="A252" s="41"/>
      <c r="B252" s="42"/>
      <c r="C252" s="43"/>
      <c r="D252" s="228" t="s">
        <v>151</v>
      </c>
      <c r="E252" s="43"/>
      <c r="F252" s="229" t="s">
        <v>394</v>
      </c>
      <c r="G252" s="43"/>
      <c r="H252" s="43"/>
      <c r="I252" s="230"/>
      <c r="J252" s="43"/>
      <c r="K252" s="43"/>
      <c r="L252" s="47"/>
      <c r="M252" s="231"/>
      <c r="N252" s="23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151</v>
      </c>
      <c r="AU252" s="20" t="s">
        <v>85</v>
      </c>
    </row>
    <row r="253" s="2" customFormat="1" ht="16.5" customHeight="1">
      <c r="A253" s="41"/>
      <c r="B253" s="42"/>
      <c r="C253" s="277" t="s">
        <v>395</v>
      </c>
      <c r="D253" s="277" t="s">
        <v>252</v>
      </c>
      <c r="E253" s="278" t="s">
        <v>396</v>
      </c>
      <c r="F253" s="279" t="s">
        <v>397</v>
      </c>
      <c r="G253" s="280" t="s">
        <v>267</v>
      </c>
      <c r="H253" s="281">
        <v>2</v>
      </c>
      <c r="I253" s="282"/>
      <c r="J253" s="283">
        <f>ROUND(I253*H253,2)</f>
        <v>0</v>
      </c>
      <c r="K253" s="279" t="s">
        <v>148</v>
      </c>
      <c r="L253" s="284"/>
      <c r="M253" s="285" t="s">
        <v>19</v>
      </c>
      <c r="N253" s="286" t="s">
        <v>47</v>
      </c>
      <c r="O253" s="87"/>
      <c r="P253" s="224">
        <f>O253*H253</f>
        <v>0</v>
      </c>
      <c r="Q253" s="224">
        <v>0.029499999999999998</v>
      </c>
      <c r="R253" s="224">
        <f>Q253*H253</f>
        <v>0.058999999999999997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198</v>
      </c>
      <c r="AT253" s="226" t="s">
        <v>252</v>
      </c>
      <c r="AU253" s="226" t="s">
        <v>85</v>
      </c>
      <c r="AY253" s="20" t="s">
        <v>142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83</v>
      </c>
      <c r="BK253" s="227">
        <f>ROUND(I253*H253,2)</f>
        <v>0</v>
      </c>
      <c r="BL253" s="20" t="s">
        <v>149</v>
      </c>
      <c r="BM253" s="226" t="s">
        <v>398</v>
      </c>
    </row>
    <row r="254" s="2" customFormat="1" ht="16.5" customHeight="1">
      <c r="A254" s="41"/>
      <c r="B254" s="42"/>
      <c r="C254" s="277" t="s">
        <v>399</v>
      </c>
      <c r="D254" s="277" t="s">
        <v>252</v>
      </c>
      <c r="E254" s="278" t="s">
        <v>400</v>
      </c>
      <c r="F254" s="279" t="s">
        <v>401</v>
      </c>
      <c r="G254" s="280" t="s">
        <v>267</v>
      </c>
      <c r="H254" s="281">
        <v>2</v>
      </c>
      <c r="I254" s="282"/>
      <c r="J254" s="283">
        <f>ROUND(I254*H254,2)</f>
        <v>0</v>
      </c>
      <c r="K254" s="279" t="s">
        <v>148</v>
      </c>
      <c r="L254" s="284"/>
      <c r="M254" s="285" t="s">
        <v>19</v>
      </c>
      <c r="N254" s="286" t="s">
        <v>47</v>
      </c>
      <c r="O254" s="87"/>
      <c r="P254" s="224">
        <f>O254*H254</f>
        <v>0</v>
      </c>
      <c r="Q254" s="224">
        <v>0.0019</v>
      </c>
      <c r="R254" s="224">
        <f>Q254*H254</f>
        <v>0.0038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198</v>
      </c>
      <c r="AT254" s="226" t="s">
        <v>252</v>
      </c>
      <c r="AU254" s="226" t="s">
        <v>85</v>
      </c>
      <c r="AY254" s="20" t="s">
        <v>142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83</v>
      </c>
      <c r="BK254" s="227">
        <f>ROUND(I254*H254,2)</f>
        <v>0</v>
      </c>
      <c r="BL254" s="20" t="s">
        <v>149</v>
      </c>
      <c r="BM254" s="226" t="s">
        <v>402</v>
      </c>
    </row>
    <row r="255" s="2" customFormat="1" ht="16.5" customHeight="1">
      <c r="A255" s="41"/>
      <c r="B255" s="42"/>
      <c r="C255" s="215" t="s">
        <v>403</v>
      </c>
      <c r="D255" s="215" t="s">
        <v>144</v>
      </c>
      <c r="E255" s="216" t="s">
        <v>404</v>
      </c>
      <c r="F255" s="217" t="s">
        <v>405</v>
      </c>
      <c r="G255" s="218" t="s">
        <v>406</v>
      </c>
      <c r="H255" s="219">
        <v>6</v>
      </c>
      <c r="I255" s="220"/>
      <c r="J255" s="221">
        <f>ROUND(I255*H255,2)</f>
        <v>0</v>
      </c>
      <c r="K255" s="217" t="s">
        <v>19</v>
      </c>
      <c r="L255" s="47"/>
      <c r="M255" s="222" t="s">
        <v>19</v>
      </c>
      <c r="N255" s="223" t="s">
        <v>47</v>
      </c>
      <c r="O255" s="87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149</v>
      </c>
      <c r="AT255" s="226" t="s">
        <v>144</v>
      </c>
      <c r="AU255" s="226" t="s">
        <v>85</v>
      </c>
      <c r="AY255" s="20" t="s">
        <v>142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83</v>
      </c>
      <c r="BK255" s="227">
        <f>ROUND(I255*H255,2)</f>
        <v>0</v>
      </c>
      <c r="BL255" s="20" t="s">
        <v>149</v>
      </c>
      <c r="BM255" s="226" t="s">
        <v>407</v>
      </c>
    </row>
    <row r="256" s="2" customFormat="1">
      <c r="A256" s="41"/>
      <c r="B256" s="42"/>
      <c r="C256" s="43"/>
      <c r="D256" s="235" t="s">
        <v>408</v>
      </c>
      <c r="E256" s="43"/>
      <c r="F256" s="287" t="s">
        <v>409</v>
      </c>
      <c r="G256" s="43"/>
      <c r="H256" s="43"/>
      <c r="I256" s="230"/>
      <c r="J256" s="43"/>
      <c r="K256" s="43"/>
      <c r="L256" s="47"/>
      <c r="M256" s="231"/>
      <c r="N256" s="232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408</v>
      </c>
      <c r="AU256" s="20" t="s">
        <v>85</v>
      </c>
    </row>
    <row r="257" s="14" customFormat="1">
      <c r="A257" s="14"/>
      <c r="B257" s="244"/>
      <c r="C257" s="245"/>
      <c r="D257" s="235" t="s">
        <v>153</v>
      </c>
      <c r="E257" s="246" t="s">
        <v>19</v>
      </c>
      <c r="F257" s="247" t="s">
        <v>186</v>
      </c>
      <c r="G257" s="245"/>
      <c r="H257" s="248">
        <v>6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153</v>
      </c>
      <c r="AU257" s="254" t="s">
        <v>85</v>
      </c>
      <c r="AV257" s="14" t="s">
        <v>85</v>
      </c>
      <c r="AW257" s="14" t="s">
        <v>37</v>
      </c>
      <c r="AX257" s="14" t="s">
        <v>76</v>
      </c>
      <c r="AY257" s="254" t="s">
        <v>142</v>
      </c>
    </row>
    <row r="258" s="16" customFormat="1">
      <c r="A258" s="16"/>
      <c r="B258" s="266"/>
      <c r="C258" s="267"/>
      <c r="D258" s="235" t="s">
        <v>153</v>
      </c>
      <c r="E258" s="268" t="s">
        <v>19</v>
      </c>
      <c r="F258" s="269" t="s">
        <v>167</v>
      </c>
      <c r="G258" s="267"/>
      <c r="H258" s="270">
        <v>6</v>
      </c>
      <c r="I258" s="271"/>
      <c r="J258" s="267"/>
      <c r="K258" s="267"/>
      <c r="L258" s="272"/>
      <c r="M258" s="273"/>
      <c r="N258" s="274"/>
      <c r="O258" s="274"/>
      <c r="P258" s="274"/>
      <c r="Q258" s="274"/>
      <c r="R258" s="274"/>
      <c r="S258" s="274"/>
      <c r="T258" s="275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76" t="s">
        <v>153</v>
      </c>
      <c r="AU258" s="276" t="s">
        <v>85</v>
      </c>
      <c r="AV258" s="16" t="s">
        <v>149</v>
      </c>
      <c r="AW258" s="16" t="s">
        <v>37</v>
      </c>
      <c r="AX258" s="16" t="s">
        <v>83</v>
      </c>
      <c r="AY258" s="276" t="s">
        <v>142</v>
      </c>
    </row>
    <row r="259" s="2" customFormat="1" ht="24.15" customHeight="1">
      <c r="A259" s="41"/>
      <c r="B259" s="42"/>
      <c r="C259" s="215" t="s">
        <v>410</v>
      </c>
      <c r="D259" s="215" t="s">
        <v>144</v>
      </c>
      <c r="E259" s="216" t="s">
        <v>411</v>
      </c>
      <c r="F259" s="217" t="s">
        <v>412</v>
      </c>
      <c r="G259" s="218" t="s">
        <v>267</v>
      </c>
      <c r="H259" s="219">
        <v>6</v>
      </c>
      <c r="I259" s="220"/>
      <c r="J259" s="221">
        <f>ROUND(I259*H259,2)</f>
        <v>0</v>
      </c>
      <c r="K259" s="217" t="s">
        <v>148</v>
      </c>
      <c r="L259" s="47"/>
      <c r="M259" s="222" t="s">
        <v>19</v>
      </c>
      <c r="N259" s="223" t="s">
        <v>47</v>
      </c>
      <c r="O259" s="87"/>
      <c r="P259" s="224">
        <f>O259*H259</f>
        <v>0</v>
      </c>
      <c r="Q259" s="224">
        <v>0.36190800000000001</v>
      </c>
      <c r="R259" s="224">
        <f>Q259*H259</f>
        <v>2.1714479999999998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149</v>
      </c>
      <c r="AT259" s="226" t="s">
        <v>144</v>
      </c>
      <c r="AU259" s="226" t="s">
        <v>85</v>
      </c>
      <c r="AY259" s="20" t="s">
        <v>142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83</v>
      </c>
      <c r="BK259" s="227">
        <f>ROUND(I259*H259,2)</f>
        <v>0</v>
      </c>
      <c r="BL259" s="20" t="s">
        <v>149</v>
      </c>
      <c r="BM259" s="226" t="s">
        <v>413</v>
      </c>
    </row>
    <row r="260" s="2" customFormat="1">
      <c r="A260" s="41"/>
      <c r="B260" s="42"/>
      <c r="C260" s="43"/>
      <c r="D260" s="228" t="s">
        <v>151</v>
      </c>
      <c r="E260" s="43"/>
      <c r="F260" s="229" t="s">
        <v>414</v>
      </c>
      <c r="G260" s="43"/>
      <c r="H260" s="43"/>
      <c r="I260" s="230"/>
      <c r="J260" s="43"/>
      <c r="K260" s="43"/>
      <c r="L260" s="47"/>
      <c r="M260" s="231"/>
      <c r="N260" s="23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151</v>
      </c>
      <c r="AU260" s="20" t="s">
        <v>85</v>
      </c>
    </row>
    <row r="261" s="2" customFormat="1" ht="16.5" customHeight="1">
      <c r="A261" s="41"/>
      <c r="B261" s="42"/>
      <c r="C261" s="277" t="s">
        <v>415</v>
      </c>
      <c r="D261" s="277" t="s">
        <v>252</v>
      </c>
      <c r="E261" s="278" t="s">
        <v>416</v>
      </c>
      <c r="F261" s="279" t="s">
        <v>417</v>
      </c>
      <c r="G261" s="280" t="s">
        <v>267</v>
      </c>
      <c r="H261" s="281">
        <v>6</v>
      </c>
      <c r="I261" s="282"/>
      <c r="J261" s="283">
        <f>ROUND(I261*H261,2)</f>
        <v>0</v>
      </c>
      <c r="K261" s="279" t="s">
        <v>148</v>
      </c>
      <c r="L261" s="284"/>
      <c r="M261" s="285" t="s">
        <v>19</v>
      </c>
      <c r="N261" s="286" t="s">
        <v>47</v>
      </c>
      <c r="O261" s="87"/>
      <c r="P261" s="224">
        <f>O261*H261</f>
        <v>0</v>
      </c>
      <c r="Q261" s="224">
        <v>0.11500000000000001</v>
      </c>
      <c r="R261" s="224">
        <f>Q261*H261</f>
        <v>0.69000000000000006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198</v>
      </c>
      <c r="AT261" s="226" t="s">
        <v>252</v>
      </c>
      <c r="AU261" s="226" t="s">
        <v>85</v>
      </c>
      <c r="AY261" s="20" t="s">
        <v>142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83</v>
      </c>
      <c r="BK261" s="227">
        <f>ROUND(I261*H261,2)</f>
        <v>0</v>
      </c>
      <c r="BL261" s="20" t="s">
        <v>149</v>
      </c>
      <c r="BM261" s="226" t="s">
        <v>418</v>
      </c>
    </row>
    <row r="262" s="2" customFormat="1" ht="24.15" customHeight="1">
      <c r="A262" s="41"/>
      <c r="B262" s="42"/>
      <c r="C262" s="215" t="s">
        <v>419</v>
      </c>
      <c r="D262" s="215" t="s">
        <v>144</v>
      </c>
      <c r="E262" s="216" t="s">
        <v>420</v>
      </c>
      <c r="F262" s="217" t="s">
        <v>421</v>
      </c>
      <c r="G262" s="218" t="s">
        <v>267</v>
      </c>
      <c r="H262" s="219">
        <v>6</v>
      </c>
      <c r="I262" s="220"/>
      <c r="J262" s="221">
        <f>ROUND(I262*H262,2)</f>
        <v>0</v>
      </c>
      <c r="K262" s="217" t="s">
        <v>148</v>
      </c>
      <c r="L262" s="47"/>
      <c r="M262" s="222" t="s">
        <v>19</v>
      </c>
      <c r="N262" s="223" t="s">
        <v>47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149</v>
      </c>
      <c r="AT262" s="226" t="s">
        <v>144</v>
      </c>
      <c r="AU262" s="226" t="s">
        <v>85</v>
      </c>
      <c r="AY262" s="20" t="s">
        <v>142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83</v>
      </c>
      <c r="BK262" s="227">
        <f>ROUND(I262*H262,2)</f>
        <v>0</v>
      </c>
      <c r="BL262" s="20" t="s">
        <v>149</v>
      </c>
      <c r="BM262" s="226" t="s">
        <v>422</v>
      </c>
    </row>
    <row r="263" s="2" customFormat="1">
      <c r="A263" s="41"/>
      <c r="B263" s="42"/>
      <c r="C263" s="43"/>
      <c r="D263" s="228" t="s">
        <v>151</v>
      </c>
      <c r="E263" s="43"/>
      <c r="F263" s="229" t="s">
        <v>423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151</v>
      </c>
      <c r="AU263" s="20" t="s">
        <v>85</v>
      </c>
    </row>
    <row r="264" s="2" customFormat="1" ht="16.5" customHeight="1">
      <c r="A264" s="41"/>
      <c r="B264" s="42"/>
      <c r="C264" s="277" t="s">
        <v>424</v>
      </c>
      <c r="D264" s="277" t="s">
        <v>252</v>
      </c>
      <c r="E264" s="278" t="s">
        <v>425</v>
      </c>
      <c r="F264" s="279" t="s">
        <v>426</v>
      </c>
      <c r="G264" s="280" t="s">
        <v>267</v>
      </c>
      <c r="H264" s="281">
        <v>6</v>
      </c>
      <c r="I264" s="282"/>
      <c r="J264" s="283">
        <f>ROUND(I264*H264,2)</f>
        <v>0</v>
      </c>
      <c r="K264" s="279" t="s">
        <v>148</v>
      </c>
      <c r="L264" s="284"/>
      <c r="M264" s="285" t="s">
        <v>19</v>
      </c>
      <c r="N264" s="286" t="s">
        <v>47</v>
      </c>
      <c r="O264" s="87"/>
      <c r="P264" s="224">
        <f>O264*H264</f>
        <v>0</v>
      </c>
      <c r="Q264" s="224">
        <v>0.0025000000000000001</v>
      </c>
      <c r="R264" s="224">
        <f>Q264*H264</f>
        <v>0.014999999999999999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198</v>
      </c>
      <c r="AT264" s="226" t="s">
        <v>252</v>
      </c>
      <c r="AU264" s="226" t="s">
        <v>85</v>
      </c>
      <c r="AY264" s="20" t="s">
        <v>142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83</v>
      </c>
      <c r="BK264" s="227">
        <f>ROUND(I264*H264,2)</f>
        <v>0</v>
      </c>
      <c r="BL264" s="20" t="s">
        <v>149</v>
      </c>
      <c r="BM264" s="226" t="s">
        <v>427</v>
      </c>
    </row>
    <row r="265" s="2" customFormat="1" ht="24.15" customHeight="1">
      <c r="A265" s="41"/>
      <c r="B265" s="42"/>
      <c r="C265" s="215" t="s">
        <v>428</v>
      </c>
      <c r="D265" s="215" t="s">
        <v>144</v>
      </c>
      <c r="E265" s="216" t="s">
        <v>429</v>
      </c>
      <c r="F265" s="217" t="s">
        <v>430</v>
      </c>
      <c r="G265" s="218" t="s">
        <v>267</v>
      </c>
      <c r="H265" s="219">
        <v>12</v>
      </c>
      <c r="I265" s="220"/>
      <c r="J265" s="221">
        <f>ROUND(I265*H265,2)</f>
        <v>0</v>
      </c>
      <c r="K265" s="217" t="s">
        <v>148</v>
      </c>
      <c r="L265" s="47"/>
      <c r="M265" s="222" t="s">
        <v>19</v>
      </c>
      <c r="N265" s="223" t="s">
        <v>47</v>
      </c>
      <c r="O265" s="87"/>
      <c r="P265" s="224">
        <f>O265*H265</f>
        <v>0</v>
      </c>
      <c r="Q265" s="224">
        <v>0.00071871999999999995</v>
      </c>
      <c r="R265" s="224">
        <f>Q265*H265</f>
        <v>0.0086246399999999994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149</v>
      </c>
      <c r="AT265" s="226" t="s">
        <v>144</v>
      </c>
      <c r="AU265" s="226" t="s">
        <v>85</v>
      </c>
      <c r="AY265" s="20" t="s">
        <v>142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83</v>
      </c>
      <c r="BK265" s="227">
        <f>ROUND(I265*H265,2)</f>
        <v>0</v>
      </c>
      <c r="BL265" s="20" t="s">
        <v>149</v>
      </c>
      <c r="BM265" s="226" t="s">
        <v>431</v>
      </c>
    </row>
    <row r="266" s="2" customFormat="1">
      <c r="A266" s="41"/>
      <c r="B266" s="42"/>
      <c r="C266" s="43"/>
      <c r="D266" s="228" t="s">
        <v>151</v>
      </c>
      <c r="E266" s="43"/>
      <c r="F266" s="229" t="s">
        <v>432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151</v>
      </c>
      <c r="AU266" s="20" t="s">
        <v>85</v>
      </c>
    </row>
    <row r="267" s="2" customFormat="1" ht="16.5" customHeight="1">
      <c r="A267" s="41"/>
      <c r="B267" s="42"/>
      <c r="C267" s="277" t="s">
        <v>433</v>
      </c>
      <c r="D267" s="277" t="s">
        <v>252</v>
      </c>
      <c r="E267" s="278" t="s">
        <v>434</v>
      </c>
      <c r="F267" s="279" t="s">
        <v>435</v>
      </c>
      <c r="G267" s="280" t="s">
        <v>267</v>
      </c>
      <c r="H267" s="281">
        <v>6</v>
      </c>
      <c r="I267" s="282"/>
      <c r="J267" s="283">
        <f>ROUND(I267*H267,2)</f>
        <v>0</v>
      </c>
      <c r="K267" s="279" t="s">
        <v>148</v>
      </c>
      <c r="L267" s="284"/>
      <c r="M267" s="285" t="s">
        <v>19</v>
      </c>
      <c r="N267" s="286" t="s">
        <v>47</v>
      </c>
      <c r="O267" s="87"/>
      <c r="P267" s="224">
        <f>O267*H267</f>
        <v>0</v>
      </c>
      <c r="Q267" s="224">
        <v>0.0038</v>
      </c>
      <c r="R267" s="224">
        <f>Q267*H267</f>
        <v>0.022800000000000001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198</v>
      </c>
      <c r="AT267" s="226" t="s">
        <v>252</v>
      </c>
      <c r="AU267" s="226" t="s">
        <v>85</v>
      </c>
      <c r="AY267" s="20" t="s">
        <v>142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83</v>
      </c>
      <c r="BK267" s="227">
        <f>ROUND(I267*H267,2)</f>
        <v>0</v>
      </c>
      <c r="BL267" s="20" t="s">
        <v>149</v>
      </c>
      <c r="BM267" s="226" t="s">
        <v>436</v>
      </c>
    </row>
    <row r="268" s="2" customFormat="1" ht="16.5" customHeight="1">
      <c r="A268" s="41"/>
      <c r="B268" s="42"/>
      <c r="C268" s="277" t="s">
        <v>437</v>
      </c>
      <c r="D268" s="277" t="s">
        <v>252</v>
      </c>
      <c r="E268" s="278" t="s">
        <v>438</v>
      </c>
      <c r="F268" s="279" t="s">
        <v>439</v>
      </c>
      <c r="G268" s="280" t="s">
        <v>267</v>
      </c>
      <c r="H268" s="281">
        <v>6</v>
      </c>
      <c r="I268" s="282"/>
      <c r="J268" s="283">
        <f>ROUND(I268*H268,2)</f>
        <v>0</v>
      </c>
      <c r="K268" s="279" t="s">
        <v>148</v>
      </c>
      <c r="L268" s="284"/>
      <c r="M268" s="285" t="s">
        <v>19</v>
      </c>
      <c r="N268" s="286" t="s">
        <v>47</v>
      </c>
      <c r="O268" s="87"/>
      <c r="P268" s="224">
        <f>O268*H268</f>
        <v>0</v>
      </c>
      <c r="Q268" s="224">
        <v>0.0033</v>
      </c>
      <c r="R268" s="224">
        <f>Q268*H268</f>
        <v>0.019799999999999998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198</v>
      </c>
      <c r="AT268" s="226" t="s">
        <v>252</v>
      </c>
      <c r="AU268" s="226" t="s">
        <v>85</v>
      </c>
      <c r="AY268" s="20" t="s">
        <v>142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83</v>
      </c>
      <c r="BK268" s="227">
        <f>ROUND(I268*H268,2)</f>
        <v>0</v>
      </c>
      <c r="BL268" s="20" t="s">
        <v>149</v>
      </c>
      <c r="BM268" s="226" t="s">
        <v>440</v>
      </c>
    </row>
    <row r="269" s="2" customFormat="1" ht="16.5" customHeight="1">
      <c r="A269" s="41"/>
      <c r="B269" s="42"/>
      <c r="C269" s="215" t="s">
        <v>441</v>
      </c>
      <c r="D269" s="215" t="s">
        <v>144</v>
      </c>
      <c r="E269" s="216" t="s">
        <v>442</v>
      </c>
      <c r="F269" s="217" t="s">
        <v>443</v>
      </c>
      <c r="G269" s="218" t="s">
        <v>267</v>
      </c>
      <c r="H269" s="219">
        <v>6</v>
      </c>
      <c r="I269" s="220"/>
      <c r="J269" s="221">
        <f>ROUND(I269*H269,2)</f>
        <v>0</v>
      </c>
      <c r="K269" s="217" t="s">
        <v>148</v>
      </c>
      <c r="L269" s="47"/>
      <c r="M269" s="222" t="s">
        <v>19</v>
      </c>
      <c r="N269" s="223" t="s">
        <v>47</v>
      </c>
      <c r="O269" s="87"/>
      <c r="P269" s="224">
        <f>O269*H269</f>
        <v>0</v>
      </c>
      <c r="Q269" s="224">
        <v>0.040000000000000001</v>
      </c>
      <c r="R269" s="224">
        <f>Q269*H269</f>
        <v>0.23999999999999999</v>
      </c>
      <c r="S269" s="224">
        <v>0</v>
      </c>
      <c r="T269" s="225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6" t="s">
        <v>149</v>
      </c>
      <c r="AT269" s="226" t="s">
        <v>144</v>
      </c>
      <c r="AU269" s="226" t="s">
        <v>85</v>
      </c>
      <c r="AY269" s="20" t="s">
        <v>142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0" t="s">
        <v>83</v>
      </c>
      <c r="BK269" s="227">
        <f>ROUND(I269*H269,2)</f>
        <v>0</v>
      </c>
      <c r="BL269" s="20" t="s">
        <v>149</v>
      </c>
      <c r="BM269" s="226" t="s">
        <v>444</v>
      </c>
    </row>
    <row r="270" s="2" customFormat="1">
      <c r="A270" s="41"/>
      <c r="B270" s="42"/>
      <c r="C270" s="43"/>
      <c r="D270" s="228" t="s">
        <v>151</v>
      </c>
      <c r="E270" s="43"/>
      <c r="F270" s="229" t="s">
        <v>445</v>
      </c>
      <c r="G270" s="43"/>
      <c r="H270" s="43"/>
      <c r="I270" s="230"/>
      <c r="J270" s="43"/>
      <c r="K270" s="43"/>
      <c r="L270" s="47"/>
      <c r="M270" s="231"/>
      <c r="N270" s="232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151</v>
      </c>
      <c r="AU270" s="20" t="s">
        <v>85</v>
      </c>
    </row>
    <row r="271" s="2" customFormat="1" ht="16.5" customHeight="1">
      <c r="A271" s="41"/>
      <c r="B271" s="42"/>
      <c r="C271" s="277" t="s">
        <v>446</v>
      </c>
      <c r="D271" s="277" t="s">
        <v>252</v>
      </c>
      <c r="E271" s="278" t="s">
        <v>447</v>
      </c>
      <c r="F271" s="279" t="s">
        <v>448</v>
      </c>
      <c r="G271" s="280" t="s">
        <v>267</v>
      </c>
      <c r="H271" s="281">
        <v>6</v>
      </c>
      <c r="I271" s="282"/>
      <c r="J271" s="283">
        <f>ROUND(I271*H271,2)</f>
        <v>0</v>
      </c>
      <c r="K271" s="279" t="s">
        <v>148</v>
      </c>
      <c r="L271" s="284"/>
      <c r="M271" s="285" t="s">
        <v>19</v>
      </c>
      <c r="N271" s="286" t="s">
        <v>47</v>
      </c>
      <c r="O271" s="87"/>
      <c r="P271" s="224">
        <f>O271*H271</f>
        <v>0</v>
      </c>
      <c r="Q271" s="224">
        <v>0.0073000000000000001</v>
      </c>
      <c r="R271" s="224">
        <f>Q271*H271</f>
        <v>0.043799999999999999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198</v>
      </c>
      <c r="AT271" s="226" t="s">
        <v>252</v>
      </c>
      <c r="AU271" s="226" t="s">
        <v>85</v>
      </c>
      <c r="AY271" s="20" t="s">
        <v>142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83</v>
      </c>
      <c r="BK271" s="227">
        <f>ROUND(I271*H271,2)</f>
        <v>0</v>
      </c>
      <c r="BL271" s="20" t="s">
        <v>149</v>
      </c>
      <c r="BM271" s="226" t="s">
        <v>449</v>
      </c>
    </row>
    <row r="272" s="2" customFormat="1" ht="16.5" customHeight="1">
      <c r="A272" s="41"/>
      <c r="B272" s="42"/>
      <c r="C272" s="277" t="s">
        <v>450</v>
      </c>
      <c r="D272" s="277" t="s">
        <v>252</v>
      </c>
      <c r="E272" s="278" t="s">
        <v>451</v>
      </c>
      <c r="F272" s="279" t="s">
        <v>452</v>
      </c>
      <c r="G272" s="280" t="s">
        <v>267</v>
      </c>
      <c r="H272" s="281">
        <v>6</v>
      </c>
      <c r="I272" s="282"/>
      <c r="J272" s="283">
        <f>ROUND(I272*H272,2)</f>
        <v>0</v>
      </c>
      <c r="K272" s="279" t="s">
        <v>148</v>
      </c>
      <c r="L272" s="284"/>
      <c r="M272" s="285" t="s">
        <v>19</v>
      </c>
      <c r="N272" s="286" t="s">
        <v>47</v>
      </c>
      <c r="O272" s="87"/>
      <c r="P272" s="224">
        <f>O272*H272</f>
        <v>0</v>
      </c>
      <c r="Q272" s="224">
        <v>0.00089999999999999998</v>
      </c>
      <c r="R272" s="224">
        <f>Q272*H272</f>
        <v>0.0054000000000000003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198</v>
      </c>
      <c r="AT272" s="226" t="s">
        <v>252</v>
      </c>
      <c r="AU272" s="226" t="s">
        <v>85</v>
      </c>
      <c r="AY272" s="20" t="s">
        <v>142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83</v>
      </c>
      <c r="BK272" s="227">
        <f>ROUND(I272*H272,2)</f>
        <v>0</v>
      </c>
      <c r="BL272" s="20" t="s">
        <v>149</v>
      </c>
      <c r="BM272" s="226" t="s">
        <v>453</v>
      </c>
    </row>
    <row r="273" s="2" customFormat="1" ht="16.5" customHeight="1">
      <c r="A273" s="41"/>
      <c r="B273" s="42"/>
      <c r="C273" s="215" t="s">
        <v>454</v>
      </c>
      <c r="D273" s="215" t="s">
        <v>144</v>
      </c>
      <c r="E273" s="216" t="s">
        <v>455</v>
      </c>
      <c r="F273" s="217" t="s">
        <v>456</v>
      </c>
      <c r="G273" s="218" t="s">
        <v>323</v>
      </c>
      <c r="H273" s="219">
        <v>246.40000000000001</v>
      </c>
      <c r="I273" s="220"/>
      <c r="J273" s="221">
        <f>ROUND(I273*H273,2)</f>
        <v>0</v>
      </c>
      <c r="K273" s="217" t="s">
        <v>148</v>
      </c>
      <c r="L273" s="47"/>
      <c r="M273" s="222" t="s">
        <v>19</v>
      </c>
      <c r="N273" s="223" t="s">
        <v>47</v>
      </c>
      <c r="O273" s="87"/>
      <c r="P273" s="224">
        <f>O273*H273</f>
        <v>0</v>
      </c>
      <c r="Q273" s="224">
        <v>0.00019236000000000001</v>
      </c>
      <c r="R273" s="224">
        <f>Q273*H273</f>
        <v>0.047397504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149</v>
      </c>
      <c r="AT273" s="226" t="s">
        <v>144</v>
      </c>
      <c r="AU273" s="226" t="s">
        <v>85</v>
      </c>
      <c r="AY273" s="20" t="s">
        <v>142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83</v>
      </c>
      <c r="BK273" s="227">
        <f>ROUND(I273*H273,2)</f>
        <v>0</v>
      </c>
      <c r="BL273" s="20" t="s">
        <v>149</v>
      </c>
      <c r="BM273" s="226" t="s">
        <v>457</v>
      </c>
    </row>
    <row r="274" s="2" customFormat="1">
      <c r="A274" s="41"/>
      <c r="B274" s="42"/>
      <c r="C274" s="43"/>
      <c r="D274" s="228" t="s">
        <v>151</v>
      </c>
      <c r="E274" s="43"/>
      <c r="F274" s="229" t="s">
        <v>458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151</v>
      </c>
      <c r="AU274" s="20" t="s">
        <v>85</v>
      </c>
    </row>
    <row r="275" s="14" customFormat="1">
      <c r="A275" s="14"/>
      <c r="B275" s="244"/>
      <c r="C275" s="245"/>
      <c r="D275" s="235" t="s">
        <v>153</v>
      </c>
      <c r="E275" s="246" t="s">
        <v>19</v>
      </c>
      <c r="F275" s="247" t="s">
        <v>389</v>
      </c>
      <c r="G275" s="245"/>
      <c r="H275" s="248">
        <v>246.40000000000001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153</v>
      </c>
      <c r="AU275" s="254" t="s">
        <v>85</v>
      </c>
      <c r="AV275" s="14" t="s">
        <v>85</v>
      </c>
      <c r="AW275" s="14" t="s">
        <v>37</v>
      </c>
      <c r="AX275" s="14" t="s">
        <v>76</v>
      </c>
      <c r="AY275" s="254" t="s">
        <v>142</v>
      </c>
    </row>
    <row r="276" s="16" customFormat="1">
      <c r="A276" s="16"/>
      <c r="B276" s="266"/>
      <c r="C276" s="267"/>
      <c r="D276" s="235" t="s">
        <v>153</v>
      </c>
      <c r="E276" s="268" t="s">
        <v>19</v>
      </c>
      <c r="F276" s="269" t="s">
        <v>167</v>
      </c>
      <c r="G276" s="267"/>
      <c r="H276" s="270">
        <v>246.40000000000001</v>
      </c>
      <c r="I276" s="271"/>
      <c r="J276" s="267"/>
      <c r="K276" s="267"/>
      <c r="L276" s="272"/>
      <c r="M276" s="273"/>
      <c r="N276" s="274"/>
      <c r="O276" s="274"/>
      <c r="P276" s="274"/>
      <c r="Q276" s="274"/>
      <c r="R276" s="274"/>
      <c r="S276" s="274"/>
      <c r="T276" s="275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76" t="s">
        <v>153</v>
      </c>
      <c r="AU276" s="276" t="s">
        <v>85</v>
      </c>
      <c r="AV276" s="16" t="s">
        <v>149</v>
      </c>
      <c r="AW276" s="16" t="s">
        <v>37</v>
      </c>
      <c r="AX276" s="16" t="s">
        <v>83</v>
      </c>
      <c r="AY276" s="276" t="s">
        <v>142</v>
      </c>
    </row>
    <row r="277" s="2" customFormat="1" ht="16.5" customHeight="1">
      <c r="A277" s="41"/>
      <c r="B277" s="42"/>
      <c r="C277" s="215" t="s">
        <v>459</v>
      </c>
      <c r="D277" s="215" t="s">
        <v>144</v>
      </c>
      <c r="E277" s="216" t="s">
        <v>460</v>
      </c>
      <c r="F277" s="217" t="s">
        <v>461</v>
      </c>
      <c r="G277" s="218" t="s">
        <v>323</v>
      </c>
      <c r="H277" s="219">
        <v>246.40000000000001</v>
      </c>
      <c r="I277" s="220"/>
      <c r="J277" s="221">
        <f>ROUND(I277*H277,2)</f>
        <v>0</v>
      </c>
      <c r="K277" s="217" t="s">
        <v>148</v>
      </c>
      <c r="L277" s="47"/>
      <c r="M277" s="222" t="s">
        <v>19</v>
      </c>
      <c r="N277" s="223" t="s">
        <v>47</v>
      </c>
      <c r="O277" s="87"/>
      <c r="P277" s="224">
        <f>O277*H277</f>
        <v>0</v>
      </c>
      <c r="Q277" s="224">
        <v>7.3499999999999998E-05</v>
      </c>
      <c r="R277" s="224">
        <f>Q277*H277</f>
        <v>0.018110399999999999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149</v>
      </c>
      <c r="AT277" s="226" t="s">
        <v>144</v>
      </c>
      <c r="AU277" s="226" t="s">
        <v>85</v>
      </c>
      <c r="AY277" s="20" t="s">
        <v>142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83</v>
      </c>
      <c r="BK277" s="227">
        <f>ROUND(I277*H277,2)</f>
        <v>0</v>
      </c>
      <c r="BL277" s="20" t="s">
        <v>149</v>
      </c>
      <c r="BM277" s="226" t="s">
        <v>462</v>
      </c>
    </row>
    <row r="278" s="2" customFormat="1">
      <c r="A278" s="41"/>
      <c r="B278" s="42"/>
      <c r="C278" s="43"/>
      <c r="D278" s="228" t="s">
        <v>151</v>
      </c>
      <c r="E278" s="43"/>
      <c r="F278" s="229" t="s">
        <v>463</v>
      </c>
      <c r="G278" s="43"/>
      <c r="H278" s="43"/>
      <c r="I278" s="230"/>
      <c r="J278" s="43"/>
      <c r="K278" s="43"/>
      <c r="L278" s="47"/>
      <c r="M278" s="231"/>
      <c r="N278" s="232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151</v>
      </c>
      <c r="AU278" s="20" t="s">
        <v>85</v>
      </c>
    </row>
    <row r="279" s="14" customFormat="1">
      <c r="A279" s="14"/>
      <c r="B279" s="244"/>
      <c r="C279" s="245"/>
      <c r="D279" s="235" t="s">
        <v>153</v>
      </c>
      <c r="E279" s="246" t="s">
        <v>19</v>
      </c>
      <c r="F279" s="247" t="s">
        <v>389</v>
      </c>
      <c r="G279" s="245"/>
      <c r="H279" s="248">
        <v>246.40000000000001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153</v>
      </c>
      <c r="AU279" s="254" t="s">
        <v>85</v>
      </c>
      <c r="AV279" s="14" t="s">
        <v>85</v>
      </c>
      <c r="AW279" s="14" t="s">
        <v>37</v>
      </c>
      <c r="AX279" s="14" t="s">
        <v>76</v>
      </c>
      <c r="AY279" s="254" t="s">
        <v>142</v>
      </c>
    </row>
    <row r="280" s="16" customFormat="1">
      <c r="A280" s="16"/>
      <c r="B280" s="266"/>
      <c r="C280" s="267"/>
      <c r="D280" s="235" t="s">
        <v>153</v>
      </c>
      <c r="E280" s="268" t="s">
        <v>19</v>
      </c>
      <c r="F280" s="269" t="s">
        <v>167</v>
      </c>
      <c r="G280" s="267"/>
      <c r="H280" s="270">
        <v>246.40000000000001</v>
      </c>
      <c r="I280" s="271"/>
      <c r="J280" s="267"/>
      <c r="K280" s="267"/>
      <c r="L280" s="272"/>
      <c r="M280" s="273"/>
      <c r="N280" s="274"/>
      <c r="O280" s="274"/>
      <c r="P280" s="274"/>
      <c r="Q280" s="274"/>
      <c r="R280" s="274"/>
      <c r="S280" s="274"/>
      <c r="T280" s="275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76" t="s">
        <v>153</v>
      </c>
      <c r="AU280" s="276" t="s">
        <v>85</v>
      </c>
      <c r="AV280" s="16" t="s">
        <v>149</v>
      </c>
      <c r="AW280" s="16" t="s">
        <v>37</v>
      </c>
      <c r="AX280" s="16" t="s">
        <v>83</v>
      </c>
      <c r="AY280" s="276" t="s">
        <v>142</v>
      </c>
    </row>
    <row r="281" s="12" customFormat="1" ht="22.8" customHeight="1">
      <c r="A281" s="12"/>
      <c r="B281" s="199"/>
      <c r="C281" s="200"/>
      <c r="D281" s="201" t="s">
        <v>75</v>
      </c>
      <c r="E281" s="213" t="s">
        <v>203</v>
      </c>
      <c r="F281" s="213" t="s">
        <v>464</v>
      </c>
      <c r="G281" s="200"/>
      <c r="H281" s="200"/>
      <c r="I281" s="203"/>
      <c r="J281" s="214">
        <f>BK281</f>
        <v>0</v>
      </c>
      <c r="K281" s="200"/>
      <c r="L281" s="205"/>
      <c r="M281" s="206"/>
      <c r="N281" s="207"/>
      <c r="O281" s="207"/>
      <c r="P281" s="208">
        <f>SUM(P282:P285)</f>
        <v>0</v>
      </c>
      <c r="Q281" s="207"/>
      <c r="R281" s="208">
        <f>SUM(R282:R285)</f>
        <v>0.00023062899999999996</v>
      </c>
      <c r="S281" s="207"/>
      <c r="T281" s="209">
        <f>SUM(T282:T285)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0" t="s">
        <v>83</v>
      </c>
      <c r="AT281" s="211" t="s">
        <v>75</v>
      </c>
      <c r="AU281" s="211" t="s">
        <v>83</v>
      </c>
      <c r="AY281" s="210" t="s">
        <v>142</v>
      </c>
      <c r="BK281" s="212">
        <f>SUM(BK282:BK285)</f>
        <v>0</v>
      </c>
    </row>
    <row r="282" s="2" customFormat="1" ht="16.5" customHeight="1">
      <c r="A282" s="41"/>
      <c r="B282" s="42"/>
      <c r="C282" s="215" t="s">
        <v>465</v>
      </c>
      <c r="D282" s="215" t="s">
        <v>144</v>
      </c>
      <c r="E282" s="216" t="s">
        <v>466</v>
      </c>
      <c r="F282" s="217" t="s">
        <v>467</v>
      </c>
      <c r="G282" s="218" t="s">
        <v>323</v>
      </c>
      <c r="H282" s="219">
        <v>140.19999999999999</v>
      </c>
      <c r="I282" s="220"/>
      <c r="J282" s="221">
        <f>ROUND(I282*H282,2)</f>
        <v>0</v>
      </c>
      <c r="K282" s="217" t="s">
        <v>148</v>
      </c>
      <c r="L282" s="47"/>
      <c r="M282" s="222" t="s">
        <v>19</v>
      </c>
      <c r="N282" s="223" t="s">
        <v>47</v>
      </c>
      <c r="O282" s="87"/>
      <c r="P282" s="224">
        <f>O282*H282</f>
        <v>0</v>
      </c>
      <c r="Q282" s="224">
        <v>1.6449999999999999E-06</v>
      </c>
      <c r="R282" s="224">
        <f>Q282*H282</f>
        <v>0.00023062899999999996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149</v>
      </c>
      <c r="AT282" s="226" t="s">
        <v>144</v>
      </c>
      <c r="AU282" s="226" t="s">
        <v>85</v>
      </c>
      <c r="AY282" s="20" t="s">
        <v>142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83</v>
      </c>
      <c r="BK282" s="227">
        <f>ROUND(I282*H282,2)</f>
        <v>0</v>
      </c>
      <c r="BL282" s="20" t="s">
        <v>149</v>
      </c>
      <c r="BM282" s="226" t="s">
        <v>468</v>
      </c>
    </row>
    <row r="283" s="2" customFormat="1">
      <c r="A283" s="41"/>
      <c r="B283" s="42"/>
      <c r="C283" s="43"/>
      <c r="D283" s="228" t="s">
        <v>151</v>
      </c>
      <c r="E283" s="43"/>
      <c r="F283" s="229" t="s">
        <v>469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151</v>
      </c>
      <c r="AU283" s="20" t="s">
        <v>85</v>
      </c>
    </row>
    <row r="284" s="14" customFormat="1">
      <c r="A284" s="14"/>
      <c r="B284" s="244"/>
      <c r="C284" s="245"/>
      <c r="D284" s="235" t="s">
        <v>153</v>
      </c>
      <c r="E284" s="246" t="s">
        <v>19</v>
      </c>
      <c r="F284" s="247" t="s">
        <v>470</v>
      </c>
      <c r="G284" s="245"/>
      <c r="H284" s="248">
        <v>140.19999999999999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153</v>
      </c>
      <c r="AU284" s="254" t="s">
        <v>85</v>
      </c>
      <c r="AV284" s="14" t="s">
        <v>85</v>
      </c>
      <c r="AW284" s="14" t="s">
        <v>37</v>
      </c>
      <c r="AX284" s="14" t="s">
        <v>76</v>
      </c>
      <c r="AY284" s="254" t="s">
        <v>142</v>
      </c>
    </row>
    <row r="285" s="16" customFormat="1">
      <c r="A285" s="16"/>
      <c r="B285" s="266"/>
      <c r="C285" s="267"/>
      <c r="D285" s="235" t="s">
        <v>153</v>
      </c>
      <c r="E285" s="268" t="s">
        <v>19</v>
      </c>
      <c r="F285" s="269" t="s">
        <v>167</v>
      </c>
      <c r="G285" s="267"/>
      <c r="H285" s="270">
        <v>140.19999999999999</v>
      </c>
      <c r="I285" s="271"/>
      <c r="J285" s="267"/>
      <c r="K285" s="267"/>
      <c r="L285" s="272"/>
      <c r="M285" s="273"/>
      <c r="N285" s="274"/>
      <c r="O285" s="274"/>
      <c r="P285" s="274"/>
      <c r="Q285" s="274"/>
      <c r="R285" s="274"/>
      <c r="S285" s="274"/>
      <c r="T285" s="275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76" t="s">
        <v>153</v>
      </c>
      <c r="AU285" s="276" t="s">
        <v>85</v>
      </c>
      <c r="AV285" s="16" t="s">
        <v>149</v>
      </c>
      <c r="AW285" s="16" t="s">
        <v>37</v>
      </c>
      <c r="AX285" s="16" t="s">
        <v>83</v>
      </c>
      <c r="AY285" s="276" t="s">
        <v>142</v>
      </c>
    </row>
    <row r="286" s="12" customFormat="1" ht="22.8" customHeight="1">
      <c r="A286" s="12"/>
      <c r="B286" s="199"/>
      <c r="C286" s="200"/>
      <c r="D286" s="201" t="s">
        <v>75</v>
      </c>
      <c r="E286" s="213" t="s">
        <v>471</v>
      </c>
      <c r="F286" s="213" t="s">
        <v>472</v>
      </c>
      <c r="G286" s="200"/>
      <c r="H286" s="200"/>
      <c r="I286" s="203"/>
      <c r="J286" s="214">
        <f>BK286</f>
        <v>0</v>
      </c>
      <c r="K286" s="200"/>
      <c r="L286" s="205"/>
      <c r="M286" s="206"/>
      <c r="N286" s="207"/>
      <c r="O286" s="207"/>
      <c r="P286" s="208">
        <f>SUM(P287:P296)</f>
        <v>0</v>
      </c>
      <c r="Q286" s="207"/>
      <c r="R286" s="208">
        <f>SUM(R287:R296)</f>
        <v>0</v>
      </c>
      <c r="S286" s="207"/>
      <c r="T286" s="209">
        <f>SUM(T287:T296)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0" t="s">
        <v>83</v>
      </c>
      <c r="AT286" s="211" t="s">
        <v>75</v>
      </c>
      <c r="AU286" s="211" t="s">
        <v>83</v>
      </c>
      <c r="AY286" s="210" t="s">
        <v>142</v>
      </c>
      <c r="BK286" s="212">
        <f>SUM(BK287:BK296)</f>
        <v>0</v>
      </c>
    </row>
    <row r="287" s="2" customFormat="1" ht="24.15" customHeight="1">
      <c r="A287" s="41"/>
      <c r="B287" s="42"/>
      <c r="C287" s="215" t="s">
        <v>473</v>
      </c>
      <c r="D287" s="215" t="s">
        <v>144</v>
      </c>
      <c r="E287" s="216" t="s">
        <v>474</v>
      </c>
      <c r="F287" s="217" t="s">
        <v>475</v>
      </c>
      <c r="G287" s="218" t="s">
        <v>228</v>
      </c>
      <c r="H287" s="219">
        <v>43.462000000000003</v>
      </c>
      <c r="I287" s="220"/>
      <c r="J287" s="221">
        <f>ROUND(I287*H287,2)</f>
        <v>0</v>
      </c>
      <c r="K287" s="217" t="s">
        <v>148</v>
      </c>
      <c r="L287" s="47"/>
      <c r="M287" s="222" t="s">
        <v>19</v>
      </c>
      <c r="N287" s="223" t="s">
        <v>47</v>
      </c>
      <c r="O287" s="87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149</v>
      </c>
      <c r="AT287" s="226" t="s">
        <v>144</v>
      </c>
      <c r="AU287" s="226" t="s">
        <v>85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83</v>
      </c>
      <c r="BK287" s="227">
        <f>ROUND(I287*H287,2)</f>
        <v>0</v>
      </c>
      <c r="BL287" s="20" t="s">
        <v>149</v>
      </c>
      <c r="BM287" s="226" t="s">
        <v>476</v>
      </c>
    </row>
    <row r="288" s="2" customFormat="1">
      <c r="A288" s="41"/>
      <c r="B288" s="42"/>
      <c r="C288" s="43"/>
      <c r="D288" s="228" t="s">
        <v>151</v>
      </c>
      <c r="E288" s="43"/>
      <c r="F288" s="229" t="s">
        <v>477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85</v>
      </c>
    </row>
    <row r="289" s="2" customFormat="1" ht="24.15" customHeight="1">
      <c r="A289" s="41"/>
      <c r="B289" s="42"/>
      <c r="C289" s="215" t="s">
        <v>478</v>
      </c>
      <c r="D289" s="215" t="s">
        <v>144</v>
      </c>
      <c r="E289" s="216" t="s">
        <v>479</v>
      </c>
      <c r="F289" s="217" t="s">
        <v>480</v>
      </c>
      <c r="G289" s="218" t="s">
        <v>228</v>
      </c>
      <c r="H289" s="219">
        <v>2086.1759999999999</v>
      </c>
      <c r="I289" s="220"/>
      <c r="J289" s="221">
        <f>ROUND(I289*H289,2)</f>
        <v>0</v>
      </c>
      <c r="K289" s="217" t="s">
        <v>148</v>
      </c>
      <c r="L289" s="47"/>
      <c r="M289" s="222" t="s">
        <v>19</v>
      </c>
      <c r="N289" s="223" t="s">
        <v>47</v>
      </c>
      <c r="O289" s="87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149</v>
      </c>
      <c r="AT289" s="226" t="s">
        <v>144</v>
      </c>
      <c r="AU289" s="226" t="s">
        <v>85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83</v>
      </c>
      <c r="BK289" s="227">
        <f>ROUND(I289*H289,2)</f>
        <v>0</v>
      </c>
      <c r="BL289" s="20" t="s">
        <v>149</v>
      </c>
      <c r="BM289" s="226" t="s">
        <v>481</v>
      </c>
    </row>
    <row r="290" s="2" customFormat="1">
      <c r="A290" s="41"/>
      <c r="B290" s="42"/>
      <c r="C290" s="43"/>
      <c r="D290" s="228" t="s">
        <v>151</v>
      </c>
      <c r="E290" s="43"/>
      <c r="F290" s="229" t="s">
        <v>482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151</v>
      </c>
      <c r="AU290" s="20" t="s">
        <v>85</v>
      </c>
    </row>
    <row r="291" s="14" customFormat="1">
      <c r="A291" s="14"/>
      <c r="B291" s="244"/>
      <c r="C291" s="245"/>
      <c r="D291" s="235" t="s">
        <v>153</v>
      </c>
      <c r="E291" s="246" t="s">
        <v>19</v>
      </c>
      <c r="F291" s="247" t="s">
        <v>483</v>
      </c>
      <c r="G291" s="245"/>
      <c r="H291" s="248">
        <v>2086.1759999999999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153</v>
      </c>
      <c r="AU291" s="254" t="s">
        <v>85</v>
      </c>
      <c r="AV291" s="14" t="s">
        <v>85</v>
      </c>
      <c r="AW291" s="14" t="s">
        <v>37</v>
      </c>
      <c r="AX291" s="14" t="s">
        <v>76</v>
      </c>
      <c r="AY291" s="254" t="s">
        <v>142</v>
      </c>
    </row>
    <row r="292" s="16" customFormat="1">
      <c r="A292" s="16"/>
      <c r="B292" s="266"/>
      <c r="C292" s="267"/>
      <c r="D292" s="235" t="s">
        <v>153</v>
      </c>
      <c r="E292" s="268" t="s">
        <v>19</v>
      </c>
      <c r="F292" s="269" t="s">
        <v>167</v>
      </c>
      <c r="G292" s="267"/>
      <c r="H292" s="270">
        <v>2086.1759999999999</v>
      </c>
      <c r="I292" s="271"/>
      <c r="J292" s="267"/>
      <c r="K292" s="267"/>
      <c r="L292" s="272"/>
      <c r="M292" s="273"/>
      <c r="N292" s="274"/>
      <c r="O292" s="274"/>
      <c r="P292" s="274"/>
      <c r="Q292" s="274"/>
      <c r="R292" s="274"/>
      <c r="S292" s="274"/>
      <c r="T292" s="275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76" t="s">
        <v>153</v>
      </c>
      <c r="AU292" s="276" t="s">
        <v>85</v>
      </c>
      <c r="AV292" s="16" t="s">
        <v>149</v>
      </c>
      <c r="AW292" s="16" t="s">
        <v>37</v>
      </c>
      <c r="AX292" s="16" t="s">
        <v>83</v>
      </c>
      <c r="AY292" s="276" t="s">
        <v>142</v>
      </c>
    </row>
    <row r="293" s="2" customFormat="1" ht="24.15" customHeight="1">
      <c r="A293" s="41"/>
      <c r="B293" s="42"/>
      <c r="C293" s="215" t="s">
        <v>484</v>
      </c>
      <c r="D293" s="215" t="s">
        <v>144</v>
      </c>
      <c r="E293" s="216" t="s">
        <v>485</v>
      </c>
      <c r="F293" s="217" t="s">
        <v>227</v>
      </c>
      <c r="G293" s="218" t="s">
        <v>228</v>
      </c>
      <c r="H293" s="219">
        <v>28.039999999999999</v>
      </c>
      <c r="I293" s="220"/>
      <c r="J293" s="221">
        <f>ROUND(I293*H293,2)</f>
        <v>0</v>
      </c>
      <c r="K293" s="217" t="s">
        <v>148</v>
      </c>
      <c r="L293" s="47"/>
      <c r="M293" s="222" t="s">
        <v>19</v>
      </c>
      <c r="N293" s="223" t="s">
        <v>47</v>
      </c>
      <c r="O293" s="87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149</v>
      </c>
      <c r="AT293" s="226" t="s">
        <v>144</v>
      </c>
      <c r="AU293" s="226" t="s">
        <v>85</v>
      </c>
      <c r="AY293" s="20" t="s">
        <v>142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83</v>
      </c>
      <c r="BK293" s="227">
        <f>ROUND(I293*H293,2)</f>
        <v>0</v>
      </c>
      <c r="BL293" s="20" t="s">
        <v>149</v>
      </c>
      <c r="BM293" s="226" t="s">
        <v>486</v>
      </c>
    </row>
    <row r="294" s="2" customFormat="1">
      <c r="A294" s="41"/>
      <c r="B294" s="42"/>
      <c r="C294" s="43"/>
      <c r="D294" s="228" t="s">
        <v>151</v>
      </c>
      <c r="E294" s="43"/>
      <c r="F294" s="229" t="s">
        <v>487</v>
      </c>
      <c r="G294" s="43"/>
      <c r="H294" s="43"/>
      <c r="I294" s="230"/>
      <c r="J294" s="43"/>
      <c r="K294" s="43"/>
      <c r="L294" s="47"/>
      <c r="M294" s="231"/>
      <c r="N294" s="232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151</v>
      </c>
      <c r="AU294" s="20" t="s">
        <v>85</v>
      </c>
    </row>
    <row r="295" s="2" customFormat="1" ht="24.15" customHeight="1">
      <c r="A295" s="41"/>
      <c r="B295" s="42"/>
      <c r="C295" s="215" t="s">
        <v>488</v>
      </c>
      <c r="D295" s="215" t="s">
        <v>144</v>
      </c>
      <c r="E295" s="216" t="s">
        <v>489</v>
      </c>
      <c r="F295" s="217" t="s">
        <v>490</v>
      </c>
      <c r="G295" s="218" t="s">
        <v>228</v>
      </c>
      <c r="H295" s="219">
        <v>15.422000000000001</v>
      </c>
      <c r="I295" s="220"/>
      <c r="J295" s="221">
        <f>ROUND(I295*H295,2)</f>
        <v>0</v>
      </c>
      <c r="K295" s="217" t="s">
        <v>148</v>
      </c>
      <c r="L295" s="47"/>
      <c r="M295" s="222" t="s">
        <v>19</v>
      </c>
      <c r="N295" s="223" t="s">
        <v>47</v>
      </c>
      <c r="O295" s="87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149</v>
      </c>
      <c r="AT295" s="226" t="s">
        <v>144</v>
      </c>
      <c r="AU295" s="226" t="s">
        <v>85</v>
      </c>
      <c r="AY295" s="20" t="s">
        <v>142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83</v>
      </c>
      <c r="BK295" s="227">
        <f>ROUND(I295*H295,2)</f>
        <v>0</v>
      </c>
      <c r="BL295" s="20" t="s">
        <v>149</v>
      </c>
      <c r="BM295" s="226" t="s">
        <v>491</v>
      </c>
    </row>
    <row r="296" s="2" customFormat="1">
      <c r="A296" s="41"/>
      <c r="B296" s="42"/>
      <c r="C296" s="43"/>
      <c r="D296" s="228" t="s">
        <v>151</v>
      </c>
      <c r="E296" s="43"/>
      <c r="F296" s="229" t="s">
        <v>492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151</v>
      </c>
      <c r="AU296" s="20" t="s">
        <v>85</v>
      </c>
    </row>
    <row r="297" s="12" customFormat="1" ht="22.8" customHeight="1">
      <c r="A297" s="12"/>
      <c r="B297" s="199"/>
      <c r="C297" s="200"/>
      <c r="D297" s="201" t="s">
        <v>75</v>
      </c>
      <c r="E297" s="213" t="s">
        <v>493</v>
      </c>
      <c r="F297" s="213" t="s">
        <v>494</v>
      </c>
      <c r="G297" s="200"/>
      <c r="H297" s="200"/>
      <c r="I297" s="203"/>
      <c r="J297" s="214">
        <f>BK297</f>
        <v>0</v>
      </c>
      <c r="K297" s="200"/>
      <c r="L297" s="205"/>
      <c r="M297" s="206"/>
      <c r="N297" s="207"/>
      <c r="O297" s="207"/>
      <c r="P297" s="208">
        <f>SUM(P298:P299)</f>
        <v>0</v>
      </c>
      <c r="Q297" s="207"/>
      <c r="R297" s="208">
        <f>SUM(R298:R299)</f>
        <v>0</v>
      </c>
      <c r="S297" s="207"/>
      <c r="T297" s="209">
        <f>SUM(T298:T299)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0" t="s">
        <v>83</v>
      </c>
      <c r="AT297" s="211" t="s">
        <v>75</v>
      </c>
      <c r="AU297" s="211" t="s">
        <v>83</v>
      </c>
      <c r="AY297" s="210" t="s">
        <v>142</v>
      </c>
      <c r="BK297" s="212">
        <f>SUM(BK298:BK299)</f>
        <v>0</v>
      </c>
    </row>
    <row r="298" s="2" customFormat="1" ht="24.15" customHeight="1">
      <c r="A298" s="41"/>
      <c r="B298" s="42"/>
      <c r="C298" s="215" t="s">
        <v>495</v>
      </c>
      <c r="D298" s="215" t="s">
        <v>144</v>
      </c>
      <c r="E298" s="216" t="s">
        <v>496</v>
      </c>
      <c r="F298" s="217" t="s">
        <v>497</v>
      </c>
      <c r="G298" s="218" t="s">
        <v>228</v>
      </c>
      <c r="H298" s="219">
        <v>167.804</v>
      </c>
      <c r="I298" s="220"/>
      <c r="J298" s="221">
        <f>ROUND(I298*H298,2)</f>
        <v>0</v>
      </c>
      <c r="K298" s="217" t="s">
        <v>148</v>
      </c>
      <c r="L298" s="47"/>
      <c r="M298" s="222" t="s">
        <v>19</v>
      </c>
      <c r="N298" s="223" t="s">
        <v>47</v>
      </c>
      <c r="O298" s="87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6" t="s">
        <v>149</v>
      </c>
      <c r="AT298" s="226" t="s">
        <v>144</v>
      </c>
      <c r="AU298" s="226" t="s">
        <v>85</v>
      </c>
      <c r="AY298" s="20" t="s">
        <v>142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20" t="s">
        <v>83</v>
      </c>
      <c r="BK298" s="227">
        <f>ROUND(I298*H298,2)</f>
        <v>0</v>
      </c>
      <c r="BL298" s="20" t="s">
        <v>149</v>
      </c>
      <c r="BM298" s="226" t="s">
        <v>498</v>
      </c>
    </row>
    <row r="299" s="2" customFormat="1">
      <c r="A299" s="41"/>
      <c r="B299" s="42"/>
      <c r="C299" s="43"/>
      <c r="D299" s="228" t="s">
        <v>151</v>
      </c>
      <c r="E299" s="43"/>
      <c r="F299" s="229" t="s">
        <v>499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151</v>
      </c>
      <c r="AU299" s="20" t="s">
        <v>85</v>
      </c>
    </row>
    <row r="300" s="12" customFormat="1" ht="25.92" customHeight="1">
      <c r="A300" s="12"/>
      <c r="B300" s="199"/>
      <c r="C300" s="200"/>
      <c r="D300" s="201" t="s">
        <v>75</v>
      </c>
      <c r="E300" s="202" t="s">
        <v>500</v>
      </c>
      <c r="F300" s="202" t="s">
        <v>501</v>
      </c>
      <c r="G300" s="200"/>
      <c r="H300" s="200"/>
      <c r="I300" s="203"/>
      <c r="J300" s="204">
        <f>BK300</f>
        <v>0</v>
      </c>
      <c r="K300" s="200"/>
      <c r="L300" s="205"/>
      <c r="M300" s="206"/>
      <c r="N300" s="207"/>
      <c r="O300" s="207"/>
      <c r="P300" s="208">
        <f>P301+P308+P311+P316</f>
        <v>0</v>
      </c>
      <c r="Q300" s="207"/>
      <c r="R300" s="208">
        <f>R301+R308+R311+R316</f>
        <v>0</v>
      </c>
      <c r="S300" s="207"/>
      <c r="T300" s="209">
        <f>T301+T308+T311+T316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0" t="s">
        <v>179</v>
      </c>
      <c r="AT300" s="211" t="s">
        <v>75</v>
      </c>
      <c r="AU300" s="211" t="s">
        <v>76</v>
      </c>
      <c r="AY300" s="210" t="s">
        <v>142</v>
      </c>
      <c r="BK300" s="212">
        <f>BK301+BK308+BK311+BK316</f>
        <v>0</v>
      </c>
    </row>
    <row r="301" s="12" customFormat="1" ht="22.8" customHeight="1">
      <c r="A301" s="12"/>
      <c r="B301" s="199"/>
      <c r="C301" s="200"/>
      <c r="D301" s="201" t="s">
        <v>75</v>
      </c>
      <c r="E301" s="213" t="s">
        <v>502</v>
      </c>
      <c r="F301" s="213" t="s">
        <v>503</v>
      </c>
      <c r="G301" s="200"/>
      <c r="H301" s="200"/>
      <c r="I301" s="203"/>
      <c r="J301" s="214">
        <f>BK301</f>
        <v>0</v>
      </c>
      <c r="K301" s="200"/>
      <c r="L301" s="205"/>
      <c r="M301" s="206"/>
      <c r="N301" s="207"/>
      <c r="O301" s="207"/>
      <c r="P301" s="208">
        <f>SUM(P302:P307)</f>
        <v>0</v>
      </c>
      <c r="Q301" s="207"/>
      <c r="R301" s="208">
        <f>SUM(R302:R307)</f>
        <v>0</v>
      </c>
      <c r="S301" s="207"/>
      <c r="T301" s="209">
        <f>SUM(T302:T307)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0" t="s">
        <v>179</v>
      </c>
      <c r="AT301" s="211" t="s">
        <v>75</v>
      </c>
      <c r="AU301" s="211" t="s">
        <v>83</v>
      </c>
      <c r="AY301" s="210" t="s">
        <v>142</v>
      </c>
      <c r="BK301" s="212">
        <f>SUM(BK302:BK307)</f>
        <v>0</v>
      </c>
    </row>
    <row r="302" s="2" customFormat="1" ht="16.5" customHeight="1">
      <c r="A302" s="41"/>
      <c r="B302" s="42"/>
      <c r="C302" s="215" t="s">
        <v>504</v>
      </c>
      <c r="D302" s="215" t="s">
        <v>144</v>
      </c>
      <c r="E302" s="216" t="s">
        <v>505</v>
      </c>
      <c r="F302" s="217" t="s">
        <v>506</v>
      </c>
      <c r="G302" s="218" t="s">
        <v>507</v>
      </c>
      <c r="H302" s="219">
        <v>1</v>
      </c>
      <c r="I302" s="220"/>
      <c r="J302" s="221">
        <f>ROUND(I302*H302,2)</f>
        <v>0</v>
      </c>
      <c r="K302" s="217" t="s">
        <v>148</v>
      </c>
      <c r="L302" s="47"/>
      <c r="M302" s="222" t="s">
        <v>19</v>
      </c>
      <c r="N302" s="223" t="s">
        <v>47</v>
      </c>
      <c r="O302" s="87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508</v>
      </c>
      <c r="AT302" s="226" t="s">
        <v>144</v>
      </c>
      <c r="AU302" s="226" t="s">
        <v>85</v>
      </c>
      <c r="AY302" s="20" t="s">
        <v>142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83</v>
      </c>
      <c r="BK302" s="227">
        <f>ROUND(I302*H302,2)</f>
        <v>0</v>
      </c>
      <c r="BL302" s="20" t="s">
        <v>508</v>
      </c>
      <c r="BM302" s="226" t="s">
        <v>509</v>
      </c>
    </row>
    <row r="303" s="2" customFormat="1">
      <c r="A303" s="41"/>
      <c r="B303" s="42"/>
      <c r="C303" s="43"/>
      <c r="D303" s="228" t="s">
        <v>151</v>
      </c>
      <c r="E303" s="43"/>
      <c r="F303" s="229" t="s">
        <v>510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151</v>
      </c>
      <c r="AU303" s="20" t="s">
        <v>85</v>
      </c>
    </row>
    <row r="304" s="2" customFormat="1" ht="16.5" customHeight="1">
      <c r="A304" s="41"/>
      <c r="B304" s="42"/>
      <c r="C304" s="215" t="s">
        <v>511</v>
      </c>
      <c r="D304" s="215" t="s">
        <v>144</v>
      </c>
      <c r="E304" s="216" t="s">
        <v>512</v>
      </c>
      <c r="F304" s="217" t="s">
        <v>513</v>
      </c>
      <c r="G304" s="218" t="s">
        <v>507</v>
      </c>
      <c r="H304" s="219">
        <v>1</v>
      </c>
      <c r="I304" s="220"/>
      <c r="J304" s="221">
        <f>ROUND(I304*H304,2)</f>
        <v>0</v>
      </c>
      <c r="K304" s="217" t="s">
        <v>148</v>
      </c>
      <c r="L304" s="47"/>
      <c r="M304" s="222" t="s">
        <v>19</v>
      </c>
      <c r="N304" s="223" t="s">
        <v>47</v>
      </c>
      <c r="O304" s="87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508</v>
      </c>
      <c r="AT304" s="226" t="s">
        <v>144</v>
      </c>
      <c r="AU304" s="226" t="s">
        <v>85</v>
      </c>
      <c r="AY304" s="20" t="s">
        <v>142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83</v>
      </c>
      <c r="BK304" s="227">
        <f>ROUND(I304*H304,2)</f>
        <v>0</v>
      </c>
      <c r="BL304" s="20" t="s">
        <v>508</v>
      </c>
      <c r="BM304" s="226" t="s">
        <v>514</v>
      </c>
    </row>
    <row r="305" s="2" customFormat="1">
      <c r="A305" s="41"/>
      <c r="B305" s="42"/>
      <c r="C305" s="43"/>
      <c r="D305" s="228" t="s">
        <v>151</v>
      </c>
      <c r="E305" s="43"/>
      <c r="F305" s="229" t="s">
        <v>515</v>
      </c>
      <c r="G305" s="43"/>
      <c r="H305" s="43"/>
      <c r="I305" s="230"/>
      <c r="J305" s="43"/>
      <c r="K305" s="43"/>
      <c r="L305" s="47"/>
      <c r="M305" s="231"/>
      <c r="N305" s="232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151</v>
      </c>
      <c r="AU305" s="20" t="s">
        <v>85</v>
      </c>
    </row>
    <row r="306" s="2" customFormat="1" ht="16.5" customHeight="1">
      <c r="A306" s="41"/>
      <c r="B306" s="42"/>
      <c r="C306" s="215" t="s">
        <v>516</v>
      </c>
      <c r="D306" s="215" t="s">
        <v>144</v>
      </c>
      <c r="E306" s="216" t="s">
        <v>517</v>
      </c>
      <c r="F306" s="217" t="s">
        <v>518</v>
      </c>
      <c r="G306" s="218" t="s">
        <v>507</v>
      </c>
      <c r="H306" s="219">
        <v>1</v>
      </c>
      <c r="I306" s="220"/>
      <c r="J306" s="221">
        <f>ROUND(I306*H306,2)</f>
        <v>0</v>
      </c>
      <c r="K306" s="217" t="s">
        <v>148</v>
      </c>
      <c r="L306" s="47"/>
      <c r="M306" s="222" t="s">
        <v>19</v>
      </c>
      <c r="N306" s="223" t="s">
        <v>47</v>
      </c>
      <c r="O306" s="87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508</v>
      </c>
      <c r="AT306" s="226" t="s">
        <v>144</v>
      </c>
      <c r="AU306" s="226" t="s">
        <v>85</v>
      </c>
      <c r="AY306" s="20" t="s">
        <v>142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83</v>
      </c>
      <c r="BK306" s="227">
        <f>ROUND(I306*H306,2)</f>
        <v>0</v>
      </c>
      <c r="BL306" s="20" t="s">
        <v>508</v>
      </c>
      <c r="BM306" s="226" t="s">
        <v>519</v>
      </c>
    </row>
    <row r="307" s="2" customFormat="1">
      <c r="A307" s="41"/>
      <c r="B307" s="42"/>
      <c r="C307" s="43"/>
      <c r="D307" s="228" t="s">
        <v>151</v>
      </c>
      <c r="E307" s="43"/>
      <c r="F307" s="229" t="s">
        <v>520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151</v>
      </c>
      <c r="AU307" s="20" t="s">
        <v>85</v>
      </c>
    </row>
    <row r="308" s="12" customFormat="1" ht="22.8" customHeight="1">
      <c r="A308" s="12"/>
      <c r="B308" s="199"/>
      <c r="C308" s="200"/>
      <c r="D308" s="201" t="s">
        <v>75</v>
      </c>
      <c r="E308" s="213" t="s">
        <v>521</v>
      </c>
      <c r="F308" s="213" t="s">
        <v>522</v>
      </c>
      <c r="G308" s="200"/>
      <c r="H308" s="200"/>
      <c r="I308" s="203"/>
      <c r="J308" s="214">
        <f>BK308</f>
        <v>0</v>
      </c>
      <c r="K308" s="200"/>
      <c r="L308" s="205"/>
      <c r="M308" s="206"/>
      <c r="N308" s="207"/>
      <c r="O308" s="207"/>
      <c r="P308" s="208">
        <f>SUM(P309:P310)</f>
        <v>0</v>
      </c>
      <c r="Q308" s="207"/>
      <c r="R308" s="208">
        <f>SUM(R309:R310)</f>
        <v>0</v>
      </c>
      <c r="S308" s="207"/>
      <c r="T308" s="209">
        <f>SUM(T309:T310)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0" t="s">
        <v>179</v>
      </c>
      <c r="AT308" s="211" t="s">
        <v>75</v>
      </c>
      <c r="AU308" s="211" t="s">
        <v>83</v>
      </c>
      <c r="AY308" s="210" t="s">
        <v>142</v>
      </c>
      <c r="BK308" s="212">
        <f>SUM(BK309:BK310)</f>
        <v>0</v>
      </c>
    </row>
    <row r="309" s="2" customFormat="1" ht="16.5" customHeight="1">
      <c r="A309" s="41"/>
      <c r="B309" s="42"/>
      <c r="C309" s="215" t="s">
        <v>523</v>
      </c>
      <c r="D309" s="215" t="s">
        <v>144</v>
      </c>
      <c r="E309" s="216" t="s">
        <v>524</v>
      </c>
      <c r="F309" s="217" t="s">
        <v>522</v>
      </c>
      <c r="G309" s="218" t="s">
        <v>507</v>
      </c>
      <c r="H309" s="219">
        <v>1</v>
      </c>
      <c r="I309" s="220"/>
      <c r="J309" s="221">
        <f>ROUND(I309*H309,2)</f>
        <v>0</v>
      </c>
      <c r="K309" s="217" t="s">
        <v>148</v>
      </c>
      <c r="L309" s="47"/>
      <c r="M309" s="222" t="s">
        <v>19</v>
      </c>
      <c r="N309" s="223" t="s">
        <v>47</v>
      </c>
      <c r="O309" s="87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26" t="s">
        <v>508</v>
      </c>
      <c r="AT309" s="226" t="s">
        <v>144</v>
      </c>
      <c r="AU309" s="226" t="s">
        <v>85</v>
      </c>
      <c r="AY309" s="20" t="s">
        <v>142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20" t="s">
        <v>83</v>
      </c>
      <c r="BK309" s="227">
        <f>ROUND(I309*H309,2)</f>
        <v>0</v>
      </c>
      <c r="BL309" s="20" t="s">
        <v>508</v>
      </c>
      <c r="BM309" s="226" t="s">
        <v>525</v>
      </c>
    </row>
    <row r="310" s="2" customFormat="1">
      <c r="A310" s="41"/>
      <c r="B310" s="42"/>
      <c r="C310" s="43"/>
      <c r="D310" s="228" t="s">
        <v>151</v>
      </c>
      <c r="E310" s="43"/>
      <c r="F310" s="229" t="s">
        <v>526</v>
      </c>
      <c r="G310" s="43"/>
      <c r="H310" s="43"/>
      <c r="I310" s="230"/>
      <c r="J310" s="43"/>
      <c r="K310" s="43"/>
      <c r="L310" s="47"/>
      <c r="M310" s="231"/>
      <c r="N310" s="232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151</v>
      </c>
      <c r="AU310" s="20" t="s">
        <v>85</v>
      </c>
    </row>
    <row r="311" s="12" customFormat="1" ht="22.8" customHeight="1">
      <c r="A311" s="12"/>
      <c r="B311" s="199"/>
      <c r="C311" s="200"/>
      <c r="D311" s="201" t="s">
        <v>75</v>
      </c>
      <c r="E311" s="213" t="s">
        <v>527</v>
      </c>
      <c r="F311" s="213" t="s">
        <v>528</v>
      </c>
      <c r="G311" s="200"/>
      <c r="H311" s="200"/>
      <c r="I311" s="203"/>
      <c r="J311" s="214">
        <f>BK311</f>
        <v>0</v>
      </c>
      <c r="K311" s="200"/>
      <c r="L311" s="205"/>
      <c r="M311" s="206"/>
      <c r="N311" s="207"/>
      <c r="O311" s="207"/>
      <c r="P311" s="208">
        <f>SUM(P312:P315)</f>
        <v>0</v>
      </c>
      <c r="Q311" s="207"/>
      <c r="R311" s="208">
        <f>SUM(R312:R315)</f>
        <v>0</v>
      </c>
      <c r="S311" s="207"/>
      <c r="T311" s="209">
        <f>SUM(T312:T315)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0" t="s">
        <v>179</v>
      </c>
      <c r="AT311" s="211" t="s">
        <v>75</v>
      </c>
      <c r="AU311" s="211" t="s">
        <v>83</v>
      </c>
      <c r="AY311" s="210" t="s">
        <v>142</v>
      </c>
      <c r="BK311" s="212">
        <f>SUM(BK312:BK315)</f>
        <v>0</v>
      </c>
    </row>
    <row r="312" s="2" customFormat="1" ht="16.5" customHeight="1">
      <c r="A312" s="41"/>
      <c r="B312" s="42"/>
      <c r="C312" s="215" t="s">
        <v>529</v>
      </c>
      <c r="D312" s="215" t="s">
        <v>144</v>
      </c>
      <c r="E312" s="216" t="s">
        <v>530</v>
      </c>
      <c r="F312" s="217" t="s">
        <v>531</v>
      </c>
      <c r="G312" s="218" t="s">
        <v>507</v>
      </c>
      <c r="H312" s="219">
        <v>1</v>
      </c>
      <c r="I312" s="220"/>
      <c r="J312" s="221">
        <f>ROUND(I312*H312,2)</f>
        <v>0</v>
      </c>
      <c r="K312" s="217" t="s">
        <v>148</v>
      </c>
      <c r="L312" s="47"/>
      <c r="M312" s="222" t="s">
        <v>19</v>
      </c>
      <c r="N312" s="223" t="s">
        <v>47</v>
      </c>
      <c r="O312" s="87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6" t="s">
        <v>508</v>
      </c>
      <c r="AT312" s="226" t="s">
        <v>144</v>
      </c>
      <c r="AU312" s="226" t="s">
        <v>85</v>
      </c>
      <c r="AY312" s="20" t="s">
        <v>142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0" t="s">
        <v>83</v>
      </c>
      <c r="BK312" s="227">
        <f>ROUND(I312*H312,2)</f>
        <v>0</v>
      </c>
      <c r="BL312" s="20" t="s">
        <v>508</v>
      </c>
      <c r="BM312" s="226" t="s">
        <v>532</v>
      </c>
    </row>
    <row r="313" s="2" customFormat="1">
      <c r="A313" s="41"/>
      <c r="B313" s="42"/>
      <c r="C313" s="43"/>
      <c r="D313" s="228" t="s">
        <v>151</v>
      </c>
      <c r="E313" s="43"/>
      <c r="F313" s="229" t="s">
        <v>533</v>
      </c>
      <c r="G313" s="43"/>
      <c r="H313" s="43"/>
      <c r="I313" s="230"/>
      <c r="J313" s="43"/>
      <c r="K313" s="43"/>
      <c r="L313" s="47"/>
      <c r="M313" s="231"/>
      <c r="N313" s="232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151</v>
      </c>
      <c r="AU313" s="20" t="s">
        <v>85</v>
      </c>
    </row>
    <row r="314" s="2" customFormat="1" ht="16.5" customHeight="1">
      <c r="A314" s="41"/>
      <c r="B314" s="42"/>
      <c r="C314" s="215" t="s">
        <v>534</v>
      </c>
      <c r="D314" s="215" t="s">
        <v>144</v>
      </c>
      <c r="E314" s="216" t="s">
        <v>535</v>
      </c>
      <c r="F314" s="217" t="s">
        <v>536</v>
      </c>
      <c r="G314" s="218" t="s">
        <v>507</v>
      </c>
      <c r="H314" s="219">
        <v>1</v>
      </c>
      <c r="I314" s="220"/>
      <c r="J314" s="221">
        <f>ROUND(I314*H314,2)</f>
        <v>0</v>
      </c>
      <c r="K314" s="217" t="s">
        <v>148</v>
      </c>
      <c r="L314" s="47"/>
      <c r="M314" s="222" t="s">
        <v>19</v>
      </c>
      <c r="N314" s="223" t="s">
        <v>47</v>
      </c>
      <c r="O314" s="87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508</v>
      </c>
      <c r="AT314" s="226" t="s">
        <v>144</v>
      </c>
      <c r="AU314" s="226" t="s">
        <v>85</v>
      </c>
      <c r="AY314" s="20" t="s">
        <v>142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83</v>
      </c>
      <c r="BK314" s="227">
        <f>ROUND(I314*H314,2)</f>
        <v>0</v>
      </c>
      <c r="BL314" s="20" t="s">
        <v>508</v>
      </c>
      <c r="BM314" s="226" t="s">
        <v>537</v>
      </c>
    </row>
    <row r="315" s="2" customFormat="1">
      <c r="A315" s="41"/>
      <c r="B315" s="42"/>
      <c r="C315" s="43"/>
      <c r="D315" s="228" t="s">
        <v>151</v>
      </c>
      <c r="E315" s="43"/>
      <c r="F315" s="229" t="s">
        <v>538</v>
      </c>
      <c r="G315" s="43"/>
      <c r="H315" s="43"/>
      <c r="I315" s="230"/>
      <c r="J315" s="43"/>
      <c r="K315" s="43"/>
      <c r="L315" s="47"/>
      <c r="M315" s="231"/>
      <c r="N315" s="232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151</v>
      </c>
      <c r="AU315" s="20" t="s">
        <v>85</v>
      </c>
    </row>
    <row r="316" s="12" customFormat="1" ht="22.8" customHeight="1">
      <c r="A316" s="12"/>
      <c r="B316" s="199"/>
      <c r="C316" s="200"/>
      <c r="D316" s="201" t="s">
        <v>75</v>
      </c>
      <c r="E316" s="213" t="s">
        <v>539</v>
      </c>
      <c r="F316" s="213" t="s">
        <v>540</v>
      </c>
      <c r="G316" s="200"/>
      <c r="H316" s="200"/>
      <c r="I316" s="203"/>
      <c r="J316" s="214">
        <f>BK316</f>
        <v>0</v>
      </c>
      <c r="K316" s="200"/>
      <c r="L316" s="205"/>
      <c r="M316" s="206"/>
      <c r="N316" s="207"/>
      <c r="O316" s="207"/>
      <c r="P316" s="208">
        <f>SUM(P317:P318)</f>
        <v>0</v>
      </c>
      <c r="Q316" s="207"/>
      <c r="R316" s="208">
        <f>SUM(R317:R318)</f>
        <v>0</v>
      </c>
      <c r="S316" s="207"/>
      <c r="T316" s="209">
        <f>SUM(T317:T318)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0" t="s">
        <v>179</v>
      </c>
      <c r="AT316" s="211" t="s">
        <v>75</v>
      </c>
      <c r="AU316" s="211" t="s">
        <v>83</v>
      </c>
      <c r="AY316" s="210" t="s">
        <v>142</v>
      </c>
      <c r="BK316" s="212">
        <f>SUM(BK317:BK318)</f>
        <v>0</v>
      </c>
    </row>
    <row r="317" s="2" customFormat="1" ht="16.5" customHeight="1">
      <c r="A317" s="41"/>
      <c r="B317" s="42"/>
      <c r="C317" s="215" t="s">
        <v>541</v>
      </c>
      <c r="D317" s="215" t="s">
        <v>144</v>
      </c>
      <c r="E317" s="216" t="s">
        <v>542</v>
      </c>
      <c r="F317" s="217" t="s">
        <v>543</v>
      </c>
      <c r="G317" s="218" t="s">
        <v>507</v>
      </c>
      <c r="H317" s="219">
        <v>1</v>
      </c>
      <c r="I317" s="220"/>
      <c r="J317" s="221">
        <f>ROUND(I317*H317,2)</f>
        <v>0</v>
      </c>
      <c r="K317" s="217" t="s">
        <v>148</v>
      </c>
      <c r="L317" s="47"/>
      <c r="M317" s="222" t="s">
        <v>19</v>
      </c>
      <c r="N317" s="223" t="s">
        <v>47</v>
      </c>
      <c r="O317" s="87"/>
      <c r="P317" s="224">
        <f>O317*H317</f>
        <v>0</v>
      </c>
      <c r="Q317" s="224">
        <v>0</v>
      </c>
      <c r="R317" s="224">
        <f>Q317*H317</f>
        <v>0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508</v>
      </c>
      <c r="AT317" s="226" t="s">
        <v>144</v>
      </c>
      <c r="AU317" s="226" t="s">
        <v>85</v>
      </c>
      <c r="AY317" s="20" t="s">
        <v>142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83</v>
      </c>
      <c r="BK317" s="227">
        <f>ROUND(I317*H317,2)</f>
        <v>0</v>
      </c>
      <c r="BL317" s="20" t="s">
        <v>508</v>
      </c>
      <c r="BM317" s="226" t="s">
        <v>544</v>
      </c>
    </row>
    <row r="318" s="2" customFormat="1">
      <c r="A318" s="41"/>
      <c r="B318" s="42"/>
      <c r="C318" s="43"/>
      <c r="D318" s="228" t="s">
        <v>151</v>
      </c>
      <c r="E318" s="43"/>
      <c r="F318" s="229" t="s">
        <v>545</v>
      </c>
      <c r="G318" s="43"/>
      <c r="H318" s="43"/>
      <c r="I318" s="230"/>
      <c r="J318" s="43"/>
      <c r="K318" s="43"/>
      <c r="L318" s="47"/>
      <c r="M318" s="288"/>
      <c r="N318" s="289"/>
      <c r="O318" s="290"/>
      <c r="P318" s="290"/>
      <c r="Q318" s="290"/>
      <c r="R318" s="290"/>
      <c r="S318" s="290"/>
      <c r="T318" s="29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151</v>
      </c>
      <c r="AU318" s="20" t="s">
        <v>85</v>
      </c>
    </row>
    <row r="319" s="2" customFormat="1" ht="6.96" customHeight="1">
      <c r="A319" s="41"/>
      <c r="B319" s="62"/>
      <c r="C319" s="63"/>
      <c r="D319" s="63"/>
      <c r="E319" s="63"/>
      <c r="F319" s="63"/>
      <c r="G319" s="63"/>
      <c r="H319" s="63"/>
      <c r="I319" s="63"/>
      <c r="J319" s="63"/>
      <c r="K319" s="63"/>
      <c r="L319" s="47"/>
      <c r="M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</sheetData>
  <sheetProtection sheet="1" autoFilter="0" formatColumns="0" formatRows="0" objects="1" scenarios="1" spinCount="100000" saltValue="KQ2G6zztE5TXI/ksNuhI8R+86aGcRWS8s4mh/ZuryoZc61Ui6bSygv6gAoCF0hwzJWI/CeXDASg7+yfHmuWhpA==" hashValue="EKYhkvzUQI3GxSkv47NBEfmpDPOnJdSJr3X5aoG+gCAiD9aQn47rxTvmpFEUaprQ/4S2KVLwgQmMqyLbQXvrJg==" algorithmName="SHA-512" password="C7E4"/>
  <autoFilter ref="C98:K31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3" r:id="rId1" display="https://podminky.urs.cz/item/CS_URS_2025_02/132254204"/>
    <hyperlink ref="F111" r:id="rId2" display="https://podminky.urs.cz/item/CS_URS_2025_02/113107182"/>
    <hyperlink ref="F115" r:id="rId3" display="https://podminky.urs.cz/item/CS_URS_2025_02/113152111"/>
    <hyperlink ref="F119" r:id="rId4" display="https://podminky.urs.cz/item/CS_URS_2025_02/115101201"/>
    <hyperlink ref="F123" r:id="rId5" display="https://podminky.urs.cz/item/CS_URS_2025_02/115108111"/>
    <hyperlink ref="F127" r:id="rId6" display="https://podminky.urs.cz/item/CS_URS_2025_02/132354203"/>
    <hyperlink ref="F135" r:id="rId7" display="https://podminky.urs.cz/item/CS_URS_2025_02/151101101"/>
    <hyperlink ref="F142" r:id="rId8" display="https://podminky.urs.cz/item/CS_URS_2025_02/151101111"/>
    <hyperlink ref="F149" r:id="rId9" display="https://podminky.urs.cz/item/CS_URS_2025_02/151101301"/>
    <hyperlink ref="F151" r:id="rId10" display="https://podminky.urs.cz/item/CS_URS_2025_02/151101311"/>
    <hyperlink ref="F153" r:id="rId11" display="https://podminky.urs.cz/item/CS_URS_2025_02/162751137"/>
    <hyperlink ref="F158" r:id="rId12" display="https://podminky.urs.cz/item/CS_URS_2025_02/162751139"/>
    <hyperlink ref="F162" r:id="rId13" display="https://podminky.urs.cz/item/CS_URS_2025_02/171201231"/>
    <hyperlink ref="F166" r:id="rId14" display="https://podminky.urs.cz/item/CS_URS_2025_02/171251201"/>
    <hyperlink ref="F168" r:id="rId15" display="https://podminky.urs.cz/item/CS_URS_2025_02/174151101"/>
    <hyperlink ref="F174" r:id="rId16" display="https://podminky.urs.cz/item/CS_URS_2025_02/175151101"/>
    <hyperlink ref="F185" r:id="rId17" display="https://podminky.urs.cz/item/CS_URS_2025_02/278381123"/>
    <hyperlink ref="F189" r:id="rId18" display="https://podminky.urs.cz/item/CS_URS_2025_02/899713111"/>
    <hyperlink ref="F193" r:id="rId19" display="https://podminky.urs.cz/item/CS_URS_2025_02/451572111"/>
    <hyperlink ref="F201" r:id="rId20" display="https://podminky.urs.cz/item/CS_URS_2025_02/564861111"/>
    <hyperlink ref="F205" r:id="rId21" display="https://podminky.urs.cz/item/CS_URS_2025_02/573231111"/>
    <hyperlink ref="F207" r:id="rId22" display="https://podminky.urs.cz/item/CS_URS_2025_02/577134111"/>
    <hyperlink ref="F209" r:id="rId23" display="https://podminky.urs.cz/item/CS_URS_2025_02/577155012"/>
    <hyperlink ref="F212" r:id="rId24" display="https://podminky.urs.cz/item/CS_URS_2025_02/857241131"/>
    <hyperlink ref="F215" r:id="rId25" display="https://podminky.urs.cz/item/CS_URS_2025_02/857261131"/>
    <hyperlink ref="F218" r:id="rId26" display="https://podminky.urs.cz/item/CS_URS_2025_02/871241221"/>
    <hyperlink ref="F227" r:id="rId27" display="https://podminky.urs.cz/item/CS_URS_2025_02/871261221"/>
    <hyperlink ref="F235" r:id="rId28" display="https://podminky.urs.cz/item/CS_URS_2025_02/877241101"/>
    <hyperlink ref="F238" r:id="rId29" display="https://podminky.urs.cz/item/CS_URS_2025_02/857263131"/>
    <hyperlink ref="F241" r:id="rId30" display="https://podminky.urs.cz/item/CS_URS_2025_02/891261112"/>
    <hyperlink ref="F245" r:id="rId31" display="https://podminky.urs.cz/item/CS_URS_2025_02/891243321"/>
    <hyperlink ref="F248" r:id="rId32" display="https://podminky.urs.cz/item/CS_URS_2025_02/892271111"/>
    <hyperlink ref="F252" r:id="rId33" display="https://podminky.urs.cz/item/CS_URS_2025_02/899401113"/>
    <hyperlink ref="F260" r:id="rId34" display="https://podminky.urs.cz/item/CS_URS_2025_02/893811112"/>
    <hyperlink ref="F263" r:id="rId35" display="https://podminky.urs.cz/item/CS_URS_2025_02/891269111"/>
    <hyperlink ref="F266" r:id="rId36" display="https://podminky.urs.cz/item/CS_URS_2025_02/891181112"/>
    <hyperlink ref="F270" r:id="rId37" display="https://podminky.urs.cz/item/CS_URS_2025_02/899401111"/>
    <hyperlink ref="F274" r:id="rId38" display="https://podminky.urs.cz/item/CS_URS_2025_02/899721111"/>
    <hyperlink ref="F278" r:id="rId39" display="https://podminky.urs.cz/item/CS_URS_2025_02/899722112"/>
    <hyperlink ref="F283" r:id="rId40" display="https://podminky.urs.cz/item/CS_URS_2025_02/919735112"/>
    <hyperlink ref="F288" r:id="rId41" display="https://podminky.urs.cz/item/CS_URS_2025_02/997221551"/>
    <hyperlink ref="F290" r:id="rId42" display="https://podminky.urs.cz/item/CS_URS_2025_02/997221559"/>
    <hyperlink ref="F294" r:id="rId43" display="https://podminky.urs.cz/item/CS_URS_2025_02/997221873"/>
    <hyperlink ref="F296" r:id="rId44" display="https://podminky.urs.cz/item/CS_URS_2025_02/997221875"/>
    <hyperlink ref="F299" r:id="rId45" display="https://podminky.urs.cz/item/CS_URS_2025_02/998276101"/>
    <hyperlink ref="F303" r:id="rId46" display="https://podminky.urs.cz/item/CS_URS_2025_02/012164000"/>
    <hyperlink ref="F305" r:id="rId47" display="https://podminky.urs.cz/item/CS_URS_2025_02/012344000"/>
    <hyperlink ref="F307" r:id="rId48" display="https://podminky.urs.cz/item/CS_URS_2025_02/012444000"/>
    <hyperlink ref="F310" r:id="rId49" display="https://podminky.urs.cz/item/CS_URS_2025_02/030001000"/>
    <hyperlink ref="F313" r:id="rId50" display="https://podminky.urs.cz/item/CS_URS_2025_02/063002000"/>
    <hyperlink ref="F315" r:id="rId51" display="https://podminky.urs.cz/item/CS_URS_2025_02/063603000"/>
    <hyperlink ref="F318" r:id="rId52" display="https://podminky.urs.cz/item/CS_URS_2025_02/07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546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ROUND((SUM(BE97:BE379)),  2)</f>
        <v>0</v>
      </c>
      <c r="G35" s="41"/>
      <c r="H35" s="41"/>
      <c r="I35" s="160">
        <v>0.20999999999999999</v>
      </c>
      <c r="J35" s="159">
        <f>ROUND(((SUM(BE97:BE379))*I35),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ROUND((SUM(BF97:BF379)),  2)</f>
        <v>0</v>
      </c>
      <c r="G36" s="41"/>
      <c r="H36" s="41"/>
      <c r="I36" s="160">
        <v>0.12</v>
      </c>
      <c r="J36" s="159">
        <f>ROUND(((SUM(BF97:BF379))*I36),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ROUND((SUM(BG97:BG379)),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ROUND((SUM(BH97:BH379)),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ROUND((SUM(BI97:BI379)),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02 - Dešťová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547</v>
      </c>
      <c r="E64" s="180"/>
      <c r="F64" s="180"/>
      <c r="G64" s="180"/>
      <c r="H64" s="180"/>
      <c r="I64" s="180"/>
      <c r="J64" s="181">
        <f>J98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548</v>
      </c>
      <c r="E65" s="180"/>
      <c r="F65" s="180"/>
      <c r="G65" s="180"/>
      <c r="H65" s="180"/>
      <c r="I65" s="180"/>
      <c r="J65" s="181">
        <f>J212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549</v>
      </c>
      <c r="E66" s="180"/>
      <c r="F66" s="180"/>
      <c r="G66" s="180"/>
      <c r="H66" s="180"/>
      <c r="I66" s="180"/>
      <c r="J66" s="181">
        <f>J223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550</v>
      </c>
      <c r="E67" s="180"/>
      <c r="F67" s="180"/>
      <c r="G67" s="180"/>
      <c r="H67" s="180"/>
      <c r="I67" s="180"/>
      <c r="J67" s="181">
        <f>J236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551</v>
      </c>
      <c r="E68" s="180"/>
      <c r="F68" s="180"/>
      <c r="G68" s="180"/>
      <c r="H68" s="180"/>
      <c r="I68" s="180"/>
      <c r="J68" s="181">
        <f>J340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552</v>
      </c>
      <c r="E69" s="180"/>
      <c r="F69" s="180"/>
      <c r="G69" s="180"/>
      <c r="H69" s="180"/>
      <c r="I69" s="180"/>
      <c r="J69" s="181">
        <f>J347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553</v>
      </c>
      <c r="E70" s="180"/>
      <c r="F70" s="180"/>
      <c r="G70" s="180"/>
      <c r="H70" s="180"/>
      <c r="I70" s="180"/>
      <c r="J70" s="181">
        <f>J358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7"/>
      <c r="C71" s="178"/>
      <c r="D71" s="179" t="s">
        <v>122</v>
      </c>
      <c r="E71" s="180"/>
      <c r="F71" s="180"/>
      <c r="G71" s="180"/>
      <c r="H71" s="180"/>
      <c r="I71" s="180"/>
      <c r="J71" s="181">
        <f>J361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3"/>
      <c r="C72" s="128"/>
      <c r="D72" s="184" t="s">
        <v>123</v>
      </c>
      <c r="E72" s="185"/>
      <c r="F72" s="185"/>
      <c r="G72" s="185"/>
      <c r="H72" s="185"/>
      <c r="I72" s="185"/>
      <c r="J72" s="186">
        <f>J362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124</v>
      </c>
      <c r="E73" s="185"/>
      <c r="F73" s="185"/>
      <c r="G73" s="185"/>
      <c r="H73" s="185"/>
      <c r="I73" s="185"/>
      <c r="J73" s="186">
        <f>J369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125</v>
      </c>
      <c r="E74" s="185"/>
      <c r="F74" s="185"/>
      <c r="G74" s="185"/>
      <c r="H74" s="185"/>
      <c r="I74" s="185"/>
      <c r="J74" s="186">
        <f>J372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126</v>
      </c>
      <c r="E75" s="185"/>
      <c r="F75" s="185"/>
      <c r="G75" s="185"/>
      <c r="H75" s="185"/>
      <c r="I75" s="185"/>
      <c r="J75" s="186">
        <f>J377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127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72" t="str">
        <f>E7</f>
        <v>Dešťová a splašková kanalizace v zastavěném území mistní části Pelhřimova - Skrýšov - 2.etapa</v>
      </c>
      <c r="F85" s="35"/>
      <c r="G85" s="35"/>
      <c r="H85" s="35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4"/>
      <c r="C86" s="35" t="s">
        <v>105</v>
      </c>
      <c r="D86" s="25"/>
      <c r="E86" s="25"/>
      <c r="F86" s="25"/>
      <c r="G86" s="25"/>
      <c r="H86" s="25"/>
      <c r="I86" s="25"/>
      <c r="J86" s="25"/>
      <c r="K86" s="25"/>
      <c r="L86" s="23"/>
    </row>
    <row r="87" s="2" customFormat="1" ht="16.5" customHeight="1">
      <c r="A87" s="41"/>
      <c r="B87" s="42"/>
      <c r="C87" s="43"/>
      <c r="D87" s="43"/>
      <c r="E87" s="172" t="s">
        <v>106</v>
      </c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107</v>
      </c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E11</f>
        <v>IO 02 - Dešťová kanalizace</v>
      </c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F14</f>
        <v xml:space="preserve"> </v>
      </c>
      <c r="G91" s="43"/>
      <c r="H91" s="43"/>
      <c r="I91" s="35" t="s">
        <v>23</v>
      </c>
      <c r="J91" s="75" t="str">
        <f>IF(J14="","",J14)</f>
        <v>1. 6. 2026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25</v>
      </c>
      <c r="D93" s="43"/>
      <c r="E93" s="43"/>
      <c r="F93" s="30" t="str">
        <f>E17</f>
        <v>Město Pelhřimov</v>
      </c>
      <c r="G93" s="43"/>
      <c r="H93" s="43"/>
      <c r="I93" s="35" t="s">
        <v>33</v>
      </c>
      <c r="J93" s="39" t="str">
        <f>E23</f>
        <v>Studio A s.r.o.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31</v>
      </c>
      <c r="D94" s="43"/>
      <c r="E94" s="43"/>
      <c r="F94" s="30" t="str">
        <f>IF(E20="","",E20)</f>
        <v>Vyplň údaj</v>
      </c>
      <c r="G94" s="43"/>
      <c r="H94" s="43"/>
      <c r="I94" s="35" t="s">
        <v>38</v>
      </c>
      <c r="J94" s="39" t="str">
        <f>E26</f>
        <v xml:space="preserve"> 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8"/>
      <c r="B96" s="189"/>
      <c r="C96" s="190" t="s">
        <v>128</v>
      </c>
      <c r="D96" s="191" t="s">
        <v>61</v>
      </c>
      <c r="E96" s="191" t="s">
        <v>57</v>
      </c>
      <c r="F96" s="191" t="s">
        <v>58</v>
      </c>
      <c r="G96" s="191" t="s">
        <v>129</v>
      </c>
      <c r="H96" s="191" t="s">
        <v>130</v>
      </c>
      <c r="I96" s="191" t="s">
        <v>131</v>
      </c>
      <c r="J96" s="191" t="s">
        <v>111</v>
      </c>
      <c r="K96" s="192" t="s">
        <v>132</v>
      </c>
      <c r="L96" s="193"/>
      <c r="M96" s="95" t="s">
        <v>19</v>
      </c>
      <c r="N96" s="96" t="s">
        <v>46</v>
      </c>
      <c r="O96" s="96" t="s">
        <v>133</v>
      </c>
      <c r="P96" s="96" t="s">
        <v>134</v>
      </c>
      <c r="Q96" s="96" t="s">
        <v>135</v>
      </c>
      <c r="R96" s="96" t="s">
        <v>136</v>
      </c>
      <c r="S96" s="96" t="s">
        <v>137</v>
      </c>
      <c r="T96" s="97" t="s">
        <v>138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</row>
    <row r="97" s="2" customFormat="1" ht="22.8" customHeight="1">
      <c r="A97" s="41"/>
      <c r="B97" s="42"/>
      <c r="C97" s="102" t="s">
        <v>139</v>
      </c>
      <c r="D97" s="43"/>
      <c r="E97" s="43"/>
      <c r="F97" s="43"/>
      <c r="G97" s="43"/>
      <c r="H97" s="43"/>
      <c r="I97" s="43"/>
      <c r="J97" s="194">
        <f>BK97</f>
        <v>0</v>
      </c>
      <c r="K97" s="43"/>
      <c r="L97" s="47"/>
      <c r="M97" s="98"/>
      <c r="N97" s="195"/>
      <c r="O97" s="99"/>
      <c r="P97" s="196">
        <f>P98+P212+P223+P236+P340+P347+P358+P361</f>
        <v>0</v>
      </c>
      <c r="Q97" s="99"/>
      <c r="R97" s="196">
        <f>R98+R212+R223+R236+R340+R347+R358+R361</f>
        <v>111.6937525771</v>
      </c>
      <c r="S97" s="99"/>
      <c r="T97" s="197">
        <f>T98+T212+T223+T236+T340+T347+T358+T361</f>
        <v>26.9514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75</v>
      </c>
      <c r="AU97" s="20" t="s">
        <v>112</v>
      </c>
      <c r="BK97" s="198">
        <f>BK98+BK212+BK223+BK236+BK340+BK347+BK358+BK361</f>
        <v>0</v>
      </c>
    </row>
    <row r="98" s="12" customFormat="1" ht="25.92" customHeight="1">
      <c r="A98" s="12"/>
      <c r="B98" s="199"/>
      <c r="C98" s="200"/>
      <c r="D98" s="201" t="s">
        <v>75</v>
      </c>
      <c r="E98" s="202" t="s">
        <v>83</v>
      </c>
      <c r="F98" s="202" t="s">
        <v>143</v>
      </c>
      <c r="G98" s="200"/>
      <c r="H98" s="200"/>
      <c r="I98" s="203"/>
      <c r="J98" s="204">
        <f>BK98</f>
        <v>0</v>
      </c>
      <c r="K98" s="200"/>
      <c r="L98" s="205"/>
      <c r="M98" s="206"/>
      <c r="N98" s="207"/>
      <c r="O98" s="207"/>
      <c r="P98" s="208">
        <f>SUM(P99:P211)</f>
        <v>0</v>
      </c>
      <c r="Q98" s="207"/>
      <c r="R98" s="208">
        <f>SUM(R99:R211)</f>
        <v>95.047254930400001</v>
      </c>
      <c r="S98" s="207"/>
      <c r="T98" s="209">
        <f>SUM(T99:T211)</f>
        <v>26.9514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83</v>
      </c>
      <c r="AT98" s="211" t="s">
        <v>75</v>
      </c>
      <c r="AU98" s="211" t="s">
        <v>76</v>
      </c>
      <c r="AY98" s="210" t="s">
        <v>142</v>
      </c>
      <c r="BK98" s="212">
        <f>SUM(BK99:BK211)</f>
        <v>0</v>
      </c>
    </row>
    <row r="99" s="2" customFormat="1" ht="37.8" customHeight="1">
      <c r="A99" s="41"/>
      <c r="B99" s="42"/>
      <c r="C99" s="215" t="s">
        <v>83</v>
      </c>
      <c r="D99" s="215" t="s">
        <v>144</v>
      </c>
      <c r="E99" s="216" t="s">
        <v>161</v>
      </c>
      <c r="F99" s="217" t="s">
        <v>162</v>
      </c>
      <c r="G99" s="218" t="s">
        <v>163</v>
      </c>
      <c r="H99" s="219">
        <v>43.469999999999999</v>
      </c>
      <c r="I99" s="220"/>
      <c r="J99" s="221">
        <f>ROUND(I99*H99,2)</f>
        <v>0</v>
      </c>
      <c r="K99" s="217" t="s">
        <v>148</v>
      </c>
      <c r="L99" s="47"/>
      <c r="M99" s="222" t="s">
        <v>19</v>
      </c>
      <c r="N99" s="223" t="s">
        <v>47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0.22</v>
      </c>
      <c r="T99" s="225">
        <f>S99*H99</f>
        <v>9.5633999999999997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149</v>
      </c>
      <c r="AT99" s="226" t="s">
        <v>144</v>
      </c>
      <c r="AU99" s="226" t="s">
        <v>83</v>
      </c>
      <c r="AY99" s="20" t="s">
        <v>142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83</v>
      </c>
      <c r="BK99" s="227">
        <f>ROUND(I99*H99,2)</f>
        <v>0</v>
      </c>
      <c r="BL99" s="20" t="s">
        <v>149</v>
      </c>
      <c r="BM99" s="226" t="s">
        <v>554</v>
      </c>
    </row>
    <row r="100" s="2" customFormat="1">
      <c r="A100" s="41"/>
      <c r="B100" s="42"/>
      <c r="C100" s="43"/>
      <c r="D100" s="228" t="s">
        <v>151</v>
      </c>
      <c r="E100" s="43"/>
      <c r="F100" s="229" t="s">
        <v>165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151</v>
      </c>
      <c r="AU100" s="20" t="s">
        <v>83</v>
      </c>
    </row>
    <row r="101" s="13" customFormat="1">
      <c r="A101" s="13"/>
      <c r="B101" s="233"/>
      <c r="C101" s="234"/>
      <c r="D101" s="235" t="s">
        <v>153</v>
      </c>
      <c r="E101" s="236" t="s">
        <v>19</v>
      </c>
      <c r="F101" s="237" t="s">
        <v>555</v>
      </c>
      <c r="G101" s="234"/>
      <c r="H101" s="236" t="s">
        <v>19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153</v>
      </c>
      <c r="AU101" s="243" t="s">
        <v>83</v>
      </c>
      <c r="AV101" s="13" t="s">
        <v>83</v>
      </c>
      <c r="AW101" s="13" t="s">
        <v>37</v>
      </c>
      <c r="AX101" s="13" t="s">
        <v>76</v>
      </c>
      <c r="AY101" s="243" t="s">
        <v>142</v>
      </c>
    </row>
    <row r="102" s="14" customFormat="1">
      <c r="A102" s="14"/>
      <c r="B102" s="244"/>
      <c r="C102" s="245"/>
      <c r="D102" s="235" t="s">
        <v>153</v>
      </c>
      <c r="E102" s="246" t="s">
        <v>19</v>
      </c>
      <c r="F102" s="247" t="s">
        <v>556</v>
      </c>
      <c r="G102" s="245"/>
      <c r="H102" s="248">
        <v>24.899999999999999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153</v>
      </c>
      <c r="AU102" s="254" t="s">
        <v>83</v>
      </c>
      <c r="AV102" s="14" t="s">
        <v>85</v>
      </c>
      <c r="AW102" s="14" t="s">
        <v>37</v>
      </c>
      <c r="AX102" s="14" t="s">
        <v>76</v>
      </c>
      <c r="AY102" s="254" t="s">
        <v>142</v>
      </c>
    </row>
    <row r="103" s="14" customFormat="1">
      <c r="A103" s="14"/>
      <c r="B103" s="244"/>
      <c r="C103" s="245"/>
      <c r="D103" s="235" t="s">
        <v>153</v>
      </c>
      <c r="E103" s="246" t="s">
        <v>19</v>
      </c>
      <c r="F103" s="247" t="s">
        <v>557</v>
      </c>
      <c r="G103" s="245"/>
      <c r="H103" s="248">
        <v>18.57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153</v>
      </c>
      <c r="AU103" s="254" t="s">
        <v>83</v>
      </c>
      <c r="AV103" s="14" t="s">
        <v>85</v>
      </c>
      <c r="AW103" s="14" t="s">
        <v>37</v>
      </c>
      <c r="AX103" s="14" t="s">
        <v>76</v>
      </c>
      <c r="AY103" s="254" t="s">
        <v>142</v>
      </c>
    </row>
    <row r="104" s="16" customFormat="1">
      <c r="A104" s="16"/>
      <c r="B104" s="266"/>
      <c r="C104" s="267"/>
      <c r="D104" s="235" t="s">
        <v>153</v>
      </c>
      <c r="E104" s="268" t="s">
        <v>19</v>
      </c>
      <c r="F104" s="269" t="s">
        <v>167</v>
      </c>
      <c r="G104" s="267"/>
      <c r="H104" s="270">
        <v>43.469999999999999</v>
      </c>
      <c r="I104" s="271"/>
      <c r="J104" s="267"/>
      <c r="K104" s="267"/>
      <c r="L104" s="272"/>
      <c r="M104" s="273"/>
      <c r="N104" s="274"/>
      <c r="O104" s="274"/>
      <c r="P104" s="274"/>
      <c r="Q104" s="274"/>
      <c r="R104" s="274"/>
      <c r="S104" s="274"/>
      <c r="T104" s="275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76" t="s">
        <v>153</v>
      </c>
      <c r="AU104" s="276" t="s">
        <v>83</v>
      </c>
      <c r="AV104" s="16" t="s">
        <v>149</v>
      </c>
      <c r="AW104" s="16" t="s">
        <v>37</v>
      </c>
      <c r="AX104" s="16" t="s">
        <v>83</v>
      </c>
      <c r="AY104" s="276" t="s">
        <v>142</v>
      </c>
    </row>
    <row r="105" s="2" customFormat="1" ht="24.15" customHeight="1">
      <c r="A105" s="41"/>
      <c r="B105" s="42"/>
      <c r="C105" s="215" t="s">
        <v>85</v>
      </c>
      <c r="D105" s="215" t="s">
        <v>144</v>
      </c>
      <c r="E105" s="216" t="s">
        <v>168</v>
      </c>
      <c r="F105" s="217" t="s">
        <v>169</v>
      </c>
      <c r="G105" s="218" t="s">
        <v>147</v>
      </c>
      <c r="H105" s="219">
        <v>8.6940000000000008</v>
      </c>
      <c r="I105" s="220"/>
      <c r="J105" s="221">
        <f>ROUND(I105*H105,2)</f>
        <v>0</v>
      </c>
      <c r="K105" s="217" t="s">
        <v>148</v>
      </c>
      <c r="L105" s="47"/>
      <c r="M105" s="222" t="s">
        <v>19</v>
      </c>
      <c r="N105" s="223" t="s">
        <v>47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2</v>
      </c>
      <c r="T105" s="225">
        <f>S105*H105</f>
        <v>17.388000000000002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149</v>
      </c>
      <c r="AT105" s="226" t="s">
        <v>144</v>
      </c>
      <c r="AU105" s="226" t="s">
        <v>83</v>
      </c>
      <c r="AY105" s="20" t="s">
        <v>142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83</v>
      </c>
      <c r="BK105" s="227">
        <f>ROUND(I105*H105,2)</f>
        <v>0</v>
      </c>
      <c r="BL105" s="20" t="s">
        <v>149</v>
      </c>
      <c r="BM105" s="226" t="s">
        <v>558</v>
      </c>
    </row>
    <row r="106" s="2" customFormat="1">
      <c r="A106" s="41"/>
      <c r="B106" s="42"/>
      <c r="C106" s="43"/>
      <c r="D106" s="228" t="s">
        <v>151</v>
      </c>
      <c r="E106" s="43"/>
      <c r="F106" s="229" t="s">
        <v>171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151</v>
      </c>
      <c r="AU106" s="20" t="s">
        <v>83</v>
      </c>
    </row>
    <row r="107" s="13" customFormat="1">
      <c r="A107" s="13"/>
      <c r="B107" s="233"/>
      <c r="C107" s="234"/>
      <c r="D107" s="235" t="s">
        <v>153</v>
      </c>
      <c r="E107" s="236" t="s">
        <v>19</v>
      </c>
      <c r="F107" s="237" t="s">
        <v>555</v>
      </c>
      <c r="G107" s="234"/>
      <c r="H107" s="236" t="s">
        <v>19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153</v>
      </c>
      <c r="AU107" s="243" t="s">
        <v>83</v>
      </c>
      <c r="AV107" s="13" t="s">
        <v>83</v>
      </c>
      <c r="AW107" s="13" t="s">
        <v>37</v>
      </c>
      <c r="AX107" s="13" t="s">
        <v>76</v>
      </c>
      <c r="AY107" s="243" t="s">
        <v>142</v>
      </c>
    </row>
    <row r="108" s="14" customFormat="1">
      <c r="A108" s="14"/>
      <c r="B108" s="244"/>
      <c r="C108" s="245"/>
      <c r="D108" s="235" t="s">
        <v>153</v>
      </c>
      <c r="E108" s="246" t="s">
        <v>19</v>
      </c>
      <c r="F108" s="247" t="s">
        <v>559</v>
      </c>
      <c r="G108" s="245"/>
      <c r="H108" s="248">
        <v>4.9800000000000004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153</v>
      </c>
      <c r="AU108" s="254" t="s">
        <v>83</v>
      </c>
      <c r="AV108" s="14" t="s">
        <v>85</v>
      </c>
      <c r="AW108" s="14" t="s">
        <v>37</v>
      </c>
      <c r="AX108" s="14" t="s">
        <v>76</v>
      </c>
      <c r="AY108" s="254" t="s">
        <v>142</v>
      </c>
    </row>
    <row r="109" s="14" customFormat="1">
      <c r="A109" s="14"/>
      <c r="B109" s="244"/>
      <c r="C109" s="245"/>
      <c r="D109" s="235" t="s">
        <v>153</v>
      </c>
      <c r="E109" s="246" t="s">
        <v>19</v>
      </c>
      <c r="F109" s="247" t="s">
        <v>560</v>
      </c>
      <c r="G109" s="245"/>
      <c r="H109" s="248">
        <v>3.714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153</v>
      </c>
      <c r="AU109" s="254" t="s">
        <v>83</v>
      </c>
      <c r="AV109" s="14" t="s">
        <v>85</v>
      </c>
      <c r="AW109" s="14" t="s">
        <v>37</v>
      </c>
      <c r="AX109" s="14" t="s">
        <v>76</v>
      </c>
      <c r="AY109" s="254" t="s">
        <v>142</v>
      </c>
    </row>
    <row r="110" s="16" customFormat="1">
      <c r="A110" s="16"/>
      <c r="B110" s="266"/>
      <c r="C110" s="267"/>
      <c r="D110" s="235" t="s">
        <v>153</v>
      </c>
      <c r="E110" s="268" t="s">
        <v>19</v>
      </c>
      <c r="F110" s="269" t="s">
        <v>167</v>
      </c>
      <c r="G110" s="267"/>
      <c r="H110" s="270">
        <v>8.6940000000000008</v>
      </c>
      <c r="I110" s="271"/>
      <c r="J110" s="267"/>
      <c r="K110" s="267"/>
      <c r="L110" s="272"/>
      <c r="M110" s="273"/>
      <c r="N110" s="274"/>
      <c r="O110" s="274"/>
      <c r="P110" s="274"/>
      <c r="Q110" s="274"/>
      <c r="R110" s="274"/>
      <c r="S110" s="274"/>
      <c r="T110" s="275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76" t="s">
        <v>153</v>
      </c>
      <c r="AU110" s="276" t="s">
        <v>83</v>
      </c>
      <c r="AV110" s="16" t="s">
        <v>149</v>
      </c>
      <c r="AW110" s="16" t="s">
        <v>37</v>
      </c>
      <c r="AX110" s="16" t="s">
        <v>83</v>
      </c>
      <c r="AY110" s="276" t="s">
        <v>142</v>
      </c>
    </row>
    <row r="111" s="2" customFormat="1" ht="16.5" customHeight="1">
      <c r="A111" s="41"/>
      <c r="B111" s="42"/>
      <c r="C111" s="215" t="s">
        <v>158</v>
      </c>
      <c r="D111" s="215" t="s">
        <v>144</v>
      </c>
      <c r="E111" s="216" t="s">
        <v>173</v>
      </c>
      <c r="F111" s="217" t="s">
        <v>174</v>
      </c>
      <c r="G111" s="218" t="s">
        <v>175</v>
      </c>
      <c r="H111" s="219">
        <v>600</v>
      </c>
      <c r="I111" s="220"/>
      <c r="J111" s="221">
        <f>ROUND(I111*H111,2)</f>
        <v>0</v>
      </c>
      <c r="K111" s="217" t="s">
        <v>148</v>
      </c>
      <c r="L111" s="47"/>
      <c r="M111" s="222" t="s">
        <v>19</v>
      </c>
      <c r="N111" s="223" t="s">
        <v>47</v>
      </c>
      <c r="O111" s="87"/>
      <c r="P111" s="224">
        <f>O111*H111</f>
        <v>0</v>
      </c>
      <c r="Q111" s="224">
        <v>3.2634E-05</v>
      </c>
      <c r="R111" s="224">
        <f>Q111*H111</f>
        <v>0.019580400000000001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149</v>
      </c>
      <c r="AT111" s="226" t="s">
        <v>144</v>
      </c>
      <c r="AU111" s="226" t="s">
        <v>83</v>
      </c>
      <c r="AY111" s="20" t="s">
        <v>142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83</v>
      </c>
      <c r="BK111" s="227">
        <f>ROUND(I111*H111,2)</f>
        <v>0</v>
      </c>
      <c r="BL111" s="20" t="s">
        <v>149</v>
      </c>
      <c r="BM111" s="226" t="s">
        <v>561</v>
      </c>
    </row>
    <row r="112" s="2" customFormat="1">
      <c r="A112" s="41"/>
      <c r="B112" s="42"/>
      <c r="C112" s="43"/>
      <c r="D112" s="228" t="s">
        <v>151</v>
      </c>
      <c r="E112" s="43"/>
      <c r="F112" s="229" t="s">
        <v>177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151</v>
      </c>
      <c r="AU112" s="20" t="s">
        <v>83</v>
      </c>
    </row>
    <row r="113" s="14" customFormat="1">
      <c r="A113" s="14"/>
      <c r="B113" s="244"/>
      <c r="C113" s="245"/>
      <c r="D113" s="235" t="s">
        <v>153</v>
      </c>
      <c r="E113" s="246" t="s">
        <v>19</v>
      </c>
      <c r="F113" s="247" t="s">
        <v>562</v>
      </c>
      <c r="G113" s="245"/>
      <c r="H113" s="248">
        <v>600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153</v>
      </c>
      <c r="AU113" s="254" t="s">
        <v>83</v>
      </c>
      <c r="AV113" s="14" t="s">
        <v>85</v>
      </c>
      <c r="AW113" s="14" t="s">
        <v>37</v>
      </c>
      <c r="AX113" s="14" t="s">
        <v>76</v>
      </c>
      <c r="AY113" s="254" t="s">
        <v>142</v>
      </c>
    </row>
    <row r="114" s="16" customFormat="1">
      <c r="A114" s="16"/>
      <c r="B114" s="266"/>
      <c r="C114" s="267"/>
      <c r="D114" s="235" t="s">
        <v>153</v>
      </c>
      <c r="E114" s="268" t="s">
        <v>19</v>
      </c>
      <c r="F114" s="269" t="s">
        <v>167</v>
      </c>
      <c r="G114" s="267"/>
      <c r="H114" s="270">
        <v>600</v>
      </c>
      <c r="I114" s="271"/>
      <c r="J114" s="267"/>
      <c r="K114" s="267"/>
      <c r="L114" s="272"/>
      <c r="M114" s="273"/>
      <c r="N114" s="274"/>
      <c r="O114" s="274"/>
      <c r="P114" s="274"/>
      <c r="Q114" s="274"/>
      <c r="R114" s="274"/>
      <c r="S114" s="274"/>
      <c r="T114" s="275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76" t="s">
        <v>153</v>
      </c>
      <c r="AU114" s="276" t="s">
        <v>83</v>
      </c>
      <c r="AV114" s="16" t="s">
        <v>149</v>
      </c>
      <c r="AW114" s="16" t="s">
        <v>37</v>
      </c>
      <c r="AX114" s="16" t="s">
        <v>83</v>
      </c>
      <c r="AY114" s="276" t="s">
        <v>142</v>
      </c>
    </row>
    <row r="115" s="2" customFormat="1" ht="21.75" customHeight="1">
      <c r="A115" s="41"/>
      <c r="B115" s="42"/>
      <c r="C115" s="215" t="s">
        <v>149</v>
      </c>
      <c r="D115" s="215" t="s">
        <v>144</v>
      </c>
      <c r="E115" s="216" t="s">
        <v>180</v>
      </c>
      <c r="F115" s="217" t="s">
        <v>181</v>
      </c>
      <c r="G115" s="218" t="s">
        <v>182</v>
      </c>
      <c r="H115" s="219">
        <v>60</v>
      </c>
      <c r="I115" s="220"/>
      <c r="J115" s="221">
        <f>ROUND(I115*H115,2)</f>
        <v>0</v>
      </c>
      <c r="K115" s="217" t="s">
        <v>148</v>
      </c>
      <c r="L115" s="47"/>
      <c r="M115" s="222" t="s">
        <v>19</v>
      </c>
      <c r="N115" s="223" t="s">
        <v>47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149</v>
      </c>
      <c r="AT115" s="226" t="s">
        <v>144</v>
      </c>
      <c r="AU115" s="226" t="s">
        <v>83</v>
      </c>
      <c r="AY115" s="20" t="s">
        <v>142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83</v>
      </c>
      <c r="BK115" s="227">
        <f>ROUND(I115*H115,2)</f>
        <v>0</v>
      </c>
      <c r="BL115" s="20" t="s">
        <v>149</v>
      </c>
      <c r="BM115" s="226" t="s">
        <v>563</v>
      </c>
    </row>
    <row r="116" s="2" customFormat="1">
      <c r="A116" s="41"/>
      <c r="B116" s="42"/>
      <c r="C116" s="43"/>
      <c r="D116" s="228" t="s">
        <v>151</v>
      </c>
      <c r="E116" s="43"/>
      <c r="F116" s="229" t="s">
        <v>184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151</v>
      </c>
      <c r="AU116" s="20" t="s">
        <v>83</v>
      </c>
    </row>
    <row r="117" s="14" customFormat="1">
      <c r="A117" s="14"/>
      <c r="B117" s="244"/>
      <c r="C117" s="245"/>
      <c r="D117" s="235" t="s">
        <v>153</v>
      </c>
      <c r="E117" s="246" t="s">
        <v>19</v>
      </c>
      <c r="F117" s="247" t="s">
        <v>465</v>
      </c>
      <c r="G117" s="245"/>
      <c r="H117" s="248">
        <v>60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153</v>
      </c>
      <c r="AU117" s="254" t="s">
        <v>83</v>
      </c>
      <c r="AV117" s="14" t="s">
        <v>85</v>
      </c>
      <c r="AW117" s="14" t="s">
        <v>37</v>
      </c>
      <c r="AX117" s="14" t="s">
        <v>76</v>
      </c>
      <c r="AY117" s="254" t="s">
        <v>142</v>
      </c>
    </row>
    <row r="118" s="16" customFormat="1">
      <c r="A118" s="16"/>
      <c r="B118" s="266"/>
      <c r="C118" s="267"/>
      <c r="D118" s="235" t="s">
        <v>153</v>
      </c>
      <c r="E118" s="268" t="s">
        <v>19</v>
      </c>
      <c r="F118" s="269" t="s">
        <v>167</v>
      </c>
      <c r="G118" s="267"/>
      <c r="H118" s="270">
        <v>60</v>
      </c>
      <c r="I118" s="271"/>
      <c r="J118" s="267"/>
      <c r="K118" s="267"/>
      <c r="L118" s="272"/>
      <c r="M118" s="273"/>
      <c r="N118" s="274"/>
      <c r="O118" s="274"/>
      <c r="P118" s="274"/>
      <c r="Q118" s="274"/>
      <c r="R118" s="274"/>
      <c r="S118" s="274"/>
      <c r="T118" s="275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T118" s="276" t="s">
        <v>153</v>
      </c>
      <c r="AU118" s="276" t="s">
        <v>83</v>
      </c>
      <c r="AV118" s="16" t="s">
        <v>149</v>
      </c>
      <c r="AW118" s="16" t="s">
        <v>37</v>
      </c>
      <c r="AX118" s="16" t="s">
        <v>83</v>
      </c>
      <c r="AY118" s="276" t="s">
        <v>142</v>
      </c>
    </row>
    <row r="119" s="2" customFormat="1" ht="24.15" customHeight="1">
      <c r="A119" s="41"/>
      <c r="B119" s="42"/>
      <c r="C119" s="215" t="s">
        <v>179</v>
      </c>
      <c r="D119" s="215" t="s">
        <v>144</v>
      </c>
      <c r="E119" s="216" t="s">
        <v>564</v>
      </c>
      <c r="F119" s="217" t="s">
        <v>565</v>
      </c>
      <c r="G119" s="218" t="s">
        <v>147</v>
      </c>
      <c r="H119" s="219">
        <v>110.794</v>
      </c>
      <c r="I119" s="220"/>
      <c r="J119" s="221">
        <f>ROUND(I119*H119,2)</f>
        <v>0</v>
      </c>
      <c r="K119" s="217" t="s">
        <v>148</v>
      </c>
      <c r="L119" s="47"/>
      <c r="M119" s="222" t="s">
        <v>19</v>
      </c>
      <c r="N119" s="223" t="s">
        <v>47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149</v>
      </c>
      <c r="AT119" s="226" t="s">
        <v>144</v>
      </c>
      <c r="AU119" s="226" t="s">
        <v>83</v>
      </c>
      <c r="AY119" s="20" t="s">
        <v>142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83</v>
      </c>
      <c r="BK119" s="227">
        <f>ROUND(I119*H119,2)</f>
        <v>0</v>
      </c>
      <c r="BL119" s="20" t="s">
        <v>149</v>
      </c>
      <c r="BM119" s="226" t="s">
        <v>566</v>
      </c>
    </row>
    <row r="120" s="2" customFormat="1">
      <c r="A120" s="41"/>
      <c r="B120" s="42"/>
      <c r="C120" s="43"/>
      <c r="D120" s="228" t="s">
        <v>151</v>
      </c>
      <c r="E120" s="43"/>
      <c r="F120" s="229" t="s">
        <v>567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151</v>
      </c>
      <c r="AU120" s="20" t="s">
        <v>83</v>
      </c>
    </row>
    <row r="121" s="14" customFormat="1">
      <c r="A121" s="14"/>
      <c r="B121" s="244"/>
      <c r="C121" s="245"/>
      <c r="D121" s="235" t="s">
        <v>153</v>
      </c>
      <c r="E121" s="246" t="s">
        <v>19</v>
      </c>
      <c r="F121" s="247" t="s">
        <v>568</v>
      </c>
      <c r="G121" s="245"/>
      <c r="H121" s="248">
        <v>6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153</v>
      </c>
      <c r="AU121" s="254" t="s">
        <v>83</v>
      </c>
      <c r="AV121" s="14" t="s">
        <v>85</v>
      </c>
      <c r="AW121" s="14" t="s">
        <v>37</v>
      </c>
      <c r="AX121" s="14" t="s">
        <v>76</v>
      </c>
      <c r="AY121" s="254" t="s">
        <v>142</v>
      </c>
    </row>
    <row r="122" s="14" customFormat="1">
      <c r="A122" s="14"/>
      <c r="B122" s="244"/>
      <c r="C122" s="245"/>
      <c r="D122" s="235" t="s">
        <v>153</v>
      </c>
      <c r="E122" s="246" t="s">
        <v>19</v>
      </c>
      <c r="F122" s="247" t="s">
        <v>569</v>
      </c>
      <c r="G122" s="245"/>
      <c r="H122" s="248">
        <v>63.744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153</v>
      </c>
      <c r="AU122" s="254" t="s">
        <v>83</v>
      </c>
      <c r="AV122" s="14" t="s">
        <v>85</v>
      </c>
      <c r="AW122" s="14" t="s">
        <v>37</v>
      </c>
      <c r="AX122" s="14" t="s">
        <v>76</v>
      </c>
      <c r="AY122" s="254" t="s">
        <v>142</v>
      </c>
    </row>
    <row r="123" s="13" customFormat="1">
      <c r="A123" s="13"/>
      <c r="B123" s="233"/>
      <c r="C123" s="234"/>
      <c r="D123" s="235" t="s">
        <v>153</v>
      </c>
      <c r="E123" s="236" t="s">
        <v>19</v>
      </c>
      <c r="F123" s="237" t="s">
        <v>570</v>
      </c>
      <c r="G123" s="234"/>
      <c r="H123" s="236" t="s">
        <v>19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153</v>
      </c>
      <c r="AU123" s="243" t="s">
        <v>83</v>
      </c>
      <c r="AV123" s="13" t="s">
        <v>83</v>
      </c>
      <c r="AW123" s="13" t="s">
        <v>37</v>
      </c>
      <c r="AX123" s="13" t="s">
        <v>76</v>
      </c>
      <c r="AY123" s="243" t="s">
        <v>142</v>
      </c>
    </row>
    <row r="124" s="14" customFormat="1">
      <c r="A124" s="14"/>
      <c r="B124" s="244"/>
      <c r="C124" s="245"/>
      <c r="D124" s="235" t="s">
        <v>153</v>
      </c>
      <c r="E124" s="246" t="s">
        <v>19</v>
      </c>
      <c r="F124" s="247" t="s">
        <v>571</v>
      </c>
      <c r="G124" s="245"/>
      <c r="H124" s="248">
        <v>49.619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153</v>
      </c>
      <c r="AU124" s="254" t="s">
        <v>83</v>
      </c>
      <c r="AV124" s="14" t="s">
        <v>85</v>
      </c>
      <c r="AW124" s="14" t="s">
        <v>37</v>
      </c>
      <c r="AX124" s="14" t="s">
        <v>76</v>
      </c>
      <c r="AY124" s="254" t="s">
        <v>142</v>
      </c>
    </row>
    <row r="125" s="14" customFormat="1">
      <c r="A125" s="14"/>
      <c r="B125" s="244"/>
      <c r="C125" s="245"/>
      <c r="D125" s="235" t="s">
        <v>153</v>
      </c>
      <c r="E125" s="246" t="s">
        <v>19</v>
      </c>
      <c r="F125" s="247" t="s">
        <v>572</v>
      </c>
      <c r="G125" s="245"/>
      <c r="H125" s="248">
        <v>66.829999999999998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153</v>
      </c>
      <c r="AU125" s="254" t="s">
        <v>83</v>
      </c>
      <c r="AV125" s="14" t="s">
        <v>85</v>
      </c>
      <c r="AW125" s="14" t="s">
        <v>37</v>
      </c>
      <c r="AX125" s="14" t="s">
        <v>76</v>
      </c>
      <c r="AY125" s="254" t="s">
        <v>142</v>
      </c>
    </row>
    <row r="126" s="14" customFormat="1">
      <c r="A126" s="14"/>
      <c r="B126" s="244"/>
      <c r="C126" s="245"/>
      <c r="D126" s="235" t="s">
        <v>153</v>
      </c>
      <c r="E126" s="246" t="s">
        <v>19</v>
      </c>
      <c r="F126" s="247" t="s">
        <v>573</v>
      </c>
      <c r="G126" s="245"/>
      <c r="H126" s="248">
        <v>35.393999999999998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153</v>
      </c>
      <c r="AU126" s="254" t="s">
        <v>83</v>
      </c>
      <c r="AV126" s="14" t="s">
        <v>85</v>
      </c>
      <c r="AW126" s="14" t="s">
        <v>37</v>
      </c>
      <c r="AX126" s="14" t="s">
        <v>76</v>
      </c>
      <c r="AY126" s="254" t="s">
        <v>142</v>
      </c>
    </row>
    <row r="127" s="15" customFormat="1">
      <c r="A127" s="15"/>
      <c r="B127" s="255"/>
      <c r="C127" s="256"/>
      <c r="D127" s="235" t="s">
        <v>153</v>
      </c>
      <c r="E127" s="257" t="s">
        <v>19</v>
      </c>
      <c r="F127" s="258" t="s">
        <v>157</v>
      </c>
      <c r="G127" s="256"/>
      <c r="H127" s="259">
        <v>221.58699999999999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153</v>
      </c>
      <c r="AU127" s="265" t="s">
        <v>83</v>
      </c>
      <c r="AV127" s="15" t="s">
        <v>158</v>
      </c>
      <c r="AW127" s="15" t="s">
        <v>37</v>
      </c>
      <c r="AX127" s="15" t="s">
        <v>76</v>
      </c>
      <c r="AY127" s="265" t="s">
        <v>142</v>
      </c>
    </row>
    <row r="128" s="13" customFormat="1">
      <c r="A128" s="13"/>
      <c r="B128" s="233"/>
      <c r="C128" s="234"/>
      <c r="D128" s="235" t="s">
        <v>153</v>
      </c>
      <c r="E128" s="236" t="s">
        <v>19</v>
      </c>
      <c r="F128" s="237" t="s">
        <v>574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153</v>
      </c>
      <c r="AU128" s="243" t="s">
        <v>83</v>
      </c>
      <c r="AV128" s="13" t="s">
        <v>83</v>
      </c>
      <c r="AW128" s="13" t="s">
        <v>37</v>
      </c>
      <c r="AX128" s="13" t="s">
        <v>76</v>
      </c>
      <c r="AY128" s="243" t="s">
        <v>142</v>
      </c>
    </row>
    <row r="129" s="14" customFormat="1">
      <c r="A129" s="14"/>
      <c r="B129" s="244"/>
      <c r="C129" s="245"/>
      <c r="D129" s="235" t="s">
        <v>153</v>
      </c>
      <c r="E129" s="246" t="s">
        <v>19</v>
      </c>
      <c r="F129" s="247" t="s">
        <v>575</v>
      </c>
      <c r="G129" s="245"/>
      <c r="H129" s="248">
        <v>110.794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83</v>
      </c>
      <c r="AV129" s="14" t="s">
        <v>85</v>
      </c>
      <c r="AW129" s="14" t="s">
        <v>37</v>
      </c>
      <c r="AX129" s="14" t="s">
        <v>83</v>
      </c>
      <c r="AY129" s="254" t="s">
        <v>142</v>
      </c>
    </row>
    <row r="130" s="2" customFormat="1" ht="24.15" customHeight="1">
      <c r="A130" s="41"/>
      <c r="B130" s="42"/>
      <c r="C130" s="215" t="s">
        <v>186</v>
      </c>
      <c r="D130" s="215" t="s">
        <v>144</v>
      </c>
      <c r="E130" s="216" t="s">
        <v>576</v>
      </c>
      <c r="F130" s="217" t="s">
        <v>577</v>
      </c>
      <c r="G130" s="218" t="s">
        <v>147</v>
      </c>
      <c r="H130" s="219">
        <v>110.794</v>
      </c>
      <c r="I130" s="220"/>
      <c r="J130" s="221">
        <f>ROUND(I130*H130,2)</f>
        <v>0</v>
      </c>
      <c r="K130" s="217" t="s">
        <v>148</v>
      </c>
      <c r="L130" s="47"/>
      <c r="M130" s="222" t="s">
        <v>19</v>
      </c>
      <c r="N130" s="223" t="s">
        <v>47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149</v>
      </c>
      <c r="AT130" s="226" t="s">
        <v>144</v>
      </c>
      <c r="AU130" s="226" t="s">
        <v>83</v>
      </c>
      <c r="AY130" s="20" t="s">
        <v>142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83</v>
      </c>
      <c r="BK130" s="227">
        <f>ROUND(I130*H130,2)</f>
        <v>0</v>
      </c>
      <c r="BL130" s="20" t="s">
        <v>149</v>
      </c>
      <c r="BM130" s="226" t="s">
        <v>578</v>
      </c>
    </row>
    <row r="131" s="2" customFormat="1">
      <c r="A131" s="41"/>
      <c r="B131" s="42"/>
      <c r="C131" s="43"/>
      <c r="D131" s="228" t="s">
        <v>151</v>
      </c>
      <c r="E131" s="43"/>
      <c r="F131" s="229" t="s">
        <v>579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151</v>
      </c>
      <c r="AU131" s="20" t="s">
        <v>83</v>
      </c>
    </row>
    <row r="132" s="14" customFormat="1">
      <c r="A132" s="14"/>
      <c r="B132" s="244"/>
      <c r="C132" s="245"/>
      <c r="D132" s="235" t="s">
        <v>153</v>
      </c>
      <c r="E132" s="246" t="s">
        <v>19</v>
      </c>
      <c r="F132" s="247" t="s">
        <v>568</v>
      </c>
      <c r="G132" s="245"/>
      <c r="H132" s="248">
        <v>6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153</v>
      </c>
      <c r="AU132" s="254" t="s">
        <v>83</v>
      </c>
      <c r="AV132" s="14" t="s">
        <v>85</v>
      </c>
      <c r="AW132" s="14" t="s">
        <v>37</v>
      </c>
      <c r="AX132" s="14" t="s">
        <v>76</v>
      </c>
      <c r="AY132" s="254" t="s">
        <v>142</v>
      </c>
    </row>
    <row r="133" s="14" customFormat="1">
      <c r="A133" s="14"/>
      <c r="B133" s="244"/>
      <c r="C133" s="245"/>
      <c r="D133" s="235" t="s">
        <v>153</v>
      </c>
      <c r="E133" s="246" t="s">
        <v>19</v>
      </c>
      <c r="F133" s="247" t="s">
        <v>569</v>
      </c>
      <c r="G133" s="245"/>
      <c r="H133" s="248">
        <v>63.744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83</v>
      </c>
      <c r="AV133" s="14" t="s">
        <v>85</v>
      </c>
      <c r="AW133" s="14" t="s">
        <v>37</v>
      </c>
      <c r="AX133" s="14" t="s">
        <v>76</v>
      </c>
      <c r="AY133" s="254" t="s">
        <v>142</v>
      </c>
    </row>
    <row r="134" s="13" customFormat="1">
      <c r="A134" s="13"/>
      <c r="B134" s="233"/>
      <c r="C134" s="234"/>
      <c r="D134" s="235" t="s">
        <v>153</v>
      </c>
      <c r="E134" s="236" t="s">
        <v>19</v>
      </c>
      <c r="F134" s="237" t="s">
        <v>570</v>
      </c>
      <c r="G134" s="234"/>
      <c r="H134" s="236" t="s">
        <v>19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153</v>
      </c>
      <c r="AU134" s="243" t="s">
        <v>83</v>
      </c>
      <c r="AV134" s="13" t="s">
        <v>83</v>
      </c>
      <c r="AW134" s="13" t="s">
        <v>37</v>
      </c>
      <c r="AX134" s="13" t="s">
        <v>76</v>
      </c>
      <c r="AY134" s="243" t="s">
        <v>142</v>
      </c>
    </row>
    <row r="135" s="14" customFormat="1">
      <c r="A135" s="14"/>
      <c r="B135" s="244"/>
      <c r="C135" s="245"/>
      <c r="D135" s="235" t="s">
        <v>153</v>
      </c>
      <c r="E135" s="246" t="s">
        <v>19</v>
      </c>
      <c r="F135" s="247" t="s">
        <v>571</v>
      </c>
      <c r="G135" s="245"/>
      <c r="H135" s="248">
        <v>49.619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153</v>
      </c>
      <c r="AU135" s="254" t="s">
        <v>83</v>
      </c>
      <c r="AV135" s="14" t="s">
        <v>85</v>
      </c>
      <c r="AW135" s="14" t="s">
        <v>37</v>
      </c>
      <c r="AX135" s="14" t="s">
        <v>76</v>
      </c>
      <c r="AY135" s="254" t="s">
        <v>142</v>
      </c>
    </row>
    <row r="136" s="14" customFormat="1">
      <c r="A136" s="14"/>
      <c r="B136" s="244"/>
      <c r="C136" s="245"/>
      <c r="D136" s="235" t="s">
        <v>153</v>
      </c>
      <c r="E136" s="246" t="s">
        <v>19</v>
      </c>
      <c r="F136" s="247" t="s">
        <v>572</v>
      </c>
      <c r="G136" s="245"/>
      <c r="H136" s="248">
        <v>66.829999999999998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153</v>
      </c>
      <c r="AU136" s="254" t="s">
        <v>83</v>
      </c>
      <c r="AV136" s="14" t="s">
        <v>85</v>
      </c>
      <c r="AW136" s="14" t="s">
        <v>37</v>
      </c>
      <c r="AX136" s="14" t="s">
        <v>76</v>
      </c>
      <c r="AY136" s="254" t="s">
        <v>142</v>
      </c>
    </row>
    <row r="137" s="14" customFormat="1">
      <c r="A137" s="14"/>
      <c r="B137" s="244"/>
      <c r="C137" s="245"/>
      <c r="D137" s="235" t="s">
        <v>153</v>
      </c>
      <c r="E137" s="246" t="s">
        <v>19</v>
      </c>
      <c r="F137" s="247" t="s">
        <v>573</v>
      </c>
      <c r="G137" s="245"/>
      <c r="H137" s="248">
        <v>35.393999999999998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153</v>
      </c>
      <c r="AU137" s="254" t="s">
        <v>83</v>
      </c>
      <c r="AV137" s="14" t="s">
        <v>85</v>
      </c>
      <c r="AW137" s="14" t="s">
        <v>37</v>
      </c>
      <c r="AX137" s="14" t="s">
        <v>76</v>
      </c>
      <c r="AY137" s="254" t="s">
        <v>142</v>
      </c>
    </row>
    <row r="138" s="15" customFormat="1">
      <c r="A138" s="15"/>
      <c r="B138" s="255"/>
      <c r="C138" s="256"/>
      <c r="D138" s="235" t="s">
        <v>153</v>
      </c>
      <c r="E138" s="257" t="s">
        <v>19</v>
      </c>
      <c r="F138" s="258" t="s">
        <v>157</v>
      </c>
      <c r="G138" s="256"/>
      <c r="H138" s="259">
        <v>221.58699999999999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153</v>
      </c>
      <c r="AU138" s="265" t="s">
        <v>83</v>
      </c>
      <c r="AV138" s="15" t="s">
        <v>158</v>
      </c>
      <c r="AW138" s="15" t="s">
        <v>37</v>
      </c>
      <c r="AX138" s="15" t="s">
        <v>76</v>
      </c>
      <c r="AY138" s="265" t="s">
        <v>142</v>
      </c>
    </row>
    <row r="139" s="13" customFormat="1">
      <c r="A139" s="13"/>
      <c r="B139" s="233"/>
      <c r="C139" s="234"/>
      <c r="D139" s="235" t="s">
        <v>153</v>
      </c>
      <c r="E139" s="236" t="s">
        <v>19</v>
      </c>
      <c r="F139" s="237" t="s">
        <v>574</v>
      </c>
      <c r="G139" s="234"/>
      <c r="H139" s="236" t="s">
        <v>19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153</v>
      </c>
      <c r="AU139" s="243" t="s">
        <v>83</v>
      </c>
      <c r="AV139" s="13" t="s">
        <v>83</v>
      </c>
      <c r="AW139" s="13" t="s">
        <v>37</v>
      </c>
      <c r="AX139" s="13" t="s">
        <v>76</v>
      </c>
      <c r="AY139" s="243" t="s">
        <v>142</v>
      </c>
    </row>
    <row r="140" s="14" customFormat="1">
      <c r="A140" s="14"/>
      <c r="B140" s="244"/>
      <c r="C140" s="245"/>
      <c r="D140" s="235" t="s">
        <v>153</v>
      </c>
      <c r="E140" s="246" t="s">
        <v>19</v>
      </c>
      <c r="F140" s="247" t="s">
        <v>575</v>
      </c>
      <c r="G140" s="245"/>
      <c r="H140" s="248">
        <v>110.794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153</v>
      </c>
      <c r="AU140" s="254" t="s">
        <v>83</v>
      </c>
      <c r="AV140" s="14" t="s">
        <v>85</v>
      </c>
      <c r="AW140" s="14" t="s">
        <v>37</v>
      </c>
      <c r="AX140" s="14" t="s">
        <v>83</v>
      </c>
      <c r="AY140" s="254" t="s">
        <v>142</v>
      </c>
    </row>
    <row r="141" s="2" customFormat="1" ht="16.5" customHeight="1">
      <c r="A141" s="41"/>
      <c r="B141" s="42"/>
      <c r="C141" s="215" t="s">
        <v>191</v>
      </c>
      <c r="D141" s="215" t="s">
        <v>144</v>
      </c>
      <c r="E141" s="216" t="s">
        <v>580</v>
      </c>
      <c r="F141" s="217" t="s">
        <v>581</v>
      </c>
      <c r="G141" s="218" t="s">
        <v>147</v>
      </c>
      <c r="H141" s="219">
        <v>15.76</v>
      </c>
      <c r="I141" s="220"/>
      <c r="J141" s="221">
        <f>ROUND(I141*H141,2)</f>
        <v>0</v>
      </c>
      <c r="K141" s="217" t="s">
        <v>148</v>
      </c>
      <c r="L141" s="47"/>
      <c r="M141" s="222" t="s">
        <v>19</v>
      </c>
      <c r="N141" s="223" t="s">
        <v>47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149</v>
      </c>
      <c r="AT141" s="226" t="s">
        <v>144</v>
      </c>
      <c r="AU141" s="226" t="s">
        <v>83</v>
      </c>
      <c r="AY141" s="20" t="s">
        <v>142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83</v>
      </c>
      <c r="BK141" s="227">
        <f>ROUND(I141*H141,2)</f>
        <v>0</v>
      </c>
      <c r="BL141" s="20" t="s">
        <v>149</v>
      </c>
      <c r="BM141" s="226" t="s">
        <v>582</v>
      </c>
    </row>
    <row r="142" s="2" customFormat="1">
      <c r="A142" s="41"/>
      <c r="B142" s="42"/>
      <c r="C142" s="43"/>
      <c r="D142" s="228" t="s">
        <v>151</v>
      </c>
      <c r="E142" s="43"/>
      <c r="F142" s="229" t="s">
        <v>583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151</v>
      </c>
      <c r="AU142" s="20" t="s">
        <v>83</v>
      </c>
    </row>
    <row r="143" s="13" customFormat="1">
      <c r="A143" s="13"/>
      <c r="B143" s="233"/>
      <c r="C143" s="234"/>
      <c r="D143" s="235" t="s">
        <v>153</v>
      </c>
      <c r="E143" s="236" t="s">
        <v>19</v>
      </c>
      <c r="F143" s="237" t="s">
        <v>584</v>
      </c>
      <c r="G143" s="234"/>
      <c r="H143" s="236" t="s">
        <v>19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153</v>
      </c>
      <c r="AU143" s="243" t="s">
        <v>83</v>
      </c>
      <c r="AV143" s="13" t="s">
        <v>83</v>
      </c>
      <c r="AW143" s="13" t="s">
        <v>37</v>
      </c>
      <c r="AX143" s="13" t="s">
        <v>76</v>
      </c>
      <c r="AY143" s="243" t="s">
        <v>142</v>
      </c>
    </row>
    <row r="144" s="14" customFormat="1">
      <c r="A144" s="14"/>
      <c r="B144" s="244"/>
      <c r="C144" s="245"/>
      <c r="D144" s="235" t="s">
        <v>153</v>
      </c>
      <c r="E144" s="246" t="s">
        <v>19</v>
      </c>
      <c r="F144" s="247" t="s">
        <v>585</v>
      </c>
      <c r="G144" s="245"/>
      <c r="H144" s="248">
        <v>4.4400000000000004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153</v>
      </c>
      <c r="AU144" s="254" t="s">
        <v>83</v>
      </c>
      <c r="AV144" s="14" t="s">
        <v>85</v>
      </c>
      <c r="AW144" s="14" t="s">
        <v>37</v>
      </c>
      <c r="AX144" s="14" t="s">
        <v>76</v>
      </c>
      <c r="AY144" s="254" t="s">
        <v>142</v>
      </c>
    </row>
    <row r="145" s="15" customFormat="1">
      <c r="A145" s="15"/>
      <c r="B145" s="255"/>
      <c r="C145" s="256"/>
      <c r="D145" s="235" t="s">
        <v>153</v>
      </c>
      <c r="E145" s="257" t="s">
        <v>19</v>
      </c>
      <c r="F145" s="258" t="s">
        <v>157</v>
      </c>
      <c r="G145" s="256"/>
      <c r="H145" s="259">
        <v>4.4400000000000004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153</v>
      </c>
      <c r="AU145" s="265" t="s">
        <v>83</v>
      </c>
      <c r="AV145" s="15" t="s">
        <v>158</v>
      </c>
      <c r="AW145" s="15" t="s">
        <v>37</v>
      </c>
      <c r="AX145" s="15" t="s">
        <v>76</v>
      </c>
      <c r="AY145" s="265" t="s">
        <v>142</v>
      </c>
    </row>
    <row r="146" s="13" customFormat="1">
      <c r="A146" s="13"/>
      <c r="B146" s="233"/>
      <c r="C146" s="234"/>
      <c r="D146" s="235" t="s">
        <v>153</v>
      </c>
      <c r="E146" s="236" t="s">
        <v>19</v>
      </c>
      <c r="F146" s="237" t="s">
        <v>586</v>
      </c>
      <c r="G146" s="234"/>
      <c r="H146" s="236" t="s">
        <v>19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153</v>
      </c>
      <c r="AU146" s="243" t="s">
        <v>83</v>
      </c>
      <c r="AV146" s="13" t="s">
        <v>83</v>
      </c>
      <c r="AW146" s="13" t="s">
        <v>37</v>
      </c>
      <c r="AX146" s="13" t="s">
        <v>76</v>
      </c>
      <c r="AY146" s="243" t="s">
        <v>142</v>
      </c>
    </row>
    <row r="147" s="14" customFormat="1">
      <c r="A147" s="14"/>
      <c r="B147" s="244"/>
      <c r="C147" s="245"/>
      <c r="D147" s="235" t="s">
        <v>153</v>
      </c>
      <c r="E147" s="246" t="s">
        <v>19</v>
      </c>
      <c r="F147" s="247" t="s">
        <v>587</v>
      </c>
      <c r="G147" s="245"/>
      <c r="H147" s="248">
        <v>14.960000000000001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153</v>
      </c>
      <c r="AU147" s="254" t="s">
        <v>83</v>
      </c>
      <c r="AV147" s="14" t="s">
        <v>85</v>
      </c>
      <c r="AW147" s="14" t="s">
        <v>37</v>
      </c>
      <c r="AX147" s="14" t="s">
        <v>76</v>
      </c>
      <c r="AY147" s="254" t="s">
        <v>142</v>
      </c>
    </row>
    <row r="148" s="14" customFormat="1">
      <c r="A148" s="14"/>
      <c r="B148" s="244"/>
      <c r="C148" s="245"/>
      <c r="D148" s="235" t="s">
        <v>153</v>
      </c>
      <c r="E148" s="246" t="s">
        <v>19</v>
      </c>
      <c r="F148" s="247" t="s">
        <v>588</v>
      </c>
      <c r="G148" s="245"/>
      <c r="H148" s="248">
        <v>12.119999999999999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153</v>
      </c>
      <c r="AU148" s="254" t="s">
        <v>83</v>
      </c>
      <c r="AV148" s="14" t="s">
        <v>85</v>
      </c>
      <c r="AW148" s="14" t="s">
        <v>37</v>
      </c>
      <c r="AX148" s="14" t="s">
        <v>76</v>
      </c>
      <c r="AY148" s="254" t="s">
        <v>142</v>
      </c>
    </row>
    <row r="149" s="15" customFormat="1">
      <c r="A149" s="15"/>
      <c r="B149" s="255"/>
      <c r="C149" s="256"/>
      <c r="D149" s="235" t="s">
        <v>153</v>
      </c>
      <c r="E149" s="257" t="s">
        <v>19</v>
      </c>
      <c r="F149" s="258" t="s">
        <v>157</v>
      </c>
      <c r="G149" s="256"/>
      <c r="H149" s="259">
        <v>27.079999999999998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153</v>
      </c>
      <c r="AU149" s="265" t="s">
        <v>83</v>
      </c>
      <c r="AV149" s="15" t="s">
        <v>158</v>
      </c>
      <c r="AW149" s="15" t="s">
        <v>37</v>
      </c>
      <c r="AX149" s="15" t="s">
        <v>76</v>
      </c>
      <c r="AY149" s="265" t="s">
        <v>142</v>
      </c>
    </row>
    <row r="150" s="13" customFormat="1">
      <c r="A150" s="13"/>
      <c r="B150" s="233"/>
      <c r="C150" s="234"/>
      <c r="D150" s="235" t="s">
        <v>153</v>
      </c>
      <c r="E150" s="236" t="s">
        <v>19</v>
      </c>
      <c r="F150" s="237" t="s">
        <v>574</v>
      </c>
      <c r="G150" s="234"/>
      <c r="H150" s="236" t="s">
        <v>19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153</v>
      </c>
      <c r="AU150" s="243" t="s">
        <v>83</v>
      </c>
      <c r="AV150" s="13" t="s">
        <v>83</v>
      </c>
      <c r="AW150" s="13" t="s">
        <v>37</v>
      </c>
      <c r="AX150" s="13" t="s">
        <v>76</v>
      </c>
      <c r="AY150" s="243" t="s">
        <v>142</v>
      </c>
    </row>
    <row r="151" s="14" customFormat="1">
      <c r="A151" s="14"/>
      <c r="B151" s="244"/>
      <c r="C151" s="245"/>
      <c r="D151" s="235" t="s">
        <v>153</v>
      </c>
      <c r="E151" s="246" t="s">
        <v>19</v>
      </c>
      <c r="F151" s="247" t="s">
        <v>589</v>
      </c>
      <c r="G151" s="245"/>
      <c r="H151" s="248">
        <v>15.76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153</v>
      </c>
      <c r="AU151" s="254" t="s">
        <v>83</v>
      </c>
      <c r="AV151" s="14" t="s">
        <v>85</v>
      </c>
      <c r="AW151" s="14" t="s">
        <v>37</v>
      </c>
      <c r="AX151" s="14" t="s">
        <v>83</v>
      </c>
      <c r="AY151" s="254" t="s">
        <v>142</v>
      </c>
    </row>
    <row r="152" s="2" customFormat="1" ht="16.5" customHeight="1">
      <c r="A152" s="41"/>
      <c r="B152" s="42"/>
      <c r="C152" s="215" t="s">
        <v>198</v>
      </c>
      <c r="D152" s="215" t="s">
        <v>144</v>
      </c>
      <c r="E152" s="216" t="s">
        <v>590</v>
      </c>
      <c r="F152" s="217" t="s">
        <v>591</v>
      </c>
      <c r="G152" s="218" t="s">
        <v>147</v>
      </c>
      <c r="H152" s="219">
        <v>15.76</v>
      </c>
      <c r="I152" s="220"/>
      <c r="J152" s="221">
        <f>ROUND(I152*H152,2)</f>
        <v>0</v>
      </c>
      <c r="K152" s="217" t="s">
        <v>148</v>
      </c>
      <c r="L152" s="47"/>
      <c r="M152" s="222" t="s">
        <v>19</v>
      </c>
      <c r="N152" s="223" t="s">
        <v>47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149</v>
      </c>
      <c r="AT152" s="226" t="s">
        <v>144</v>
      </c>
      <c r="AU152" s="226" t="s">
        <v>83</v>
      </c>
      <c r="AY152" s="20" t="s">
        <v>142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83</v>
      </c>
      <c r="BK152" s="227">
        <f>ROUND(I152*H152,2)</f>
        <v>0</v>
      </c>
      <c r="BL152" s="20" t="s">
        <v>149</v>
      </c>
      <c r="BM152" s="226" t="s">
        <v>592</v>
      </c>
    </row>
    <row r="153" s="2" customFormat="1">
      <c r="A153" s="41"/>
      <c r="B153" s="42"/>
      <c r="C153" s="43"/>
      <c r="D153" s="228" t="s">
        <v>151</v>
      </c>
      <c r="E153" s="43"/>
      <c r="F153" s="229" t="s">
        <v>593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151</v>
      </c>
      <c r="AU153" s="20" t="s">
        <v>83</v>
      </c>
    </row>
    <row r="154" s="13" customFormat="1">
      <c r="A154" s="13"/>
      <c r="B154" s="233"/>
      <c r="C154" s="234"/>
      <c r="D154" s="235" t="s">
        <v>153</v>
      </c>
      <c r="E154" s="236" t="s">
        <v>19</v>
      </c>
      <c r="F154" s="237" t="s">
        <v>584</v>
      </c>
      <c r="G154" s="234"/>
      <c r="H154" s="236" t="s">
        <v>19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153</v>
      </c>
      <c r="AU154" s="243" t="s">
        <v>83</v>
      </c>
      <c r="AV154" s="13" t="s">
        <v>83</v>
      </c>
      <c r="AW154" s="13" t="s">
        <v>37</v>
      </c>
      <c r="AX154" s="13" t="s">
        <v>76</v>
      </c>
      <c r="AY154" s="243" t="s">
        <v>142</v>
      </c>
    </row>
    <row r="155" s="14" customFormat="1">
      <c r="A155" s="14"/>
      <c r="B155" s="244"/>
      <c r="C155" s="245"/>
      <c r="D155" s="235" t="s">
        <v>153</v>
      </c>
      <c r="E155" s="246" t="s">
        <v>19</v>
      </c>
      <c r="F155" s="247" t="s">
        <v>585</v>
      </c>
      <c r="G155" s="245"/>
      <c r="H155" s="248">
        <v>4.4400000000000004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153</v>
      </c>
      <c r="AU155" s="254" t="s">
        <v>83</v>
      </c>
      <c r="AV155" s="14" t="s">
        <v>85</v>
      </c>
      <c r="AW155" s="14" t="s">
        <v>37</v>
      </c>
      <c r="AX155" s="14" t="s">
        <v>76</v>
      </c>
      <c r="AY155" s="254" t="s">
        <v>142</v>
      </c>
    </row>
    <row r="156" s="15" customFormat="1">
      <c r="A156" s="15"/>
      <c r="B156" s="255"/>
      <c r="C156" s="256"/>
      <c r="D156" s="235" t="s">
        <v>153</v>
      </c>
      <c r="E156" s="257" t="s">
        <v>19</v>
      </c>
      <c r="F156" s="258" t="s">
        <v>157</v>
      </c>
      <c r="G156" s="256"/>
      <c r="H156" s="259">
        <v>4.4400000000000004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153</v>
      </c>
      <c r="AU156" s="265" t="s">
        <v>83</v>
      </c>
      <c r="AV156" s="15" t="s">
        <v>158</v>
      </c>
      <c r="AW156" s="15" t="s">
        <v>37</v>
      </c>
      <c r="AX156" s="15" t="s">
        <v>76</v>
      </c>
      <c r="AY156" s="265" t="s">
        <v>142</v>
      </c>
    </row>
    <row r="157" s="13" customFormat="1">
      <c r="A157" s="13"/>
      <c r="B157" s="233"/>
      <c r="C157" s="234"/>
      <c r="D157" s="235" t="s">
        <v>153</v>
      </c>
      <c r="E157" s="236" t="s">
        <v>19</v>
      </c>
      <c r="F157" s="237" t="s">
        <v>586</v>
      </c>
      <c r="G157" s="234"/>
      <c r="H157" s="236" t="s">
        <v>19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153</v>
      </c>
      <c r="AU157" s="243" t="s">
        <v>83</v>
      </c>
      <c r="AV157" s="13" t="s">
        <v>83</v>
      </c>
      <c r="AW157" s="13" t="s">
        <v>37</v>
      </c>
      <c r="AX157" s="13" t="s">
        <v>76</v>
      </c>
      <c r="AY157" s="243" t="s">
        <v>142</v>
      </c>
    </row>
    <row r="158" s="14" customFormat="1">
      <c r="A158" s="14"/>
      <c r="B158" s="244"/>
      <c r="C158" s="245"/>
      <c r="D158" s="235" t="s">
        <v>153</v>
      </c>
      <c r="E158" s="246" t="s">
        <v>19</v>
      </c>
      <c r="F158" s="247" t="s">
        <v>587</v>
      </c>
      <c r="G158" s="245"/>
      <c r="H158" s="248">
        <v>14.960000000000001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153</v>
      </c>
      <c r="AU158" s="254" t="s">
        <v>83</v>
      </c>
      <c r="AV158" s="14" t="s">
        <v>85</v>
      </c>
      <c r="AW158" s="14" t="s">
        <v>37</v>
      </c>
      <c r="AX158" s="14" t="s">
        <v>76</v>
      </c>
      <c r="AY158" s="254" t="s">
        <v>142</v>
      </c>
    </row>
    <row r="159" s="14" customFormat="1">
      <c r="A159" s="14"/>
      <c r="B159" s="244"/>
      <c r="C159" s="245"/>
      <c r="D159" s="235" t="s">
        <v>153</v>
      </c>
      <c r="E159" s="246" t="s">
        <v>19</v>
      </c>
      <c r="F159" s="247" t="s">
        <v>588</v>
      </c>
      <c r="G159" s="245"/>
      <c r="H159" s="248">
        <v>12.119999999999999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153</v>
      </c>
      <c r="AU159" s="254" t="s">
        <v>83</v>
      </c>
      <c r="AV159" s="14" t="s">
        <v>85</v>
      </c>
      <c r="AW159" s="14" t="s">
        <v>37</v>
      </c>
      <c r="AX159" s="14" t="s">
        <v>76</v>
      </c>
      <c r="AY159" s="254" t="s">
        <v>142</v>
      </c>
    </row>
    <row r="160" s="15" customFormat="1">
      <c r="A160" s="15"/>
      <c r="B160" s="255"/>
      <c r="C160" s="256"/>
      <c r="D160" s="235" t="s">
        <v>153</v>
      </c>
      <c r="E160" s="257" t="s">
        <v>19</v>
      </c>
      <c r="F160" s="258" t="s">
        <v>157</v>
      </c>
      <c r="G160" s="256"/>
      <c r="H160" s="259">
        <v>27.079999999999998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153</v>
      </c>
      <c r="AU160" s="265" t="s">
        <v>83</v>
      </c>
      <c r="AV160" s="15" t="s">
        <v>158</v>
      </c>
      <c r="AW160" s="15" t="s">
        <v>37</v>
      </c>
      <c r="AX160" s="15" t="s">
        <v>76</v>
      </c>
      <c r="AY160" s="265" t="s">
        <v>142</v>
      </c>
    </row>
    <row r="161" s="13" customFormat="1">
      <c r="A161" s="13"/>
      <c r="B161" s="233"/>
      <c r="C161" s="234"/>
      <c r="D161" s="235" t="s">
        <v>153</v>
      </c>
      <c r="E161" s="236" t="s">
        <v>19</v>
      </c>
      <c r="F161" s="237" t="s">
        <v>574</v>
      </c>
      <c r="G161" s="234"/>
      <c r="H161" s="236" t="s">
        <v>19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153</v>
      </c>
      <c r="AU161" s="243" t="s">
        <v>83</v>
      </c>
      <c r="AV161" s="13" t="s">
        <v>83</v>
      </c>
      <c r="AW161" s="13" t="s">
        <v>37</v>
      </c>
      <c r="AX161" s="13" t="s">
        <v>76</v>
      </c>
      <c r="AY161" s="243" t="s">
        <v>142</v>
      </c>
    </row>
    <row r="162" s="14" customFormat="1">
      <c r="A162" s="14"/>
      <c r="B162" s="244"/>
      <c r="C162" s="245"/>
      <c r="D162" s="235" t="s">
        <v>153</v>
      </c>
      <c r="E162" s="246" t="s">
        <v>19</v>
      </c>
      <c r="F162" s="247" t="s">
        <v>589</v>
      </c>
      <c r="G162" s="245"/>
      <c r="H162" s="248">
        <v>15.76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153</v>
      </c>
      <c r="AU162" s="254" t="s">
        <v>83</v>
      </c>
      <c r="AV162" s="14" t="s">
        <v>85</v>
      </c>
      <c r="AW162" s="14" t="s">
        <v>37</v>
      </c>
      <c r="AX162" s="14" t="s">
        <v>83</v>
      </c>
      <c r="AY162" s="254" t="s">
        <v>142</v>
      </c>
    </row>
    <row r="163" s="2" customFormat="1" ht="16.5" customHeight="1">
      <c r="A163" s="41"/>
      <c r="B163" s="42"/>
      <c r="C163" s="215" t="s">
        <v>203</v>
      </c>
      <c r="D163" s="215" t="s">
        <v>144</v>
      </c>
      <c r="E163" s="216" t="s">
        <v>594</v>
      </c>
      <c r="F163" s="217" t="s">
        <v>595</v>
      </c>
      <c r="G163" s="218" t="s">
        <v>163</v>
      </c>
      <c r="H163" s="219">
        <v>553.97000000000003</v>
      </c>
      <c r="I163" s="220"/>
      <c r="J163" s="221">
        <f>ROUND(I163*H163,2)</f>
        <v>0</v>
      </c>
      <c r="K163" s="217" t="s">
        <v>148</v>
      </c>
      <c r="L163" s="47"/>
      <c r="M163" s="222" t="s">
        <v>19</v>
      </c>
      <c r="N163" s="223" t="s">
        <v>47</v>
      </c>
      <c r="O163" s="87"/>
      <c r="P163" s="224">
        <f>O163*H163</f>
        <v>0</v>
      </c>
      <c r="Q163" s="224">
        <v>0.00070100000000000002</v>
      </c>
      <c r="R163" s="224">
        <f>Q163*H163</f>
        <v>0.38833297000000006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149</v>
      </c>
      <c r="AT163" s="226" t="s">
        <v>144</v>
      </c>
      <c r="AU163" s="226" t="s">
        <v>83</v>
      </c>
      <c r="AY163" s="20" t="s">
        <v>142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83</v>
      </c>
      <c r="BK163" s="227">
        <f>ROUND(I163*H163,2)</f>
        <v>0</v>
      </c>
      <c r="BL163" s="20" t="s">
        <v>149</v>
      </c>
      <c r="BM163" s="226" t="s">
        <v>596</v>
      </c>
    </row>
    <row r="164" s="2" customFormat="1">
      <c r="A164" s="41"/>
      <c r="B164" s="42"/>
      <c r="C164" s="43"/>
      <c r="D164" s="228" t="s">
        <v>151</v>
      </c>
      <c r="E164" s="43"/>
      <c r="F164" s="229" t="s">
        <v>597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151</v>
      </c>
      <c r="AU164" s="20" t="s">
        <v>83</v>
      </c>
    </row>
    <row r="165" s="14" customFormat="1">
      <c r="A165" s="14"/>
      <c r="B165" s="244"/>
      <c r="C165" s="245"/>
      <c r="D165" s="235" t="s">
        <v>153</v>
      </c>
      <c r="E165" s="246" t="s">
        <v>19</v>
      </c>
      <c r="F165" s="247" t="s">
        <v>598</v>
      </c>
      <c r="G165" s="245"/>
      <c r="H165" s="248">
        <v>15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153</v>
      </c>
      <c r="AU165" s="254" t="s">
        <v>83</v>
      </c>
      <c r="AV165" s="14" t="s">
        <v>85</v>
      </c>
      <c r="AW165" s="14" t="s">
        <v>37</v>
      </c>
      <c r="AX165" s="14" t="s">
        <v>76</v>
      </c>
      <c r="AY165" s="254" t="s">
        <v>142</v>
      </c>
    </row>
    <row r="166" s="14" customFormat="1">
      <c r="A166" s="14"/>
      <c r="B166" s="244"/>
      <c r="C166" s="245"/>
      <c r="D166" s="235" t="s">
        <v>153</v>
      </c>
      <c r="E166" s="246" t="s">
        <v>19</v>
      </c>
      <c r="F166" s="247" t="s">
        <v>599</v>
      </c>
      <c r="G166" s="245"/>
      <c r="H166" s="248">
        <v>159.36000000000001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83</v>
      </c>
      <c r="AV166" s="14" t="s">
        <v>85</v>
      </c>
      <c r="AW166" s="14" t="s">
        <v>37</v>
      </c>
      <c r="AX166" s="14" t="s">
        <v>76</v>
      </c>
      <c r="AY166" s="254" t="s">
        <v>142</v>
      </c>
    </row>
    <row r="167" s="13" customFormat="1">
      <c r="A167" s="13"/>
      <c r="B167" s="233"/>
      <c r="C167" s="234"/>
      <c r="D167" s="235" t="s">
        <v>153</v>
      </c>
      <c r="E167" s="236" t="s">
        <v>19</v>
      </c>
      <c r="F167" s="237" t="s">
        <v>570</v>
      </c>
      <c r="G167" s="234"/>
      <c r="H167" s="236" t="s">
        <v>19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153</v>
      </c>
      <c r="AU167" s="243" t="s">
        <v>83</v>
      </c>
      <c r="AV167" s="13" t="s">
        <v>83</v>
      </c>
      <c r="AW167" s="13" t="s">
        <v>37</v>
      </c>
      <c r="AX167" s="13" t="s">
        <v>76</v>
      </c>
      <c r="AY167" s="243" t="s">
        <v>142</v>
      </c>
    </row>
    <row r="168" s="14" customFormat="1">
      <c r="A168" s="14"/>
      <c r="B168" s="244"/>
      <c r="C168" s="245"/>
      <c r="D168" s="235" t="s">
        <v>153</v>
      </c>
      <c r="E168" s="246" t="s">
        <v>19</v>
      </c>
      <c r="F168" s="247" t="s">
        <v>600</v>
      </c>
      <c r="G168" s="245"/>
      <c r="H168" s="248">
        <v>124.048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153</v>
      </c>
      <c r="AU168" s="254" t="s">
        <v>83</v>
      </c>
      <c r="AV168" s="14" t="s">
        <v>85</v>
      </c>
      <c r="AW168" s="14" t="s">
        <v>37</v>
      </c>
      <c r="AX168" s="14" t="s">
        <v>76</v>
      </c>
      <c r="AY168" s="254" t="s">
        <v>142</v>
      </c>
    </row>
    <row r="169" s="14" customFormat="1">
      <c r="A169" s="14"/>
      <c r="B169" s="244"/>
      <c r="C169" s="245"/>
      <c r="D169" s="235" t="s">
        <v>153</v>
      </c>
      <c r="E169" s="246" t="s">
        <v>19</v>
      </c>
      <c r="F169" s="247" t="s">
        <v>601</v>
      </c>
      <c r="G169" s="245"/>
      <c r="H169" s="248">
        <v>167.07599999999999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153</v>
      </c>
      <c r="AU169" s="254" t="s">
        <v>83</v>
      </c>
      <c r="AV169" s="14" t="s">
        <v>85</v>
      </c>
      <c r="AW169" s="14" t="s">
        <v>37</v>
      </c>
      <c r="AX169" s="14" t="s">
        <v>76</v>
      </c>
      <c r="AY169" s="254" t="s">
        <v>142</v>
      </c>
    </row>
    <row r="170" s="14" customFormat="1">
      <c r="A170" s="14"/>
      <c r="B170" s="244"/>
      <c r="C170" s="245"/>
      <c r="D170" s="235" t="s">
        <v>153</v>
      </c>
      <c r="E170" s="246" t="s">
        <v>19</v>
      </c>
      <c r="F170" s="247" t="s">
        <v>602</v>
      </c>
      <c r="G170" s="245"/>
      <c r="H170" s="248">
        <v>88.486000000000004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153</v>
      </c>
      <c r="AU170" s="254" t="s">
        <v>83</v>
      </c>
      <c r="AV170" s="14" t="s">
        <v>85</v>
      </c>
      <c r="AW170" s="14" t="s">
        <v>37</v>
      </c>
      <c r="AX170" s="14" t="s">
        <v>76</v>
      </c>
      <c r="AY170" s="254" t="s">
        <v>142</v>
      </c>
    </row>
    <row r="171" s="15" customFormat="1">
      <c r="A171" s="15"/>
      <c r="B171" s="255"/>
      <c r="C171" s="256"/>
      <c r="D171" s="235" t="s">
        <v>153</v>
      </c>
      <c r="E171" s="257" t="s">
        <v>19</v>
      </c>
      <c r="F171" s="258" t="s">
        <v>157</v>
      </c>
      <c r="G171" s="256"/>
      <c r="H171" s="259">
        <v>553.97000000000003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5" t="s">
        <v>153</v>
      </c>
      <c r="AU171" s="265" t="s">
        <v>83</v>
      </c>
      <c r="AV171" s="15" t="s">
        <v>158</v>
      </c>
      <c r="AW171" s="15" t="s">
        <v>37</v>
      </c>
      <c r="AX171" s="15" t="s">
        <v>76</v>
      </c>
      <c r="AY171" s="265" t="s">
        <v>142</v>
      </c>
    </row>
    <row r="172" s="16" customFormat="1">
      <c r="A172" s="16"/>
      <c r="B172" s="266"/>
      <c r="C172" s="267"/>
      <c r="D172" s="235" t="s">
        <v>153</v>
      </c>
      <c r="E172" s="268" t="s">
        <v>19</v>
      </c>
      <c r="F172" s="269" t="s">
        <v>167</v>
      </c>
      <c r="G172" s="267"/>
      <c r="H172" s="270">
        <v>553.97000000000003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76" t="s">
        <v>153</v>
      </c>
      <c r="AU172" s="276" t="s">
        <v>83</v>
      </c>
      <c r="AV172" s="16" t="s">
        <v>149</v>
      </c>
      <c r="AW172" s="16" t="s">
        <v>37</v>
      </c>
      <c r="AX172" s="16" t="s">
        <v>83</v>
      </c>
      <c r="AY172" s="276" t="s">
        <v>142</v>
      </c>
    </row>
    <row r="173" s="2" customFormat="1" ht="24.15" customHeight="1">
      <c r="A173" s="41"/>
      <c r="B173" s="42"/>
      <c r="C173" s="215" t="s">
        <v>208</v>
      </c>
      <c r="D173" s="215" t="s">
        <v>144</v>
      </c>
      <c r="E173" s="216" t="s">
        <v>603</v>
      </c>
      <c r="F173" s="217" t="s">
        <v>604</v>
      </c>
      <c r="G173" s="218" t="s">
        <v>163</v>
      </c>
      <c r="H173" s="219">
        <v>553.97000000000003</v>
      </c>
      <c r="I173" s="220"/>
      <c r="J173" s="221">
        <f>ROUND(I173*H173,2)</f>
        <v>0</v>
      </c>
      <c r="K173" s="217" t="s">
        <v>148</v>
      </c>
      <c r="L173" s="47"/>
      <c r="M173" s="222" t="s">
        <v>19</v>
      </c>
      <c r="N173" s="223" t="s">
        <v>47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149</v>
      </c>
      <c r="AT173" s="226" t="s">
        <v>144</v>
      </c>
      <c r="AU173" s="226" t="s">
        <v>83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83</v>
      </c>
      <c r="BK173" s="227">
        <f>ROUND(I173*H173,2)</f>
        <v>0</v>
      </c>
      <c r="BL173" s="20" t="s">
        <v>149</v>
      </c>
      <c r="BM173" s="226" t="s">
        <v>605</v>
      </c>
    </row>
    <row r="174" s="2" customFormat="1">
      <c r="A174" s="41"/>
      <c r="B174" s="42"/>
      <c r="C174" s="43"/>
      <c r="D174" s="228" t="s">
        <v>151</v>
      </c>
      <c r="E174" s="43"/>
      <c r="F174" s="229" t="s">
        <v>606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151</v>
      </c>
      <c r="AU174" s="20" t="s">
        <v>83</v>
      </c>
    </row>
    <row r="175" s="2" customFormat="1" ht="21.75" customHeight="1">
      <c r="A175" s="41"/>
      <c r="B175" s="42"/>
      <c r="C175" s="215" t="s">
        <v>213</v>
      </c>
      <c r="D175" s="215" t="s">
        <v>144</v>
      </c>
      <c r="E175" s="216" t="s">
        <v>204</v>
      </c>
      <c r="F175" s="217" t="s">
        <v>205</v>
      </c>
      <c r="G175" s="218" t="s">
        <v>147</v>
      </c>
      <c r="H175" s="219">
        <v>553.97000000000003</v>
      </c>
      <c r="I175" s="220"/>
      <c r="J175" s="221">
        <f>ROUND(I175*H175,2)</f>
        <v>0</v>
      </c>
      <c r="K175" s="217" t="s">
        <v>148</v>
      </c>
      <c r="L175" s="47"/>
      <c r="M175" s="222" t="s">
        <v>19</v>
      </c>
      <c r="N175" s="223" t="s">
        <v>47</v>
      </c>
      <c r="O175" s="87"/>
      <c r="P175" s="224">
        <f>O175*H175</f>
        <v>0</v>
      </c>
      <c r="Q175" s="224">
        <v>0.00045731999999999999</v>
      </c>
      <c r="R175" s="224">
        <f>Q175*H175</f>
        <v>0.2533415604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149</v>
      </c>
      <c r="AT175" s="226" t="s">
        <v>144</v>
      </c>
      <c r="AU175" s="226" t="s">
        <v>83</v>
      </c>
      <c r="AY175" s="20" t="s">
        <v>142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83</v>
      </c>
      <c r="BK175" s="227">
        <f>ROUND(I175*H175,2)</f>
        <v>0</v>
      </c>
      <c r="BL175" s="20" t="s">
        <v>149</v>
      </c>
      <c r="BM175" s="226" t="s">
        <v>607</v>
      </c>
    </row>
    <row r="176" s="2" customFormat="1">
      <c r="A176" s="41"/>
      <c r="B176" s="42"/>
      <c r="C176" s="43"/>
      <c r="D176" s="228" t="s">
        <v>151</v>
      </c>
      <c r="E176" s="43"/>
      <c r="F176" s="229" t="s">
        <v>207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151</v>
      </c>
      <c r="AU176" s="20" t="s">
        <v>83</v>
      </c>
    </row>
    <row r="177" s="2" customFormat="1" ht="24.15" customHeight="1">
      <c r="A177" s="41"/>
      <c r="B177" s="42"/>
      <c r="C177" s="215" t="s">
        <v>8</v>
      </c>
      <c r="D177" s="215" t="s">
        <v>144</v>
      </c>
      <c r="E177" s="216" t="s">
        <v>209</v>
      </c>
      <c r="F177" s="217" t="s">
        <v>210</v>
      </c>
      <c r="G177" s="218" t="s">
        <v>147</v>
      </c>
      <c r="H177" s="219">
        <v>553.97000000000003</v>
      </c>
      <c r="I177" s="220"/>
      <c r="J177" s="221">
        <f>ROUND(I177*H177,2)</f>
        <v>0</v>
      </c>
      <c r="K177" s="217" t="s">
        <v>148</v>
      </c>
      <c r="L177" s="47"/>
      <c r="M177" s="222" t="s">
        <v>19</v>
      </c>
      <c r="N177" s="223" t="s">
        <v>47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149</v>
      </c>
      <c r="AT177" s="226" t="s">
        <v>144</v>
      </c>
      <c r="AU177" s="226" t="s">
        <v>83</v>
      </c>
      <c r="AY177" s="20" t="s">
        <v>142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83</v>
      </c>
      <c r="BK177" s="227">
        <f>ROUND(I177*H177,2)</f>
        <v>0</v>
      </c>
      <c r="BL177" s="20" t="s">
        <v>149</v>
      </c>
      <c r="BM177" s="226" t="s">
        <v>608</v>
      </c>
    </row>
    <row r="178" s="2" customFormat="1">
      <c r="A178" s="41"/>
      <c r="B178" s="42"/>
      <c r="C178" s="43"/>
      <c r="D178" s="228" t="s">
        <v>151</v>
      </c>
      <c r="E178" s="43"/>
      <c r="F178" s="229" t="s">
        <v>212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151</v>
      </c>
      <c r="AU178" s="20" t="s">
        <v>83</v>
      </c>
    </row>
    <row r="179" s="2" customFormat="1" ht="37.8" customHeight="1">
      <c r="A179" s="41"/>
      <c r="B179" s="42"/>
      <c r="C179" s="215" t="s">
        <v>225</v>
      </c>
      <c r="D179" s="215" t="s">
        <v>144</v>
      </c>
      <c r="E179" s="216" t="s">
        <v>609</v>
      </c>
      <c r="F179" s="217" t="s">
        <v>610</v>
      </c>
      <c r="G179" s="218" t="s">
        <v>147</v>
      </c>
      <c r="H179" s="219">
        <v>76.242000000000004</v>
      </c>
      <c r="I179" s="220"/>
      <c r="J179" s="221">
        <f>ROUND(I179*H179,2)</f>
        <v>0</v>
      </c>
      <c r="K179" s="217" t="s">
        <v>148</v>
      </c>
      <c r="L179" s="47"/>
      <c r="M179" s="222" t="s">
        <v>19</v>
      </c>
      <c r="N179" s="223" t="s">
        <v>47</v>
      </c>
      <c r="O179" s="87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149</v>
      </c>
      <c r="AT179" s="226" t="s">
        <v>144</v>
      </c>
      <c r="AU179" s="226" t="s">
        <v>83</v>
      </c>
      <c r="AY179" s="20" t="s">
        <v>142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83</v>
      </c>
      <c r="BK179" s="227">
        <f>ROUND(I179*H179,2)</f>
        <v>0</v>
      </c>
      <c r="BL179" s="20" t="s">
        <v>149</v>
      </c>
      <c r="BM179" s="226" t="s">
        <v>611</v>
      </c>
    </row>
    <row r="180" s="2" customFormat="1">
      <c r="A180" s="41"/>
      <c r="B180" s="42"/>
      <c r="C180" s="43"/>
      <c r="D180" s="228" t="s">
        <v>151</v>
      </c>
      <c r="E180" s="43"/>
      <c r="F180" s="229" t="s">
        <v>612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151</v>
      </c>
      <c r="AU180" s="20" t="s">
        <v>83</v>
      </c>
    </row>
    <row r="181" s="14" customFormat="1">
      <c r="A181" s="14"/>
      <c r="B181" s="244"/>
      <c r="C181" s="245"/>
      <c r="D181" s="235" t="s">
        <v>153</v>
      </c>
      <c r="E181" s="246" t="s">
        <v>19</v>
      </c>
      <c r="F181" s="247" t="s">
        <v>613</v>
      </c>
      <c r="G181" s="245"/>
      <c r="H181" s="248">
        <v>253.108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83</v>
      </c>
      <c r="AV181" s="14" t="s">
        <v>85</v>
      </c>
      <c r="AW181" s="14" t="s">
        <v>37</v>
      </c>
      <c r="AX181" s="14" t="s">
        <v>76</v>
      </c>
      <c r="AY181" s="254" t="s">
        <v>142</v>
      </c>
    </row>
    <row r="182" s="14" customFormat="1">
      <c r="A182" s="14"/>
      <c r="B182" s="244"/>
      <c r="C182" s="245"/>
      <c r="D182" s="235" t="s">
        <v>153</v>
      </c>
      <c r="E182" s="246" t="s">
        <v>19</v>
      </c>
      <c r="F182" s="247" t="s">
        <v>614</v>
      </c>
      <c r="G182" s="245"/>
      <c r="H182" s="248">
        <v>-176.86600000000001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153</v>
      </c>
      <c r="AU182" s="254" t="s">
        <v>83</v>
      </c>
      <c r="AV182" s="14" t="s">
        <v>85</v>
      </c>
      <c r="AW182" s="14" t="s">
        <v>37</v>
      </c>
      <c r="AX182" s="14" t="s">
        <v>76</v>
      </c>
      <c r="AY182" s="254" t="s">
        <v>142</v>
      </c>
    </row>
    <row r="183" s="16" customFormat="1">
      <c r="A183" s="16"/>
      <c r="B183" s="266"/>
      <c r="C183" s="267"/>
      <c r="D183" s="235" t="s">
        <v>153</v>
      </c>
      <c r="E183" s="268" t="s">
        <v>19</v>
      </c>
      <c r="F183" s="269" t="s">
        <v>167</v>
      </c>
      <c r="G183" s="267"/>
      <c r="H183" s="270">
        <v>76.24199999999999</v>
      </c>
      <c r="I183" s="271"/>
      <c r="J183" s="267"/>
      <c r="K183" s="267"/>
      <c r="L183" s="272"/>
      <c r="M183" s="273"/>
      <c r="N183" s="274"/>
      <c r="O183" s="274"/>
      <c r="P183" s="274"/>
      <c r="Q183" s="274"/>
      <c r="R183" s="274"/>
      <c r="S183" s="274"/>
      <c r="T183" s="275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76" t="s">
        <v>153</v>
      </c>
      <c r="AU183" s="276" t="s">
        <v>83</v>
      </c>
      <c r="AV183" s="16" t="s">
        <v>149</v>
      </c>
      <c r="AW183" s="16" t="s">
        <v>37</v>
      </c>
      <c r="AX183" s="16" t="s">
        <v>83</v>
      </c>
      <c r="AY183" s="276" t="s">
        <v>142</v>
      </c>
    </row>
    <row r="184" s="2" customFormat="1" ht="37.8" customHeight="1">
      <c r="A184" s="41"/>
      <c r="B184" s="42"/>
      <c r="C184" s="215" t="s">
        <v>232</v>
      </c>
      <c r="D184" s="215" t="s">
        <v>144</v>
      </c>
      <c r="E184" s="216" t="s">
        <v>615</v>
      </c>
      <c r="F184" s="217" t="s">
        <v>616</v>
      </c>
      <c r="G184" s="218" t="s">
        <v>147</v>
      </c>
      <c r="H184" s="219">
        <v>2973.4380000000001</v>
      </c>
      <c r="I184" s="220"/>
      <c r="J184" s="221">
        <f>ROUND(I184*H184,2)</f>
        <v>0</v>
      </c>
      <c r="K184" s="217" t="s">
        <v>148</v>
      </c>
      <c r="L184" s="47"/>
      <c r="M184" s="222" t="s">
        <v>19</v>
      </c>
      <c r="N184" s="223" t="s">
        <v>47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149</v>
      </c>
      <c r="AT184" s="226" t="s">
        <v>144</v>
      </c>
      <c r="AU184" s="226" t="s">
        <v>83</v>
      </c>
      <c r="AY184" s="20" t="s">
        <v>142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83</v>
      </c>
      <c r="BK184" s="227">
        <f>ROUND(I184*H184,2)</f>
        <v>0</v>
      </c>
      <c r="BL184" s="20" t="s">
        <v>149</v>
      </c>
      <c r="BM184" s="226" t="s">
        <v>617</v>
      </c>
    </row>
    <row r="185" s="2" customFormat="1">
      <c r="A185" s="41"/>
      <c r="B185" s="42"/>
      <c r="C185" s="43"/>
      <c r="D185" s="228" t="s">
        <v>151</v>
      </c>
      <c r="E185" s="43"/>
      <c r="F185" s="229" t="s">
        <v>618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151</v>
      </c>
      <c r="AU185" s="20" t="s">
        <v>83</v>
      </c>
    </row>
    <row r="186" s="14" customFormat="1">
      <c r="A186" s="14"/>
      <c r="B186" s="244"/>
      <c r="C186" s="245"/>
      <c r="D186" s="235" t="s">
        <v>153</v>
      </c>
      <c r="E186" s="246" t="s">
        <v>19</v>
      </c>
      <c r="F186" s="247" t="s">
        <v>619</v>
      </c>
      <c r="G186" s="245"/>
      <c r="H186" s="248">
        <v>2973.4380000000001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153</v>
      </c>
      <c r="AU186" s="254" t="s">
        <v>83</v>
      </c>
      <c r="AV186" s="14" t="s">
        <v>85</v>
      </c>
      <c r="AW186" s="14" t="s">
        <v>37</v>
      </c>
      <c r="AX186" s="14" t="s">
        <v>76</v>
      </c>
      <c r="AY186" s="254" t="s">
        <v>142</v>
      </c>
    </row>
    <row r="187" s="16" customFormat="1">
      <c r="A187" s="16"/>
      <c r="B187" s="266"/>
      <c r="C187" s="267"/>
      <c r="D187" s="235" t="s">
        <v>153</v>
      </c>
      <c r="E187" s="268" t="s">
        <v>19</v>
      </c>
      <c r="F187" s="269" t="s">
        <v>167</v>
      </c>
      <c r="G187" s="267"/>
      <c r="H187" s="270">
        <v>2973.4380000000001</v>
      </c>
      <c r="I187" s="271"/>
      <c r="J187" s="267"/>
      <c r="K187" s="267"/>
      <c r="L187" s="272"/>
      <c r="M187" s="273"/>
      <c r="N187" s="274"/>
      <c r="O187" s="274"/>
      <c r="P187" s="274"/>
      <c r="Q187" s="274"/>
      <c r="R187" s="274"/>
      <c r="S187" s="274"/>
      <c r="T187" s="27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6" t="s">
        <v>153</v>
      </c>
      <c r="AU187" s="276" t="s">
        <v>83</v>
      </c>
      <c r="AV187" s="16" t="s">
        <v>149</v>
      </c>
      <c r="AW187" s="16" t="s">
        <v>37</v>
      </c>
      <c r="AX187" s="16" t="s">
        <v>83</v>
      </c>
      <c r="AY187" s="276" t="s">
        <v>142</v>
      </c>
    </row>
    <row r="188" s="2" customFormat="1" ht="24.15" customHeight="1">
      <c r="A188" s="41"/>
      <c r="B188" s="42"/>
      <c r="C188" s="215" t="s">
        <v>237</v>
      </c>
      <c r="D188" s="215" t="s">
        <v>144</v>
      </c>
      <c r="E188" s="216" t="s">
        <v>226</v>
      </c>
      <c r="F188" s="217" t="s">
        <v>227</v>
      </c>
      <c r="G188" s="218" t="s">
        <v>228</v>
      </c>
      <c r="H188" s="219">
        <v>137.23599999999999</v>
      </c>
      <c r="I188" s="220"/>
      <c r="J188" s="221">
        <f>ROUND(I188*H188,2)</f>
        <v>0</v>
      </c>
      <c r="K188" s="217" t="s">
        <v>148</v>
      </c>
      <c r="L188" s="47"/>
      <c r="M188" s="222" t="s">
        <v>19</v>
      </c>
      <c r="N188" s="223" t="s">
        <v>47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149</v>
      </c>
      <c r="AT188" s="226" t="s">
        <v>144</v>
      </c>
      <c r="AU188" s="226" t="s">
        <v>83</v>
      </c>
      <c r="AY188" s="20" t="s">
        <v>142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83</v>
      </c>
      <c r="BK188" s="227">
        <f>ROUND(I188*H188,2)</f>
        <v>0</v>
      </c>
      <c r="BL188" s="20" t="s">
        <v>149</v>
      </c>
      <c r="BM188" s="226" t="s">
        <v>620</v>
      </c>
    </row>
    <row r="189" s="2" customFormat="1">
      <c r="A189" s="41"/>
      <c r="B189" s="42"/>
      <c r="C189" s="43"/>
      <c r="D189" s="228" t="s">
        <v>151</v>
      </c>
      <c r="E189" s="43"/>
      <c r="F189" s="229" t="s">
        <v>230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151</v>
      </c>
      <c r="AU189" s="20" t="s">
        <v>83</v>
      </c>
    </row>
    <row r="190" s="14" customFormat="1">
      <c r="A190" s="14"/>
      <c r="B190" s="244"/>
      <c r="C190" s="245"/>
      <c r="D190" s="235" t="s">
        <v>153</v>
      </c>
      <c r="E190" s="246" t="s">
        <v>19</v>
      </c>
      <c r="F190" s="247" t="s">
        <v>621</v>
      </c>
      <c r="G190" s="245"/>
      <c r="H190" s="248">
        <v>137.23599999999999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153</v>
      </c>
      <c r="AU190" s="254" t="s">
        <v>83</v>
      </c>
      <c r="AV190" s="14" t="s">
        <v>85</v>
      </c>
      <c r="AW190" s="14" t="s">
        <v>37</v>
      </c>
      <c r="AX190" s="14" t="s">
        <v>76</v>
      </c>
      <c r="AY190" s="254" t="s">
        <v>142</v>
      </c>
    </row>
    <row r="191" s="16" customFormat="1">
      <c r="A191" s="16"/>
      <c r="B191" s="266"/>
      <c r="C191" s="267"/>
      <c r="D191" s="235" t="s">
        <v>153</v>
      </c>
      <c r="E191" s="268" t="s">
        <v>19</v>
      </c>
      <c r="F191" s="269" t="s">
        <v>167</v>
      </c>
      <c r="G191" s="267"/>
      <c r="H191" s="270">
        <v>137.23599999999999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76" t="s">
        <v>153</v>
      </c>
      <c r="AU191" s="276" t="s">
        <v>83</v>
      </c>
      <c r="AV191" s="16" t="s">
        <v>149</v>
      </c>
      <c r="AW191" s="16" t="s">
        <v>37</v>
      </c>
      <c r="AX191" s="16" t="s">
        <v>83</v>
      </c>
      <c r="AY191" s="276" t="s">
        <v>142</v>
      </c>
    </row>
    <row r="192" s="2" customFormat="1" ht="24.15" customHeight="1">
      <c r="A192" s="41"/>
      <c r="B192" s="42"/>
      <c r="C192" s="215" t="s">
        <v>244</v>
      </c>
      <c r="D192" s="215" t="s">
        <v>144</v>
      </c>
      <c r="E192" s="216" t="s">
        <v>233</v>
      </c>
      <c r="F192" s="217" t="s">
        <v>234</v>
      </c>
      <c r="G192" s="218" t="s">
        <v>147</v>
      </c>
      <c r="H192" s="219">
        <v>76.242000000000004</v>
      </c>
      <c r="I192" s="220"/>
      <c r="J192" s="221">
        <f>ROUND(I192*H192,2)</f>
        <v>0</v>
      </c>
      <c r="K192" s="217" t="s">
        <v>148</v>
      </c>
      <c r="L192" s="47"/>
      <c r="M192" s="222" t="s">
        <v>19</v>
      </c>
      <c r="N192" s="223" t="s">
        <v>47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149</v>
      </c>
      <c r="AT192" s="226" t="s">
        <v>144</v>
      </c>
      <c r="AU192" s="226" t="s">
        <v>83</v>
      </c>
      <c r="AY192" s="20" t="s">
        <v>142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83</v>
      </c>
      <c r="BK192" s="227">
        <f>ROUND(I192*H192,2)</f>
        <v>0</v>
      </c>
      <c r="BL192" s="20" t="s">
        <v>149</v>
      </c>
      <c r="BM192" s="226" t="s">
        <v>622</v>
      </c>
    </row>
    <row r="193" s="2" customFormat="1">
      <c r="A193" s="41"/>
      <c r="B193" s="42"/>
      <c r="C193" s="43"/>
      <c r="D193" s="228" t="s">
        <v>151</v>
      </c>
      <c r="E193" s="43"/>
      <c r="F193" s="229" t="s">
        <v>236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151</v>
      </c>
      <c r="AU193" s="20" t="s">
        <v>83</v>
      </c>
    </row>
    <row r="194" s="2" customFormat="1" ht="24.15" customHeight="1">
      <c r="A194" s="41"/>
      <c r="B194" s="42"/>
      <c r="C194" s="215" t="s">
        <v>251</v>
      </c>
      <c r="D194" s="215" t="s">
        <v>144</v>
      </c>
      <c r="E194" s="216" t="s">
        <v>238</v>
      </c>
      <c r="F194" s="217" t="s">
        <v>239</v>
      </c>
      <c r="G194" s="218" t="s">
        <v>147</v>
      </c>
      <c r="H194" s="219">
        <v>176.86600000000001</v>
      </c>
      <c r="I194" s="220"/>
      <c r="J194" s="221">
        <f>ROUND(I194*H194,2)</f>
        <v>0</v>
      </c>
      <c r="K194" s="217" t="s">
        <v>148</v>
      </c>
      <c r="L194" s="47"/>
      <c r="M194" s="222" t="s">
        <v>19</v>
      </c>
      <c r="N194" s="223" t="s">
        <v>47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149</v>
      </c>
      <c r="AT194" s="226" t="s">
        <v>144</v>
      </c>
      <c r="AU194" s="226" t="s">
        <v>83</v>
      </c>
      <c r="AY194" s="20" t="s">
        <v>142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83</v>
      </c>
      <c r="BK194" s="227">
        <f>ROUND(I194*H194,2)</f>
        <v>0</v>
      </c>
      <c r="BL194" s="20" t="s">
        <v>149</v>
      </c>
      <c r="BM194" s="226" t="s">
        <v>623</v>
      </c>
    </row>
    <row r="195" s="2" customFormat="1">
      <c r="A195" s="41"/>
      <c r="B195" s="42"/>
      <c r="C195" s="43"/>
      <c r="D195" s="228" t="s">
        <v>151</v>
      </c>
      <c r="E195" s="43"/>
      <c r="F195" s="229" t="s">
        <v>241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151</v>
      </c>
      <c r="AU195" s="20" t="s">
        <v>83</v>
      </c>
    </row>
    <row r="196" s="14" customFormat="1">
      <c r="A196" s="14"/>
      <c r="B196" s="244"/>
      <c r="C196" s="245"/>
      <c r="D196" s="235" t="s">
        <v>153</v>
      </c>
      <c r="E196" s="246" t="s">
        <v>19</v>
      </c>
      <c r="F196" s="247" t="s">
        <v>613</v>
      </c>
      <c r="G196" s="245"/>
      <c r="H196" s="248">
        <v>253.108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153</v>
      </c>
      <c r="AU196" s="254" t="s">
        <v>83</v>
      </c>
      <c r="AV196" s="14" t="s">
        <v>85</v>
      </c>
      <c r="AW196" s="14" t="s">
        <v>37</v>
      </c>
      <c r="AX196" s="14" t="s">
        <v>76</v>
      </c>
      <c r="AY196" s="254" t="s">
        <v>142</v>
      </c>
    </row>
    <row r="197" s="14" customFormat="1">
      <c r="A197" s="14"/>
      <c r="B197" s="244"/>
      <c r="C197" s="245"/>
      <c r="D197" s="235" t="s">
        <v>153</v>
      </c>
      <c r="E197" s="246" t="s">
        <v>19</v>
      </c>
      <c r="F197" s="247" t="s">
        <v>624</v>
      </c>
      <c r="G197" s="245"/>
      <c r="H197" s="248">
        <v>-9.5640000000000001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153</v>
      </c>
      <c r="AU197" s="254" t="s">
        <v>83</v>
      </c>
      <c r="AV197" s="14" t="s">
        <v>85</v>
      </c>
      <c r="AW197" s="14" t="s">
        <v>37</v>
      </c>
      <c r="AX197" s="14" t="s">
        <v>76</v>
      </c>
      <c r="AY197" s="254" t="s">
        <v>142</v>
      </c>
    </row>
    <row r="198" s="14" customFormat="1">
      <c r="A198" s="14"/>
      <c r="B198" s="244"/>
      <c r="C198" s="245"/>
      <c r="D198" s="235" t="s">
        <v>153</v>
      </c>
      <c r="E198" s="246" t="s">
        <v>19</v>
      </c>
      <c r="F198" s="247" t="s">
        <v>625</v>
      </c>
      <c r="G198" s="245"/>
      <c r="H198" s="248">
        <v>-47.192999999999998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153</v>
      </c>
      <c r="AU198" s="254" t="s">
        <v>83</v>
      </c>
      <c r="AV198" s="14" t="s">
        <v>85</v>
      </c>
      <c r="AW198" s="14" t="s">
        <v>37</v>
      </c>
      <c r="AX198" s="14" t="s">
        <v>76</v>
      </c>
      <c r="AY198" s="254" t="s">
        <v>142</v>
      </c>
    </row>
    <row r="199" s="14" customFormat="1">
      <c r="A199" s="14"/>
      <c r="B199" s="244"/>
      <c r="C199" s="245"/>
      <c r="D199" s="235" t="s">
        <v>153</v>
      </c>
      <c r="E199" s="246" t="s">
        <v>19</v>
      </c>
      <c r="F199" s="247" t="s">
        <v>626</v>
      </c>
      <c r="G199" s="245"/>
      <c r="H199" s="248">
        <v>-12.161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153</v>
      </c>
      <c r="AU199" s="254" t="s">
        <v>83</v>
      </c>
      <c r="AV199" s="14" t="s">
        <v>85</v>
      </c>
      <c r="AW199" s="14" t="s">
        <v>37</v>
      </c>
      <c r="AX199" s="14" t="s">
        <v>76</v>
      </c>
      <c r="AY199" s="254" t="s">
        <v>142</v>
      </c>
    </row>
    <row r="200" s="14" customFormat="1">
      <c r="A200" s="14"/>
      <c r="B200" s="244"/>
      <c r="C200" s="245"/>
      <c r="D200" s="235" t="s">
        <v>153</v>
      </c>
      <c r="E200" s="246" t="s">
        <v>19</v>
      </c>
      <c r="F200" s="247" t="s">
        <v>627</v>
      </c>
      <c r="G200" s="245"/>
      <c r="H200" s="248">
        <v>-6.5289999999999999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153</v>
      </c>
      <c r="AU200" s="254" t="s">
        <v>83</v>
      </c>
      <c r="AV200" s="14" t="s">
        <v>85</v>
      </c>
      <c r="AW200" s="14" t="s">
        <v>37</v>
      </c>
      <c r="AX200" s="14" t="s">
        <v>76</v>
      </c>
      <c r="AY200" s="254" t="s">
        <v>142</v>
      </c>
    </row>
    <row r="201" s="14" customFormat="1">
      <c r="A201" s="14"/>
      <c r="B201" s="244"/>
      <c r="C201" s="245"/>
      <c r="D201" s="235" t="s">
        <v>153</v>
      </c>
      <c r="E201" s="246" t="s">
        <v>19</v>
      </c>
      <c r="F201" s="247" t="s">
        <v>628</v>
      </c>
      <c r="G201" s="245"/>
      <c r="H201" s="248">
        <v>-0.79500000000000004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153</v>
      </c>
      <c r="AU201" s="254" t="s">
        <v>83</v>
      </c>
      <c r="AV201" s="14" t="s">
        <v>85</v>
      </c>
      <c r="AW201" s="14" t="s">
        <v>37</v>
      </c>
      <c r="AX201" s="14" t="s">
        <v>76</v>
      </c>
      <c r="AY201" s="254" t="s">
        <v>142</v>
      </c>
    </row>
    <row r="202" s="16" customFormat="1">
      <c r="A202" s="16"/>
      <c r="B202" s="266"/>
      <c r="C202" s="267"/>
      <c r="D202" s="235" t="s">
        <v>153</v>
      </c>
      <c r="E202" s="268" t="s">
        <v>19</v>
      </c>
      <c r="F202" s="269" t="s">
        <v>167</v>
      </c>
      <c r="G202" s="267"/>
      <c r="H202" s="270">
        <v>176.86600000000001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76" t="s">
        <v>153</v>
      </c>
      <c r="AU202" s="276" t="s">
        <v>83</v>
      </c>
      <c r="AV202" s="16" t="s">
        <v>149</v>
      </c>
      <c r="AW202" s="16" t="s">
        <v>37</v>
      </c>
      <c r="AX202" s="16" t="s">
        <v>83</v>
      </c>
      <c r="AY202" s="276" t="s">
        <v>142</v>
      </c>
    </row>
    <row r="203" s="2" customFormat="1" ht="37.8" customHeight="1">
      <c r="A203" s="41"/>
      <c r="B203" s="42"/>
      <c r="C203" s="215" t="s">
        <v>258</v>
      </c>
      <c r="D203" s="215" t="s">
        <v>144</v>
      </c>
      <c r="E203" s="216" t="s">
        <v>245</v>
      </c>
      <c r="F203" s="217" t="s">
        <v>246</v>
      </c>
      <c r="G203" s="218" t="s">
        <v>147</v>
      </c>
      <c r="H203" s="219">
        <v>47.192999999999998</v>
      </c>
      <c r="I203" s="220"/>
      <c r="J203" s="221">
        <f>ROUND(I203*H203,2)</f>
        <v>0</v>
      </c>
      <c r="K203" s="217" t="s">
        <v>148</v>
      </c>
      <c r="L203" s="47"/>
      <c r="M203" s="222" t="s">
        <v>19</v>
      </c>
      <c r="N203" s="223" t="s">
        <v>47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149</v>
      </c>
      <c r="AT203" s="226" t="s">
        <v>144</v>
      </c>
      <c r="AU203" s="226" t="s">
        <v>83</v>
      </c>
      <c r="AY203" s="20" t="s">
        <v>142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83</v>
      </c>
      <c r="BK203" s="227">
        <f>ROUND(I203*H203,2)</f>
        <v>0</v>
      </c>
      <c r="BL203" s="20" t="s">
        <v>149</v>
      </c>
      <c r="BM203" s="226" t="s">
        <v>629</v>
      </c>
    </row>
    <row r="204" s="2" customFormat="1">
      <c r="A204" s="41"/>
      <c r="B204" s="42"/>
      <c r="C204" s="43"/>
      <c r="D204" s="228" t="s">
        <v>151</v>
      </c>
      <c r="E204" s="43"/>
      <c r="F204" s="229" t="s">
        <v>248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151</v>
      </c>
      <c r="AU204" s="20" t="s">
        <v>83</v>
      </c>
    </row>
    <row r="205" s="14" customFormat="1">
      <c r="A205" s="14"/>
      <c r="B205" s="244"/>
      <c r="C205" s="245"/>
      <c r="D205" s="235" t="s">
        <v>153</v>
      </c>
      <c r="E205" s="246" t="s">
        <v>19</v>
      </c>
      <c r="F205" s="247" t="s">
        <v>630</v>
      </c>
      <c r="G205" s="245"/>
      <c r="H205" s="248">
        <v>1.2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153</v>
      </c>
      <c r="AU205" s="254" t="s">
        <v>83</v>
      </c>
      <c r="AV205" s="14" t="s">
        <v>85</v>
      </c>
      <c r="AW205" s="14" t="s">
        <v>37</v>
      </c>
      <c r="AX205" s="14" t="s">
        <v>76</v>
      </c>
      <c r="AY205" s="254" t="s">
        <v>142</v>
      </c>
    </row>
    <row r="206" s="14" customFormat="1">
      <c r="A206" s="14"/>
      <c r="B206" s="244"/>
      <c r="C206" s="245"/>
      <c r="D206" s="235" t="s">
        <v>153</v>
      </c>
      <c r="E206" s="246" t="s">
        <v>19</v>
      </c>
      <c r="F206" s="247" t="s">
        <v>631</v>
      </c>
      <c r="G206" s="245"/>
      <c r="H206" s="248">
        <v>7.968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153</v>
      </c>
      <c r="AU206" s="254" t="s">
        <v>83</v>
      </c>
      <c r="AV206" s="14" t="s">
        <v>85</v>
      </c>
      <c r="AW206" s="14" t="s">
        <v>37</v>
      </c>
      <c r="AX206" s="14" t="s">
        <v>76</v>
      </c>
      <c r="AY206" s="254" t="s">
        <v>142</v>
      </c>
    </row>
    <row r="207" s="14" customFormat="1">
      <c r="A207" s="14"/>
      <c r="B207" s="244"/>
      <c r="C207" s="245"/>
      <c r="D207" s="235" t="s">
        <v>153</v>
      </c>
      <c r="E207" s="246" t="s">
        <v>19</v>
      </c>
      <c r="F207" s="247" t="s">
        <v>632</v>
      </c>
      <c r="G207" s="245"/>
      <c r="H207" s="248">
        <v>19.321000000000002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153</v>
      </c>
      <c r="AU207" s="254" t="s">
        <v>83</v>
      </c>
      <c r="AV207" s="14" t="s">
        <v>85</v>
      </c>
      <c r="AW207" s="14" t="s">
        <v>37</v>
      </c>
      <c r="AX207" s="14" t="s">
        <v>76</v>
      </c>
      <c r="AY207" s="254" t="s">
        <v>142</v>
      </c>
    </row>
    <row r="208" s="14" customFormat="1">
      <c r="A208" s="14"/>
      <c r="B208" s="244"/>
      <c r="C208" s="245"/>
      <c r="D208" s="235" t="s">
        <v>153</v>
      </c>
      <c r="E208" s="246" t="s">
        <v>19</v>
      </c>
      <c r="F208" s="247" t="s">
        <v>633</v>
      </c>
      <c r="G208" s="245"/>
      <c r="H208" s="248">
        <v>18.704000000000001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153</v>
      </c>
      <c r="AU208" s="254" t="s">
        <v>83</v>
      </c>
      <c r="AV208" s="14" t="s">
        <v>85</v>
      </c>
      <c r="AW208" s="14" t="s">
        <v>37</v>
      </c>
      <c r="AX208" s="14" t="s">
        <v>76</v>
      </c>
      <c r="AY208" s="254" t="s">
        <v>142</v>
      </c>
    </row>
    <row r="209" s="16" customFormat="1">
      <c r="A209" s="16"/>
      <c r="B209" s="266"/>
      <c r="C209" s="267"/>
      <c r="D209" s="235" t="s">
        <v>153</v>
      </c>
      <c r="E209" s="268" t="s">
        <v>19</v>
      </c>
      <c r="F209" s="269" t="s">
        <v>167</v>
      </c>
      <c r="G209" s="267"/>
      <c r="H209" s="270">
        <v>47.192999999999998</v>
      </c>
      <c r="I209" s="271"/>
      <c r="J209" s="267"/>
      <c r="K209" s="267"/>
      <c r="L209" s="272"/>
      <c r="M209" s="273"/>
      <c r="N209" s="274"/>
      <c r="O209" s="274"/>
      <c r="P209" s="274"/>
      <c r="Q209" s="274"/>
      <c r="R209" s="274"/>
      <c r="S209" s="274"/>
      <c r="T209" s="275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76" t="s">
        <v>153</v>
      </c>
      <c r="AU209" s="276" t="s">
        <v>83</v>
      </c>
      <c r="AV209" s="16" t="s">
        <v>149</v>
      </c>
      <c r="AW209" s="16" t="s">
        <v>37</v>
      </c>
      <c r="AX209" s="16" t="s">
        <v>83</v>
      </c>
      <c r="AY209" s="276" t="s">
        <v>142</v>
      </c>
    </row>
    <row r="210" s="2" customFormat="1" ht="16.5" customHeight="1">
      <c r="A210" s="41"/>
      <c r="B210" s="42"/>
      <c r="C210" s="277" t="s">
        <v>264</v>
      </c>
      <c r="D210" s="277" t="s">
        <v>252</v>
      </c>
      <c r="E210" s="278" t="s">
        <v>634</v>
      </c>
      <c r="F210" s="279" t="s">
        <v>635</v>
      </c>
      <c r="G210" s="280" t="s">
        <v>228</v>
      </c>
      <c r="H210" s="281">
        <v>94.385999999999996</v>
      </c>
      <c r="I210" s="282"/>
      <c r="J210" s="283">
        <f>ROUND(I210*H210,2)</f>
        <v>0</v>
      </c>
      <c r="K210" s="279" t="s">
        <v>148</v>
      </c>
      <c r="L210" s="284"/>
      <c r="M210" s="285" t="s">
        <v>19</v>
      </c>
      <c r="N210" s="286" t="s">
        <v>47</v>
      </c>
      <c r="O210" s="87"/>
      <c r="P210" s="224">
        <f>O210*H210</f>
        <v>0</v>
      </c>
      <c r="Q210" s="224">
        <v>1</v>
      </c>
      <c r="R210" s="224">
        <f>Q210*H210</f>
        <v>94.385999999999996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198</v>
      </c>
      <c r="AT210" s="226" t="s">
        <v>252</v>
      </c>
      <c r="AU210" s="226" t="s">
        <v>83</v>
      </c>
      <c r="AY210" s="20" t="s">
        <v>142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83</v>
      </c>
      <c r="BK210" s="227">
        <f>ROUND(I210*H210,2)</f>
        <v>0</v>
      </c>
      <c r="BL210" s="20" t="s">
        <v>149</v>
      </c>
      <c r="BM210" s="226" t="s">
        <v>636</v>
      </c>
    </row>
    <row r="211" s="14" customFormat="1">
      <c r="A211" s="14"/>
      <c r="B211" s="244"/>
      <c r="C211" s="245"/>
      <c r="D211" s="235" t="s">
        <v>153</v>
      </c>
      <c r="E211" s="246" t="s">
        <v>19</v>
      </c>
      <c r="F211" s="247" t="s">
        <v>637</v>
      </c>
      <c r="G211" s="245"/>
      <c r="H211" s="248">
        <v>94.385999999999996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153</v>
      </c>
      <c r="AU211" s="254" t="s">
        <v>83</v>
      </c>
      <c r="AV211" s="14" t="s">
        <v>85</v>
      </c>
      <c r="AW211" s="14" t="s">
        <v>37</v>
      </c>
      <c r="AX211" s="14" t="s">
        <v>83</v>
      </c>
      <c r="AY211" s="254" t="s">
        <v>142</v>
      </c>
    </row>
    <row r="212" s="12" customFormat="1" ht="25.92" customHeight="1">
      <c r="A212" s="12"/>
      <c r="B212" s="199"/>
      <c r="C212" s="200"/>
      <c r="D212" s="201" t="s">
        <v>75</v>
      </c>
      <c r="E212" s="202" t="s">
        <v>149</v>
      </c>
      <c r="F212" s="202" t="s">
        <v>274</v>
      </c>
      <c r="G212" s="200"/>
      <c r="H212" s="200"/>
      <c r="I212" s="203"/>
      <c r="J212" s="204">
        <f>BK212</f>
        <v>0</v>
      </c>
      <c r="K212" s="200"/>
      <c r="L212" s="205"/>
      <c r="M212" s="206"/>
      <c r="N212" s="207"/>
      <c r="O212" s="207"/>
      <c r="P212" s="208">
        <f>SUM(P213:P222)</f>
        <v>0</v>
      </c>
      <c r="Q212" s="207"/>
      <c r="R212" s="208">
        <f>SUM(R213:R222)</f>
        <v>0.1232</v>
      </c>
      <c r="S212" s="207"/>
      <c r="T212" s="209">
        <f>SUM(T213:T222)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0" t="s">
        <v>83</v>
      </c>
      <c r="AT212" s="211" t="s">
        <v>75</v>
      </c>
      <c r="AU212" s="211" t="s">
        <v>76</v>
      </c>
      <c r="AY212" s="210" t="s">
        <v>142</v>
      </c>
      <c r="BK212" s="212">
        <f>SUM(BK213:BK222)</f>
        <v>0</v>
      </c>
    </row>
    <row r="213" s="2" customFormat="1" ht="21.75" customHeight="1">
      <c r="A213" s="41"/>
      <c r="B213" s="42"/>
      <c r="C213" s="215" t="s">
        <v>270</v>
      </c>
      <c r="D213" s="215" t="s">
        <v>144</v>
      </c>
      <c r="E213" s="216" t="s">
        <v>275</v>
      </c>
      <c r="F213" s="217" t="s">
        <v>276</v>
      </c>
      <c r="G213" s="218" t="s">
        <v>147</v>
      </c>
      <c r="H213" s="219">
        <v>9.5640000000000001</v>
      </c>
      <c r="I213" s="220"/>
      <c r="J213" s="221">
        <f>ROUND(I213*H213,2)</f>
        <v>0</v>
      </c>
      <c r="K213" s="217" t="s">
        <v>148</v>
      </c>
      <c r="L213" s="47"/>
      <c r="M213" s="222" t="s">
        <v>19</v>
      </c>
      <c r="N213" s="223" t="s">
        <v>47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149</v>
      </c>
      <c r="AT213" s="226" t="s">
        <v>144</v>
      </c>
      <c r="AU213" s="226" t="s">
        <v>83</v>
      </c>
      <c r="AY213" s="20" t="s">
        <v>142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83</v>
      </c>
      <c r="BK213" s="227">
        <f>ROUND(I213*H213,2)</f>
        <v>0</v>
      </c>
      <c r="BL213" s="20" t="s">
        <v>149</v>
      </c>
      <c r="BM213" s="226" t="s">
        <v>638</v>
      </c>
    </row>
    <row r="214" s="2" customFormat="1">
      <c r="A214" s="41"/>
      <c r="B214" s="42"/>
      <c r="C214" s="43"/>
      <c r="D214" s="228" t="s">
        <v>151</v>
      </c>
      <c r="E214" s="43"/>
      <c r="F214" s="229" t="s">
        <v>278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151</v>
      </c>
      <c r="AU214" s="20" t="s">
        <v>83</v>
      </c>
    </row>
    <row r="215" s="14" customFormat="1">
      <c r="A215" s="14"/>
      <c r="B215" s="244"/>
      <c r="C215" s="245"/>
      <c r="D215" s="235" t="s">
        <v>153</v>
      </c>
      <c r="E215" s="246" t="s">
        <v>19</v>
      </c>
      <c r="F215" s="247" t="s">
        <v>639</v>
      </c>
      <c r="G215" s="245"/>
      <c r="H215" s="248">
        <v>0.40000000000000002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153</v>
      </c>
      <c r="AU215" s="254" t="s">
        <v>83</v>
      </c>
      <c r="AV215" s="14" t="s">
        <v>85</v>
      </c>
      <c r="AW215" s="14" t="s">
        <v>37</v>
      </c>
      <c r="AX215" s="14" t="s">
        <v>76</v>
      </c>
      <c r="AY215" s="254" t="s">
        <v>142</v>
      </c>
    </row>
    <row r="216" s="14" customFormat="1">
      <c r="A216" s="14"/>
      <c r="B216" s="244"/>
      <c r="C216" s="245"/>
      <c r="D216" s="235" t="s">
        <v>153</v>
      </c>
      <c r="E216" s="246" t="s">
        <v>19</v>
      </c>
      <c r="F216" s="247" t="s">
        <v>640</v>
      </c>
      <c r="G216" s="245"/>
      <c r="H216" s="248">
        <v>1.992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153</v>
      </c>
      <c r="AU216" s="254" t="s">
        <v>83</v>
      </c>
      <c r="AV216" s="14" t="s">
        <v>85</v>
      </c>
      <c r="AW216" s="14" t="s">
        <v>37</v>
      </c>
      <c r="AX216" s="14" t="s">
        <v>76</v>
      </c>
      <c r="AY216" s="254" t="s">
        <v>142</v>
      </c>
    </row>
    <row r="217" s="14" customFormat="1">
      <c r="A217" s="14"/>
      <c r="B217" s="244"/>
      <c r="C217" s="245"/>
      <c r="D217" s="235" t="s">
        <v>153</v>
      </c>
      <c r="E217" s="246" t="s">
        <v>19</v>
      </c>
      <c r="F217" s="247" t="s">
        <v>641</v>
      </c>
      <c r="G217" s="245"/>
      <c r="H217" s="248">
        <v>4.2939999999999996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153</v>
      </c>
      <c r="AU217" s="254" t="s">
        <v>83</v>
      </c>
      <c r="AV217" s="14" t="s">
        <v>85</v>
      </c>
      <c r="AW217" s="14" t="s">
        <v>37</v>
      </c>
      <c r="AX217" s="14" t="s">
        <v>76</v>
      </c>
      <c r="AY217" s="254" t="s">
        <v>142</v>
      </c>
    </row>
    <row r="218" s="14" customFormat="1">
      <c r="A218" s="14"/>
      <c r="B218" s="244"/>
      <c r="C218" s="245"/>
      <c r="D218" s="235" t="s">
        <v>153</v>
      </c>
      <c r="E218" s="246" t="s">
        <v>19</v>
      </c>
      <c r="F218" s="247" t="s">
        <v>642</v>
      </c>
      <c r="G218" s="245"/>
      <c r="H218" s="248">
        <v>2.8780000000000001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153</v>
      </c>
      <c r="AU218" s="254" t="s">
        <v>83</v>
      </c>
      <c r="AV218" s="14" t="s">
        <v>85</v>
      </c>
      <c r="AW218" s="14" t="s">
        <v>37</v>
      </c>
      <c r="AX218" s="14" t="s">
        <v>76</v>
      </c>
      <c r="AY218" s="254" t="s">
        <v>142</v>
      </c>
    </row>
    <row r="219" s="16" customFormat="1">
      <c r="A219" s="16"/>
      <c r="B219" s="266"/>
      <c r="C219" s="267"/>
      <c r="D219" s="235" t="s">
        <v>153</v>
      </c>
      <c r="E219" s="268" t="s">
        <v>19</v>
      </c>
      <c r="F219" s="269" t="s">
        <v>167</v>
      </c>
      <c r="G219" s="267"/>
      <c r="H219" s="270">
        <v>9.5640000000000001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6" t="s">
        <v>153</v>
      </c>
      <c r="AU219" s="276" t="s">
        <v>83</v>
      </c>
      <c r="AV219" s="16" t="s">
        <v>149</v>
      </c>
      <c r="AW219" s="16" t="s">
        <v>37</v>
      </c>
      <c r="AX219" s="16" t="s">
        <v>83</v>
      </c>
      <c r="AY219" s="276" t="s">
        <v>142</v>
      </c>
    </row>
    <row r="220" s="2" customFormat="1" ht="21.75" customHeight="1">
      <c r="A220" s="41"/>
      <c r="B220" s="42"/>
      <c r="C220" s="215" t="s">
        <v>7</v>
      </c>
      <c r="D220" s="215" t="s">
        <v>144</v>
      </c>
      <c r="E220" s="216" t="s">
        <v>643</v>
      </c>
      <c r="F220" s="217" t="s">
        <v>644</v>
      </c>
      <c r="G220" s="218" t="s">
        <v>267</v>
      </c>
      <c r="H220" s="219">
        <v>2</v>
      </c>
      <c r="I220" s="220"/>
      <c r="J220" s="221">
        <f>ROUND(I220*H220,2)</f>
        <v>0</v>
      </c>
      <c r="K220" s="217" t="s">
        <v>148</v>
      </c>
      <c r="L220" s="47"/>
      <c r="M220" s="222" t="s">
        <v>19</v>
      </c>
      <c r="N220" s="223" t="s">
        <v>47</v>
      </c>
      <c r="O220" s="87"/>
      <c r="P220" s="224">
        <f>O220*H220</f>
        <v>0</v>
      </c>
      <c r="Q220" s="224">
        <v>0.0066</v>
      </c>
      <c r="R220" s="224">
        <f>Q220*H220</f>
        <v>0.0132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149</v>
      </c>
      <c r="AT220" s="226" t="s">
        <v>144</v>
      </c>
      <c r="AU220" s="226" t="s">
        <v>83</v>
      </c>
      <c r="AY220" s="20" t="s">
        <v>142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83</v>
      </c>
      <c r="BK220" s="227">
        <f>ROUND(I220*H220,2)</f>
        <v>0</v>
      </c>
      <c r="BL220" s="20" t="s">
        <v>149</v>
      </c>
      <c r="BM220" s="226" t="s">
        <v>645</v>
      </c>
    </row>
    <row r="221" s="2" customFormat="1">
      <c r="A221" s="41"/>
      <c r="B221" s="42"/>
      <c r="C221" s="43"/>
      <c r="D221" s="228" t="s">
        <v>151</v>
      </c>
      <c r="E221" s="43"/>
      <c r="F221" s="229" t="s">
        <v>646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151</v>
      </c>
      <c r="AU221" s="20" t="s">
        <v>83</v>
      </c>
    </row>
    <row r="222" s="2" customFormat="1" ht="16.5" customHeight="1">
      <c r="A222" s="41"/>
      <c r="B222" s="42"/>
      <c r="C222" s="277" t="s">
        <v>282</v>
      </c>
      <c r="D222" s="277" t="s">
        <v>252</v>
      </c>
      <c r="E222" s="278" t="s">
        <v>647</v>
      </c>
      <c r="F222" s="279" t="s">
        <v>648</v>
      </c>
      <c r="G222" s="280" t="s">
        <v>267</v>
      </c>
      <c r="H222" s="281">
        <v>2</v>
      </c>
      <c r="I222" s="282"/>
      <c r="J222" s="283">
        <f>ROUND(I222*H222,2)</f>
        <v>0</v>
      </c>
      <c r="K222" s="279" t="s">
        <v>148</v>
      </c>
      <c r="L222" s="284"/>
      <c r="M222" s="285" t="s">
        <v>19</v>
      </c>
      <c r="N222" s="286" t="s">
        <v>47</v>
      </c>
      <c r="O222" s="87"/>
      <c r="P222" s="224">
        <f>O222*H222</f>
        <v>0</v>
      </c>
      <c r="Q222" s="224">
        <v>0.055</v>
      </c>
      <c r="R222" s="224">
        <f>Q222*H222</f>
        <v>0.11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198</v>
      </c>
      <c r="AT222" s="226" t="s">
        <v>252</v>
      </c>
      <c r="AU222" s="226" t="s">
        <v>83</v>
      </c>
      <c r="AY222" s="20" t="s">
        <v>142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83</v>
      </c>
      <c r="BK222" s="227">
        <f>ROUND(I222*H222,2)</f>
        <v>0</v>
      </c>
      <c r="BL222" s="20" t="s">
        <v>149</v>
      </c>
      <c r="BM222" s="226" t="s">
        <v>649</v>
      </c>
    </row>
    <row r="223" s="12" customFormat="1" ht="25.92" customHeight="1">
      <c r="A223" s="12"/>
      <c r="B223" s="199"/>
      <c r="C223" s="200"/>
      <c r="D223" s="201" t="s">
        <v>75</v>
      </c>
      <c r="E223" s="202" t="s">
        <v>179</v>
      </c>
      <c r="F223" s="202" t="s">
        <v>281</v>
      </c>
      <c r="G223" s="200"/>
      <c r="H223" s="200"/>
      <c r="I223" s="203"/>
      <c r="J223" s="204">
        <f>BK223</f>
        <v>0</v>
      </c>
      <c r="K223" s="200"/>
      <c r="L223" s="205"/>
      <c r="M223" s="206"/>
      <c r="N223" s="207"/>
      <c r="O223" s="207"/>
      <c r="P223" s="208">
        <f>SUM(P224:P235)</f>
        <v>0</v>
      </c>
      <c r="Q223" s="207"/>
      <c r="R223" s="208">
        <f>SUM(R224:R235)</f>
        <v>4.5400068000000005</v>
      </c>
      <c r="S223" s="207"/>
      <c r="T223" s="209">
        <f>SUM(T224:T235)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0" t="s">
        <v>83</v>
      </c>
      <c r="AT223" s="211" t="s">
        <v>75</v>
      </c>
      <c r="AU223" s="211" t="s">
        <v>76</v>
      </c>
      <c r="AY223" s="210" t="s">
        <v>142</v>
      </c>
      <c r="BK223" s="212">
        <f>SUM(BK224:BK235)</f>
        <v>0</v>
      </c>
    </row>
    <row r="224" s="2" customFormat="1" ht="21.75" customHeight="1">
      <c r="A224" s="41"/>
      <c r="B224" s="42"/>
      <c r="C224" s="215" t="s">
        <v>287</v>
      </c>
      <c r="D224" s="215" t="s">
        <v>144</v>
      </c>
      <c r="E224" s="216" t="s">
        <v>283</v>
      </c>
      <c r="F224" s="217" t="s">
        <v>284</v>
      </c>
      <c r="G224" s="218" t="s">
        <v>163</v>
      </c>
      <c r="H224" s="219">
        <v>43.469999999999999</v>
      </c>
      <c r="I224" s="220"/>
      <c r="J224" s="221">
        <f>ROUND(I224*H224,2)</f>
        <v>0</v>
      </c>
      <c r="K224" s="217" t="s">
        <v>148</v>
      </c>
      <c r="L224" s="47"/>
      <c r="M224" s="222" t="s">
        <v>19</v>
      </c>
      <c r="N224" s="223" t="s">
        <v>47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149</v>
      </c>
      <c r="AT224" s="226" t="s">
        <v>144</v>
      </c>
      <c r="AU224" s="226" t="s">
        <v>83</v>
      </c>
      <c r="AY224" s="20" t="s">
        <v>142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83</v>
      </c>
      <c r="BK224" s="227">
        <f>ROUND(I224*H224,2)</f>
        <v>0</v>
      </c>
      <c r="BL224" s="20" t="s">
        <v>149</v>
      </c>
      <c r="BM224" s="226" t="s">
        <v>650</v>
      </c>
    </row>
    <row r="225" s="2" customFormat="1">
      <c r="A225" s="41"/>
      <c r="B225" s="42"/>
      <c r="C225" s="43"/>
      <c r="D225" s="228" t="s">
        <v>151</v>
      </c>
      <c r="E225" s="43"/>
      <c r="F225" s="229" t="s">
        <v>286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151</v>
      </c>
      <c r="AU225" s="20" t="s">
        <v>83</v>
      </c>
    </row>
    <row r="226" s="13" customFormat="1">
      <c r="A226" s="13"/>
      <c r="B226" s="233"/>
      <c r="C226" s="234"/>
      <c r="D226" s="235" t="s">
        <v>153</v>
      </c>
      <c r="E226" s="236" t="s">
        <v>19</v>
      </c>
      <c r="F226" s="237" t="s">
        <v>651</v>
      </c>
      <c r="G226" s="234"/>
      <c r="H226" s="236" t="s">
        <v>19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153</v>
      </c>
      <c r="AU226" s="243" t="s">
        <v>83</v>
      </c>
      <c r="AV226" s="13" t="s">
        <v>83</v>
      </c>
      <c r="AW226" s="13" t="s">
        <v>37</v>
      </c>
      <c r="AX226" s="13" t="s">
        <v>76</v>
      </c>
      <c r="AY226" s="243" t="s">
        <v>142</v>
      </c>
    </row>
    <row r="227" s="14" customFormat="1">
      <c r="A227" s="14"/>
      <c r="B227" s="244"/>
      <c r="C227" s="245"/>
      <c r="D227" s="235" t="s">
        <v>153</v>
      </c>
      <c r="E227" s="246" t="s">
        <v>19</v>
      </c>
      <c r="F227" s="247" t="s">
        <v>556</v>
      </c>
      <c r="G227" s="245"/>
      <c r="H227" s="248">
        <v>24.899999999999999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153</v>
      </c>
      <c r="AU227" s="254" t="s">
        <v>83</v>
      </c>
      <c r="AV227" s="14" t="s">
        <v>85</v>
      </c>
      <c r="AW227" s="14" t="s">
        <v>37</v>
      </c>
      <c r="AX227" s="14" t="s">
        <v>76</v>
      </c>
      <c r="AY227" s="254" t="s">
        <v>142</v>
      </c>
    </row>
    <row r="228" s="14" customFormat="1">
      <c r="A228" s="14"/>
      <c r="B228" s="244"/>
      <c r="C228" s="245"/>
      <c r="D228" s="235" t="s">
        <v>153</v>
      </c>
      <c r="E228" s="246" t="s">
        <v>19</v>
      </c>
      <c r="F228" s="247" t="s">
        <v>557</v>
      </c>
      <c r="G228" s="245"/>
      <c r="H228" s="248">
        <v>18.57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153</v>
      </c>
      <c r="AU228" s="254" t="s">
        <v>83</v>
      </c>
      <c r="AV228" s="14" t="s">
        <v>85</v>
      </c>
      <c r="AW228" s="14" t="s">
        <v>37</v>
      </c>
      <c r="AX228" s="14" t="s">
        <v>76</v>
      </c>
      <c r="AY228" s="254" t="s">
        <v>142</v>
      </c>
    </row>
    <row r="229" s="16" customFormat="1">
      <c r="A229" s="16"/>
      <c r="B229" s="266"/>
      <c r="C229" s="267"/>
      <c r="D229" s="235" t="s">
        <v>153</v>
      </c>
      <c r="E229" s="268" t="s">
        <v>19</v>
      </c>
      <c r="F229" s="269" t="s">
        <v>167</v>
      </c>
      <c r="G229" s="267"/>
      <c r="H229" s="270">
        <v>43.469999999999999</v>
      </c>
      <c r="I229" s="271"/>
      <c r="J229" s="267"/>
      <c r="K229" s="267"/>
      <c r="L229" s="272"/>
      <c r="M229" s="273"/>
      <c r="N229" s="274"/>
      <c r="O229" s="274"/>
      <c r="P229" s="274"/>
      <c r="Q229" s="274"/>
      <c r="R229" s="274"/>
      <c r="S229" s="274"/>
      <c r="T229" s="275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276" t="s">
        <v>153</v>
      </c>
      <c r="AU229" s="276" t="s">
        <v>83</v>
      </c>
      <c r="AV229" s="16" t="s">
        <v>149</v>
      </c>
      <c r="AW229" s="16" t="s">
        <v>37</v>
      </c>
      <c r="AX229" s="16" t="s">
        <v>83</v>
      </c>
      <c r="AY229" s="276" t="s">
        <v>142</v>
      </c>
    </row>
    <row r="230" s="2" customFormat="1" ht="16.5" customHeight="1">
      <c r="A230" s="41"/>
      <c r="B230" s="42"/>
      <c r="C230" s="215" t="s">
        <v>292</v>
      </c>
      <c r="D230" s="215" t="s">
        <v>144</v>
      </c>
      <c r="E230" s="216" t="s">
        <v>288</v>
      </c>
      <c r="F230" s="217" t="s">
        <v>289</v>
      </c>
      <c r="G230" s="218" t="s">
        <v>163</v>
      </c>
      <c r="H230" s="219">
        <v>43.469999999999999</v>
      </c>
      <c r="I230" s="220"/>
      <c r="J230" s="221">
        <f>ROUND(I230*H230,2)</f>
        <v>0</v>
      </c>
      <c r="K230" s="217" t="s">
        <v>148</v>
      </c>
      <c r="L230" s="47"/>
      <c r="M230" s="222" t="s">
        <v>19</v>
      </c>
      <c r="N230" s="223" t="s">
        <v>47</v>
      </c>
      <c r="O230" s="87"/>
      <c r="P230" s="224">
        <f>O230*H230</f>
        <v>0</v>
      </c>
      <c r="Q230" s="224">
        <v>0.00071000000000000002</v>
      </c>
      <c r="R230" s="224">
        <f>Q230*H230</f>
        <v>0.030863700000000001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149</v>
      </c>
      <c r="AT230" s="226" t="s">
        <v>144</v>
      </c>
      <c r="AU230" s="226" t="s">
        <v>83</v>
      </c>
      <c r="AY230" s="20" t="s">
        <v>142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83</v>
      </c>
      <c r="BK230" s="227">
        <f>ROUND(I230*H230,2)</f>
        <v>0</v>
      </c>
      <c r="BL230" s="20" t="s">
        <v>149</v>
      </c>
      <c r="BM230" s="226" t="s">
        <v>652</v>
      </c>
    </row>
    <row r="231" s="2" customFormat="1">
      <c r="A231" s="41"/>
      <c r="B231" s="42"/>
      <c r="C231" s="43"/>
      <c r="D231" s="228" t="s">
        <v>151</v>
      </c>
      <c r="E231" s="43"/>
      <c r="F231" s="229" t="s">
        <v>291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151</v>
      </c>
      <c r="AU231" s="20" t="s">
        <v>83</v>
      </c>
    </row>
    <row r="232" s="2" customFormat="1" ht="24.15" customHeight="1">
      <c r="A232" s="41"/>
      <c r="B232" s="42"/>
      <c r="C232" s="215" t="s">
        <v>297</v>
      </c>
      <c r="D232" s="215" t="s">
        <v>144</v>
      </c>
      <c r="E232" s="216" t="s">
        <v>293</v>
      </c>
      <c r="F232" s="217" t="s">
        <v>294</v>
      </c>
      <c r="G232" s="218" t="s">
        <v>163</v>
      </c>
      <c r="H232" s="219">
        <v>43.469999999999999</v>
      </c>
      <c r="I232" s="220"/>
      <c r="J232" s="221">
        <f>ROUND(I232*H232,2)</f>
        <v>0</v>
      </c>
      <c r="K232" s="217" t="s">
        <v>148</v>
      </c>
      <c r="L232" s="47"/>
      <c r="M232" s="222" t="s">
        <v>19</v>
      </c>
      <c r="N232" s="223" t="s">
        <v>47</v>
      </c>
      <c r="O232" s="87"/>
      <c r="P232" s="224">
        <f>O232*H232</f>
        <v>0</v>
      </c>
      <c r="Q232" s="224">
        <v>0.10373</v>
      </c>
      <c r="R232" s="224">
        <f>Q232*H232</f>
        <v>4.5091431000000002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149</v>
      </c>
      <c r="AT232" s="226" t="s">
        <v>144</v>
      </c>
      <c r="AU232" s="226" t="s">
        <v>83</v>
      </c>
      <c r="AY232" s="20" t="s">
        <v>142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83</v>
      </c>
      <c r="BK232" s="227">
        <f>ROUND(I232*H232,2)</f>
        <v>0</v>
      </c>
      <c r="BL232" s="20" t="s">
        <v>149</v>
      </c>
      <c r="BM232" s="226" t="s">
        <v>653</v>
      </c>
    </row>
    <row r="233" s="2" customFormat="1">
      <c r="A233" s="41"/>
      <c r="B233" s="42"/>
      <c r="C233" s="43"/>
      <c r="D233" s="228" t="s">
        <v>151</v>
      </c>
      <c r="E233" s="43"/>
      <c r="F233" s="229" t="s">
        <v>296</v>
      </c>
      <c r="G233" s="43"/>
      <c r="H233" s="43"/>
      <c r="I233" s="230"/>
      <c r="J233" s="43"/>
      <c r="K233" s="43"/>
      <c r="L233" s="47"/>
      <c r="M233" s="231"/>
      <c r="N233" s="23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151</v>
      </c>
      <c r="AU233" s="20" t="s">
        <v>83</v>
      </c>
    </row>
    <row r="234" s="2" customFormat="1" ht="24.15" customHeight="1">
      <c r="A234" s="41"/>
      <c r="B234" s="42"/>
      <c r="C234" s="215" t="s">
        <v>303</v>
      </c>
      <c r="D234" s="215" t="s">
        <v>144</v>
      </c>
      <c r="E234" s="216" t="s">
        <v>298</v>
      </c>
      <c r="F234" s="217" t="s">
        <v>299</v>
      </c>
      <c r="G234" s="218" t="s">
        <v>163</v>
      </c>
      <c r="H234" s="219">
        <v>43.469999999999999</v>
      </c>
      <c r="I234" s="220"/>
      <c r="J234" s="221">
        <f>ROUND(I234*H234,2)</f>
        <v>0</v>
      </c>
      <c r="K234" s="217" t="s">
        <v>148</v>
      </c>
      <c r="L234" s="47"/>
      <c r="M234" s="222" t="s">
        <v>19</v>
      </c>
      <c r="N234" s="223" t="s">
        <v>47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149</v>
      </c>
      <c r="AT234" s="226" t="s">
        <v>144</v>
      </c>
      <c r="AU234" s="226" t="s">
        <v>83</v>
      </c>
      <c r="AY234" s="20" t="s">
        <v>142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83</v>
      </c>
      <c r="BK234" s="227">
        <f>ROUND(I234*H234,2)</f>
        <v>0</v>
      </c>
      <c r="BL234" s="20" t="s">
        <v>149</v>
      </c>
      <c r="BM234" s="226" t="s">
        <v>654</v>
      </c>
    </row>
    <row r="235" s="2" customFormat="1">
      <c r="A235" s="41"/>
      <c r="B235" s="42"/>
      <c r="C235" s="43"/>
      <c r="D235" s="228" t="s">
        <v>151</v>
      </c>
      <c r="E235" s="43"/>
      <c r="F235" s="229" t="s">
        <v>301</v>
      </c>
      <c r="G235" s="43"/>
      <c r="H235" s="43"/>
      <c r="I235" s="230"/>
      <c r="J235" s="43"/>
      <c r="K235" s="43"/>
      <c r="L235" s="47"/>
      <c r="M235" s="231"/>
      <c r="N235" s="23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151</v>
      </c>
      <c r="AU235" s="20" t="s">
        <v>83</v>
      </c>
    </row>
    <row r="236" s="12" customFormat="1" ht="25.92" customHeight="1">
      <c r="A236" s="12"/>
      <c r="B236" s="199"/>
      <c r="C236" s="200"/>
      <c r="D236" s="201" t="s">
        <v>75</v>
      </c>
      <c r="E236" s="202" t="s">
        <v>198</v>
      </c>
      <c r="F236" s="202" t="s">
        <v>302</v>
      </c>
      <c r="G236" s="200"/>
      <c r="H236" s="200"/>
      <c r="I236" s="203"/>
      <c r="J236" s="204">
        <f>BK236</f>
        <v>0</v>
      </c>
      <c r="K236" s="200"/>
      <c r="L236" s="205"/>
      <c r="M236" s="206"/>
      <c r="N236" s="207"/>
      <c r="O236" s="207"/>
      <c r="P236" s="208">
        <f>SUM(P237:P339)</f>
        <v>0</v>
      </c>
      <c r="Q236" s="207"/>
      <c r="R236" s="208">
        <f>SUM(R237:R339)</f>
        <v>11.983147830399998</v>
      </c>
      <c r="S236" s="207"/>
      <c r="T236" s="209">
        <f>SUM(T237:T339)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0" t="s">
        <v>83</v>
      </c>
      <c r="AT236" s="211" t="s">
        <v>75</v>
      </c>
      <c r="AU236" s="211" t="s">
        <v>76</v>
      </c>
      <c r="AY236" s="210" t="s">
        <v>142</v>
      </c>
      <c r="BK236" s="212">
        <f>SUM(BK237:BK339)</f>
        <v>0</v>
      </c>
    </row>
    <row r="237" s="2" customFormat="1" ht="16.5" customHeight="1">
      <c r="A237" s="41"/>
      <c r="B237" s="42"/>
      <c r="C237" s="215" t="s">
        <v>308</v>
      </c>
      <c r="D237" s="215" t="s">
        <v>144</v>
      </c>
      <c r="E237" s="216" t="s">
        <v>655</v>
      </c>
      <c r="F237" s="217" t="s">
        <v>656</v>
      </c>
      <c r="G237" s="218" t="s">
        <v>323</v>
      </c>
      <c r="H237" s="219">
        <v>5</v>
      </c>
      <c r="I237" s="220"/>
      <c r="J237" s="221">
        <f>ROUND(I237*H237,2)</f>
        <v>0</v>
      </c>
      <c r="K237" s="217" t="s">
        <v>148</v>
      </c>
      <c r="L237" s="47"/>
      <c r="M237" s="222" t="s">
        <v>19</v>
      </c>
      <c r="N237" s="223" t="s">
        <v>47</v>
      </c>
      <c r="O237" s="87"/>
      <c r="P237" s="224">
        <f>O237*H237</f>
        <v>0</v>
      </c>
      <c r="Q237" s="224">
        <v>1.1E-05</v>
      </c>
      <c r="R237" s="224">
        <f>Q237*H237</f>
        <v>5.4999999999999995E-05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149</v>
      </c>
      <c r="AT237" s="226" t="s">
        <v>144</v>
      </c>
      <c r="AU237" s="226" t="s">
        <v>83</v>
      </c>
      <c r="AY237" s="20" t="s">
        <v>142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83</v>
      </c>
      <c r="BK237" s="227">
        <f>ROUND(I237*H237,2)</f>
        <v>0</v>
      </c>
      <c r="BL237" s="20" t="s">
        <v>149</v>
      </c>
      <c r="BM237" s="226" t="s">
        <v>657</v>
      </c>
    </row>
    <row r="238" s="2" customFormat="1">
      <c r="A238" s="41"/>
      <c r="B238" s="42"/>
      <c r="C238" s="43"/>
      <c r="D238" s="228" t="s">
        <v>151</v>
      </c>
      <c r="E238" s="43"/>
      <c r="F238" s="229" t="s">
        <v>658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151</v>
      </c>
      <c r="AU238" s="20" t="s">
        <v>83</v>
      </c>
    </row>
    <row r="239" s="13" customFormat="1">
      <c r="A239" s="13"/>
      <c r="B239" s="233"/>
      <c r="C239" s="234"/>
      <c r="D239" s="235" t="s">
        <v>153</v>
      </c>
      <c r="E239" s="236" t="s">
        <v>19</v>
      </c>
      <c r="F239" s="237" t="s">
        <v>659</v>
      </c>
      <c r="G239" s="234"/>
      <c r="H239" s="236" t="s">
        <v>19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153</v>
      </c>
      <c r="AU239" s="243" t="s">
        <v>83</v>
      </c>
      <c r="AV239" s="13" t="s">
        <v>83</v>
      </c>
      <c r="AW239" s="13" t="s">
        <v>37</v>
      </c>
      <c r="AX239" s="13" t="s">
        <v>76</v>
      </c>
      <c r="AY239" s="243" t="s">
        <v>142</v>
      </c>
    </row>
    <row r="240" s="14" customFormat="1">
      <c r="A240" s="14"/>
      <c r="B240" s="244"/>
      <c r="C240" s="245"/>
      <c r="D240" s="235" t="s">
        <v>153</v>
      </c>
      <c r="E240" s="246" t="s">
        <v>19</v>
      </c>
      <c r="F240" s="247" t="s">
        <v>660</v>
      </c>
      <c r="G240" s="245"/>
      <c r="H240" s="248">
        <v>5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153</v>
      </c>
      <c r="AU240" s="254" t="s">
        <v>83</v>
      </c>
      <c r="AV240" s="14" t="s">
        <v>85</v>
      </c>
      <c r="AW240" s="14" t="s">
        <v>37</v>
      </c>
      <c r="AX240" s="14" t="s">
        <v>76</v>
      </c>
      <c r="AY240" s="254" t="s">
        <v>142</v>
      </c>
    </row>
    <row r="241" s="16" customFormat="1">
      <c r="A241" s="16"/>
      <c r="B241" s="266"/>
      <c r="C241" s="267"/>
      <c r="D241" s="235" t="s">
        <v>153</v>
      </c>
      <c r="E241" s="268" t="s">
        <v>19</v>
      </c>
      <c r="F241" s="269" t="s">
        <v>167</v>
      </c>
      <c r="G241" s="267"/>
      <c r="H241" s="270">
        <v>5</v>
      </c>
      <c r="I241" s="271"/>
      <c r="J241" s="267"/>
      <c r="K241" s="267"/>
      <c r="L241" s="272"/>
      <c r="M241" s="273"/>
      <c r="N241" s="274"/>
      <c r="O241" s="274"/>
      <c r="P241" s="274"/>
      <c r="Q241" s="274"/>
      <c r="R241" s="274"/>
      <c r="S241" s="274"/>
      <c r="T241" s="275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76" t="s">
        <v>153</v>
      </c>
      <c r="AU241" s="276" t="s">
        <v>83</v>
      </c>
      <c r="AV241" s="16" t="s">
        <v>149</v>
      </c>
      <c r="AW241" s="16" t="s">
        <v>37</v>
      </c>
      <c r="AX241" s="16" t="s">
        <v>83</v>
      </c>
      <c r="AY241" s="276" t="s">
        <v>142</v>
      </c>
    </row>
    <row r="242" s="2" customFormat="1" ht="16.5" customHeight="1">
      <c r="A242" s="41"/>
      <c r="B242" s="42"/>
      <c r="C242" s="277" t="s">
        <v>312</v>
      </c>
      <c r="D242" s="277" t="s">
        <v>252</v>
      </c>
      <c r="E242" s="278" t="s">
        <v>661</v>
      </c>
      <c r="F242" s="279" t="s">
        <v>662</v>
      </c>
      <c r="G242" s="280" t="s">
        <v>323</v>
      </c>
      <c r="H242" s="281">
        <v>5.0750000000000002</v>
      </c>
      <c r="I242" s="282"/>
      <c r="J242" s="283">
        <f>ROUND(I242*H242,2)</f>
        <v>0</v>
      </c>
      <c r="K242" s="279" t="s">
        <v>663</v>
      </c>
      <c r="L242" s="284"/>
      <c r="M242" s="285" t="s">
        <v>19</v>
      </c>
      <c r="N242" s="286" t="s">
        <v>47</v>
      </c>
      <c r="O242" s="87"/>
      <c r="P242" s="224">
        <f>O242*H242</f>
        <v>0</v>
      </c>
      <c r="Q242" s="224">
        <v>0.0040000000000000001</v>
      </c>
      <c r="R242" s="224">
        <f>Q242*H242</f>
        <v>0.020300000000000002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198</v>
      </c>
      <c r="AT242" s="226" t="s">
        <v>252</v>
      </c>
      <c r="AU242" s="226" t="s">
        <v>83</v>
      </c>
      <c r="AY242" s="20" t="s">
        <v>142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83</v>
      </c>
      <c r="BK242" s="227">
        <f>ROUND(I242*H242,2)</f>
        <v>0</v>
      </c>
      <c r="BL242" s="20" t="s">
        <v>149</v>
      </c>
      <c r="BM242" s="226" t="s">
        <v>664</v>
      </c>
    </row>
    <row r="243" s="14" customFormat="1">
      <c r="A243" s="14"/>
      <c r="B243" s="244"/>
      <c r="C243" s="245"/>
      <c r="D243" s="235" t="s">
        <v>153</v>
      </c>
      <c r="E243" s="246" t="s">
        <v>19</v>
      </c>
      <c r="F243" s="247" t="s">
        <v>665</v>
      </c>
      <c r="G243" s="245"/>
      <c r="H243" s="248">
        <v>5.0750000000000002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153</v>
      </c>
      <c r="AU243" s="254" t="s">
        <v>83</v>
      </c>
      <c r="AV243" s="14" t="s">
        <v>85</v>
      </c>
      <c r="AW243" s="14" t="s">
        <v>37</v>
      </c>
      <c r="AX243" s="14" t="s">
        <v>83</v>
      </c>
      <c r="AY243" s="254" t="s">
        <v>142</v>
      </c>
    </row>
    <row r="244" s="2" customFormat="1" ht="16.5" customHeight="1">
      <c r="A244" s="41"/>
      <c r="B244" s="42"/>
      <c r="C244" s="215" t="s">
        <v>317</v>
      </c>
      <c r="D244" s="215" t="s">
        <v>144</v>
      </c>
      <c r="E244" s="216" t="s">
        <v>666</v>
      </c>
      <c r="F244" s="217" t="s">
        <v>667</v>
      </c>
      <c r="G244" s="218" t="s">
        <v>323</v>
      </c>
      <c r="H244" s="219">
        <v>24.899999999999999</v>
      </c>
      <c r="I244" s="220"/>
      <c r="J244" s="221">
        <f>ROUND(I244*H244,2)</f>
        <v>0</v>
      </c>
      <c r="K244" s="217" t="s">
        <v>148</v>
      </c>
      <c r="L244" s="47"/>
      <c r="M244" s="222" t="s">
        <v>19</v>
      </c>
      <c r="N244" s="223" t="s">
        <v>47</v>
      </c>
      <c r="O244" s="87"/>
      <c r="P244" s="224">
        <f>O244*H244</f>
        <v>0</v>
      </c>
      <c r="Q244" s="224">
        <v>1.5999999999999999E-05</v>
      </c>
      <c r="R244" s="224">
        <f>Q244*H244</f>
        <v>0.00039839999999999998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149</v>
      </c>
      <c r="AT244" s="226" t="s">
        <v>144</v>
      </c>
      <c r="AU244" s="226" t="s">
        <v>83</v>
      </c>
      <c r="AY244" s="20" t="s">
        <v>142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83</v>
      </c>
      <c r="BK244" s="227">
        <f>ROUND(I244*H244,2)</f>
        <v>0</v>
      </c>
      <c r="BL244" s="20" t="s">
        <v>149</v>
      </c>
      <c r="BM244" s="226" t="s">
        <v>668</v>
      </c>
    </row>
    <row r="245" s="2" customFormat="1">
      <c r="A245" s="41"/>
      <c r="B245" s="42"/>
      <c r="C245" s="43"/>
      <c r="D245" s="228" t="s">
        <v>151</v>
      </c>
      <c r="E245" s="43"/>
      <c r="F245" s="229" t="s">
        <v>669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151</v>
      </c>
      <c r="AU245" s="20" t="s">
        <v>83</v>
      </c>
    </row>
    <row r="246" s="14" customFormat="1">
      <c r="A246" s="14"/>
      <c r="B246" s="244"/>
      <c r="C246" s="245"/>
      <c r="D246" s="235" t="s">
        <v>153</v>
      </c>
      <c r="E246" s="246" t="s">
        <v>19</v>
      </c>
      <c r="F246" s="247" t="s">
        <v>670</v>
      </c>
      <c r="G246" s="245"/>
      <c r="H246" s="248">
        <v>24.899999999999999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153</v>
      </c>
      <c r="AU246" s="254" t="s">
        <v>83</v>
      </c>
      <c r="AV246" s="14" t="s">
        <v>85</v>
      </c>
      <c r="AW246" s="14" t="s">
        <v>37</v>
      </c>
      <c r="AX246" s="14" t="s">
        <v>76</v>
      </c>
      <c r="AY246" s="254" t="s">
        <v>142</v>
      </c>
    </row>
    <row r="247" s="16" customFormat="1">
      <c r="A247" s="16"/>
      <c r="B247" s="266"/>
      <c r="C247" s="267"/>
      <c r="D247" s="235" t="s">
        <v>153</v>
      </c>
      <c r="E247" s="268" t="s">
        <v>19</v>
      </c>
      <c r="F247" s="269" t="s">
        <v>167</v>
      </c>
      <c r="G247" s="267"/>
      <c r="H247" s="270">
        <v>24.899999999999999</v>
      </c>
      <c r="I247" s="271"/>
      <c r="J247" s="267"/>
      <c r="K247" s="267"/>
      <c r="L247" s="272"/>
      <c r="M247" s="273"/>
      <c r="N247" s="274"/>
      <c r="O247" s="274"/>
      <c r="P247" s="274"/>
      <c r="Q247" s="274"/>
      <c r="R247" s="274"/>
      <c r="S247" s="274"/>
      <c r="T247" s="275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T247" s="276" t="s">
        <v>153</v>
      </c>
      <c r="AU247" s="276" t="s">
        <v>83</v>
      </c>
      <c r="AV247" s="16" t="s">
        <v>149</v>
      </c>
      <c r="AW247" s="16" t="s">
        <v>37</v>
      </c>
      <c r="AX247" s="16" t="s">
        <v>83</v>
      </c>
      <c r="AY247" s="276" t="s">
        <v>142</v>
      </c>
    </row>
    <row r="248" s="2" customFormat="1" ht="16.5" customHeight="1">
      <c r="A248" s="41"/>
      <c r="B248" s="42"/>
      <c r="C248" s="277" t="s">
        <v>185</v>
      </c>
      <c r="D248" s="277" t="s">
        <v>252</v>
      </c>
      <c r="E248" s="278" t="s">
        <v>671</v>
      </c>
      <c r="F248" s="279" t="s">
        <v>672</v>
      </c>
      <c r="G248" s="280" t="s">
        <v>323</v>
      </c>
      <c r="H248" s="281">
        <v>1</v>
      </c>
      <c r="I248" s="282"/>
      <c r="J248" s="283">
        <f>ROUND(I248*H248,2)</f>
        <v>0</v>
      </c>
      <c r="K248" s="279" t="s">
        <v>663</v>
      </c>
      <c r="L248" s="284"/>
      <c r="M248" s="285" t="s">
        <v>19</v>
      </c>
      <c r="N248" s="286" t="s">
        <v>47</v>
      </c>
      <c r="O248" s="87"/>
      <c r="P248" s="224">
        <f>O248*H248</f>
        <v>0</v>
      </c>
      <c r="Q248" s="224">
        <v>0.0073299999999999997</v>
      </c>
      <c r="R248" s="224">
        <f>Q248*H248</f>
        <v>0.0073299999999999997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198</v>
      </c>
      <c r="AT248" s="226" t="s">
        <v>252</v>
      </c>
      <c r="AU248" s="226" t="s">
        <v>83</v>
      </c>
      <c r="AY248" s="20" t="s">
        <v>142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83</v>
      </c>
      <c r="BK248" s="227">
        <f>ROUND(I248*H248,2)</f>
        <v>0</v>
      </c>
      <c r="BL248" s="20" t="s">
        <v>149</v>
      </c>
      <c r="BM248" s="226" t="s">
        <v>673</v>
      </c>
    </row>
    <row r="249" s="2" customFormat="1" ht="16.5" customHeight="1">
      <c r="A249" s="41"/>
      <c r="B249" s="42"/>
      <c r="C249" s="277" t="s">
        <v>328</v>
      </c>
      <c r="D249" s="277" t="s">
        <v>252</v>
      </c>
      <c r="E249" s="278" t="s">
        <v>674</v>
      </c>
      <c r="F249" s="279" t="s">
        <v>675</v>
      </c>
      <c r="G249" s="280" t="s">
        <v>323</v>
      </c>
      <c r="H249" s="281">
        <v>25</v>
      </c>
      <c r="I249" s="282"/>
      <c r="J249" s="283">
        <f>ROUND(I249*H249,2)</f>
        <v>0</v>
      </c>
      <c r="K249" s="279" t="s">
        <v>663</v>
      </c>
      <c r="L249" s="284"/>
      <c r="M249" s="285" t="s">
        <v>19</v>
      </c>
      <c r="N249" s="286" t="s">
        <v>47</v>
      </c>
      <c r="O249" s="87"/>
      <c r="P249" s="224">
        <f>O249*H249</f>
        <v>0</v>
      </c>
      <c r="Q249" s="224">
        <v>0.0073299999999999997</v>
      </c>
      <c r="R249" s="224">
        <f>Q249*H249</f>
        <v>0.18325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198</v>
      </c>
      <c r="AT249" s="226" t="s">
        <v>252</v>
      </c>
      <c r="AU249" s="226" t="s">
        <v>83</v>
      </c>
      <c r="AY249" s="20" t="s">
        <v>142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83</v>
      </c>
      <c r="BK249" s="227">
        <f>ROUND(I249*H249,2)</f>
        <v>0</v>
      </c>
      <c r="BL249" s="20" t="s">
        <v>149</v>
      </c>
      <c r="BM249" s="226" t="s">
        <v>676</v>
      </c>
    </row>
    <row r="250" s="14" customFormat="1">
      <c r="A250" s="14"/>
      <c r="B250" s="244"/>
      <c r="C250" s="245"/>
      <c r="D250" s="235" t="s">
        <v>153</v>
      </c>
      <c r="E250" s="246" t="s">
        <v>19</v>
      </c>
      <c r="F250" s="247" t="s">
        <v>677</v>
      </c>
      <c r="G250" s="245"/>
      <c r="H250" s="248">
        <v>25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153</v>
      </c>
      <c r="AU250" s="254" t="s">
        <v>83</v>
      </c>
      <c r="AV250" s="14" t="s">
        <v>85</v>
      </c>
      <c r="AW250" s="14" t="s">
        <v>37</v>
      </c>
      <c r="AX250" s="14" t="s">
        <v>83</v>
      </c>
      <c r="AY250" s="254" t="s">
        <v>142</v>
      </c>
    </row>
    <row r="251" s="2" customFormat="1" ht="16.5" customHeight="1">
      <c r="A251" s="41"/>
      <c r="B251" s="42"/>
      <c r="C251" s="215" t="s">
        <v>333</v>
      </c>
      <c r="D251" s="215" t="s">
        <v>144</v>
      </c>
      <c r="E251" s="216" t="s">
        <v>678</v>
      </c>
      <c r="F251" s="217" t="s">
        <v>679</v>
      </c>
      <c r="G251" s="218" t="s">
        <v>323</v>
      </c>
      <c r="H251" s="219">
        <v>53.670000000000002</v>
      </c>
      <c r="I251" s="220"/>
      <c r="J251" s="221">
        <f>ROUND(I251*H251,2)</f>
        <v>0</v>
      </c>
      <c r="K251" s="217" t="s">
        <v>148</v>
      </c>
      <c r="L251" s="47"/>
      <c r="M251" s="222" t="s">
        <v>19</v>
      </c>
      <c r="N251" s="223" t="s">
        <v>47</v>
      </c>
      <c r="O251" s="87"/>
      <c r="P251" s="224">
        <f>O251*H251</f>
        <v>0</v>
      </c>
      <c r="Q251" s="224">
        <v>1.8E-05</v>
      </c>
      <c r="R251" s="224">
        <f>Q251*H251</f>
        <v>0.00096606000000000003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149</v>
      </c>
      <c r="AT251" s="226" t="s">
        <v>144</v>
      </c>
      <c r="AU251" s="226" t="s">
        <v>83</v>
      </c>
      <c r="AY251" s="20" t="s">
        <v>142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83</v>
      </c>
      <c r="BK251" s="227">
        <f>ROUND(I251*H251,2)</f>
        <v>0</v>
      </c>
      <c r="BL251" s="20" t="s">
        <v>149</v>
      </c>
      <c r="BM251" s="226" t="s">
        <v>680</v>
      </c>
    </row>
    <row r="252" s="2" customFormat="1">
      <c r="A252" s="41"/>
      <c r="B252" s="42"/>
      <c r="C252" s="43"/>
      <c r="D252" s="228" t="s">
        <v>151</v>
      </c>
      <c r="E252" s="43"/>
      <c r="F252" s="229" t="s">
        <v>681</v>
      </c>
      <c r="G252" s="43"/>
      <c r="H252" s="43"/>
      <c r="I252" s="230"/>
      <c r="J252" s="43"/>
      <c r="K252" s="43"/>
      <c r="L252" s="47"/>
      <c r="M252" s="231"/>
      <c r="N252" s="23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151</v>
      </c>
      <c r="AU252" s="20" t="s">
        <v>83</v>
      </c>
    </row>
    <row r="253" s="14" customFormat="1">
      <c r="A253" s="14"/>
      <c r="B253" s="244"/>
      <c r="C253" s="245"/>
      <c r="D253" s="235" t="s">
        <v>153</v>
      </c>
      <c r="E253" s="246" t="s">
        <v>19</v>
      </c>
      <c r="F253" s="247" t="s">
        <v>682</v>
      </c>
      <c r="G253" s="245"/>
      <c r="H253" s="248">
        <v>53.670000000000002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153</v>
      </c>
      <c r="AU253" s="254" t="s">
        <v>83</v>
      </c>
      <c r="AV253" s="14" t="s">
        <v>85</v>
      </c>
      <c r="AW253" s="14" t="s">
        <v>37</v>
      </c>
      <c r="AX253" s="14" t="s">
        <v>76</v>
      </c>
      <c r="AY253" s="254" t="s">
        <v>142</v>
      </c>
    </row>
    <row r="254" s="16" customFormat="1">
      <c r="A254" s="16"/>
      <c r="B254" s="266"/>
      <c r="C254" s="267"/>
      <c r="D254" s="235" t="s">
        <v>153</v>
      </c>
      <c r="E254" s="268" t="s">
        <v>19</v>
      </c>
      <c r="F254" s="269" t="s">
        <v>167</v>
      </c>
      <c r="G254" s="267"/>
      <c r="H254" s="270">
        <v>53.670000000000002</v>
      </c>
      <c r="I254" s="271"/>
      <c r="J254" s="267"/>
      <c r="K254" s="267"/>
      <c r="L254" s="272"/>
      <c r="M254" s="273"/>
      <c r="N254" s="274"/>
      <c r="O254" s="274"/>
      <c r="P254" s="274"/>
      <c r="Q254" s="274"/>
      <c r="R254" s="274"/>
      <c r="S254" s="274"/>
      <c r="T254" s="275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T254" s="276" t="s">
        <v>153</v>
      </c>
      <c r="AU254" s="276" t="s">
        <v>83</v>
      </c>
      <c r="AV254" s="16" t="s">
        <v>149</v>
      </c>
      <c r="AW254" s="16" t="s">
        <v>37</v>
      </c>
      <c r="AX254" s="16" t="s">
        <v>83</v>
      </c>
      <c r="AY254" s="276" t="s">
        <v>142</v>
      </c>
    </row>
    <row r="255" s="2" customFormat="1" ht="16.5" customHeight="1">
      <c r="A255" s="41"/>
      <c r="B255" s="42"/>
      <c r="C255" s="277" t="s">
        <v>339</v>
      </c>
      <c r="D255" s="277" t="s">
        <v>252</v>
      </c>
      <c r="E255" s="278" t="s">
        <v>683</v>
      </c>
      <c r="F255" s="279" t="s">
        <v>684</v>
      </c>
      <c r="G255" s="280" t="s">
        <v>323</v>
      </c>
      <c r="H255" s="281">
        <v>1</v>
      </c>
      <c r="I255" s="282"/>
      <c r="J255" s="283">
        <f>ROUND(I255*H255,2)</f>
        <v>0</v>
      </c>
      <c r="K255" s="279" t="s">
        <v>663</v>
      </c>
      <c r="L255" s="284"/>
      <c r="M255" s="285" t="s">
        <v>19</v>
      </c>
      <c r="N255" s="286" t="s">
        <v>47</v>
      </c>
      <c r="O255" s="87"/>
      <c r="P255" s="224">
        <f>O255*H255</f>
        <v>0</v>
      </c>
      <c r="Q255" s="224">
        <v>0.011860000000000001</v>
      </c>
      <c r="R255" s="224">
        <f>Q255*H255</f>
        <v>0.011860000000000001</v>
      </c>
      <c r="S255" s="224">
        <v>0</v>
      </c>
      <c r="T255" s="225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26" t="s">
        <v>198</v>
      </c>
      <c r="AT255" s="226" t="s">
        <v>252</v>
      </c>
      <c r="AU255" s="226" t="s">
        <v>83</v>
      </c>
      <c r="AY255" s="20" t="s">
        <v>142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20" t="s">
        <v>83</v>
      </c>
      <c r="BK255" s="227">
        <f>ROUND(I255*H255,2)</f>
        <v>0</v>
      </c>
      <c r="BL255" s="20" t="s">
        <v>149</v>
      </c>
      <c r="BM255" s="226" t="s">
        <v>685</v>
      </c>
    </row>
    <row r="256" s="2" customFormat="1" ht="16.5" customHeight="1">
      <c r="A256" s="41"/>
      <c r="B256" s="42"/>
      <c r="C256" s="277" t="s">
        <v>344</v>
      </c>
      <c r="D256" s="277" t="s">
        <v>252</v>
      </c>
      <c r="E256" s="278" t="s">
        <v>686</v>
      </c>
      <c r="F256" s="279" t="s">
        <v>687</v>
      </c>
      <c r="G256" s="280" t="s">
        <v>323</v>
      </c>
      <c r="H256" s="281">
        <v>54</v>
      </c>
      <c r="I256" s="282"/>
      <c r="J256" s="283">
        <f>ROUND(I256*H256,2)</f>
        <v>0</v>
      </c>
      <c r="K256" s="279" t="s">
        <v>663</v>
      </c>
      <c r="L256" s="284"/>
      <c r="M256" s="285" t="s">
        <v>19</v>
      </c>
      <c r="N256" s="286" t="s">
        <v>47</v>
      </c>
      <c r="O256" s="87"/>
      <c r="P256" s="224">
        <f>O256*H256</f>
        <v>0</v>
      </c>
      <c r="Q256" s="224">
        <v>0.011860000000000001</v>
      </c>
      <c r="R256" s="224">
        <f>Q256*H256</f>
        <v>0.64044000000000001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198</v>
      </c>
      <c r="AT256" s="226" t="s">
        <v>252</v>
      </c>
      <c r="AU256" s="226" t="s">
        <v>83</v>
      </c>
      <c r="AY256" s="20" t="s">
        <v>142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83</v>
      </c>
      <c r="BK256" s="227">
        <f>ROUND(I256*H256,2)</f>
        <v>0</v>
      </c>
      <c r="BL256" s="20" t="s">
        <v>149</v>
      </c>
      <c r="BM256" s="226" t="s">
        <v>688</v>
      </c>
    </row>
    <row r="257" s="14" customFormat="1">
      <c r="A257" s="14"/>
      <c r="B257" s="244"/>
      <c r="C257" s="245"/>
      <c r="D257" s="235" t="s">
        <v>153</v>
      </c>
      <c r="E257" s="246" t="s">
        <v>19</v>
      </c>
      <c r="F257" s="247" t="s">
        <v>689</v>
      </c>
      <c r="G257" s="245"/>
      <c r="H257" s="248">
        <v>54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153</v>
      </c>
      <c r="AU257" s="254" t="s">
        <v>83</v>
      </c>
      <c r="AV257" s="14" t="s">
        <v>85</v>
      </c>
      <c r="AW257" s="14" t="s">
        <v>37</v>
      </c>
      <c r="AX257" s="14" t="s">
        <v>83</v>
      </c>
      <c r="AY257" s="254" t="s">
        <v>142</v>
      </c>
    </row>
    <row r="258" s="2" customFormat="1" ht="16.5" customHeight="1">
      <c r="A258" s="41"/>
      <c r="B258" s="42"/>
      <c r="C258" s="215" t="s">
        <v>349</v>
      </c>
      <c r="D258" s="215" t="s">
        <v>144</v>
      </c>
      <c r="E258" s="216" t="s">
        <v>690</v>
      </c>
      <c r="F258" s="217" t="s">
        <v>691</v>
      </c>
      <c r="G258" s="218" t="s">
        <v>323</v>
      </c>
      <c r="H258" s="219">
        <v>35.969999999999999</v>
      </c>
      <c r="I258" s="220"/>
      <c r="J258" s="221">
        <f>ROUND(I258*H258,2)</f>
        <v>0</v>
      </c>
      <c r="K258" s="217" t="s">
        <v>148</v>
      </c>
      <c r="L258" s="47"/>
      <c r="M258" s="222" t="s">
        <v>19</v>
      </c>
      <c r="N258" s="223" t="s">
        <v>47</v>
      </c>
      <c r="O258" s="87"/>
      <c r="P258" s="224">
        <f>O258*H258</f>
        <v>0</v>
      </c>
      <c r="Q258" s="224">
        <v>3.1999999999999999E-05</v>
      </c>
      <c r="R258" s="224">
        <f>Q258*H258</f>
        <v>0.0011510399999999999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149</v>
      </c>
      <c r="AT258" s="226" t="s">
        <v>144</v>
      </c>
      <c r="AU258" s="226" t="s">
        <v>83</v>
      </c>
      <c r="AY258" s="20" t="s">
        <v>142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83</v>
      </c>
      <c r="BK258" s="227">
        <f>ROUND(I258*H258,2)</f>
        <v>0</v>
      </c>
      <c r="BL258" s="20" t="s">
        <v>149</v>
      </c>
      <c r="BM258" s="226" t="s">
        <v>692</v>
      </c>
    </row>
    <row r="259" s="2" customFormat="1">
      <c r="A259" s="41"/>
      <c r="B259" s="42"/>
      <c r="C259" s="43"/>
      <c r="D259" s="228" t="s">
        <v>151</v>
      </c>
      <c r="E259" s="43"/>
      <c r="F259" s="229" t="s">
        <v>693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151</v>
      </c>
      <c r="AU259" s="20" t="s">
        <v>83</v>
      </c>
    </row>
    <row r="260" s="14" customFormat="1">
      <c r="A260" s="14"/>
      <c r="B260" s="244"/>
      <c r="C260" s="245"/>
      <c r="D260" s="235" t="s">
        <v>153</v>
      </c>
      <c r="E260" s="246" t="s">
        <v>19</v>
      </c>
      <c r="F260" s="247" t="s">
        <v>694</v>
      </c>
      <c r="G260" s="245"/>
      <c r="H260" s="248">
        <v>35.969999999999999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153</v>
      </c>
      <c r="AU260" s="254" t="s">
        <v>83</v>
      </c>
      <c r="AV260" s="14" t="s">
        <v>85</v>
      </c>
      <c r="AW260" s="14" t="s">
        <v>37</v>
      </c>
      <c r="AX260" s="14" t="s">
        <v>76</v>
      </c>
      <c r="AY260" s="254" t="s">
        <v>142</v>
      </c>
    </row>
    <row r="261" s="16" customFormat="1">
      <c r="A261" s="16"/>
      <c r="B261" s="266"/>
      <c r="C261" s="267"/>
      <c r="D261" s="235" t="s">
        <v>153</v>
      </c>
      <c r="E261" s="268" t="s">
        <v>19</v>
      </c>
      <c r="F261" s="269" t="s">
        <v>167</v>
      </c>
      <c r="G261" s="267"/>
      <c r="H261" s="270">
        <v>35.969999999999999</v>
      </c>
      <c r="I261" s="271"/>
      <c r="J261" s="267"/>
      <c r="K261" s="267"/>
      <c r="L261" s="272"/>
      <c r="M261" s="273"/>
      <c r="N261" s="274"/>
      <c r="O261" s="274"/>
      <c r="P261" s="274"/>
      <c r="Q261" s="274"/>
      <c r="R261" s="274"/>
      <c r="S261" s="274"/>
      <c r="T261" s="275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76" t="s">
        <v>153</v>
      </c>
      <c r="AU261" s="276" t="s">
        <v>83</v>
      </c>
      <c r="AV261" s="16" t="s">
        <v>149</v>
      </c>
      <c r="AW261" s="16" t="s">
        <v>37</v>
      </c>
      <c r="AX261" s="16" t="s">
        <v>83</v>
      </c>
      <c r="AY261" s="276" t="s">
        <v>142</v>
      </c>
    </row>
    <row r="262" s="2" customFormat="1" ht="16.5" customHeight="1">
      <c r="A262" s="41"/>
      <c r="B262" s="42"/>
      <c r="C262" s="277" t="s">
        <v>353</v>
      </c>
      <c r="D262" s="277" t="s">
        <v>252</v>
      </c>
      <c r="E262" s="278" t="s">
        <v>695</v>
      </c>
      <c r="F262" s="279" t="s">
        <v>696</v>
      </c>
      <c r="G262" s="280" t="s">
        <v>323</v>
      </c>
      <c r="H262" s="281">
        <v>1</v>
      </c>
      <c r="I262" s="282"/>
      <c r="J262" s="283">
        <f>ROUND(I262*H262,2)</f>
        <v>0</v>
      </c>
      <c r="K262" s="279" t="s">
        <v>663</v>
      </c>
      <c r="L262" s="284"/>
      <c r="M262" s="285" t="s">
        <v>19</v>
      </c>
      <c r="N262" s="286" t="s">
        <v>47</v>
      </c>
      <c r="O262" s="87"/>
      <c r="P262" s="224">
        <f>O262*H262</f>
        <v>0</v>
      </c>
      <c r="Q262" s="224">
        <v>0.028400000000000002</v>
      </c>
      <c r="R262" s="224">
        <f>Q262*H262</f>
        <v>0.028400000000000002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198</v>
      </c>
      <c r="AT262" s="226" t="s">
        <v>252</v>
      </c>
      <c r="AU262" s="226" t="s">
        <v>83</v>
      </c>
      <c r="AY262" s="20" t="s">
        <v>142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83</v>
      </c>
      <c r="BK262" s="227">
        <f>ROUND(I262*H262,2)</f>
        <v>0</v>
      </c>
      <c r="BL262" s="20" t="s">
        <v>149</v>
      </c>
      <c r="BM262" s="226" t="s">
        <v>697</v>
      </c>
    </row>
    <row r="263" s="2" customFormat="1" ht="16.5" customHeight="1">
      <c r="A263" s="41"/>
      <c r="B263" s="42"/>
      <c r="C263" s="277" t="s">
        <v>358</v>
      </c>
      <c r="D263" s="277" t="s">
        <v>252</v>
      </c>
      <c r="E263" s="278" t="s">
        <v>698</v>
      </c>
      <c r="F263" s="279" t="s">
        <v>699</v>
      </c>
      <c r="G263" s="280" t="s">
        <v>323</v>
      </c>
      <c r="H263" s="281">
        <v>36</v>
      </c>
      <c r="I263" s="282"/>
      <c r="J263" s="283">
        <f>ROUND(I263*H263,2)</f>
        <v>0</v>
      </c>
      <c r="K263" s="279" t="s">
        <v>663</v>
      </c>
      <c r="L263" s="284"/>
      <c r="M263" s="285" t="s">
        <v>19</v>
      </c>
      <c r="N263" s="286" t="s">
        <v>47</v>
      </c>
      <c r="O263" s="87"/>
      <c r="P263" s="224">
        <f>O263*H263</f>
        <v>0</v>
      </c>
      <c r="Q263" s="224">
        <v>0.028400000000000002</v>
      </c>
      <c r="R263" s="224">
        <f>Q263*H263</f>
        <v>1.0224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198</v>
      </c>
      <c r="AT263" s="226" t="s">
        <v>252</v>
      </c>
      <c r="AU263" s="226" t="s">
        <v>83</v>
      </c>
      <c r="AY263" s="20" t="s">
        <v>142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83</v>
      </c>
      <c r="BK263" s="227">
        <f>ROUND(I263*H263,2)</f>
        <v>0</v>
      </c>
      <c r="BL263" s="20" t="s">
        <v>149</v>
      </c>
      <c r="BM263" s="226" t="s">
        <v>700</v>
      </c>
    </row>
    <row r="264" s="14" customFormat="1">
      <c r="A264" s="14"/>
      <c r="B264" s="244"/>
      <c r="C264" s="245"/>
      <c r="D264" s="235" t="s">
        <v>153</v>
      </c>
      <c r="E264" s="246" t="s">
        <v>19</v>
      </c>
      <c r="F264" s="247" t="s">
        <v>701</v>
      </c>
      <c r="G264" s="245"/>
      <c r="H264" s="248">
        <v>36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153</v>
      </c>
      <c r="AU264" s="254" t="s">
        <v>83</v>
      </c>
      <c r="AV264" s="14" t="s">
        <v>85</v>
      </c>
      <c r="AW264" s="14" t="s">
        <v>37</v>
      </c>
      <c r="AX264" s="14" t="s">
        <v>83</v>
      </c>
      <c r="AY264" s="254" t="s">
        <v>142</v>
      </c>
    </row>
    <row r="265" s="2" customFormat="1" ht="16.5" customHeight="1">
      <c r="A265" s="41"/>
      <c r="B265" s="42"/>
      <c r="C265" s="215" t="s">
        <v>362</v>
      </c>
      <c r="D265" s="215" t="s">
        <v>144</v>
      </c>
      <c r="E265" s="216" t="s">
        <v>702</v>
      </c>
      <c r="F265" s="217" t="s">
        <v>703</v>
      </c>
      <c r="G265" s="218" t="s">
        <v>323</v>
      </c>
      <c r="H265" s="219">
        <v>5</v>
      </c>
      <c r="I265" s="220"/>
      <c r="J265" s="221">
        <f>ROUND(I265*H265,2)</f>
        <v>0</v>
      </c>
      <c r="K265" s="217" t="s">
        <v>148</v>
      </c>
      <c r="L265" s="47"/>
      <c r="M265" s="222" t="s">
        <v>19</v>
      </c>
      <c r="N265" s="223" t="s">
        <v>47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149</v>
      </c>
      <c r="AT265" s="226" t="s">
        <v>144</v>
      </c>
      <c r="AU265" s="226" t="s">
        <v>83</v>
      </c>
      <c r="AY265" s="20" t="s">
        <v>142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83</v>
      </c>
      <c r="BK265" s="227">
        <f>ROUND(I265*H265,2)</f>
        <v>0</v>
      </c>
      <c r="BL265" s="20" t="s">
        <v>149</v>
      </c>
      <c r="BM265" s="226" t="s">
        <v>704</v>
      </c>
    </row>
    <row r="266" s="2" customFormat="1">
      <c r="A266" s="41"/>
      <c r="B266" s="42"/>
      <c r="C266" s="43"/>
      <c r="D266" s="228" t="s">
        <v>151</v>
      </c>
      <c r="E266" s="43"/>
      <c r="F266" s="229" t="s">
        <v>705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151</v>
      </c>
      <c r="AU266" s="20" t="s">
        <v>83</v>
      </c>
    </row>
    <row r="267" s="13" customFormat="1">
      <c r="A267" s="13"/>
      <c r="B267" s="233"/>
      <c r="C267" s="234"/>
      <c r="D267" s="235" t="s">
        <v>153</v>
      </c>
      <c r="E267" s="236" t="s">
        <v>19</v>
      </c>
      <c r="F267" s="237" t="s">
        <v>659</v>
      </c>
      <c r="G267" s="234"/>
      <c r="H267" s="236" t="s">
        <v>19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153</v>
      </c>
      <c r="AU267" s="243" t="s">
        <v>83</v>
      </c>
      <c r="AV267" s="13" t="s">
        <v>83</v>
      </c>
      <c r="AW267" s="13" t="s">
        <v>37</v>
      </c>
      <c r="AX267" s="13" t="s">
        <v>76</v>
      </c>
      <c r="AY267" s="243" t="s">
        <v>142</v>
      </c>
    </row>
    <row r="268" s="14" customFormat="1">
      <c r="A268" s="14"/>
      <c r="B268" s="244"/>
      <c r="C268" s="245"/>
      <c r="D268" s="235" t="s">
        <v>153</v>
      </c>
      <c r="E268" s="246" t="s">
        <v>19</v>
      </c>
      <c r="F268" s="247" t="s">
        <v>660</v>
      </c>
      <c r="G268" s="245"/>
      <c r="H268" s="248">
        <v>5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153</v>
      </c>
      <c r="AU268" s="254" t="s">
        <v>83</v>
      </c>
      <c r="AV268" s="14" t="s">
        <v>85</v>
      </c>
      <c r="AW268" s="14" t="s">
        <v>37</v>
      </c>
      <c r="AX268" s="14" t="s">
        <v>76</v>
      </c>
      <c r="AY268" s="254" t="s">
        <v>142</v>
      </c>
    </row>
    <row r="269" s="16" customFormat="1">
      <c r="A269" s="16"/>
      <c r="B269" s="266"/>
      <c r="C269" s="267"/>
      <c r="D269" s="235" t="s">
        <v>153</v>
      </c>
      <c r="E269" s="268" t="s">
        <v>19</v>
      </c>
      <c r="F269" s="269" t="s">
        <v>167</v>
      </c>
      <c r="G269" s="267"/>
      <c r="H269" s="270">
        <v>5</v>
      </c>
      <c r="I269" s="271"/>
      <c r="J269" s="267"/>
      <c r="K269" s="267"/>
      <c r="L269" s="272"/>
      <c r="M269" s="273"/>
      <c r="N269" s="274"/>
      <c r="O269" s="274"/>
      <c r="P269" s="274"/>
      <c r="Q269" s="274"/>
      <c r="R269" s="274"/>
      <c r="S269" s="274"/>
      <c r="T269" s="275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76" t="s">
        <v>153</v>
      </c>
      <c r="AU269" s="276" t="s">
        <v>83</v>
      </c>
      <c r="AV269" s="16" t="s">
        <v>149</v>
      </c>
      <c r="AW269" s="16" t="s">
        <v>37</v>
      </c>
      <c r="AX269" s="16" t="s">
        <v>83</v>
      </c>
      <c r="AY269" s="276" t="s">
        <v>142</v>
      </c>
    </row>
    <row r="270" s="2" customFormat="1" ht="16.5" customHeight="1">
      <c r="A270" s="41"/>
      <c r="B270" s="42"/>
      <c r="C270" s="215" t="s">
        <v>367</v>
      </c>
      <c r="D270" s="215" t="s">
        <v>144</v>
      </c>
      <c r="E270" s="216" t="s">
        <v>706</v>
      </c>
      <c r="F270" s="217" t="s">
        <v>707</v>
      </c>
      <c r="G270" s="218" t="s">
        <v>708</v>
      </c>
      <c r="H270" s="219">
        <v>1</v>
      </c>
      <c r="I270" s="220"/>
      <c r="J270" s="221">
        <f>ROUND(I270*H270,2)</f>
        <v>0</v>
      </c>
      <c r="K270" s="217" t="s">
        <v>148</v>
      </c>
      <c r="L270" s="47"/>
      <c r="M270" s="222" t="s">
        <v>19</v>
      </c>
      <c r="N270" s="223" t="s">
        <v>47</v>
      </c>
      <c r="O270" s="87"/>
      <c r="P270" s="224">
        <f>O270*H270</f>
        <v>0</v>
      </c>
      <c r="Q270" s="224">
        <v>0.0003102</v>
      </c>
      <c r="R270" s="224">
        <f>Q270*H270</f>
        <v>0.0003102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149</v>
      </c>
      <c r="AT270" s="226" t="s">
        <v>144</v>
      </c>
      <c r="AU270" s="226" t="s">
        <v>83</v>
      </c>
      <c r="AY270" s="20" t="s">
        <v>142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83</v>
      </c>
      <c r="BK270" s="227">
        <f>ROUND(I270*H270,2)</f>
        <v>0</v>
      </c>
      <c r="BL270" s="20" t="s">
        <v>149</v>
      </c>
      <c r="BM270" s="226" t="s">
        <v>709</v>
      </c>
    </row>
    <row r="271" s="2" customFormat="1">
      <c r="A271" s="41"/>
      <c r="B271" s="42"/>
      <c r="C271" s="43"/>
      <c r="D271" s="228" t="s">
        <v>151</v>
      </c>
      <c r="E271" s="43"/>
      <c r="F271" s="229" t="s">
        <v>710</v>
      </c>
      <c r="G271" s="43"/>
      <c r="H271" s="43"/>
      <c r="I271" s="230"/>
      <c r="J271" s="43"/>
      <c r="K271" s="43"/>
      <c r="L271" s="47"/>
      <c r="M271" s="231"/>
      <c r="N271" s="232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151</v>
      </c>
      <c r="AU271" s="20" t="s">
        <v>83</v>
      </c>
    </row>
    <row r="272" s="2" customFormat="1" ht="16.5" customHeight="1">
      <c r="A272" s="41"/>
      <c r="B272" s="42"/>
      <c r="C272" s="215" t="s">
        <v>371</v>
      </c>
      <c r="D272" s="215" t="s">
        <v>144</v>
      </c>
      <c r="E272" s="216" t="s">
        <v>711</v>
      </c>
      <c r="F272" s="217" t="s">
        <v>712</v>
      </c>
      <c r="G272" s="218" t="s">
        <v>267</v>
      </c>
      <c r="H272" s="219">
        <v>4</v>
      </c>
      <c r="I272" s="220"/>
      <c r="J272" s="221">
        <f>ROUND(I272*H272,2)</f>
        <v>0</v>
      </c>
      <c r="K272" s="217" t="s">
        <v>148</v>
      </c>
      <c r="L272" s="47"/>
      <c r="M272" s="222" t="s">
        <v>19</v>
      </c>
      <c r="N272" s="223" t="s">
        <v>47</v>
      </c>
      <c r="O272" s="87"/>
      <c r="P272" s="224">
        <f>O272*H272</f>
        <v>0</v>
      </c>
      <c r="Q272" s="224">
        <v>0.45937290600000003</v>
      </c>
      <c r="R272" s="224">
        <f>Q272*H272</f>
        <v>1.8374916240000001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149</v>
      </c>
      <c r="AT272" s="226" t="s">
        <v>144</v>
      </c>
      <c r="AU272" s="226" t="s">
        <v>83</v>
      </c>
      <c r="AY272" s="20" t="s">
        <v>142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83</v>
      </c>
      <c r="BK272" s="227">
        <f>ROUND(I272*H272,2)</f>
        <v>0</v>
      </c>
      <c r="BL272" s="20" t="s">
        <v>149</v>
      </c>
      <c r="BM272" s="226" t="s">
        <v>713</v>
      </c>
    </row>
    <row r="273" s="2" customFormat="1">
      <c r="A273" s="41"/>
      <c r="B273" s="42"/>
      <c r="C273" s="43"/>
      <c r="D273" s="228" t="s">
        <v>151</v>
      </c>
      <c r="E273" s="43"/>
      <c r="F273" s="229" t="s">
        <v>714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151</v>
      </c>
      <c r="AU273" s="20" t="s">
        <v>83</v>
      </c>
    </row>
    <row r="274" s="2" customFormat="1" ht="16.5" customHeight="1">
      <c r="A274" s="41"/>
      <c r="B274" s="42"/>
      <c r="C274" s="215" t="s">
        <v>375</v>
      </c>
      <c r="D274" s="215" t="s">
        <v>144</v>
      </c>
      <c r="E274" s="216" t="s">
        <v>715</v>
      </c>
      <c r="F274" s="217" t="s">
        <v>716</v>
      </c>
      <c r="G274" s="218" t="s">
        <v>708</v>
      </c>
      <c r="H274" s="219">
        <v>2</v>
      </c>
      <c r="I274" s="220"/>
      <c r="J274" s="221">
        <f>ROUND(I274*H274,2)</f>
        <v>0</v>
      </c>
      <c r="K274" s="217" t="s">
        <v>148</v>
      </c>
      <c r="L274" s="47"/>
      <c r="M274" s="222" t="s">
        <v>19</v>
      </c>
      <c r="N274" s="223" t="s">
        <v>47</v>
      </c>
      <c r="O274" s="87"/>
      <c r="P274" s="224">
        <f>O274*H274</f>
        <v>0</v>
      </c>
      <c r="Q274" s="224">
        <v>0.0003102</v>
      </c>
      <c r="R274" s="224">
        <f>Q274*H274</f>
        <v>0.00062040000000000001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149</v>
      </c>
      <c r="AT274" s="226" t="s">
        <v>144</v>
      </c>
      <c r="AU274" s="226" t="s">
        <v>83</v>
      </c>
      <c r="AY274" s="20" t="s">
        <v>142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83</v>
      </c>
      <c r="BK274" s="227">
        <f>ROUND(I274*H274,2)</f>
        <v>0</v>
      </c>
      <c r="BL274" s="20" t="s">
        <v>149</v>
      </c>
      <c r="BM274" s="226" t="s">
        <v>717</v>
      </c>
    </row>
    <row r="275" s="2" customFormat="1">
      <c r="A275" s="41"/>
      <c r="B275" s="42"/>
      <c r="C275" s="43"/>
      <c r="D275" s="228" t="s">
        <v>151</v>
      </c>
      <c r="E275" s="43"/>
      <c r="F275" s="229" t="s">
        <v>718</v>
      </c>
      <c r="G275" s="43"/>
      <c r="H275" s="43"/>
      <c r="I275" s="230"/>
      <c r="J275" s="43"/>
      <c r="K275" s="43"/>
      <c r="L275" s="47"/>
      <c r="M275" s="231"/>
      <c r="N275" s="232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151</v>
      </c>
      <c r="AU275" s="20" t="s">
        <v>83</v>
      </c>
    </row>
    <row r="276" s="2" customFormat="1" ht="16.5" customHeight="1">
      <c r="A276" s="41"/>
      <c r="B276" s="42"/>
      <c r="C276" s="215" t="s">
        <v>380</v>
      </c>
      <c r="D276" s="215" t="s">
        <v>144</v>
      </c>
      <c r="E276" s="216" t="s">
        <v>719</v>
      </c>
      <c r="F276" s="217" t="s">
        <v>720</v>
      </c>
      <c r="G276" s="218" t="s">
        <v>323</v>
      </c>
      <c r="H276" s="219">
        <v>78.569999999999993</v>
      </c>
      <c r="I276" s="220"/>
      <c r="J276" s="221">
        <f>ROUND(I276*H276,2)</f>
        <v>0</v>
      </c>
      <c r="K276" s="217" t="s">
        <v>148</v>
      </c>
      <c r="L276" s="47"/>
      <c r="M276" s="222" t="s">
        <v>19</v>
      </c>
      <c r="N276" s="223" t="s">
        <v>47</v>
      </c>
      <c r="O276" s="87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149</v>
      </c>
      <c r="AT276" s="226" t="s">
        <v>144</v>
      </c>
      <c r="AU276" s="226" t="s">
        <v>83</v>
      </c>
      <c r="AY276" s="20" t="s">
        <v>142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83</v>
      </c>
      <c r="BK276" s="227">
        <f>ROUND(I276*H276,2)</f>
        <v>0</v>
      </c>
      <c r="BL276" s="20" t="s">
        <v>149</v>
      </c>
      <c r="BM276" s="226" t="s">
        <v>721</v>
      </c>
    </row>
    <row r="277" s="2" customFormat="1">
      <c r="A277" s="41"/>
      <c r="B277" s="42"/>
      <c r="C277" s="43"/>
      <c r="D277" s="228" t="s">
        <v>151</v>
      </c>
      <c r="E277" s="43"/>
      <c r="F277" s="229" t="s">
        <v>722</v>
      </c>
      <c r="G277" s="43"/>
      <c r="H277" s="43"/>
      <c r="I277" s="230"/>
      <c r="J277" s="43"/>
      <c r="K277" s="43"/>
      <c r="L277" s="47"/>
      <c r="M277" s="231"/>
      <c r="N277" s="232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151</v>
      </c>
      <c r="AU277" s="20" t="s">
        <v>83</v>
      </c>
    </row>
    <row r="278" s="14" customFormat="1">
      <c r="A278" s="14"/>
      <c r="B278" s="244"/>
      <c r="C278" s="245"/>
      <c r="D278" s="235" t="s">
        <v>153</v>
      </c>
      <c r="E278" s="246" t="s">
        <v>19</v>
      </c>
      <c r="F278" s="247" t="s">
        <v>670</v>
      </c>
      <c r="G278" s="245"/>
      <c r="H278" s="248">
        <v>24.899999999999999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153</v>
      </c>
      <c r="AU278" s="254" t="s">
        <v>83</v>
      </c>
      <c r="AV278" s="14" t="s">
        <v>85</v>
      </c>
      <c r="AW278" s="14" t="s">
        <v>37</v>
      </c>
      <c r="AX278" s="14" t="s">
        <v>76</v>
      </c>
      <c r="AY278" s="254" t="s">
        <v>142</v>
      </c>
    </row>
    <row r="279" s="14" customFormat="1">
      <c r="A279" s="14"/>
      <c r="B279" s="244"/>
      <c r="C279" s="245"/>
      <c r="D279" s="235" t="s">
        <v>153</v>
      </c>
      <c r="E279" s="246" t="s">
        <v>19</v>
      </c>
      <c r="F279" s="247" t="s">
        <v>682</v>
      </c>
      <c r="G279" s="245"/>
      <c r="H279" s="248">
        <v>53.670000000000002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153</v>
      </c>
      <c r="AU279" s="254" t="s">
        <v>83</v>
      </c>
      <c r="AV279" s="14" t="s">
        <v>85</v>
      </c>
      <c r="AW279" s="14" t="s">
        <v>37</v>
      </c>
      <c r="AX279" s="14" t="s">
        <v>76</v>
      </c>
      <c r="AY279" s="254" t="s">
        <v>142</v>
      </c>
    </row>
    <row r="280" s="16" customFormat="1">
      <c r="A280" s="16"/>
      <c r="B280" s="266"/>
      <c r="C280" s="267"/>
      <c r="D280" s="235" t="s">
        <v>153</v>
      </c>
      <c r="E280" s="268" t="s">
        <v>19</v>
      </c>
      <c r="F280" s="269" t="s">
        <v>167</v>
      </c>
      <c r="G280" s="267"/>
      <c r="H280" s="270">
        <v>78.569999999999993</v>
      </c>
      <c r="I280" s="271"/>
      <c r="J280" s="267"/>
      <c r="K280" s="267"/>
      <c r="L280" s="272"/>
      <c r="M280" s="273"/>
      <c r="N280" s="274"/>
      <c r="O280" s="274"/>
      <c r="P280" s="274"/>
      <c r="Q280" s="274"/>
      <c r="R280" s="274"/>
      <c r="S280" s="274"/>
      <c r="T280" s="275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76" t="s">
        <v>153</v>
      </c>
      <c r="AU280" s="276" t="s">
        <v>83</v>
      </c>
      <c r="AV280" s="16" t="s">
        <v>149</v>
      </c>
      <c r="AW280" s="16" t="s">
        <v>37</v>
      </c>
      <c r="AX280" s="16" t="s">
        <v>83</v>
      </c>
      <c r="AY280" s="276" t="s">
        <v>142</v>
      </c>
    </row>
    <row r="281" s="2" customFormat="1" ht="16.5" customHeight="1">
      <c r="A281" s="41"/>
      <c r="B281" s="42"/>
      <c r="C281" s="215" t="s">
        <v>384</v>
      </c>
      <c r="D281" s="215" t="s">
        <v>144</v>
      </c>
      <c r="E281" s="216" t="s">
        <v>723</v>
      </c>
      <c r="F281" s="217" t="s">
        <v>724</v>
      </c>
      <c r="G281" s="218" t="s">
        <v>323</v>
      </c>
      <c r="H281" s="219">
        <v>35.969999999999999</v>
      </c>
      <c r="I281" s="220"/>
      <c r="J281" s="221">
        <f>ROUND(I281*H281,2)</f>
        <v>0</v>
      </c>
      <c r="K281" s="217" t="s">
        <v>148</v>
      </c>
      <c r="L281" s="47"/>
      <c r="M281" s="222" t="s">
        <v>19</v>
      </c>
      <c r="N281" s="223" t="s">
        <v>47</v>
      </c>
      <c r="O281" s="87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149</v>
      </c>
      <c r="AT281" s="226" t="s">
        <v>144</v>
      </c>
      <c r="AU281" s="226" t="s">
        <v>83</v>
      </c>
      <c r="AY281" s="20" t="s">
        <v>142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83</v>
      </c>
      <c r="BK281" s="227">
        <f>ROUND(I281*H281,2)</f>
        <v>0</v>
      </c>
      <c r="BL281" s="20" t="s">
        <v>149</v>
      </c>
      <c r="BM281" s="226" t="s">
        <v>725</v>
      </c>
    </row>
    <row r="282" s="2" customFormat="1">
      <c r="A282" s="41"/>
      <c r="B282" s="42"/>
      <c r="C282" s="43"/>
      <c r="D282" s="228" t="s">
        <v>151</v>
      </c>
      <c r="E282" s="43"/>
      <c r="F282" s="229" t="s">
        <v>726</v>
      </c>
      <c r="G282" s="43"/>
      <c r="H282" s="43"/>
      <c r="I282" s="230"/>
      <c r="J282" s="43"/>
      <c r="K282" s="43"/>
      <c r="L282" s="47"/>
      <c r="M282" s="231"/>
      <c r="N282" s="232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151</v>
      </c>
      <c r="AU282" s="20" t="s">
        <v>83</v>
      </c>
    </row>
    <row r="283" s="14" customFormat="1">
      <c r="A283" s="14"/>
      <c r="B283" s="244"/>
      <c r="C283" s="245"/>
      <c r="D283" s="235" t="s">
        <v>153</v>
      </c>
      <c r="E283" s="246" t="s">
        <v>19</v>
      </c>
      <c r="F283" s="247" t="s">
        <v>694</v>
      </c>
      <c r="G283" s="245"/>
      <c r="H283" s="248">
        <v>35.969999999999999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153</v>
      </c>
      <c r="AU283" s="254" t="s">
        <v>83</v>
      </c>
      <c r="AV283" s="14" t="s">
        <v>85</v>
      </c>
      <c r="AW283" s="14" t="s">
        <v>37</v>
      </c>
      <c r="AX283" s="14" t="s">
        <v>76</v>
      </c>
      <c r="AY283" s="254" t="s">
        <v>142</v>
      </c>
    </row>
    <row r="284" s="16" customFormat="1">
      <c r="A284" s="16"/>
      <c r="B284" s="266"/>
      <c r="C284" s="267"/>
      <c r="D284" s="235" t="s">
        <v>153</v>
      </c>
      <c r="E284" s="268" t="s">
        <v>19</v>
      </c>
      <c r="F284" s="269" t="s">
        <v>167</v>
      </c>
      <c r="G284" s="267"/>
      <c r="H284" s="270">
        <v>35.969999999999999</v>
      </c>
      <c r="I284" s="271"/>
      <c r="J284" s="267"/>
      <c r="K284" s="267"/>
      <c r="L284" s="272"/>
      <c r="M284" s="273"/>
      <c r="N284" s="274"/>
      <c r="O284" s="274"/>
      <c r="P284" s="274"/>
      <c r="Q284" s="274"/>
      <c r="R284" s="274"/>
      <c r="S284" s="274"/>
      <c r="T284" s="275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T284" s="276" t="s">
        <v>153</v>
      </c>
      <c r="AU284" s="276" t="s">
        <v>83</v>
      </c>
      <c r="AV284" s="16" t="s">
        <v>149</v>
      </c>
      <c r="AW284" s="16" t="s">
        <v>37</v>
      </c>
      <c r="AX284" s="16" t="s">
        <v>83</v>
      </c>
      <c r="AY284" s="276" t="s">
        <v>142</v>
      </c>
    </row>
    <row r="285" s="2" customFormat="1" ht="16.5" customHeight="1">
      <c r="A285" s="41"/>
      <c r="B285" s="42"/>
      <c r="C285" s="215" t="s">
        <v>390</v>
      </c>
      <c r="D285" s="215" t="s">
        <v>144</v>
      </c>
      <c r="E285" s="216" t="s">
        <v>727</v>
      </c>
      <c r="F285" s="217" t="s">
        <v>728</v>
      </c>
      <c r="G285" s="218" t="s">
        <v>708</v>
      </c>
      <c r="H285" s="219">
        <v>1</v>
      </c>
      <c r="I285" s="220"/>
      <c r="J285" s="221">
        <f>ROUND(I285*H285,2)</f>
        <v>0</v>
      </c>
      <c r="K285" s="217" t="s">
        <v>148</v>
      </c>
      <c r="L285" s="47"/>
      <c r="M285" s="222" t="s">
        <v>19</v>
      </c>
      <c r="N285" s="223" t="s">
        <v>47</v>
      </c>
      <c r="O285" s="87"/>
      <c r="P285" s="224">
        <f>O285*H285</f>
        <v>0</v>
      </c>
      <c r="Q285" s="224">
        <v>0.00049801999999999995</v>
      </c>
      <c r="R285" s="224">
        <f>Q285*H285</f>
        <v>0.00049801999999999995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149</v>
      </c>
      <c r="AT285" s="226" t="s">
        <v>144</v>
      </c>
      <c r="AU285" s="226" t="s">
        <v>83</v>
      </c>
      <c r="AY285" s="20" t="s">
        <v>142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83</v>
      </c>
      <c r="BK285" s="227">
        <f>ROUND(I285*H285,2)</f>
        <v>0</v>
      </c>
      <c r="BL285" s="20" t="s">
        <v>149</v>
      </c>
      <c r="BM285" s="226" t="s">
        <v>729</v>
      </c>
    </row>
    <row r="286" s="2" customFormat="1">
      <c r="A286" s="41"/>
      <c r="B286" s="42"/>
      <c r="C286" s="43"/>
      <c r="D286" s="228" t="s">
        <v>151</v>
      </c>
      <c r="E286" s="43"/>
      <c r="F286" s="229" t="s">
        <v>730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151</v>
      </c>
      <c r="AU286" s="20" t="s">
        <v>83</v>
      </c>
    </row>
    <row r="287" s="2" customFormat="1" ht="16.5" customHeight="1">
      <c r="A287" s="41"/>
      <c r="B287" s="42"/>
      <c r="C287" s="215" t="s">
        <v>395</v>
      </c>
      <c r="D287" s="215" t="s">
        <v>144</v>
      </c>
      <c r="E287" s="216" t="s">
        <v>731</v>
      </c>
      <c r="F287" s="217" t="s">
        <v>732</v>
      </c>
      <c r="G287" s="218" t="s">
        <v>267</v>
      </c>
      <c r="H287" s="219">
        <v>2</v>
      </c>
      <c r="I287" s="220"/>
      <c r="J287" s="221">
        <f>ROUND(I287*H287,2)</f>
        <v>0</v>
      </c>
      <c r="K287" s="217" t="s">
        <v>148</v>
      </c>
      <c r="L287" s="47"/>
      <c r="M287" s="222" t="s">
        <v>19</v>
      </c>
      <c r="N287" s="223" t="s">
        <v>47</v>
      </c>
      <c r="O287" s="87"/>
      <c r="P287" s="224">
        <f>O287*H287</f>
        <v>0</v>
      </c>
      <c r="Q287" s="224">
        <v>0.47093942599999999</v>
      </c>
      <c r="R287" s="224">
        <f>Q287*H287</f>
        <v>0.94187885199999999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149</v>
      </c>
      <c r="AT287" s="226" t="s">
        <v>144</v>
      </c>
      <c r="AU287" s="226" t="s">
        <v>83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83</v>
      </c>
      <c r="BK287" s="227">
        <f>ROUND(I287*H287,2)</f>
        <v>0</v>
      </c>
      <c r="BL287" s="20" t="s">
        <v>149</v>
      </c>
      <c r="BM287" s="226" t="s">
        <v>733</v>
      </c>
    </row>
    <row r="288" s="2" customFormat="1">
      <c r="A288" s="41"/>
      <c r="B288" s="42"/>
      <c r="C288" s="43"/>
      <c r="D288" s="228" t="s">
        <v>151</v>
      </c>
      <c r="E288" s="43"/>
      <c r="F288" s="229" t="s">
        <v>734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83</v>
      </c>
    </row>
    <row r="289" s="2" customFormat="1" ht="16.5" customHeight="1">
      <c r="A289" s="41"/>
      <c r="B289" s="42"/>
      <c r="C289" s="215" t="s">
        <v>399</v>
      </c>
      <c r="D289" s="215" t="s">
        <v>144</v>
      </c>
      <c r="E289" s="216" t="s">
        <v>735</v>
      </c>
      <c r="F289" s="217" t="s">
        <v>736</v>
      </c>
      <c r="G289" s="218" t="s">
        <v>267</v>
      </c>
      <c r="H289" s="219">
        <v>3</v>
      </c>
      <c r="I289" s="220"/>
      <c r="J289" s="221">
        <f>ROUND(I289*H289,2)</f>
        <v>0</v>
      </c>
      <c r="K289" s="217" t="s">
        <v>148</v>
      </c>
      <c r="L289" s="47"/>
      <c r="M289" s="222" t="s">
        <v>19</v>
      </c>
      <c r="N289" s="223" t="s">
        <v>47</v>
      </c>
      <c r="O289" s="87"/>
      <c r="P289" s="224">
        <f>O289*H289</f>
        <v>0</v>
      </c>
      <c r="Q289" s="224">
        <v>0.010186000000000001</v>
      </c>
      <c r="R289" s="224">
        <f>Q289*H289</f>
        <v>0.030558000000000002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149</v>
      </c>
      <c r="AT289" s="226" t="s">
        <v>144</v>
      </c>
      <c r="AU289" s="226" t="s">
        <v>83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83</v>
      </c>
      <c r="BK289" s="227">
        <f>ROUND(I289*H289,2)</f>
        <v>0</v>
      </c>
      <c r="BL289" s="20" t="s">
        <v>149</v>
      </c>
      <c r="BM289" s="226" t="s">
        <v>737</v>
      </c>
    </row>
    <row r="290" s="2" customFormat="1">
      <c r="A290" s="41"/>
      <c r="B290" s="42"/>
      <c r="C290" s="43"/>
      <c r="D290" s="228" t="s">
        <v>151</v>
      </c>
      <c r="E290" s="43"/>
      <c r="F290" s="229" t="s">
        <v>738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151</v>
      </c>
      <c r="AU290" s="20" t="s">
        <v>83</v>
      </c>
    </row>
    <row r="291" s="2" customFormat="1" ht="16.5" customHeight="1">
      <c r="A291" s="41"/>
      <c r="B291" s="42"/>
      <c r="C291" s="277" t="s">
        <v>403</v>
      </c>
      <c r="D291" s="277" t="s">
        <v>252</v>
      </c>
      <c r="E291" s="278" t="s">
        <v>739</v>
      </c>
      <c r="F291" s="279" t="s">
        <v>740</v>
      </c>
      <c r="G291" s="280" t="s">
        <v>267</v>
      </c>
      <c r="H291" s="281">
        <v>1</v>
      </c>
      <c r="I291" s="282"/>
      <c r="J291" s="283">
        <f>ROUND(I291*H291,2)</f>
        <v>0</v>
      </c>
      <c r="K291" s="279" t="s">
        <v>148</v>
      </c>
      <c r="L291" s="284"/>
      <c r="M291" s="285" t="s">
        <v>19</v>
      </c>
      <c r="N291" s="286" t="s">
        <v>47</v>
      </c>
      <c r="O291" s="87"/>
      <c r="P291" s="224">
        <f>O291*H291</f>
        <v>0</v>
      </c>
      <c r="Q291" s="224">
        <v>0.73999999999999999</v>
      </c>
      <c r="R291" s="224">
        <f>Q291*H291</f>
        <v>0.73999999999999999</v>
      </c>
      <c r="S291" s="224">
        <v>0</v>
      </c>
      <c r="T291" s="225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6" t="s">
        <v>198</v>
      </c>
      <c r="AT291" s="226" t="s">
        <v>252</v>
      </c>
      <c r="AU291" s="226" t="s">
        <v>83</v>
      </c>
      <c r="AY291" s="20" t="s">
        <v>142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20" t="s">
        <v>83</v>
      </c>
      <c r="BK291" s="227">
        <f>ROUND(I291*H291,2)</f>
        <v>0</v>
      </c>
      <c r="BL291" s="20" t="s">
        <v>149</v>
      </c>
      <c r="BM291" s="226" t="s">
        <v>741</v>
      </c>
    </row>
    <row r="292" s="2" customFormat="1" ht="16.5" customHeight="1">
      <c r="A292" s="41"/>
      <c r="B292" s="42"/>
      <c r="C292" s="277" t="s">
        <v>410</v>
      </c>
      <c r="D292" s="277" t="s">
        <v>252</v>
      </c>
      <c r="E292" s="278" t="s">
        <v>742</v>
      </c>
      <c r="F292" s="279" t="s">
        <v>743</v>
      </c>
      <c r="G292" s="280" t="s">
        <v>267</v>
      </c>
      <c r="H292" s="281">
        <v>1</v>
      </c>
      <c r="I292" s="282"/>
      <c r="J292" s="283">
        <f>ROUND(I292*H292,2)</f>
        <v>0</v>
      </c>
      <c r="K292" s="279" t="s">
        <v>148</v>
      </c>
      <c r="L292" s="284"/>
      <c r="M292" s="285" t="s">
        <v>19</v>
      </c>
      <c r="N292" s="286" t="s">
        <v>47</v>
      </c>
      <c r="O292" s="87"/>
      <c r="P292" s="224">
        <f>O292*H292</f>
        <v>0</v>
      </c>
      <c r="Q292" s="224">
        <v>0.37</v>
      </c>
      <c r="R292" s="224">
        <f>Q292*H292</f>
        <v>0.37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198</v>
      </c>
      <c r="AT292" s="226" t="s">
        <v>252</v>
      </c>
      <c r="AU292" s="226" t="s">
        <v>83</v>
      </c>
      <c r="AY292" s="20" t="s">
        <v>142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83</v>
      </c>
      <c r="BK292" s="227">
        <f>ROUND(I292*H292,2)</f>
        <v>0</v>
      </c>
      <c r="BL292" s="20" t="s">
        <v>149</v>
      </c>
      <c r="BM292" s="226" t="s">
        <v>744</v>
      </c>
    </row>
    <row r="293" s="2" customFormat="1" ht="16.5" customHeight="1">
      <c r="A293" s="41"/>
      <c r="B293" s="42"/>
      <c r="C293" s="277" t="s">
        <v>415</v>
      </c>
      <c r="D293" s="277" t="s">
        <v>252</v>
      </c>
      <c r="E293" s="278" t="s">
        <v>745</v>
      </c>
      <c r="F293" s="279" t="s">
        <v>746</v>
      </c>
      <c r="G293" s="280" t="s">
        <v>267</v>
      </c>
      <c r="H293" s="281">
        <v>1</v>
      </c>
      <c r="I293" s="282"/>
      <c r="J293" s="283">
        <f>ROUND(I293*H293,2)</f>
        <v>0</v>
      </c>
      <c r="K293" s="279" t="s">
        <v>148</v>
      </c>
      <c r="L293" s="284"/>
      <c r="M293" s="285" t="s">
        <v>19</v>
      </c>
      <c r="N293" s="286" t="s">
        <v>47</v>
      </c>
      <c r="O293" s="87"/>
      <c r="P293" s="224">
        <f>O293*H293</f>
        <v>0</v>
      </c>
      <c r="Q293" s="224">
        <v>0.185</v>
      </c>
      <c r="R293" s="224">
        <f>Q293*H293</f>
        <v>0.185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198</v>
      </c>
      <c r="AT293" s="226" t="s">
        <v>252</v>
      </c>
      <c r="AU293" s="226" t="s">
        <v>83</v>
      </c>
      <c r="AY293" s="20" t="s">
        <v>142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83</v>
      </c>
      <c r="BK293" s="227">
        <f>ROUND(I293*H293,2)</f>
        <v>0</v>
      </c>
      <c r="BL293" s="20" t="s">
        <v>149</v>
      </c>
      <c r="BM293" s="226" t="s">
        <v>747</v>
      </c>
    </row>
    <row r="294" s="2" customFormat="1" ht="16.5" customHeight="1">
      <c r="A294" s="41"/>
      <c r="B294" s="42"/>
      <c r="C294" s="215" t="s">
        <v>419</v>
      </c>
      <c r="D294" s="215" t="s">
        <v>144</v>
      </c>
      <c r="E294" s="216" t="s">
        <v>748</v>
      </c>
      <c r="F294" s="217" t="s">
        <v>749</v>
      </c>
      <c r="G294" s="218" t="s">
        <v>267</v>
      </c>
      <c r="H294" s="219">
        <v>1</v>
      </c>
      <c r="I294" s="220"/>
      <c r="J294" s="221">
        <f>ROUND(I294*H294,2)</f>
        <v>0</v>
      </c>
      <c r="K294" s="217" t="s">
        <v>148</v>
      </c>
      <c r="L294" s="47"/>
      <c r="M294" s="222" t="s">
        <v>19</v>
      </c>
      <c r="N294" s="223" t="s">
        <v>47</v>
      </c>
      <c r="O294" s="87"/>
      <c r="P294" s="224">
        <f>O294*H294</f>
        <v>0</v>
      </c>
      <c r="Q294" s="224">
        <v>0.01248</v>
      </c>
      <c r="R294" s="224">
        <f>Q294*H294</f>
        <v>0.01248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149</v>
      </c>
      <c r="AT294" s="226" t="s">
        <v>144</v>
      </c>
      <c r="AU294" s="226" t="s">
        <v>83</v>
      </c>
      <c r="AY294" s="20" t="s">
        <v>142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83</v>
      </c>
      <c r="BK294" s="227">
        <f>ROUND(I294*H294,2)</f>
        <v>0</v>
      </c>
      <c r="BL294" s="20" t="s">
        <v>149</v>
      </c>
      <c r="BM294" s="226" t="s">
        <v>750</v>
      </c>
    </row>
    <row r="295" s="2" customFormat="1">
      <c r="A295" s="41"/>
      <c r="B295" s="42"/>
      <c r="C295" s="43"/>
      <c r="D295" s="228" t="s">
        <v>151</v>
      </c>
      <c r="E295" s="43"/>
      <c r="F295" s="229" t="s">
        <v>751</v>
      </c>
      <c r="G295" s="43"/>
      <c r="H295" s="43"/>
      <c r="I295" s="230"/>
      <c r="J295" s="43"/>
      <c r="K295" s="43"/>
      <c r="L295" s="47"/>
      <c r="M295" s="231"/>
      <c r="N295" s="23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151</v>
      </c>
      <c r="AU295" s="20" t="s">
        <v>83</v>
      </c>
    </row>
    <row r="296" s="2" customFormat="1" ht="16.5" customHeight="1">
      <c r="A296" s="41"/>
      <c r="B296" s="42"/>
      <c r="C296" s="277" t="s">
        <v>424</v>
      </c>
      <c r="D296" s="277" t="s">
        <v>252</v>
      </c>
      <c r="E296" s="278" t="s">
        <v>752</v>
      </c>
      <c r="F296" s="279" t="s">
        <v>753</v>
      </c>
      <c r="G296" s="280" t="s">
        <v>267</v>
      </c>
      <c r="H296" s="281">
        <v>1</v>
      </c>
      <c r="I296" s="282"/>
      <c r="J296" s="283">
        <f>ROUND(I296*H296,2)</f>
        <v>0</v>
      </c>
      <c r="K296" s="279" t="s">
        <v>148</v>
      </c>
      <c r="L296" s="284"/>
      <c r="M296" s="285" t="s">
        <v>19</v>
      </c>
      <c r="N296" s="286" t="s">
        <v>47</v>
      </c>
      <c r="O296" s="87"/>
      <c r="P296" s="224">
        <f>O296*H296</f>
        <v>0</v>
      </c>
      <c r="Q296" s="224">
        <v>0.54800000000000004</v>
      </c>
      <c r="R296" s="224">
        <f>Q296*H296</f>
        <v>0.54800000000000004</v>
      </c>
      <c r="S296" s="224">
        <v>0</v>
      </c>
      <c r="T296" s="225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26" t="s">
        <v>198</v>
      </c>
      <c r="AT296" s="226" t="s">
        <v>252</v>
      </c>
      <c r="AU296" s="226" t="s">
        <v>83</v>
      </c>
      <c r="AY296" s="20" t="s">
        <v>142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20" t="s">
        <v>83</v>
      </c>
      <c r="BK296" s="227">
        <f>ROUND(I296*H296,2)</f>
        <v>0</v>
      </c>
      <c r="BL296" s="20" t="s">
        <v>149</v>
      </c>
      <c r="BM296" s="226" t="s">
        <v>754</v>
      </c>
    </row>
    <row r="297" s="2" customFormat="1" ht="16.5" customHeight="1">
      <c r="A297" s="41"/>
      <c r="B297" s="42"/>
      <c r="C297" s="215" t="s">
        <v>428</v>
      </c>
      <c r="D297" s="215" t="s">
        <v>144</v>
      </c>
      <c r="E297" s="216" t="s">
        <v>755</v>
      </c>
      <c r="F297" s="217" t="s">
        <v>756</v>
      </c>
      <c r="G297" s="218" t="s">
        <v>267</v>
      </c>
      <c r="H297" s="219">
        <v>1</v>
      </c>
      <c r="I297" s="220"/>
      <c r="J297" s="221">
        <f>ROUND(I297*H297,2)</f>
        <v>0</v>
      </c>
      <c r="K297" s="217" t="s">
        <v>148</v>
      </c>
      <c r="L297" s="47"/>
      <c r="M297" s="222" t="s">
        <v>19</v>
      </c>
      <c r="N297" s="223" t="s">
        <v>47</v>
      </c>
      <c r="O297" s="87"/>
      <c r="P297" s="224">
        <f>O297*H297</f>
        <v>0</v>
      </c>
      <c r="Q297" s="224">
        <v>0.028538000000000001</v>
      </c>
      <c r="R297" s="224">
        <f>Q297*H297</f>
        <v>0.028538000000000001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149</v>
      </c>
      <c r="AT297" s="226" t="s">
        <v>144</v>
      </c>
      <c r="AU297" s="226" t="s">
        <v>83</v>
      </c>
      <c r="AY297" s="20" t="s">
        <v>142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83</v>
      </c>
      <c r="BK297" s="227">
        <f>ROUND(I297*H297,2)</f>
        <v>0</v>
      </c>
      <c r="BL297" s="20" t="s">
        <v>149</v>
      </c>
      <c r="BM297" s="226" t="s">
        <v>757</v>
      </c>
    </row>
    <row r="298" s="2" customFormat="1">
      <c r="A298" s="41"/>
      <c r="B298" s="42"/>
      <c r="C298" s="43"/>
      <c r="D298" s="228" t="s">
        <v>151</v>
      </c>
      <c r="E298" s="43"/>
      <c r="F298" s="229" t="s">
        <v>758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151</v>
      </c>
      <c r="AU298" s="20" t="s">
        <v>83</v>
      </c>
    </row>
    <row r="299" s="2" customFormat="1" ht="16.5" customHeight="1">
      <c r="A299" s="41"/>
      <c r="B299" s="42"/>
      <c r="C299" s="277" t="s">
        <v>433</v>
      </c>
      <c r="D299" s="277" t="s">
        <v>252</v>
      </c>
      <c r="E299" s="278" t="s">
        <v>759</v>
      </c>
      <c r="F299" s="279" t="s">
        <v>760</v>
      </c>
      <c r="G299" s="280" t="s">
        <v>267</v>
      </c>
      <c r="H299" s="281">
        <v>1</v>
      </c>
      <c r="I299" s="282"/>
      <c r="J299" s="283">
        <f>ROUND(I299*H299,2)</f>
        <v>0</v>
      </c>
      <c r="K299" s="279" t="s">
        <v>663</v>
      </c>
      <c r="L299" s="284"/>
      <c r="M299" s="285" t="s">
        <v>19</v>
      </c>
      <c r="N299" s="286" t="s">
        <v>47</v>
      </c>
      <c r="O299" s="87"/>
      <c r="P299" s="224">
        <f>O299*H299</f>
        <v>0</v>
      </c>
      <c r="Q299" s="224">
        <v>2.1000000000000001</v>
      </c>
      <c r="R299" s="224">
        <f>Q299*H299</f>
        <v>2.1000000000000001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198</v>
      </c>
      <c r="AT299" s="226" t="s">
        <v>252</v>
      </c>
      <c r="AU299" s="226" t="s">
        <v>83</v>
      </c>
      <c r="AY299" s="20" t="s">
        <v>142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83</v>
      </c>
      <c r="BK299" s="227">
        <f>ROUND(I299*H299,2)</f>
        <v>0</v>
      </c>
      <c r="BL299" s="20" t="s">
        <v>149</v>
      </c>
      <c r="BM299" s="226" t="s">
        <v>761</v>
      </c>
    </row>
    <row r="300" s="2" customFormat="1" ht="24.15" customHeight="1">
      <c r="A300" s="41"/>
      <c r="B300" s="42"/>
      <c r="C300" s="215" t="s">
        <v>437</v>
      </c>
      <c r="D300" s="215" t="s">
        <v>144</v>
      </c>
      <c r="E300" s="216" t="s">
        <v>762</v>
      </c>
      <c r="F300" s="217" t="s">
        <v>763</v>
      </c>
      <c r="G300" s="218" t="s">
        <v>267</v>
      </c>
      <c r="H300" s="219">
        <v>1</v>
      </c>
      <c r="I300" s="220"/>
      <c r="J300" s="221">
        <f>ROUND(I300*H300,2)</f>
        <v>0</v>
      </c>
      <c r="K300" s="217" t="s">
        <v>148</v>
      </c>
      <c r="L300" s="47"/>
      <c r="M300" s="222" t="s">
        <v>19</v>
      </c>
      <c r="N300" s="223" t="s">
        <v>47</v>
      </c>
      <c r="O300" s="87"/>
      <c r="P300" s="224">
        <f>O300*H300</f>
        <v>0</v>
      </c>
      <c r="Q300" s="224">
        <v>0.040122100000000001</v>
      </c>
      <c r="R300" s="224">
        <f>Q300*H300</f>
        <v>0.040122100000000001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149</v>
      </c>
      <c r="AT300" s="226" t="s">
        <v>144</v>
      </c>
      <c r="AU300" s="226" t="s">
        <v>83</v>
      </c>
      <c r="AY300" s="20" t="s">
        <v>142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83</v>
      </c>
      <c r="BK300" s="227">
        <f>ROUND(I300*H300,2)</f>
        <v>0</v>
      </c>
      <c r="BL300" s="20" t="s">
        <v>149</v>
      </c>
      <c r="BM300" s="226" t="s">
        <v>764</v>
      </c>
    </row>
    <row r="301" s="2" customFormat="1">
      <c r="A301" s="41"/>
      <c r="B301" s="42"/>
      <c r="C301" s="43"/>
      <c r="D301" s="228" t="s">
        <v>151</v>
      </c>
      <c r="E301" s="43"/>
      <c r="F301" s="229" t="s">
        <v>765</v>
      </c>
      <c r="G301" s="43"/>
      <c r="H301" s="43"/>
      <c r="I301" s="230"/>
      <c r="J301" s="43"/>
      <c r="K301" s="43"/>
      <c r="L301" s="47"/>
      <c r="M301" s="231"/>
      <c r="N301" s="232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151</v>
      </c>
      <c r="AU301" s="20" t="s">
        <v>83</v>
      </c>
    </row>
    <row r="302" s="2" customFormat="1" ht="24.15" customHeight="1">
      <c r="A302" s="41"/>
      <c r="B302" s="42"/>
      <c r="C302" s="215" t="s">
        <v>441</v>
      </c>
      <c r="D302" s="215" t="s">
        <v>144</v>
      </c>
      <c r="E302" s="216" t="s">
        <v>766</v>
      </c>
      <c r="F302" s="217" t="s">
        <v>767</v>
      </c>
      <c r="G302" s="218" t="s">
        <v>267</v>
      </c>
      <c r="H302" s="219">
        <v>2</v>
      </c>
      <c r="I302" s="220"/>
      <c r="J302" s="221">
        <f>ROUND(I302*H302,2)</f>
        <v>0</v>
      </c>
      <c r="K302" s="217" t="s">
        <v>148</v>
      </c>
      <c r="L302" s="47"/>
      <c r="M302" s="222" t="s">
        <v>19</v>
      </c>
      <c r="N302" s="223" t="s">
        <v>47</v>
      </c>
      <c r="O302" s="87"/>
      <c r="P302" s="224">
        <f>O302*H302</f>
        <v>0</v>
      </c>
      <c r="Q302" s="224">
        <v>0.2152955</v>
      </c>
      <c r="R302" s="224">
        <f>Q302*H302</f>
        <v>0.430591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149</v>
      </c>
      <c r="AT302" s="226" t="s">
        <v>144</v>
      </c>
      <c r="AU302" s="226" t="s">
        <v>83</v>
      </c>
      <c r="AY302" s="20" t="s">
        <v>142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83</v>
      </c>
      <c r="BK302" s="227">
        <f>ROUND(I302*H302,2)</f>
        <v>0</v>
      </c>
      <c r="BL302" s="20" t="s">
        <v>149</v>
      </c>
      <c r="BM302" s="226" t="s">
        <v>768</v>
      </c>
    </row>
    <row r="303" s="2" customFormat="1">
      <c r="A303" s="41"/>
      <c r="B303" s="42"/>
      <c r="C303" s="43"/>
      <c r="D303" s="228" t="s">
        <v>151</v>
      </c>
      <c r="E303" s="43"/>
      <c r="F303" s="229" t="s">
        <v>769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151</v>
      </c>
      <c r="AU303" s="20" t="s">
        <v>83</v>
      </c>
    </row>
    <row r="304" s="2" customFormat="1" ht="24.15" customHeight="1">
      <c r="A304" s="41"/>
      <c r="B304" s="42"/>
      <c r="C304" s="215" t="s">
        <v>446</v>
      </c>
      <c r="D304" s="215" t="s">
        <v>144</v>
      </c>
      <c r="E304" s="216" t="s">
        <v>770</v>
      </c>
      <c r="F304" s="217" t="s">
        <v>771</v>
      </c>
      <c r="G304" s="218" t="s">
        <v>267</v>
      </c>
      <c r="H304" s="219">
        <v>1</v>
      </c>
      <c r="I304" s="220"/>
      <c r="J304" s="221">
        <f>ROUND(I304*H304,2)</f>
        <v>0</v>
      </c>
      <c r="K304" s="217" t="s">
        <v>148</v>
      </c>
      <c r="L304" s="47"/>
      <c r="M304" s="222" t="s">
        <v>19</v>
      </c>
      <c r="N304" s="223" t="s">
        <v>47</v>
      </c>
      <c r="O304" s="87"/>
      <c r="P304" s="224">
        <f>O304*H304</f>
        <v>0</v>
      </c>
      <c r="Q304" s="224">
        <v>0.044787199999999999</v>
      </c>
      <c r="R304" s="224">
        <f>Q304*H304</f>
        <v>0.044787199999999999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149</v>
      </c>
      <c r="AT304" s="226" t="s">
        <v>144</v>
      </c>
      <c r="AU304" s="226" t="s">
        <v>83</v>
      </c>
      <c r="AY304" s="20" t="s">
        <v>142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83</v>
      </c>
      <c r="BK304" s="227">
        <f>ROUND(I304*H304,2)</f>
        <v>0</v>
      </c>
      <c r="BL304" s="20" t="s">
        <v>149</v>
      </c>
      <c r="BM304" s="226" t="s">
        <v>772</v>
      </c>
    </row>
    <row r="305" s="2" customFormat="1">
      <c r="A305" s="41"/>
      <c r="B305" s="42"/>
      <c r="C305" s="43"/>
      <c r="D305" s="228" t="s">
        <v>151</v>
      </c>
      <c r="E305" s="43"/>
      <c r="F305" s="229" t="s">
        <v>773</v>
      </c>
      <c r="G305" s="43"/>
      <c r="H305" s="43"/>
      <c r="I305" s="230"/>
      <c r="J305" s="43"/>
      <c r="K305" s="43"/>
      <c r="L305" s="47"/>
      <c r="M305" s="231"/>
      <c r="N305" s="232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151</v>
      </c>
      <c r="AU305" s="20" t="s">
        <v>83</v>
      </c>
    </row>
    <row r="306" s="2" customFormat="1" ht="24.15" customHeight="1">
      <c r="A306" s="41"/>
      <c r="B306" s="42"/>
      <c r="C306" s="215" t="s">
        <v>450</v>
      </c>
      <c r="D306" s="215" t="s">
        <v>144</v>
      </c>
      <c r="E306" s="216" t="s">
        <v>774</v>
      </c>
      <c r="F306" s="217" t="s">
        <v>775</v>
      </c>
      <c r="G306" s="218" t="s">
        <v>267</v>
      </c>
      <c r="H306" s="219">
        <v>1</v>
      </c>
      <c r="I306" s="220"/>
      <c r="J306" s="221">
        <f>ROUND(I306*H306,2)</f>
        <v>0</v>
      </c>
      <c r="K306" s="217" t="s">
        <v>148</v>
      </c>
      <c r="L306" s="47"/>
      <c r="M306" s="222" t="s">
        <v>19</v>
      </c>
      <c r="N306" s="223" t="s">
        <v>47</v>
      </c>
      <c r="O306" s="87"/>
      <c r="P306" s="224">
        <f>O306*H306</f>
        <v>0</v>
      </c>
      <c r="Q306" s="224">
        <v>0.082306560000000001</v>
      </c>
      <c r="R306" s="224">
        <f>Q306*H306</f>
        <v>0.082306560000000001</v>
      </c>
      <c r="S306" s="224">
        <v>0</v>
      </c>
      <c r="T306" s="225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149</v>
      </c>
      <c r="AT306" s="226" t="s">
        <v>144</v>
      </c>
      <c r="AU306" s="226" t="s">
        <v>83</v>
      </c>
      <c r="AY306" s="20" t="s">
        <v>142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83</v>
      </c>
      <c r="BK306" s="227">
        <f>ROUND(I306*H306,2)</f>
        <v>0</v>
      </c>
      <c r="BL306" s="20" t="s">
        <v>149</v>
      </c>
      <c r="BM306" s="226" t="s">
        <v>776</v>
      </c>
    </row>
    <row r="307" s="2" customFormat="1">
      <c r="A307" s="41"/>
      <c r="B307" s="42"/>
      <c r="C307" s="43"/>
      <c r="D307" s="228" t="s">
        <v>151</v>
      </c>
      <c r="E307" s="43"/>
      <c r="F307" s="229" t="s">
        <v>777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151</v>
      </c>
      <c r="AU307" s="20" t="s">
        <v>83</v>
      </c>
    </row>
    <row r="308" s="2" customFormat="1" ht="24.15" customHeight="1">
      <c r="A308" s="41"/>
      <c r="B308" s="42"/>
      <c r="C308" s="215" t="s">
        <v>454</v>
      </c>
      <c r="D308" s="215" t="s">
        <v>144</v>
      </c>
      <c r="E308" s="216" t="s">
        <v>778</v>
      </c>
      <c r="F308" s="217" t="s">
        <v>779</v>
      </c>
      <c r="G308" s="218" t="s">
        <v>267</v>
      </c>
      <c r="H308" s="219">
        <v>2</v>
      </c>
      <c r="I308" s="220"/>
      <c r="J308" s="221">
        <f>ROUND(I308*H308,2)</f>
        <v>0</v>
      </c>
      <c r="K308" s="217" t="s">
        <v>148</v>
      </c>
      <c r="L308" s="47"/>
      <c r="M308" s="222" t="s">
        <v>19</v>
      </c>
      <c r="N308" s="223" t="s">
        <v>47</v>
      </c>
      <c r="O308" s="87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149</v>
      </c>
      <c r="AT308" s="226" t="s">
        <v>144</v>
      </c>
      <c r="AU308" s="226" t="s">
        <v>83</v>
      </c>
      <c r="AY308" s="20" t="s">
        <v>142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83</v>
      </c>
      <c r="BK308" s="227">
        <f>ROUND(I308*H308,2)</f>
        <v>0</v>
      </c>
      <c r="BL308" s="20" t="s">
        <v>149</v>
      </c>
      <c r="BM308" s="226" t="s">
        <v>780</v>
      </c>
    </row>
    <row r="309" s="2" customFormat="1">
      <c r="A309" s="41"/>
      <c r="B309" s="42"/>
      <c r="C309" s="43"/>
      <c r="D309" s="228" t="s">
        <v>151</v>
      </c>
      <c r="E309" s="43"/>
      <c r="F309" s="229" t="s">
        <v>781</v>
      </c>
      <c r="G309" s="43"/>
      <c r="H309" s="43"/>
      <c r="I309" s="230"/>
      <c r="J309" s="43"/>
      <c r="K309" s="43"/>
      <c r="L309" s="47"/>
      <c r="M309" s="231"/>
      <c r="N309" s="232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151</v>
      </c>
      <c r="AU309" s="20" t="s">
        <v>83</v>
      </c>
    </row>
    <row r="310" s="2" customFormat="1" ht="24.15" customHeight="1">
      <c r="A310" s="41"/>
      <c r="B310" s="42"/>
      <c r="C310" s="215" t="s">
        <v>459</v>
      </c>
      <c r="D310" s="215" t="s">
        <v>144</v>
      </c>
      <c r="E310" s="216" t="s">
        <v>782</v>
      </c>
      <c r="F310" s="217" t="s">
        <v>783</v>
      </c>
      <c r="G310" s="218" t="s">
        <v>267</v>
      </c>
      <c r="H310" s="219">
        <v>2</v>
      </c>
      <c r="I310" s="220"/>
      <c r="J310" s="221">
        <f>ROUND(I310*H310,2)</f>
        <v>0</v>
      </c>
      <c r="K310" s="217" t="s">
        <v>148</v>
      </c>
      <c r="L310" s="47"/>
      <c r="M310" s="222" t="s">
        <v>19</v>
      </c>
      <c r="N310" s="223" t="s">
        <v>47</v>
      </c>
      <c r="O310" s="87"/>
      <c r="P310" s="224">
        <f>O310*H310</f>
        <v>0</v>
      </c>
      <c r="Q310" s="224">
        <v>0.44741999999999998</v>
      </c>
      <c r="R310" s="224">
        <f>Q310*H310</f>
        <v>0.89483999999999997</v>
      </c>
      <c r="S310" s="224">
        <v>0</v>
      </c>
      <c r="T310" s="225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26" t="s">
        <v>149</v>
      </c>
      <c r="AT310" s="226" t="s">
        <v>144</v>
      </c>
      <c r="AU310" s="226" t="s">
        <v>83</v>
      </c>
      <c r="AY310" s="20" t="s">
        <v>142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20" t="s">
        <v>83</v>
      </c>
      <c r="BK310" s="227">
        <f>ROUND(I310*H310,2)</f>
        <v>0</v>
      </c>
      <c r="BL310" s="20" t="s">
        <v>149</v>
      </c>
      <c r="BM310" s="226" t="s">
        <v>784</v>
      </c>
    </row>
    <row r="311" s="2" customFormat="1">
      <c r="A311" s="41"/>
      <c r="B311" s="42"/>
      <c r="C311" s="43"/>
      <c r="D311" s="228" t="s">
        <v>151</v>
      </c>
      <c r="E311" s="43"/>
      <c r="F311" s="229" t="s">
        <v>785</v>
      </c>
      <c r="G311" s="43"/>
      <c r="H311" s="43"/>
      <c r="I311" s="230"/>
      <c r="J311" s="43"/>
      <c r="K311" s="43"/>
      <c r="L311" s="47"/>
      <c r="M311" s="231"/>
      <c r="N311" s="232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151</v>
      </c>
      <c r="AU311" s="20" t="s">
        <v>83</v>
      </c>
    </row>
    <row r="312" s="2" customFormat="1" ht="16.5" customHeight="1">
      <c r="A312" s="41"/>
      <c r="B312" s="42"/>
      <c r="C312" s="215" t="s">
        <v>465</v>
      </c>
      <c r="D312" s="215" t="s">
        <v>144</v>
      </c>
      <c r="E312" s="216" t="s">
        <v>786</v>
      </c>
      <c r="F312" s="217" t="s">
        <v>787</v>
      </c>
      <c r="G312" s="218" t="s">
        <v>267</v>
      </c>
      <c r="H312" s="219">
        <v>2</v>
      </c>
      <c r="I312" s="220"/>
      <c r="J312" s="221">
        <f>ROUND(I312*H312,2)</f>
        <v>0</v>
      </c>
      <c r="K312" s="217" t="s">
        <v>148</v>
      </c>
      <c r="L312" s="47"/>
      <c r="M312" s="222" t="s">
        <v>19</v>
      </c>
      <c r="N312" s="223" t="s">
        <v>47</v>
      </c>
      <c r="O312" s="87"/>
      <c r="P312" s="224">
        <f>O312*H312</f>
        <v>0</v>
      </c>
      <c r="Q312" s="224">
        <v>0.124223</v>
      </c>
      <c r="R312" s="224">
        <f>Q312*H312</f>
        <v>0.248446</v>
      </c>
      <c r="S312" s="224">
        <v>0</v>
      </c>
      <c r="T312" s="225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6" t="s">
        <v>149</v>
      </c>
      <c r="AT312" s="226" t="s">
        <v>144</v>
      </c>
      <c r="AU312" s="226" t="s">
        <v>83</v>
      </c>
      <c r="AY312" s="20" t="s">
        <v>142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0" t="s">
        <v>83</v>
      </c>
      <c r="BK312" s="227">
        <f>ROUND(I312*H312,2)</f>
        <v>0</v>
      </c>
      <c r="BL312" s="20" t="s">
        <v>149</v>
      </c>
      <c r="BM312" s="226" t="s">
        <v>788</v>
      </c>
    </row>
    <row r="313" s="2" customFormat="1">
      <c r="A313" s="41"/>
      <c r="B313" s="42"/>
      <c r="C313" s="43"/>
      <c r="D313" s="228" t="s">
        <v>151</v>
      </c>
      <c r="E313" s="43"/>
      <c r="F313" s="229" t="s">
        <v>789</v>
      </c>
      <c r="G313" s="43"/>
      <c r="H313" s="43"/>
      <c r="I313" s="230"/>
      <c r="J313" s="43"/>
      <c r="K313" s="43"/>
      <c r="L313" s="47"/>
      <c r="M313" s="231"/>
      <c r="N313" s="232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151</v>
      </c>
      <c r="AU313" s="20" t="s">
        <v>83</v>
      </c>
    </row>
    <row r="314" s="2" customFormat="1" ht="16.5" customHeight="1">
      <c r="A314" s="41"/>
      <c r="B314" s="42"/>
      <c r="C314" s="277" t="s">
        <v>473</v>
      </c>
      <c r="D314" s="277" t="s">
        <v>252</v>
      </c>
      <c r="E314" s="278" t="s">
        <v>790</v>
      </c>
      <c r="F314" s="279" t="s">
        <v>791</v>
      </c>
      <c r="G314" s="280" t="s">
        <v>267</v>
      </c>
      <c r="H314" s="281">
        <v>2</v>
      </c>
      <c r="I314" s="282"/>
      <c r="J314" s="283">
        <f>ROUND(I314*H314,2)</f>
        <v>0</v>
      </c>
      <c r="K314" s="279" t="s">
        <v>19</v>
      </c>
      <c r="L314" s="284"/>
      <c r="M314" s="285" t="s">
        <v>19</v>
      </c>
      <c r="N314" s="286" t="s">
        <v>47</v>
      </c>
      <c r="O314" s="87"/>
      <c r="P314" s="224">
        <f>O314*H314</f>
        <v>0</v>
      </c>
      <c r="Q314" s="224">
        <v>0.096000000000000002</v>
      </c>
      <c r="R314" s="224">
        <f>Q314*H314</f>
        <v>0.192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198</v>
      </c>
      <c r="AT314" s="226" t="s">
        <v>252</v>
      </c>
      <c r="AU314" s="226" t="s">
        <v>83</v>
      </c>
      <c r="AY314" s="20" t="s">
        <v>142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83</v>
      </c>
      <c r="BK314" s="227">
        <f>ROUND(I314*H314,2)</f>
        <v>0</v>
      </c>
      <c r="BL314" s="20" t="s">
        <v>149</v>
      </c>
      <c r="BM314" s="226" t="s">
        <v>792</v>
      </c>
    </row>
    <row r="315" s="2" customFormat="1" ht="16.5" customHeight="1">
      <c r="A315" s="41"/>
      <c r="B315" s="42"/>
      <c r="C315" s="215" t="s">
        <v>478</v>
      </c>
      <c r="D315" s="215" t="s">
        <v>144</v>
      </c>
      <c r="E315" s="216" t="s">
        <v>793</v>
      </c>
      <c r="F315" s="217" t="s">
        <v>794</v>
      </c>
      <c r="G315" s="218" t="s">
        <v>267</v>
      </c>
      <c r="H315" s="219">
        <v>2</v>
      </c>
      <c r="I315" s="220"/>
      <c r="J315" s="221">
        <f>ROUND(I315*H315,2)</f>
        <v>0</v>
      </c>
      <c r="K315" s="217" t="s">
        <v>148</v>
      </c>
      <c r="L315" s="47"/>
      <c r="M315" s="222" t="s">
        <v>19</v>
      </c>
      <c r="N315" s="223" t="s">
        <v>47</v>
      </c>
      <c r="O315" s="87"/>
      <c r="P315" s="224">
        <f>O315*H315</f>
        <v>0</v>
      </c>
      <c r="Q315" s="224">
        <v>0.029722999999999999</v>
      </c>
      <c r="R315" s="224">
        <f>Q315*H315</f>
        <v>0.059445999999999999</v>
      </c>
      <c r="S315" s="224">
        <v>0</v>
      </c>
      <c r="T315" s="225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26" t="s">
        <v>149</v>
      </c>
      <c r="AT315" s="226" t="s">
        <v>144</v>
      </c>
      <c r="AU315" s="226" t="s">
        <v>83</v>
      </c>
      <c r="AY315" s="20" t="s">
        <v>142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20" t="s">
        <v>83</v>
      </c>
      <c r="BK315" s="227">
        <f>ROUND(I315*H315,2)</f>
        <v>0</v>
      </c>
      <c r="BL315" s="20" t="s">
        <v>149</v>
      </c>
      <c r="BM315" s="226" t="s">
        <v>795</v>
      </c>
    </row>
    <row r="316" s="2" customFormat="1">
      <c r="A316" s="41"/>
      <c r="B316" s="42"/>
      <c r="C316" s="43"/>
      <c r="D316" s="228" t="s">
        <v>151</v>
      </c>
      <c r="E316" s="43"/>
      <c r="F316" s="229" t="s">
        <v>796</v>
      </c>
      <c r="G316" s="43"/>
      <c r="H316" s="43"/>
      <c r="I316" s="230"/>
      <c r="J316" s="43"/>
      <c r="K316" s="43"/>
      <c r="L316" s="47"/>
      <c r="M316" s="231"/>
      <c r="N316" s="232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151</v>
      </c>
      <c r="AU316" s="20" t="s">
        <v>83</v>
      </c>
    </row>
    <row r="317" s="2" customFormat="1" ht="16.5" customHeight="1">
      <c r="A317" s="41"/>
      <c r="B317" s="42"/>
      <c r="C317" s="277" t="s">
        <v>484</v>
      </c>
      <c r="D317" s="277" t="s">
        <v>252</v>
      </c>
      <c r="E317" s="278" t="s">
        <v>797</v>
      </c>
      <c r="F317" s="279" t="s">
        <v>798</v>
      </c>
      <c r="G317" s="280" t="s">
        <v>267</v>
      </c>
      <c r="H317" s="281">
        <v>2</v>
      </c>
      <c r="I317" s="282"/>
      <c r="J317" s="283">
        <f>ROUND(I317*H317,2)</f>
        <v>0</v>
      </c>
      <c r="K317" s="279" t="s">
        <v>148</v>
      </c>
      <c r="L317" s="284"/>
      <c r="M317" s="285" t="s">
        <v>19</v>
      </c>
      <c r="N317" s="286" t="s">
        <v>47</v>
      </c>
      <c r="O317" s="87"/>
      <c r="P317" s="224">
        <f>O317*H317</f>
        <v>0</v>
      </c>
      <c r="Q317" s="224">
        <v>0.058000000000000003</v>
      </c>
      <c r="R317" s="224">
        <f>Q317*H317</f>
        <v>0.11600000000000001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198</v>
      </c>
      <c r="AT317" s="226" t="s">
        <v>252</v>
      </c>
      <c r="AU317" s="226" t="s">
        <v>83</v>
      </c>
      <c r="AY317" s="20" t="s">
        <v>142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83</v>
      </c>
      <c r="BK317" s="227">
        <f>ROUND(I317*H317,2)</f>
        <v>0</v>
      </c>
      <c r="BL317" s="20" t="s">
        <v>149</v>
      </c>
      <c r="BM317" s="226" t="s">
        <v>799</v>
      </c>
    </row>
    <row r="318" s="2" customFormat="1" ht="16.5" customHeight="1">
      <c r="A318" s="41"/>
      <c r="B318" s="42"/>
      <c r="C318" s="215" t="s">
        <v>488</v>
      </c>
      <c r="D318" s="215" t="s">
        <v>144</v>
      </c>
      <c r="E318" s="216" t="s">
        <v>800</v>
      </c>
      <c r="F318" s="217" t="s">
        <v>801</v>
      </c>
      <c r="G318" s="218" t="s">
        <v>267</v>
      </c>
      <c r="H318" s="219">
        <v>2</v>
      </c>
      <c r="I318" s="220"/>
      <c r="J318" s="221">
        <f>ROUND(I318*H318,2)</f>
        <v>0</v>
      </c>
      <c r="K318" s="217" t="s">
        <v>148</v>
      </c>
      <c r="L318" s="47"/>
      <c r="M318" s="222" t="s">
        <v>19</v>
      </c>
      <c r="N318" s="223" t="s">
        <v>47</v>
      </c>
      <c r="O318" s="87"/>
      <c r="P318" s="224">
        <f>O318*H318</f>
        <v>0</v>
      </c>
      <c r="Q318" s="224">
        <v>0.029722999999999999</v>
      </c>
      <c r="R318" s="224">
        <f>Q318*H318</f>
        <v>0.059445999999999999</v>
      </c>
      <c r="S318" s="224">
        <v>0</v>
      </c>
      <c r="T318" s="22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6" t="s">
        <v>149</v>
      </c>
      <c r="AT318" s="226" t="s">
        <v>144</v>
      </c>
      <c r="AU318" s="226" t="s">
        <v>83</v>
      </c>
      <c r="AY318" s="20" t="s">
        <v>142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20" t="s">
        <v>83</v>
      </c>
      <c r="BK318" s="227">
        <f>ROUND(I318*H318,2)</f>
        <v>0</v>
      </c>
      <c r="BL318" s="20" t="s">
        <v>149</v>
      </c>
      <c r="BM318" s="226" t="s">
        <v>802</v>
      </c>
    </row>
    <row r="319" s="2" customFormat="1">
      <c r="A319" s="41"/>
      <c r="B319" s="42"/>
      <c r="C319" s="43"/>
      <c r="D319" s="228" t="s">
        <v>151</v>
      </c>
      <c r="E319" s="43"/>
      <c r="F319" s="229" t="s">
        <v>803</v>
      </c>
      <c r="G319" s="43"/>
      <c r="H319" s="43"/>
      <c r="I319" s="230"/>
      <c r="J319" s="43"/>
      <c r="K319" s="43"/>
      <c r="L319" s="47"/>
      <c r="M319" s="231"/>
      <c r="N319" s="232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151</v>
      </c>
      <c r="AU319" s="20" t="s">
        <v>83</v>
      </c>
    </row>
    <row r="320" s="2" customFormat="1" ht="16.5" customHeight="1">
      <c r="A320" s="41"/>
      <c r="B320" s="42"/>
      <c r="C320" s="277" t="s">
        <v>495</v>
      </c>
      <c r="D320" s="277" t="s">
        <v>252</v>
      </c>
      <c r="E320" s="278" t="s">
        <v>804</v>
      </c>
      <c r="F320" s="279" t="s">
        <v>805</v>
      </c>
      <c r="G320" s="280" t="s">
        <v>267</v>
      </c>
      <c r="H320" s="281">
        <v>2</v>
      </c>
      <c r="I320" s="282"/>
      <c r="J320" s="283">
        <f>ROUND(I320*H320,2)</f>
        <v>0</v>
      </c>
      <c r="K320" s="279" t="s">
        <v>148</v>
      </c>
      <c r="L320" s="284"/>
      <c r="M320" s="285" t="s">
        <v>19</v>
      </c>
      <c r="N320" s="286" t="s">
        <v>47</v>
      </c>
      <c r="O320" s="87"/>
      <c r="P320" s="224">
        <f>O320*H320</f>
        <v>0</v>
      </c>
      <c r="Q320" s="224">
        <v>0.057000000000000002</v>
      </c>
      <c r="R320" s="224">
        <f>Q320*H320</f>
        <v>0.114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198</v>
      </c>
      <c r="AT320" s="226" t="s">
        <v>252</v>
      </c>
      <c r="AU320" s="226" t="s">
        <v>83</v>
      </c>
      <c r="AY320" s="20" t="s">
        <v>142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83</v>
      </c>
      <c r="BK320" s="227">
        <f>ROUND(I320*H320,2)</f>
        <v>0</v>
      </c>
      <c r="BL320" s="20" t="s">
        <v>149</v>
      </c>
      <c r="BM320" s="226" t="s">
        <v>806</v>
      </c>
    </row>
    <row r="321" s="2" customFormat="1" ht="16.5" customHeight="1">
      <c r="A321" s="41"/>
      <c r="B321" s="42"/>
      <c r="C321" s="215" t="s">
        <v>504</v>
      </c>
      <c r="D321" s="215" t="s">
        <v>144</v>
      </c>
      <c r="E321" s="216" t="s">
        <v>807</v>
      </c>
      <c r="F321" s="217" t="s">
        <v>808</v>
      </c>
      <c r="G321" s="218" t="s">
        <v>267</v>
      </c>
      <c r="H321" s="219">
        <v>2</v>
      </c>
      <c r="I321" s="220"/>
      <c r="J321" s="221">
        <f>ROUND(I321*H321,2)</f>
        <v>0</v>
      </c>
      <c r="K321" s="217" t="s">
        <v>148</v>
      </c>
      <c r="L321" s="47"/>
      <c r="M321" s="222" t="s">
        <v>19</v>
      </c>
      <c r="N321" s="223" t="s">
        <v>47</v>
      </c>
      <c r="O321" s="87"/>
      <c r="P321" s="224">
        <f>O321*H321</f>
        <v>0</v>
      </c>
      <c r="Q321" s="224">
        <v>0.029722999999999999</v>
      </c>
      <c r="R321" s="224">
        <f>Q321*H321</f>
        <v>0.059445999999999999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149</v>
      </c>
      <c r="AT321" s="226" t="s">
        <v>144</v>
      </c>
      <c r="AU321" s="226" t="s">
        <v>83</v>
      </c>
      <c r="AY321" s="20" t="s">
        <v>142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83</v>
      </c>
      <c r="BK321" s="227">
        <f>ROUND(I321*H321,2)</f>
        <v>0</v>
      </c>
      <c r="BL321" s="20" t="s">
        <v>149</v>
      </c>
      <c r="BM321" s="226" t="s">
        <v>809</v>
      </c>
    </row>
    <row r="322" s="2" customFormat="1">
      <c r="A322" s="41"/>
      <c r="B322" s="42"/>
      <c r="C322" s="43"/>
      <c r="D322" s="228" t="s">
        <v>151</v>
      </c>
      <c r="E322" s="43"/>
      <c r="F322" s="229" t="s">
        <v>810</v>
      </c>
      <c r="G322" s="43"/>
      <c r="H322" s="43"/>
      <c r="I322" s="230"/>
      <c r="J322" s="43"/>
      <c r="K322" s="43"/>
      <c r="L322" s="47"/>
      <c r="M322" s="231"/>
      <c r="N322" s="232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151</v>
      </c>
      <c r="AU322" s="20" t="s">
        <v>83</v>
      </c>
    </row>
    <row r="323" s="2" customFormat="1" ht="16.5" customHeight="1">
      <c r="A323" s="41"/>
      <c r="B323" s="42"/>
      <c r="C323" s="277" t="s">
        <v>511</v>
      </c>
      <c r="D323" s="277" t="s">
        <v>252</v>
      </c>
      <c r="E323" s="278" t="s">
        <v>811</v>
      </c>
      <c r="F323" s="279" t="s">
        <v>812</v>
      </c>
      <c r="G323" s="280" t="s">
        <v>267</v>
      </c>
      <c r="H323" s="281">
        <v>2</v>
      </c>
      <c r="I323" s="282"/>
      <c r="J323" s="283">
        <f>ROUND(I323*H323,2)</f>
        <v>0</v>
      </c>
      <c r="K323" s="279" t="s">
        <v>148</v>
      </c>
      <c r="L323" s="284"/>
      <c r="M323" s="285" t="s">
        <v>19</v>
      </c>
      <c r="N323" s="286" t="s">
        <v>47</v>
      </c>
      <c r="O323" s="87"/>
      <c r="P323" s="224">
        <f>O323*H323</f>
        <v>0</v>
      </c>
      <c r="Q323" s="224">
        <v>0.11</v>
      </c>
      <c r="R323" s="224">
        <f>Q323*H323</f>
        <v>0.22</v>
      </c>
      <c r="S323" s="224">
        <v>0</v>
      </c>
      <c r="T323" s="225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26" t="s">
        <v>198</v>
      </c>
      <c r="AT323" s="226" t="s">
        <v>252</v>
      </c>
      <c r="AU323" s="226" t="s">
        <v>83</v>
      </c>
      <c r="AY323" s="20" t="s">
        <v>142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20" t="s">
        <v>83</v>
      </c>
      <c r="BK323" s="227">
        <f>ROUND(I323*H323,2)</f>
        <v>0</v>
      </c>
      <c r="BL323" s="20" t="s">
        <v>149</v>
      </c>
      <c r="BM323" s="226" t="s">
        <v>813</v>
      </c>
    </row>
    <row r="324" s="2" customFormat="1" ht="24.15" customHeight="1">
      <c r="A324" s="41"/>
      <c r="B324" s="42"/>
      <c r="C324" s="215" t="s">
        <v>516</v>
      </c>
      <c r="D324" s="215" t="s">
        <v>144</v>
      </c>
      <c r="E324" s="216" t="s">
        <v>814</v>
      </c>
      <c r="F324" s="217" t="s">
        <v>815</v>
      </c>
      <c r="G324" s="218" t="s">
        <v>267</v>
      </c>
      <c r="H324" s="219">
        <v>1</v>
      </c>
      <c r="I324" s="220"/>
      <c r="J324" s="221">
        <f>ROUND(I324*H324,2)</f>
        <v>0</v>
      </c>
      <c r="K324" s="217" t="s">
        <v>148</v>
      </c>
      <c r="L324" s="47"/>
      <c r="M324" s="222" t="s">
        <v>19</v>
      </c>
      <c r="N324" s="223" t="s">
        <v>47</v>
      </c>
      <c r="O324" s="87"/>
      <c r="P324" s="224">
        <f>O324*H324</f>
        <v>0</v>
      </c>
      <c r="Q324" s="224">
        <v>0.089999999999999997</v>
      </c>
      <c r="R324" s="224">
        <f>Q324*H324</f>
        <v>0.089999999999999997</v>
      </c>
      <c r="S324" s="224">
        <v>0</v>
      </c>
      <c r="T324" s="225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6" t="s">
        <v>149</v>
      </c>
      <c r="AT324" s="226" t="s">
        <v>144</v>
      </c>
      <c r="AU324" s="226" t="s">
        <v>83</v>
      </c>
      <c r="AY324" s="20" t="s">
        <v>142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20" t="s">
        <v>83</v>
      </c>
      <c r="BK324" s="227">
        <f>ROUND(I324*H324,2)</f>
        <v>0</v>
      </c>
      <c r="BL324" s="20" t="s">
        <v>149</v>
      </c>
      <c r="BM324" s="226" t="s">
        <v>816</v>
      </c>
    </row>
    <row r="325" s="2" customFormat="1">
      <c r="A325" s="41"/>
      <c r="B325" s="42"/>
      <c r="C325" s="43"/>
      <c r="D325" s="228" t="s">
        <v>151</v>
      </c>
      <c r="E325" s="43"/>
      <c r="F325" s="229" t="s">
        <v>817</v>
      </c>
      <c r="G325" s="43"/>
      <c r="H325" s="43"/>
      <c r="I325" s="230"/>
      <c r="J325" s="43"/>
      <c r="K325" s="43"/>
      <c r="L325" s="47"/>
      <c r="M325" s="231"/>
      <c r="N325" s="232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151</v>
      </c>
      <c r="AU325" s="20" t="s">
        <v>83</v>
      </c>
    </row>
    <row r="326" s="2" customFormat="1" ht="16.5" customHeight="1">
      <c r="A326" s="41"/>
      <c r="B326" s="42"/>
      <c r="C326" s="277" t="s">
        <v>523</v>
      </c>
      <c r="D326" s="277" t="s">
        <v>252</v>
      </c>
      <c r="E326" s="278" t="s">
        <v>818</v>
      </c>
      <c r="F326" s="279" t="s">
        <v>819</v>
      </c>
      <c r="G326" s="280" t="s">
        <v>267</v>
      </c>
      <c r="H326" s="281">
        <v>1</v>
      </c>
      <c r="I326" s="282"/>
      <c r="J326" s="283">
        <f>ROUND(I326*H326,2)</f>
        <v>0</v>
      </c>
      <c r="K326" s="279" t="s">
        <v>148</v>
      </c>
      <c r="L326" s="284"/>
      <c r="M326" s="285" t="s">
        <v>19</v>
      </c>
      <c r="N326" s="286" t="s">
        <v>47</v>
      </c>
      <c r="O326" s="87"/>
      <c r="P326" s="224">
        <f>O326*H326</f>
        <v>0</v>
      </c>
      <c r="Q326" s="224">
        <v>0.056300000000000003</v>
      </c>
      <c r="R326" s="224">
        <f>Q326*H326</f>
        <v>0.056300000000000003</v>
      </c>
      <c r="S326" s="224">
        <v>0</v>
      </c>
      <c r="T326" s="225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26" t="s">
        <v>198</v>
      </c>
      <c r="AT326" s="226" t="s">
        <v>252</v>
      </c>
      <c r="AU326" s="226" t="s">
        <v>83</v>
      </c>
      <c r="AY326" s="20" t="s">
        <v>142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20" t="s">
        <v>83</v>
      </c>
      <c r="BK326" s="227">
        <f>ROUND(I326*H326,2)</f>
        <v>0</v>
      </c>
      <c r="BL326" s="20" t="s">
        <v>149</v>
      </c>
      <c r="BM326" s="226" t="s">
        <v>820</v>
      </c>
    </row>
    <row r="327" s="2" customFormat="1" ht="16.5" customHeight="1">
      <c r="A327" s="41"/>
      <c r="B327" s="42"/>
      <c r="C327" s="215" t="s">
        <v>529</v>
      </c>
      <c r="D327" s="215" t="s">
        <v>144</v>
      </c>
      <c r="E327" s="216" t="s">
        <v>821</v>
      </c>
      <c r="F327" s="217" t="s">
        <v>822</v>
      </c>
      <c r="G327" s="218" t="s">
        <v>267</v>
      </c>
      <c r="H327" s="219">
        <v>2</v>
      </c>
      <c r="I327" s="220"/>
      <c r="J327" s="221">
        <f>ROUND(I327*H327,2)</f>
        <v>0</v>
      </c>
      <c r="K327" s="217" t="s">
        <v>148</v>
      </c>
      <c r="L327" s="47"/>
      <c r="M327" s="222" t="s">
        <v>19</v>
      </c>
      <c r="N327" s="223" t="s">
        <v>47</v>
      </c>
      <c r="O327" s="87"/>
      <c r="P327" s="224">
        <f>O327*H327</f>
        <v>0</v>
      </c>
      <c r="Q327" s="224">
        <v>0.217338</v>
      </c>
      <c r="R327" s="224">
        <f>Q327*H327</f>
        <v>0.43467600000000001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149</v>
      </c>
      <c r="AT327" s="226" t="s">
        <v>144</v>
      </c>
      <c r="AU327" s="226" t="s">
        <v>83</v>
      </c>
      <c r="AY327" s="20" t="s">
        <v>142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83</v>
      </c>
      <c r="BK327" s="227">
        <f>ROUND(I327*H327,2)</f>
        <v>0</v>
      </c>
      <c r="BL327" s="20" t="s">
        <v>149</v>
      </c>
      <c r="BM327" s="226" t="s">
        <v>823</v>
      </c>
    </row>
    <row r="328" s="2" customFormat="1">
      <c r="A328" s="41"/>
      <c r="B328" s="42"/>
      <c r="C328" s="43"/>
      <c r="D328" s="228" t="s">
        <v>151</v>
      </c>
      <c r="E328" s="43"/>
      <c r="F328" s="229" t="s">
        <v>824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151</v>
      </c>
      <c r="AU328" s="20" t="s">
        <v>83</v>
      </c>
    </row>
    <row r="329" s="2" customFormat="1" ht="21.75" customHeight="1">
      <c r="A329" s="41"/>
      <c r="B329" s="42"/>
      <c r="C329" s="277" t="s">
        <v>534</v>
      </c>
      <c r="D329" s="277" t="s">
        <v>252</v>
      </c>
      <c r="E329" s="278" t="s">
        <v>825</v>
      </c>
      <c r="F329" s="279" t="s">
        <v>826</v>
      </c>
      <c r="G329" s="280" t="s">
        <v>267</v>
      </c>
      <c r="H329" s="281">
        <v>2</v>
      </c>
      <c r="I329" s="282"/>
      <c r="J329" s="283">
        <f>ROUND(I329*H329,2)</f>
        <v>0</v>
      </c>
      <c r="K329" s="279" t="s">
        <v>148</v>
      </c>
      <c r="L329" s="284"/>
      <c r="M329" s="285" t="s">
        <v>19</v>
      </c>
      <c r="N329" s="286" t="s">
        <v>47</v>
      </c>
      <c r="O329" s="87"/>
      <c r="P329" s="224">
        <f>O329*H329</f>
        <v>0</v>
      </c>
      <c r="Q329" s="224">
        <v>0.037999999999999999</v>
      </c>
      <c r="R329" s="224">
        <f>Q329*H329</f>
        <v>0.075999999999999998</v>
      </c>
      <c r="S329" s="224">
        <v>0</v>
      </c>
      <c r="T329" s="225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26" t="s">
        <v>198</v>
      </c>
      <c r="AT329" s="226" t="s">
        <v>252</v>
      </c>
      <c r="AU329" s="226" t="s">
        <v>83</v>
      </c>
      <c r="AY329" s="20" t="s">
        <v>142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20" t="s">
        <v>83</v>
      </c>
      <c r="BK329" s="227">
        <f>ROUND(I329*H329,2)</f>
        <v>0</v>
      </c>
      <c r="BL329" s="20" t="s">
        <v>149</v>
      </c>
      <c r="BM329" s="226" t="s">
        <v>827</v>
      </c>
    </row>
    <row r="330" s="2" customFormat="1" ht="16.5" customHeight="1">
      <c r="A330" s="41"/>
      <c r="B330" s="42"/>
      <c r="C330" s="277" t="s">
        <v>541</v>
      </c>
      <c r="D330" s="277" t="s">
        <v>252</v>
      </c>
      <c r="E330" s="278" t="s">
        <v>828</v>
      </c>
      <c r="F330" s="279" t="s">
        <v>829</v>
      </c>
      <c r="G330" s="280" t="s">
        <v>267</v>
      </c>
      <c r="H330" s="281">
        <v>2</v>
      </c>
      <c r="I330" s="282"/>
      <c r="J330" s="283">
        <f>ROUND(I330*H330,2)</f>
        <v>0</v>
      </c>
      <c r="K330" s="279" t="s">
        <v>148</v>
      </c>
      <c r="L330" s="284"/>
      <c r="M330" s="285" t="s">
        <v>19</v>
      </c>
      <c r="N330" s="286" t="s">
        <v>47</v>
      </c>
      <c r="O330" s="87"/>
      <c r="P330" s="224">
        <f>O330*H330</f>
        <v>0</v>
      </c>
      <c r="Q330" s="224">
        <v>0.0071999999999999998</v>
      </c>
      <c r="R330" s="224">
        <f>Q330*H330</f>
        <v>0.0144</v>
      </c>
      <c r="S330" s="224">
        <v>0</v>
      </c>
      <c r="T330" s="225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26" t="s">
        <v>198</v>
      </c>
      <c r="AT330" s="226" t="s">
        <v>252</v>
      </c>
      <c r="AU330" s="226" t="s">
        <v>83</v>
      </c>
      <c r="AY330" s="20" t="s">
        <v>142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20" t="s">
        <v>83</v>
      </c>
      <c r="BK330" s="227">
        <f>ROUND(I330*H330,2)</f>
        <v>0</v>
      </c>
      <c r="BL330" s="20" t="s">
        <v>149</v>
      </c>
      <c r="BM330" s="226" t="s">
        <v>830</v>
      </c>
    </row>
    <row r="331" s="2" customFormat="1" ht="16.5" customHeight="1">
      <c r="A331" s="41"/>
      <c r="B331" s="42"/>
      <c r="C331" s="215" t="s">
        <v>831</v>
      </c>
      <c r="D331" s="215" t="s">
        <v>144</v>
      </c>
      <c r="E331" s="216" t="s">
        <v>832</v>
      </c>
      <c r="F331" s="217" t="s">
        <v>833</v>
      </c>
      <c r="G331" s="218" t="s">
        <v>323</v>
      </c>
      <c r="H331" s="219">
        <v>119.54000000000001</v>
      </c>
      <c r="I331" s="220"/>
      <c r="J331" s="221">
        <f>ROUND(I331*H331,2)</f>
        <v>0</v>
      </c>
      <c r="K331" s="217" t="s">
        <v>148</v>
      </c>
      <c r="L331" s="47"/>
      <c r="M331" s="222" t="s">
        <v>19</v>
      </c>
      <c r="N331" s="223" t="s">
        <v>47</v>
      </c>
      <c r="O331" s="87"/>
      <c r="P331" s="224">
        <f>O331*H331</f>
        <v>0</v>
      </c>
      <c r="Q331" s="224">
        <v>0.00019536</v>
      </c>
      <c r="R331" s="224">
        <f>Q331*H331</f>
        <v>0.023353334400000002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149</v>
      </c>
      <c r="AT331" s="226" t="s">
        <v>144</v>
      </c>
      <c r="AU331" s="226" t="s">
        <v>83</v>
      </c>
      <c r="AY331" s="20" t="s">
        <v>142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83</v>
      </c>
      <c r="BK331" s="227">
        <f>ROUND(I331*H331,2)</f>
        <v>0</v>
      </c>
      <c r="BL331" s="20" t="s">
        <v>149</v>
      </c>
      <c r="BM331" s="226" t="s">
        <v>834</v>
      </c>
    </row>
    <row r="332" s="2" customFormat="1">
      <c r="A332" s="41"/>
      <c r="B332" s="42"/>
      <c r="C332" s="43"/>
      <c r="D332" s="228" t="s">
        <v>151</v>
      </c>
      <c r="E332" s="43"/>
      <c r="F332" s="229" t="s">
        <v>835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151</v>
      </c>
      <c r="AU332" s="20" t="s">
        <v>83</v>
      </c>
    </row>
    <row r="333" s="14" customFormat="1">
      <c r="A333" s="14"/>
      <c r="B333" s="244"/>
      <c r="C333" s="245"/>
      <c r="D333" s="235" t="s">
        <v>153</v>
      </c>
      <c r="E333" s="246" t="s">
        <v>19</v>
      </c>
      <c r="F333" s="247" t="s">
        <v>836</v>
      </c>
      <c r="G333" s="245"/>
      <c r="H333" s="248">
        <v>5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153</v>
      </c>
      <c r="AU333" s="254" t="s">
        <v>83</v>
      </c>
      <c r="AV333" s="14" t="s">
        <v>85</v>
      </c>
      <c r="AW333" s="14" t="s">
        <v>37</v>
      </c>
      <c r="AX333" s="14" t="s">
        <v>76</v>
      </c>
      <c r="AY333" s="254" t="s">
        <v>142</v>
      </c>
    </row>
    <row r="334" s="14" customFormat="1">
      <c r="A334" s="14"/>
      <c r="B334" s="244"/>
      <c r="C334" s="245"/>
      <c r="D334" s="235" t="s">
        <v>153</v>
      </c>
      <c r="E334" s="246" t="s">
        <v>19</v>
      </c>
      <c r="F334" s="247" t="s">
        <v>670</v>
      </c>
      <c r="G334" s="245"/>
      <c r="H334" s="248">
        <v>24.899999999999999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153</v>
      </c>
      <c r="AU334" s="254" t="s">
        <v>83</v>
      </c>
      <c r="AV334" s="14" t="s">
        <v>85</v>
      </c>
      <c r="AW334" s="14" t="s">
        <v>37</v>
      </c>
      <c r="AX334" s="14" t="s">
        <v>76</v>
      </c>
      <c r="AY334" s="254" t="s">
        <v>142</v>
      </c>
    </row>
    <row r="335" s="14" customFormat="1">
      <c r="A335" s="14"/>
      <c r="B335" s="244"/>
      <c r="C335" s="245"/>
      <c r="D335" s="235" t="s">
        <v>153</v>
      </c>
      <c r="E335" s="246" t="s">
        <v>19</v>
      </c>
      <c r="F335" s="247" t="s">
        <v>682</v>
      </c>
      <c r="G335" s="245"/>
      <c r="H335" s="248">
        <v>53.670000000000002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153</v>
      </c>
      <c r="AU335" s="254" t="s">
        <v>83</v>
      </c>
      <c r="AV335" s="14" t="s">
        <v>85</v>
      </c>
      <c r="AW335" s="14" t="s">
        <v>37</v>
      </c>
      <c r="AX335" s="14" t="s">
        <v>76</v>
      </c>
      <c r="AY335" s="254" t="s">
        <v>142</v>
      </c>
    </row>
    <row r="336" s="14" customFormat="1">
      <c r="A336" s="14"/>
      <c r="B336" s="244"/>
      <c r="C336" s="245"/>
      <c r="D336" s="235" t="s">
        <v>153</v>
      </c>
      <c r="E336" s="246" t="s">
        <v>19</v>
      </c>
      <c r="F336" s="247" t="s">
        <v>694</v>
      </c>
      <c r="G336" s="245"/>
      <c r="H336" s="248">
        <v>35.969999999999999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153</v>
      </c>
      <c r="AU336" s="254" t="s">
        <v>83</v>
      </c>
      <c r="AV336" s="14" t="s">
        <v>85</v>
      </c>
      <c r="AW336" s="14" t="s">
        <v>37</v>
      </c>
      <c r="AX336" s="14" t="s">
        <v>76</v>
      </c>
      <c r="AY336" s="254" t="s">
        <v>142</v>
      </c>
    </row>
    <row r="337" s="16" customFormat="1">
      <c r="A337" s="16"/>
      <c r="B337" s="266"/>
      <c r="C337" s="267"/>
      <c r="D337" s="235" t="s">
        <v>153</v>
      </c>
      <c r="E337" s="268" t="s">
        <v>19</v>
      </c>
      <c r="F337" s="269" t="s">
        <v>167</v>
      </c>
      <c r="G337" s="267"/>
      <c r="H337" s="270">
        <v>119.53999999999999</v>
      </c>
      <c r="I337" s="271"/>
      <c r="J337" s="267"/>
      <c r="K337" s="267"/>
      <c r="L337" s="272"/>
      <c r="M337" s="273"/>
      <c r="N337" s="274"/>
      <c r="O337" s="274"/>
      <c r="P337" s="274"/>
      <c r="Q337" s="274"/>
      <c r="R337" s="274"/>
      <c r="S337" s="274"/>
      <c r="T337" s="275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76" t="s">
        <v>153</v>
      </c>
      <c r="AU337" s="276" t="s">
        <v>83</v>
      </c>
      <c r="AV337" s="16" t="s">
        <v>149</v>
      </c>
      <c r="AW337" s="16" t="s">
        <v>37</v>
      </c>
      <c r="AX337" s="16" t="s">
        <v>83</v>
      </c>
      <c r="AY337" s="276" t="s">
        <v>142</v>
      </c>
    </row>
    <row r="338" s="2" customFormat="1" ht="16.5" customHeight="1">
      <c r="A338" s="41"/>
      <c r="B338" s="42"/>
      <c r="C338" s="215" t="s">
        <v>837</v>
      </c>
      <c r="D338" s="215" t="s">
        <v>144</v>
      </c>
      <c r="E338" s="216" t="s">
        <v>838</v>
      </c>
      <c r="F338" s="217" t="s">
        <v>839</v>
      </c>
      <c r="G338" s="218" t="s">
        <v>323</v>
      </c>
      <c r="H338" s="219">
        <v>119.54000000000001</v>
      </c>
      <c r="I338" s="220"/>
      <c r="J338" s="221">
        <f>ROUND(I338*H338,2)</f>
        <v>0</v>
      </c>
      <c r="K338" s="217" t="s">
        <v>148</v>
      </c>
      <c r="L338" s="47"/>
      <c r="M338" s="222" t="s">
        <v>19</v>
      </c>
      <c r="N338" s="223" t="s">
        <v>47</v>
      </c>
      <c r="O338" s="87"/>
      <c r="P338" s="224">
        <f>O338*H338</f>
        <v>0</v>
      </c>
      <c r="Q338" s="224">
        <v>0.000126</v>
      </c>
      <c r="R338" s="224">
        <f>Q338*H338</f>
        <v>0.015062040000000001</v>
      </c>
      <c r="S338" s="224">
        <v>0</v>
      </c>
      <c r="T338" s="225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26" t="s">
        <v>149</v>
      </c>
      <c r="AT338" s="226" t="s">
        <v>144</v>
      </c>
      <c r="AU338" s="226" t="s">
        <v>83</v>
      </c>
      <c r="AY338" s="20" t="s">
        <v>142</v>
      </c>
      <c r="BE338" s="227">
        <f>IF(N338="základní",J338,0)</f>
        <v>0</v>
      </c>
      <c r="BF338" s="227">
        <f>IF(N338="snížená",J338,0)</f>
        <v>0</v>
      </c>
      <c r="BG338" s="227">
        <f>IF(N338="zákl. přenesená",J338,0)</f>
        <v>0</v>
      </c>
      <c r="BH338" s="227">
        <f>IF(N338="sníž. přenesená",J338,0)</f>
        <v>0</v>
      </c>
      <c r="BI338" s="227">
        <f>IF(N338="nulová",J338,0)</f>
        <v>0</v>
      </c>
      <c r="BJ338" s="20" t="s">
        <v>83</v>
      </c>
      <c r="BK338" s="227">
        <f>ROUND(I338*H338,2)</f>
        <v>0</v>
      </c>
      <c r="BL338" s="20" t="s">
        <v>149</v>
      </c>
      <c r="BM338" s="226" t="s">
        <v>840</v>
      </c>
    </row>
    <row r="339" s="2" customFormat="1">
      <c r="A339" s="41"/>
      <c r="B339" s="42"/>
      <c r="C339" s="43"/>
      <c r="D339" s="228" t="s">
        <v>151</v>
      </c>
      <c r="E339" s="43"/>
      <c r="F339" s="229" t="s">
        <v>841</v>
      </c>
      <c r="G339" s="43"/>
      <c r="H339" s="43"/>
      <c r="I339" s="230"/>
      <c r="J339" s="43"/>
      <c r="K339" s="43"/>
      <c r="L339" s="47"/>
      <c r="M339" s="231"/>
      <c r="N339" s="232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151</v>
      </c>
      <c r="AU339" s="20" t="s">
        <v>83</v>
      </c>
    </row>
    <row r="340" s="12" customFormat="1" ht="25.92" customHeight="1">
      <c r="A340" s="12"/>
      <c r="B340" s="199"/>
      <c r="C340" s="200"/>
      <c r="D340" s="201" t="s">
        <v>75</v>
      </c>
      <c r="E340" s="202" t="s">
        <v>203</v>
      </c>
      <c r="F340" s="202" t="s">
        <v>464</v>
      </c>
      <c r="G340" s="200"/>
      <c r="H340" s="200"/>
      <c r="I340" s="203"/>
      <c r="J340" s="204">
        <f>BK340</f>
        <v>0</v>
      </c>
      <c r="K340" s="200"/>
      <c r="L340" s="205"/>
      <c r="M340" s="206"/>
      <c r="N340" s="207"/>
      <c r="O340" s="207"/>
      <c r="P340" s="208">
        <f>SUM(P341:P346)</f>
        <v>0</v>
      </c>
      <c r="Q340" s="207"/>
      <c r="R340" s="208">
        <f>SUM(R341:R346)</f>
        <v>0.00014301629999999998</v>
      </c>
      <c r="S340" s="207"/>
      <c r="T340" s="209">
        <f>SUM(T341:T346)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0" t="s">
        <v>83</v>
      </c>
      <c r="AT340" s="211" t="s">
        <v>75</v>
      </c>
      <c r="AU340" s="211" t="s">
        <v>76</v>
      </c>
      <c r="AY340" s="210" t="s">
        <v>142</v>
      </c>
      <c r="BK340" s="212">
        <f>SUM(BK341:BK346)</f>
        <v>0</v>
      </c>
    </row>
    <row r="341" s="2" customFormat="1" ht="16.5" customHeight="1">
      <c r="A341" s="41"/>
      <c r="B341" s="42"/>
      <c r="C341" s="215" t="s">
        <v>842</v>
      </c>
      <c r="D341" s="215" t="s">
        <v>144</v>
      </c>
      <c r="E341" s="216" t="s">
        <v>466</v>
      </c>
      <c r="F341" s="217" t="s">
        <v>467</v>
      </c>
      <c r="G341" s="218" t="s">
        <v>323</v>
      </c>
      <c r="H341" s="219">
        <v>86.939999999999998</v>
      </c>
      <c r="I341" s="220"/>
      <c r="J341" s="221">
        <f>ROUND(I341*H341,2)</f>
        <v>0</v>
      </c>
      <c r="K341" s="217" t="s">
        <v>148</v>
      </c>
      <c r="L341" s="47"/>
      <c r="M341" s="222" t="s">
        <v>19</v>
      </c>
      <c r="N341" s="223" t="s">
        <v>47</v>
      </c>
      <c r="O341" s="87"/>
      <c r="P341" s="224">
        <f>O341*H341</f>
        <v>0</v>
      </c>
      <c r="Q341" s="224">
        <v>1.6449999999999999E-06</v>
      </c>
      <c r="R341" s="224">
        <f>Q341*H341</f>
        <v>0.00014301629999999998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149</v>
      </c>
      <c r="AT341" s="226" t="s">
        <v>144</v>
      </c>
      <c r="AU341" s="226" t="s">
        <v>83</v>
      </c>
      <c r="AY341" s="20" t="s">
        <v>142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83</v>
      </c>
      <c r="BK341" s="227">
        <f>ROUND(I341*H341,2)</f>
        <v>0</v>
      </c>
      <c r="BL341" s="20" t="s">
        <v>149</v>
      </c>
      <c r="BM341" s="226" t="s">
        <v>843</v>
      </c>
    </row>
    <row r="342" s="2" customFormat="1">
      <c r="A342" s="41"/>
      <c r="B342" s="42"/>
      <c r="C342" s="43"/>
      <c r="D342" s="228" t="s">
        <v>151</v>
      </c>
      <c r="E342" s="43"/>
      <c r="F342" s="229" t="s">
        <v>469</v>
      </c>
      <c r="G342" s="43"/>
      <c r="H342" s="43"/>
      <c r="I342" s="230"/>
      <c r="J342" s="43"/>
      <c r="K342" s="43"/>
      <c r="L342" s="47"/>
      <c r="M342" s="231"/>
      <c r="N342" s="232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151</v>
      </c>
      <c r="AU342" s="20" t="s">
        <v>83</v>
      </c>
    </row>
    <row r="343" s="13" customFormat="1">
      <c r="A343" s="13"/>
      <c r="B343" s="233"/>
      <c r="C343" s="234"/>
      <c r="D343" s="235" t="s">
        <v>153</v>
      </c>
      <c r="E343" s="236" t="s">
        <v>19</v>
      </c>
      <c r="F343" s="237" t="s">
        <v>555</v>
      </c>
      <c r="G343" s="234"/>
      <c r="H343" s="236" t="s">
        <v>19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153</v>
      </c>
      <c r="AU343" s="243" t="s">
        <v>83</v>
      </c>
      <c r="AV343" s="13" t="s">
        <v>83</v>
      </c>
      <c r="AW343" s="13" t="s">
        <v>37</v>
      </c>
      <c r="AX343" s="13" t="s">
        <v>76</v>
      </c>
      <c r="AY343" s="243" t="s">
        <v>142</v>
      </c>
    </row>
    <row r="344" s="14" customFormat="1">
      <c r="A344" s="14"/>
      <c r="B344" s="244"/>
      <c r="C344" s="245"/>
      <c r="D344" s="235" t="s">
        <v>153</v>
      </c>
      <c r="E344" s="246" t="s">
        <v>19</v>
      </c>
      <c r="F344" s="247" t="s">
        <v>844</v>
      </c>
      <c r="G344" s="245"/>
      <c r="H344" s="248">
        <v>49.799999999999997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153</v>
      </c>
      <c r="AU344" s="254" t="s">
        <v>83</v>
      </c>
      <c r="AV344" s="14" t="s">
        <v>85</v>
      </c>
      <c r="AW344" s="14" t="s">
        <v>37</v>
      </c>
      <c r="AX344" s="14" t="s">
        <v>76</v>
      </c>
      <c r="AY344" s="254" t="s">
        <v>142</v>
      </c>
    </row>
    <row r="345" s="14" customFormat="1">
      <c r="A345" s="14"/>
      <c r="B345" s="244"/>
      <c r="C345" s="245"/>
      <c r="D345" s="235" t="s">
        <v>153</v>
      </c>
      <c r="E345" s="246" t="s">
        <v>19</v>
      </c>
      <c r="F345" s="247" t="s">
        <v>845</v>
      </c>
      <c r="G345" s="245"/>
      <c r="H345" s="248">
        <v>37.140000000000001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153</v>
      </c>
      <c r="AU345" s="254" t="s">
        <v>83</v>
      </c>
      <c r="AV345" s="14" t="s">
        <v>85</v>
      </c>
      <c r="AW345" s="14" t="s">
        <v>37</v>
      </c>
      <c r="AX345" s="14" t="s">
        <v>76</v>
      </c>
      <c r="AY345" s="254" t="s">
        <v>142</v>
      </c>
    </row>
    <row r="346" s="16" customFormat="1">
      <c r="A346" s="16"/>
      <c r="B346" s="266"/>
      <c r="C346" s="267"/>
      <c r="D346" s="235" t="s">
        <v>153</v>
      </c>
      <c r="E346" s="268" t="s">
        <v>19</v>
      </c>
      <c r="F346" s="269" t="s">
        <v>167</v>
      </c>
      <c r="G346" s="267"/>
      <c r="H346" s="270">
        <v>86.939999999999998</v>
      </c>
      <c r="I346" s="271"/>
      <c r="J346" s="267"/>
      <c r="K346" s="267"/>
      <c r="L346" s="272"/>
      <c r="M346" s="273"/>
      <c r="N346" s="274"/>
      <c r="O346" s="274"/>
      <c r="P346" s="274"/>
      <c r="Q346" s="274"/>
      <c r="R346" s="274"/>
      <c r="S346" s="274"/>
      <c r="T346" s="275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76" t="s">
        <v>153</v>
      </c>
      <c r="AU346" s="276" t="s">
        <v>83</v>
      </c>
      <c r="AV346" s="16" t="s">
        <v>149</v>
      </c>
      <c r="AW346" s="16" t="s">
        <v>37</v>
      </c>
      <c r="AX346" s="16" t="s">
        <v>83</v>
      </c>
      <c r="AY346" s="276" t="s">
        <v>142</v>
      </c>
    </row>
    <row r="347" s="12" customFormat="1" ht="25.92" customHeight="1">
      <c r="A347" s="12"/>
      <c r="B347" s="199"/>
      <c r="C347" s="200"/>
      <c r="D347" s="201" t="s">
        <v>75</v>
      </c>
      <c r="E347" s="202" t="s">
        <v>471</v>
      </c>
      <c r="F347" s="202" t="s">
        <v>472</v>
      </c>
      <c r="G347" s="200"/>
      <c r="H347" s="200"/>
      <c r="I347" s="203"/>
      <c r="J347" s="204">
        <f>BK347</f>
        <v>0</v>
      </c>
      <c r="K347" s="200"/>
      <c r="L347" s="205"/>
      <c r="M347" s="206"/>
      <c r="N347" s="207"/>
      <c r="O347" s="207"/>
      <c r="P347" s="208">
        <f>SUM(P348:P357)</f>
        <v>0</v>
      </c>
      <c r="Q347" s="207"/>
      <c r="R347" s="208">
        <f>SUM(R348:R357)</f>
        <v>0</v>
      </c>
      <c r="S347" s="207"/>
      <c r="T347" s="209">
        <f>SUM(T348:T357)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210" t="s">
        <v>83</v>
      </c>
      <c r="AT347" s="211" t="s">
        <v>75</v>
      </c>
      <c r="AU347" s="211" t="s">
        <v>76</v>
      </c>
      <c r="AY347" s="210" t="s">
        <v>142</v>
      </c>
      <c r="BK347" s="212">
        <f>SUM(BK348:BK357)</f>
        <v>0</v>
      </c>
    </row>
    <row r="348" s="2" customFormat="1" ht="24.15" customHeight="1">
      <c r="A348" s="41"/>
      <c r="B348" s="42"/>
      <c r="C348" s="215" t="s">
        <v>846</v>
      </c>
      <c r="D348" s="215" t="s">
        <v>144</v>
      </c>
      <c r="E348" s="216" t="s">
        <v>474</v>
      </c>
      <c r="F348" s="217" t="s">
        <v>475</v>
      </c>
      <c r="G348" s="218" t="s">
        <v>228</v>
      </c>
      <c r="H348" s="219">
        <v>26.951000000000001</v>
      </c>
      <c r="I348" s="220"/>
      <c r="J348" s="221">
        <f>ROUND(I348*H348,2)</f>
        <v>0</v>
      </c>
      <c r="K348" s="217" t="s">
        <v>148</v>
      </c>
      <c r="L348" s="47"/>
      <c r="M348" s="222" t="s">
        <v>19</v>
      </c>
      <c r="N348" s="223" t="s">
        <v>47</v>
      </c>
      <c r="O348" s="87"/>
      <c r="P348" s="224">
        <f>O348*H348</f>
        <v>0</v>
      </c>
      <c r="Q348" s="224">
        <v>0</v>
      </c>
      <c r="R348" s="224">
        <f>Q348*H348</f>
        <v>0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149</v>
      </c>
      <c r="AT348" s="226" t="s">
        <v>144</v>
      </c>
      <c r="AU348" s="226" t="s">
        <v>83</v>
      </c>
      <c r="AY348" s="20" t="s">
        <v>142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83</v>
      </c>
      <c r="BK348" s="227">
        <f>ROUND(I348*H348,2)</f>
        <v>0</v>
      </c>
      <c r="BL348" s="20" t="s">
        <v>149</v>
      </c>
      <c r="BM348" s="226" t="s">
        <v>847</v>
      </c>
    </row>
    <row r="349" s="2" customFormat="1">
      <c r="A349" s="41"/>
      <c r="B349" s="42"/>
      <c r="C349" s="43"/>
      <c r="D349" s="228" t="s">
        <v>151</v>
      </c>
      <c r="E349" s="43"/>
      <c r="F349" s="229" t="s">
        <v>477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151</v>
      </c>
      <c r="AU349" s="20" t="s">
        <v>83</v>
      </c>
    </row>
    <row r="350" s="2" customFormat="1" ht="24.15" customHeight="1">
      <c r="A350" s="41"/>
      <c r="B350" s="42"/>
      <c r="C350" s="215" t="s">
        <v>848</v>
      </c>
      <c r="D350" s="215" t="s">
        <v>144</v>
      </c>
      <c r="E350" s="216" t="s">
        <v>479</v>
      </c>
      <c r="F350" s="217" t="s">
        <v>480</v>
      </c>
      <c r="G350" s="218" t="s">
        <v>228</v>
      </c>
      <c r="H350" s="219">
        <v>1293.6479999999999</v>
      </c>
      <c r="I350" s="220"/>
      <c r="J350" s="221">
        <f>ROUND(I350*H350,2)</f>
        <v>0</v>
      </c>
      <c r="K350" s="217" t="s">
        <v>148</v>
      </c>
      <c r="L350" s="47"/>
      <c r="M350" s="222" t="s">
        <v>19</v>
      </c>
      <c r="N350" s="223" t="s">
        <v>47</v>
      </c>
      <c r="O350" s="87"/>
      <c r="P350" s="224">
        <f>O350*H350</f>
        <v>0</v>
      </c>
      <c r="Q350" s="224">
        <v>0</v>
      </c>
      <c r="R350" s="224">
        <f>Q350*H350</f>
        <v>0</v>
      </c>
      <c r="S350" s="224">
        <v>0</v>
      </c>
      <c r="T350" s="225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26" t="s">
        <v>149</v>
      </c>
      <c r="AT350" s="226" t="s">
        <v>144</v>
      </c>
      <c r="AU350" s="226" t="s">
        <v>83</v>
      </c>
      <c r="AY350" s="20" t="s">
        <v>142</v>
      </c>
      <c r="BE350" s="227">
        <f>IF(N350="základní",J350,0)</f>
        <v>0</v>
      </c>
      <c r="BF350" s="227">
        <f>IF(N350="snížená",J350,0)</f>
        <v>0</v>
      </c>
      <c r="BG350" s="227">
        <f>IF(N350="zákl. přenesená",J350,0)</f>
        <v>0</v>
      </c>
      <c r="BH350" s="227">
        <f>IF(N350="sníž. přenesená",J350,0)</f>
        <v>0</v>
      </c>
      <c r="BI350" s="227">
        <f>IF(N350="nulová",J350,0)</f>
        <v>0</v>
      </c>
      <c r="BJ350" s="20" t="s">
        <v>83</v>
      </c>
      <c r="BK350" s="227">
        <f>ROUND(I350*H350,2)</f>
        <v>0</v>
      </c>
      <c r="BL350" s="20" t="s">
        <v>149</v>
      </c>
      <c r="BM350" s="226" t="s">
        <v>849</v>
      </c>
    </row>
    <row r="351" s="2" customFormat="1">
      <c r="A351" s="41"/>
      <c r="B351" s="42"/>
      <c r="C351" s="43"/>
      <c r="D351" s="228" t="s">
        <v>151</v>
      </c>
      <c r="E351" s="43"/>
      <c r="F351" s="229" t="s">
        <v>482</v>
      </c>
      <c r="G351" s="43"/>
      <c r="H351" s="43"/>
      <c r="I351" s="230"/>
      <c r="J351" s="43"/>
      <c r="K351" s="43"/>
      <c r="L351" s="47"/>
      <c r="M351" s="231"/>
      <c r="N351" s="232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151</v>
      </c>
      <c r="AU351" s="20" t="s">
        <v>83</v>
      </c>
    </row>
    <row r="352" s="14" customFormat="1">
      <c r="A352" s="14"/>
      <c r="B352" s="244"/>
      <c r="C352" s="245"/>
      <c r="D352" s="235" t="s">
        <v>153</v>
      </c>
      <c r="E352" s="246" t="s">
        <v>19</v>
      </c>
      <c r="F352" s="247" t="s">
        <v>850</v>
      </c>
      <c r="G352" s="245"/>
      <c r="H352" s="248">
        <v>1293.6479999999999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153</v>
      </c>
      <c r="AU352" s="254" t="s">
        <v>83</v>
      </c>
      <c r="AV352" s="14" t="s">
        <v>85</v>
      </c>
      <c r="AW352" s="14" t="s">
        <v>37</v>
      </c>
      <c r="AX352" s="14" t="s">
        <v>76</v>
      </c>
      <c r="AY352" s="254" t="s">
        <v>142</v>
      </c>
    </row>
    <row r="353" s="16" customFormat="1">
      <c r="A353" s="16"/>
      <c r="B353" s="266"/>
      <c r="C353" s="267"/>
      <c r="D353" s="235" t="s">
        <v>153</v>
      </c>
      <c r="E353" s="268" t="s">
        <v>19</v>
      </c>
      <c r="F353" s="269" t="s">
        <v>167</v>
      </c>
      <c r="G353" s="267"/>
      <c r="H353" s="270">
        <v>1293.6479999999999</v>
      </c>
      <c r="I353" s="271"/>
      <c r="J353" s="267"/>
      <c r="K353" s="267"/>
      <c r="L353" s="272"/>
      <c r="M353" s="273"/>
      <c r="N353" s="274"/>
      <c r="O353" s="274"/>
      <c r="P353" s="274"/>
      <c r="Q353" s="274"/>
      <c r="R353" s="274"/>
      <c r="S353" s="274"/>
      <c r="T353" s="275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T353" s="276" t="s">
        <v>153</v>
      </c>
      <c r="AU353" s="276" t="s">
        <v>83</v>
      </c>
      <c r="AV353" s="16" t="s">
        <v>149</v>
      </c>
      <c r="AW353" s="16" t="s">
        <v>37</v>
      </c>
      <c r="AX353" s="16" t="s">
        <v>83</v>
      </c>
      <c r="AY353" s="276" t="s">
        <v>142</v>
      </c>
    </row>
    <row r="354" s="2" customFormat="1" ht="24.15" customHeight="1">
      <c r="A354" s="41"/>
      <c r="B354" s="42"/>
      <c r="C354" s="215" t="s">
        <v>851</v>
      </c>
      <c r="D354" s="215" t="s">
        <v>144</v>
      </c>
      <c r="E354" s="216" t="s">
        <v>485</v>
      </c>
      <c r="F354" s="217" t="s">
        <v>227</v>
      </c>
      <c r="G354" s="218" t="s">
        <v>228</v>
      </c>
      <c r="H354" s="219">
        <v>17.388000000000002</v>
      </c>
      <c r="I354" s="220"/>
      <c r="J354" s="221">
        <f>ROUND(I354*H354,2)</f>
        <v>0</v>
      </c>
      <c r="K354" s="217" t="s">
        <v>148</v>
      </c>
      <c r="L354" s="47"/>
      <c r="M354" s="222" t="s">
        <v>19</v>
      </c>
      <c r="N354" s="223" t="s">
        <v>47</v>
      </c>
      <c r="O354" s="87"/>
      <c r="P354" s="224">
        <f>O354*H354</f>
        <v>0</v>
      </c>
      <c r="Q354" s="224">
        <v>0</v>
      </c>
      <c r="R354" s="224">
        <f>Q354*H354</f>
        <v>0</v>
      </c>
      <c r="S354" s="224">
        <v>0</v>
      </c>
      <c r="T354" s="225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26" t="s">
        <v>149</v>
      </c>
      <c r="AT354" s="226" t="s">
        <v>144</v>
      </c>
      <c r="AU354" s="226" t="s">
        <v>83</v>
      </c>
      <c r="AY354" s="20" t="s">
        <v>142</v>
      </c>
      <c r="BE354" s="227">
        <f>IF(N354="základní",J354,0)</f>
        <v>0</v>
      </c>
      <c r="BF354" s="227">
        <f>IF(N354="snížená",J354,0)</f>
        <v>0</v>
      </c>
      <c r="BG354" s="227">
        <f>IF(N354="zákl. přenesená",J354,0)</f>
        <v>0</v>
      </c>
      <c r="BH354" s="227">
        <f>IF(N354="sníž. přenesená",J354,0)</f>
        <v>0</v>
      </c>
      <c r="BI354" s="227">
        <f>IF(N354="nulová",J354,0)</f>
        <v>0</v>
      </c>
      <c r="BJ354" s="20" t="s">
        <v>83</v>
      </c>
      <c r="BK354" s="227">
        <f>ROUND(I354*H354,2)</f>
        <v>0</v>
      </c>
      <c r="BL354" s="20" t="s">
        <v>149</v>
      </c>
      <c r="BM354" s="226" t="s">
        <v>852</v>
      </c>
    </row>
    <row r="355" s="2" customFormat="1">
      <c r="A355" s="41"/>
      <c r="B355" s="42"/>
      <c r="C355" s="43"/>
      <c r="D355" s="228" t="s">
        <v>151</v>
      </c>
      <c r="E355" s="43"/>
      <c r="F355" s="229" t="s">
        <v>487</v>
      </c>
      <c r="G355" s="43"/>
      <c r="H355" s="43"/>
      <c r="I355" s="230"/>
      <c r="J355" s="43"/>
      <c r="K355" s="43"/>
      <c r="L355" s="47"/>
      <c r="M355" s="231"/>
      <c r="N355" s="232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151</v>
      </c>
      <c r="AU355" s="20" t="s">
        <v>83</v>
      </c>
    </row>
    <row r="356" s="2" customFormat="1" ht="24.15" customHeight="1">
      <c r="A356" s="41"/>
      <c r="B356" s="42"/>
      <c r="C356" s="215" t="s">
        <v>853</v>
      </c>
      <c r="D356" s="215" t="s">
        <v>144</v>
      </c>
      <c r="E356" s="216" t="s">
        <v>489</v>
      </c>
      <c r="F356" s="217" t="s">
        <v>490</v>
      </c>
      <c r="G356" s="218" t="s">
        <v>228</v>
      </c>
      <c r="H356" s="219">
        <v>9.5630000000000006</v>
      </c>
      <c r="I356" s="220"/>
      <c r="J356" s="221">
        <f>ROUND(I356*H356,2)</f>
        <v>0</v>
      </c>
      <c r="K356" s="217" t="s">
        <v>148</v>
      </c>
      <c r="L356" s="47"/>
      <c r="M356" s="222" t="s">
        <v>19</v>
      </c>
      <c r="N356" s="223" t="s">
        <v>47</v>
      </c>
      <c r="O356" s="87"/>
      <c r="P356" s="224">
        <f>O356*H356</f>
        <v>0</v>
      </c>
      <c r="Q356" s="224">
        <v>0</v>
      </c>
      <c r="R356" s="224">
        <f>Q356*H356</f>
        <v>0</v>
      </c>
      <c r="S356" s="224">
        <v>0</v>
      </c>
      <c r="T356" s="225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26" t="s">
        <v>149</v>
      </c>
      <c r="AT356" s="226" t="s">
        <v>144</v>
      </c>
      <c r="AU356" s="226" t="s">
        <v>83</v>
      </c>
      <c r="AY356" s="20" t="s">
        <v>142</v>
      </c>
      <c r="BE356" s="227">
        <f>IF(N356="základní",J356,0)</f>
        <v>0</v>
      </c>
      <c r="BF356" s="227">
        <f>IF(N356="snížená",J356,0)</f>
        <v>0</v>
      </c>
      <c r="BG356" s="227">
        <f>IF(N356="zákl. přenesená",J356,0)</f>
        <v>0</v>
      </c>
      <c r="BH356" s="227">
        <f>IF(N356="sníž. přenesená",J356,0)</f>
        <v>0</v>
      </c>
      <c r="BI356" s="227">
        <f>IF(N356="nulová",J356,0)</f>
        <v>0</v>
      </c>
      <c r="BJ356" s="20" t="s">
        <v>83</v>
      </c>
      <c r="BK356" s="227">
        <f>ROUND(I356*H356,2)</f>
        <v>0</v>
      </c>
      <c r="BL356" s="20" t="s">
        <v>149</v>
      </c>
      <c r="BM356" s="226" t="s">
        <v>854</v>
      </c>
    </row>
    <row r="357" s="2" customFormat="1">
      <c r="A357" s="41"/>
      <c r="B357" s="42"/>
      <c r="C357" s="43"/>
      <c r="D357" s="228" t="s">
        <v>151</v>
      </c>
      <c r="E357" s="43"/>
      <c r="F357" s="229" t="s">
        <v>492</v>
      </c>
      <c r="G357" s="43"/>
      <c r="H357" s="43"/>
      <c r="I357" s="230"/>
      <c r="J357" s="43"/>
      <c r="K357" s="43"/>
      <c r="L357" s="47"/>
      <c r="M357" s="231"/>
      <c r="N357" s="232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151</v>
      </c>
      <c r="AU357" s="20" t="s">
        <v>83</v>
      </c>
    </row>
    <row r="358" s="12" customFormat="1" ht="25.92" customHeight="1">
      <c r="A358" s="12"/>
      <c r="B358" s="199"/>
      <c r="C358" s="200"/>
      <c r="D358" s="201" t="s">
        <v>75</v>
      </c>
      <c r="E358" s="202" t="s">
        <v>493</v>
      </c>
      <c r="F358" s="202" t="s">
        <v>494</v>
      </c>
      <c r="G358" s="200"/>
      <c r="H358" s="200"/>
      <c r="I358" s="203"/>
      <c r="J358" s="204">
        <f>BK358</f>
        <v>0</v>
      </c>
      <c r="K358" s="200"/>
      <c r="L358" s="205"/>
      <c r="M358" s="206"/>
      <c r="N358" s="207"/>
      <c r="O358" s="207"/>
      <c r="P358" s="208">
        <f>SUM(P359:P360)</f>
        <v>0</v>
      </c>
      <c r="Q358" s="207"/>
      <c r="R358" s="208">
        <f>SUM(R359:R360)</f>
        <v>0</v>
      </c>
      <c r="S358" s="207"/>
      <c r="T358" s="209">
        <f>SUM(T359:T360)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0" t="s">
        <v>83</v>
      </c>
      <c r="AT358" s="211" t="s">
        <v>75</v>
      </c>
      <c r="AU358" s="211" t="s">
        <v>76</v>
      </c>
      <c r="AY358" s="210" t="s">
        <v>142</v>
      </c>
      <c r="BK358" s="212">
        <f>SUM(BK359:BK360)</f>
        <v>0</v>
      </c>
    </row>
    <row r="359" s="2" customFormat="1" ht="24.15" customHeight="1">
      <c r="A359" s="41"/>
      <c r="B359" s="42"/>
      <c r="C359" s="215" t="s">
        <v>855</v>
      </c>
      <c r="D359" s="215" t="s">
        <v>144</v>
      </c>
      <c r="E359" s="216" t="s">
        <v>496</v>
      </c>
      <c r="F359" s="217" t="s">
        <v>497</v>
      </c>
      <c r="G359" s="218" t="s">
        <v>228</v>
      </c>
      <c r="H359" s="219">
        <v>115.166</v>
      </c>
      <c r="I359" s="220"/>
      <c r="J359" s="221">
        <f>ROUND(I359*H359,2)</f>
        <v>0</v>
      </c>
      <c r="K359" s="217" t="s">
        <v>148</v>
      </c>
      <c r="L359" s="47"/>
      <c r="M359" s="222" t="s">
        <v>19</v>
      </c>
      <c r="N359" s="223" t="s">
        <v>47</v>
      </c>
      <c r="O359" s="87"/>
      <c r="P359" s="224">
        <f>O359*H359</f>
        <v>0</v>
      </c>
      <c r="Q359" s="224">
        <v>0</v>
      </c>
      <c r="R359" s="224">
        <f>Q359*H359</f>
        <v>0</v>
      </c>
      <c r="S359" s="224">
        <v>0</v>
      </c>
      <c r="T359" s="225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26" t="s">
        <v>149</v>
      </c>
      <c r="AT359" s="226" t="s">
        <v>144</v>
      </c>
      <c r="AU359" s="226" t="s">
        <v>83</v>
      </c>
      <c r="AY359" s="20" t="s">
        <v>142</v>
      </c>
      <c r="BE359" s="227">
        <f>IF(N359="základní",J359,0)</f>
        <v>0</v>
      </c>
      <c r="BF359" s="227">
        <f>IF(N359="snížená",J359,0)</f>
        <v>0</v>
      </c>
      <c r="BG359" s="227">
        <f>IF(N359="zákl. přenesená",J359,0)</f>
        <v>0</v>
      </c>
      <c r="BH359" s="227">
        <f>IF(N359="sníž. přenesená",J359,0)</f>
        <v>0</v>
      </c>
      <c r="BI359" s="227">
        <f>IF(N359="nulová",J359,0)</f>
        <v>0</v>
      </c>
      <c r="BJ359" s="20" t="s">
        <v>83</v>
      </c>
      <c r="BK359" s="227">
        <f>ROUND(I359*H359,2)</f>
        <v>0</v>
      </c>
      <c r="BL359" s="20" t="s">
        <v>149</v>
      </c>
      <c r="BM359" s="226" t="s">
        <v>856</v>
      </c>
    </row>
    <row r="360" s="2" customFormat="1">
      <c r="A360" s="41"/>
      <c r="B360" s="42"/>
      <c r="C360" s="43"/>
      <c r="D360" s="228" t="s">
        <v>151</v>
      </c>
      <c r="E360" s="43"/>
      <c r="F360" s="229" t="s">
        <v>499</v>
      </c>
      <c r="G360" s="43"/>
      <c r="H360" s="43"/>
      <c r="I360" s="230"/>
      <c r="J360" s="43"/>
      <c r="K360" s="43"/>
      <c r="L360" s="47"/>
      <c r="M360" s="231"/>
      <c r="N360" s="232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151</v>
      </c>
      <c r="AU360" s="20" t="s">
        <v>83</v>
      </c>
    </row>
    <row r="361" s="12" customFormat="1" ht="25.92" customHeight="1">
      <c r="A361" s="12"/>
      <c r="B361" s="199"/>
      <c r="C361" s="200"/>
      <c r="D361" s="201" t="s">
        <v>75</v>
      </c>
      <c r="E361" s="202" t="s">
        <v>500</v>
      </c>
      <c r="F361" s="202" t="s">
        <v>501</v>
      </c>
      <c r="G361" s="200"/>
      <c r="H361" s="200"/>
      <c r="I361" s="203"/>
      <c r="J361" s="204">
        <f>BK361</f>
        <v>0</v>
      </c>
      <c r="K361" s="200"/>
      <c r="L361" s="205"/>
      <c r="M361" s="206"/>
      <c r="N361" s="207"/>
      <c r="O361" s="207"/>
      <c r="P361" s="208">
        <f>P362+P369+P372+P377</f>
        <v>0</v>
      </c>
      <c r="Q361" s="207"/>
      <c r="R361" s="208">
        <f>R362+R369+R372+R377</f>
        <v>0</v>
      </c>
      <c r="S361" s="207"/>
      <c r="T361" s="209">
        <f>T362+T369+T372+T377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0" t="s">
        <v>179</v>
      </c>
      <c r="AT361" s="211" t="s">
        <v>75</v>
      </c>
      <c r="AU361" s="211" t="s">
        <v>76</v>
      </c>
      <c r="AY361" s="210" t="s">
        <v>142</v>
      </c>
      <c r="BK361" s="212">
        <f>BK362+BK369+BK372+BK377</f>
        <v>0</v>
      </c>
    </row>
    <row r="362" s="12" customFormat="1" ht="22.8" customHeight="1">
      <c r="A362" s="12"/>
      <c r="B362" s="199"/>
      <c r="C362" s="200"/>
      <c r="D362" s="201" t="s">
        <v>75</v>
      </c>
      <c r="E362" s="213" t="s">
        <v>502</v>
      </c>
      <c r="F362" s="213" t="s">
        <v>503</v>
      </c>
      <c r="G362" s="200"/>
      <c r="H362" s="200"/>
      <c r="I362" s="203"/>
      <c r="J362" s="214">
        <f>BK362</f>
        <v>0</v>
      </c>
      <c r="K362" s="200"/>
      <c r="L362" s="205"/>
      <c r="M362" s="206"/>
      <c r="N362" s="207"/>
      <c r="O362" s="207"/>
      <c r="P362" s="208">
        <f>SUM(P363:P368)</f>
        <v>0</v>
      </c>
      <c r="Q362" s="207"/>
      <c r="R362" s="208">
        <f>SUM(R363:R368)</f>
        <v>0</v>
      </c>
      <c r="S362" s="207"/>
      <c r="T362" s="209">
        <f>SUM(T363:T368)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10" t="s">
        <v>179</v>
      </c>
      <c r="AT362" s="211" t="s">
        <v>75</v>
      </c>
      <c r="AU362" s="211" t="s">
        <v>83</v>
      </c>
      <c r="AY362" s="210" t="s">
        <v>142</v>
      </c>
      <c r="BK362" s="212">
        <f>SUM(BK363:BK368)</f>
        <v>0</v>
      </c>
    </row>
    <row r="363" s="2" customFormat="1" ht="16.5" customHeight="1">
      <c r="A363" s="41"/>
      <c r="B363" s="42"/>
      <c r="C363" s="215" t="s">
        <v>857</v>
      </c>
      <c r="D363" s="215" t="s">
        <v>144</v>
      </c>
      <c r="E363" s="216" t="s">
        <v>505</v>
      </c>
      <c r="F363" s="217" t="s">
        <v>506</v>
      </c>
      <c r="G363" s="218" t="s">
        <v>507</v>
      </c>
      <c r="H363" s="219">
        <v>1</v>
      </c>
      <c r="I363" s="220"/>
      <c r="J363" s="221">
        <f>ROUND(I363*H363,2)</f>
        <v>0</v>
      </c>
      <c r="K363" s="217" t="s">
        <v>148</v>
      </c>
      <c r="L363" s="47"/>
      <c r="M363" s="222" t="s">
        <v>19</v>
      </c>
      <c r="N363" s="223" t="s">
        <v>47</v>
      </c>
      <c r="O363" s="87"/>
      <c r="P363" s="224">
        <f>O363*H363</f>
        <v>0</v>
      </c>
      <c r="Q363" s="224">
        <v>0</v>
      </c>
      <c r="R363" s="224">
        <f>Q363*H363</f>
        <v>0</v>
      </c>
      <c r="S363" s="224">
        <v>0</v>
      </c>
      <c r="T363" s="225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26" t="s">
        <v>508</v>
      </c>
      <c r="AT363" s="226" t="s">
        <v>144</v>
      </c>
      <c r="AU363" s="226" t="s">
        <v>85</v>
      </c>
      <c r="AY363" s="20" t="s">
        <v>142</v>
      </c>
      <c r="BE363" s="227">
        <f>IF(N363="základní",J363,0)</f>
        <v>0</v>
      </c>
      <c r="BF363" s="227">
        <f>IF(N363="snížená",J363,0)</f>
        <v>0</v>
      </c>
      <c r="BG363" s="227">
        <f>IF(N363="zákl. přenesená",J363,0)</f>
        <v>0</v>
      </c>
      <c r="BH363" s="227">
        <f>IF(N363="sníž. přenesená",J363,0)</f>
        <v>0</v>
      </c>
      <c r="BI363" s="227">
        <f>IF(N363="nulová",J363,0)</f>
        <v>0</v>
      </c>
      <c r="BJ363" s="20" t="s">
        <v>83</v>
      </c>
      <c r="BK363" s="227">
        <f>ROUND(I363*H363,2)</f>
        <v>0</v>
      </c>
      <c r="BL363" s="20" t="s">
        <v>508</v>
      </c>
      <c r="BM363" s="226" t="s">
        <v>858</v>
      </c>
    </row>
    <row r="364" s="2" customFormat="1">
      <c r="A364" s="41"/>
      <c r="B364" s="42"/>
      <c r="C364" s="43"/>
      <c r="D364" s="228" t="s">
        <v>151</v>
      </c>
      <c r="E364" s="43"/>
      <c r="F364" s="229" t="s">
        <v>510</v>
      </c>
      <c r="G364" s="43"/>
      <c r="H364" s="43"/>
      <c r="I364" s="230"/>
      <c r="J364" s="43"/>
      <c r="K364" s="43"/>
      <c r="L364" s="47"/>
      <c r="M364" s="231"/>
      <c r="N364" s="232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151</v>
      </c>
      <c r="AU364" s="20" t="s">
        <v>85</v>
      </c>
    </row>
    <row r="365" s="2" customFormat="1" ht="16.5" customHeight="1">
      <c r="A365" s="41"/>
      <c r="B365" s="42"/>
      <c r="C365" s="215" t="s">
        <v>859</v>
      </c>
      <c r="D365" s="215" t="s">
        <v>144</v>
      </c>
      <c r="E365" s="216" t="s">
        <v>512</v>
      </c>
      <c r="F365" s="217" t="s">
        <v>513</v>
      </c>
      <c r="G365" s="218" t="s">
        <v>507</v>
      </c>
      <c r="H365" s="219">
        <v>1</v>
      </c>
      <c r="I365" s="220"/>
      <c r="J365" s="221">
        <f>ROUND(I365*H365,2)</f>
        <v>0</v>
      </c>
      <c r="K365" s="217" t="s">
        <v>148</v>
      </c>
      <c r="L365" s="47"/>
      <c r="M365" s="222" t="s">
        <v>19</v>
      </c>
      <c r="N365" s="223" t="s">
        <v>47</v>
      </c>
      <c r="O365" s="87"/>
      <c r="P365" s="224">
        <f>O365*H365</f>
        <v>0</v>
      </c>
      <c r="Q365" s="224">
        <v>0</v>
      </c>
      <c r="R365" s="224">
        <f>Q365*H365</f>
        <v>0</v>
      </c>
      <c r="S365" s="224">
        <v>0</v>
      </c>
      <c r="T365" s="225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26" t="s">
        <v>508</v>
      </c>
      <c r="AT365" s="226" t="s">
        <v>144</v>
      </c>
      <c r="AU365" s="226" t="s">
        <v>85</v>
      </c>
      <c r="AY365" s="20" t="s">
        <v>142</v>
      </c>
      <c r="BE365" s="227">
        <f>IF(N365="základní",J365,0)</f>
        <v>0</v>
      </c>
      <c r="BF365" s="227">
        <f>IF(N365="snížená",J365,0)</f>
        <v>0</v>
      </c>
      <c r="BG365" s="227">
        <f>IF(N365="zákl. přenesená",J365,0)</f>
        <v>0</v>
      </c>
      <c r="BH365" s="227">
        <f>IF(N365="sníž. přenesená",J365,0)</f>
        <v>0</v>
      </c>
      <c r="BI365" s="227">
        <f>IF(N365="nulová",J365,0)</f>
        <v>0</v>
      </c>
      <c r="BJ365" s="20" t="s">
        <v>83</v>
      </c>
      <c r="BK365" s="227">
        <f>ROUND(I365*H365,2)</f>
        <v>0</v>
      </c>
      <c r="BL365" s="20" t="s">
        <v>508</v>
      </c>
      <c r="BM365" s="226" t="s">
        <v>860</v>
      </c>
    </row>
    <row r="366" s="2" customFormat="1">
      <c r="A366" s="41"/>
      <c r="B366" s="42"/>
      <c r="C366" s="43"/>
      <c r="D366" s="228" t="s">
        <v>151</v>
      </c>
      <c r="E366" s="43"/>
      <c r="F366" s="229" t="s">
        <v>515</v>
      </c>
      <c r="G366" s="43"/>
      <c r="H366" s="43"/>
      <c r="I366" s="230"/>
      <c r="J366" s="43"/>
      <c r="K366" s="43"/>
      <c r="L366" s="47"/>
      <c r="M366" s="231"/>
      <c r="N366" s="232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151</v>
      </c>
      <c r="AU366" s="20" t="s">
        <v>85</v>
      </c>
    </row>
    <row r="367" s="2" customFormat="1" ht="16.5" customHeight="1">
      <c r="A367" s="41"/>
      <c r="B367" s="42"/>
      <c r="C367" s="215" t="s">
        <v>861</v>
      </c>
      <c r="D367" s="215" t="s">
        <v>144</v>
      </c>
      <c r="E367" s="216" t="s">
        <v>517</v>
      </c>
      <c r="F367" s="217" t="s">
        <v>518</v>
      </c>
      <c r="G367" s="218" t="s">
        <v>507</v>
      </c>
      <c r="H367" s="219">
        <v>1</v>
      </c>
      <c r="I367" s="220"/>
      <c r="J367" s="221">
        <f>ROUND(I367*H367,2)</f>
        <v>0</v>
      </c>
      <c r="K367" s="217" t="s">
        <v>148</v>
      </c>
      <c r="L367" s="47"/>
      <c r="M367" s="222" t="s">
        <v>19</v>
      </c>
      <c r="N367" s="223" t="s">
        <v>47</v>
      </c>
      <c r="O367" s="87"/>
      <c r="P367" s="224">
        <f>O367*H367</f>
        <v>0</v>
      </c>
      <c r="Q367" s="224">
        <v>0</v>
      </c>
      <c r="R367" s="224">
        <f>Q367*H367</f>
        <v>0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508</v>
      </c>
      <c r="AT367" s="226" t="s">
        <v>144</v>
      </c>
      <c r="AU367" s="226" t="s">
        <v>85</v>
      </c>
      <c r="AY367" s="20" t="s">
        <v>142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83</v>
      </c>
      <c r="BK367" s="227">
        <f>ROUND(I367*H367,2)</f>
        <v>0</v>
      </c>
      <c r="BL367" s="20" t="s">
        <v>508</v>
      </c>
      <c r="BM367" s="226" t="s">
        <v>862</v>
      </c>
    </row>
    <row r="368" s="2" customFormat="1">
      <c r="A368" s="41"/>
      <c r="B368" s="42"/>
      <c r="C368" s="43"/>
      <c r="D368" s="228" t="s">
        <v>151</v>
      </c>
      <c r="E368" s="43"/>
      <c r="F368" s="229" t="s">
        <v>520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151</v>
      </c>
      <c r="AU368" s="20" t="s">
        <v>85</v>
      </c>
    </row>
    <row r="369" s="12" customFormat="1" ht="22.8" customHeight="1">
      <c r="A369" s="12"/>
      <c r="B369" s="199"/>
      <c r="C369" s="200"/>
      <c r="D369" s="201" t="s">
        <v>75</v>
      </c>
      <c r="E369" s="213" t="s">
        <v>521</v>
      </c>
      <c r="F369" s="213" t="s">
        <v>522</v>
      </c>
      <c r="G369" s="200"/>
      <c r="H369" s="200"/>
      <c r="I369" s="203"/>
      <c r="J369" s="214">
        <f>BK369</f>
        <v>0</v>
      </c>
      <c r="K369" s="200"/>
      <c r="L369" s="205"/>
      <c r="M369" s="206"/>
      <c r="N369" s="207"/>
      <c r="O369" s="207"/>
      <c r="P369" s="208">
        <f>SUM(P370:P371)</f>
        <v>0</v>
      </c>
      <c r="Q369" s="207"/>
      <c r="R369" s="208">
        <f>SUM(R370:R371)</f>
        <v>0</v>
      </c>
      <c r="S369" s="207"/>
      <c r="T369" s="209">
        <f>SUM(T370:T371)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0" t="s">
        <v>179</v>
      </c>
      <c r="AT369" s="211" t="s">
        <v>75</v>
      </c>
      <c r="AU369" s="211" t="s">
        <v>83</v>
      </c>
      <c r="AY369" s="210" t="s">
        <v>142</v>
      </c>
      <c r="BK369" s="212">
        <f>SUM(BK370:BK371)</f>
        <v>0</v>
      </c>
    </row>
    <row r="370" s="2" customFormat="1" ht="16.5" customHeight="1">
      <c r="A370" s="41"/>
      <c r="B370" s="42"/>
      <c r="C370" s="215" t="s">
        <v>863</v>
      </c>
      <c r="D370" s="215" t="s">
        <v>144</v>
      </c>
      <c r="E370" s="216" t="s">
        <v>524</v>
      </c>
      <c r="F370" s="217" t="s">
        <v>522</v>
      </c>
      <c r="G370" s="218" t="s">
        <v>507</v>
      </c>
      <c r="H370" s="219">
        <v>1</v>
      </c>
      <c r="I370" s="220"/>
      <c r="J370" s="221">
        <f>ROUND(I370*H370,2)</f>
        <v>0</v>
      </c>
      <c r="K370" s="217" t="s">
        <v>148</v>
      </c>
      <c r="L370" s="47"/>
      <c r="M370" s="222" t="s">
        <v>19</v>
      </c>
      <c r="N370" s="223" t="s">
        <v>47</v>
      </c>
      <c r="O370" s="87"/>
      <c r="P370" s="224">
        <f>O370*H370</f>
        <v>0</v>
      </c>
      <c r="Q370" s="224">
        <v>0</v>
      </c>
      <c r="R370" s="224">
        <f>Q370*H370</f>
        <v>0</v>
      </c>
      <c r="S370" s="224">
        <v>0</v>
      </c>
      <c r="T370" s="225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26" t="s">
        <v>508</v>
      </c>
      <c r="AT370" s="226" t="s">
        <v>144</v>
      </c>
      <c r="AU370" s="226" t="s">
        <v>85</v>
      </c>
      <c r="AY370" s="20" t="s">
        <v>142</v>
      </c>
      <c r="BE370" s="227">
        <f>IF(N370="základní",J370,0)</f>
        <v>0</v>
      </c>
      <c r="BF370" s="227">
        <f>IF(N370="snížená",J370,0)</f>
        <v>0</v>
      </c>
      <c r="BG370" s="227">
        <f>IF(N370="zákl. přenesená",J370,0)</f>
        <v>0</v>
      </c>
      <c r="BH370" s="227">
        <f>IF(N370="sníž. přenesená",J370,0)</f>
        <v>0</v>
      </c>
      <c r="BI370" s="227">
        <f>IF(N370="nulová",J370,0)</f>
        <v>0</v>
      </c>
      <c r="BJ370" s="20" t="s">
        <v>83</v>
      </c>
      <c r="BK370" s="227">
        <f>ROUND(I370*H370,2)</f>
        <v>0</v>
      </c>
      <c r="BL370" s="20" t="s">
        <v>508</v>
      </c>
      <c r="BM370" s="226" t="s">
        <v>864</v>
      </c>
    </row>
    <row r="371" s="2" customFormat="1">
      <c r="A371" s="41"/>
      <c r="B371" s="42"/>
      <c r="C371" s="43"/>
      <c r="D371" s="228" t="s">
        <v>151</v>
      </c>
      <c r="E371" s="43"/>
      <c r="F371" s="229" t="s">
        <v>526</v>
      </c>
      <c r="G371" s="43"/>
      <c r="H371" s="43"/>
      <c r="I371" s="230"/>
      <c r="J371" s="43"/>
      <c r="K371" s="43"/>
      <c r="L371" s="47"/>
      <c r="M371" s="231"/>
      <c r="N371" s="232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151</v>
      </c>
      <c r="AU371" s="20" t="s">
        <v>85</v>
      </c>
    </row>
    <row r="372" s="12" customFormat="1" ht="22.8" customHeight="1">
      <c r="A372" s="12"/>
      <c r="B372" s="199"/>
      <c r="C372" s="200"/>
      <c r="D372" s="201" t="s">
        <v>75</v>
      </c>
      <c r="E372" s="213" t="s">
        <v>527</v>
      </c>
      <c r="F372" s="213" t="s">
        <v>528</v>
      </c>
      <c r="G372" s="200"/>
      <c r="H372" s="200"/>
      <c r="I372" s="203"/>
      <c r="J372" s="214">
        <f>BK372</f>
        <v>0</v>
      </c>
      <c r="K372" s="200"/>
      <c r="L372" s="205"/>
      <c r="M372" s="206"/>
      <c r="N372" s="207"/>
      <c r="O372" s="207"/>
      <c r="P372" s="208">
        <f>SUM(P373:P376)</f>
        <v>0</v>
      </c>
      <c r="Q372" s="207"/>
      <c r="R372" s="208">
        <f>SUM(R373:R376)</f>
        <v>0</v>
      </c>
      <c r="S372" s="207"/>
      <c r="T372" s="209">
        <f>SUM(T373:T376)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10" t="s">
        <v>179</v>
      </c>
      <c r="AT372" s="211" t="s">
        <v>75</v>
      </c>
      <c r="AU372" s="211" t="s">
        <v>83</v>
      </c>
      <c r="AY372" s="210" t="s">
        <v>142</v>
      </c>
      <c r="BK372" s="212">
        <f>SUM(BK373:BK376)</f>
        <v>0</v>
      </c>
    </row>
    <row r="373" s="2" customFormat="1" ht="16.5" customHeight="1">
      <c r="A373" s="41"/>
      <c r="B373" s="42"/>
      <c r="C373" s="215" t="s">
        <v>865</v>
      </c>
      <c r="D373" s="215" t="s">
        <v>144</v>
      </c>
      <c r="E373" s="216" t="s">
        <v>530</v>
      </c>
      <c r="F373" s="217" t="s">
        <v>531</v>
      </c>
      <c r="G373" s="218" t="s">
        <v>507</v>
      </c>
      <c r="H373" s="219">
        <v>1</v>
      </c>
      <c r="I373" s="220"/>
      <c r="J373" s="221">
        <f>ROUND(I373*H373,2)</f>
        <v>0</v>
      </c>
      <c r="K373" s="217" t="s">
        <v>148</v>
      </c>
      <c r="L373" s="47"/>
      <c r="M373" s="222" t="s">
        <v>19</v>
      </c>
      <c r="N373" s="223" t="s">
        <v>47</v>
      </c>
      <c r="O373" s="87"/>
      <c r="P373" s="224">
        <f>O373*H373</f>
        <v>0</v>
      </c>
      <c r="Q373" s="224">
        <v>0</v>
      </c>
      <c r="R373" s="224">
        <f>Q373*H373</f>
        <v>0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508</v>
      </c>
      <c r="AT373" s="226" t="s">
        <v>144</v>
      </c>
      <c r="AU373" s="226" t="s">
        <v>85</v>
      </c>
      <c r="AY373" s="20" t="s">
        <v>142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83</v>
      </c>
      <c r="BK373" s="227">
        <f>ROUND(I373*H373,2)</f>
        <v>0</v>
      </c>
      <c r="BL373" s="20" t="s">
        <v>508</v>
      </c>
      <c r="BM373" s="226" t="s">
        <v>866</v>
      </c>
    </row>
    <row r="374" s="2" customFormat="1">
      <c r="A374" s="41"/>
      <c r="B374" s="42"/>
      <c r="C374" s="43"/>
      <c r="D374" s="228" t="s">
        <v>151</v>
      </c>
      <c r="E374" s="43"/>
      <c r="F374" s="229" t="s">
        <v>533</v>
      </c>
      <c r="G374" s="43"/>
      <c r="H374" s="43"/>
      <c r="I374" s="230"/>
      <c r="J374" s="43"/>
      <c r="K374" s="43"/>
      <c r="L374" s="47"/>
      <c r="M374" s="231"/>
      <c r="N374" s="232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151</v>
      </c>
      <c r="AU374" s="20" t="s">
        <v>85</v>
      </c>
    </row>
    <row r="375" s="2" customFormat="1" ht="16.5" customHeight="1">
      <c r="A375" s="41"/>
      <c r="B375" s="42"/>
      <c r="C375" s="215" t="s">
        <v>867</v>
      </c>
      <c r="D375" s="215" t="s">
        <v>144</v>
      </c>
      <c r="E375" s="216" t="s">
        <v>535</v>
      </c>
      <c r="F375" s="217" t="s">
        <v>536</v>
      </c>
      <c r="G375" s="218" t="s">
        <v>507</v>
      </c>
      <c r="H375" s="219">
        <v>1</v>
      </c>
      <c r="I375" s="220"/>
      <c r="J375" s="221">
        <f>ROUND(I375*H375,2)</f>
        <v>0</v>
      </c>
      <c r="K375" s="217" t="s">
        <v>148</v>
      </c>
      <c r="L375" s="47"/>
      <c r="M375" s="222" t="s">
        <v>19</v>
      </c>
      <c r="N375" s="223" t="s">
        <v>47</v>
      </c>
      <c r="O375" s="87"/>
      <c r="P375" s="224">
        <f>O375*H375</f>
        <v>0</v>
      </c>
      <c r="Q375" s="224">
        <v>0</v>
      </c>
      <c r="R375" s="224">
        <f>Q375*H375</f>
        <v>0</v>
      </c>
      <c r="S375" s="224">
        <v>0</v>
      </c>
      <c r="T375" s="225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26" t="s">
        <v>508</v>
      </c>
      <c r="AT375" s="226" t="s">
        <v>144</v>
      </c>
      <c r="AU375" s="226" t="s">
        <v>85</v>
      </c>
      <c r="AY375" s="20" t="s">
        <v>142</v>
      </c>
      <c r="BE375" s="227">
        <f>IF(N375="základní",J375,0)</f>
        <v>0</v>
      </c>
      <c r="BF375" s="227">
        <f>IF(N375="snížená",J375,0)</f>
        <v>0</v>
      </c>
      <c r="BG375" s="227">
        <f>IF(N375="zákl. přenesená",J375,0)</f>
        <v>0</v>
      </c>
      <c r="BH375" s="227">
        <f>IF(N375="sníž. přenesená",J375,0)</f>
        <v>0</v>
      </c>
      <c r="BI375" s="227">
        <f>IF(N375="nulová",J375,0)</f>
        <v>0</v>
      </c>
      <c r="BJ375" s="20" t="s">
        <v>83</v>
      </c>
      <c r="BK375" s="227">
        <f>ROUND(I375*H375,2)</f>
        <v>0</v>
      </c>
      <c r="BL375" s="20" t="s">
        <v>508</v>
      </c>
      <c r="BM375" s="226" t="s">
        <v>868</v>
      </c>
    </row>
    <row r="376" s="2" customFormat="1">
      <c r="A376" s="41"/>
      <c r="B376" s="42"/>
      <c r="C376" s="43"/>
      <c r="D376" s="228" t="s">
        <v>151</v>
      </c>
      <c r="E376" s="43"/>
      <c r="F376" s="229" t="s">
        <v>538</v>
      </c>
      <c r="G376" s="43"/>
      <c r="H376" s="43"/>
      <c r="I376" s="230"/>
      <c r="J376" s="43"/>
      <c r="K376" s="43"/>
      <c r="L376" s="47"/>
      <c r="M376" s="231"/>
      <c r="N376" s="232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151</v>
      </c>
      <c r="AU376" s="20" t="s">
        <v>85</v>
      </c>
    </row>
    <row r="377" s="12" customFormat="1" ht="22.8" customHeight="1">
      <c r="A377" s="12"/>
      <c r="B377" s="199"/>
      <c r="C377" s="200"/>
      <c r="D377" s="201" t="s">
        <v>75</v>
      </c>
      <c r="E377" s="213" t="s">
        <v>539</v>
      </c>
      <c r="F377" s="213" t="s">
        <v>540</v>
      </c>
      <c r="G377" s="200"/>
      <c r="H377" s="200"/>
      <c r="I377" s="203"/>
      <c r="J377" s="214">
        <f>BK377</f>
        <v>0</v>
      </c>
      <c r="K377" s="200"/>
      <c r="L377" s="205"/>
      <c r="M377" s="206"/>
      <c r="N377" s="207"/>
      <c r="O377" s="207"/>
      <c r="P377" s="208">
        <f>SUM(P378:P379)</f>
        <v>0</v>
      </c>
      <c r="Q377" s="207"/>
      <c r="R377" s="208">
        <f>SUM(R378:R379)</f>
        <v>0</v>
      </c>
      <c r="S377" s="207"/>
      <c r="T377" s="209">
        <f>SUM(T378:T379)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0" t="s">
        <v>179</v>
      </c>
      <c r="AT377" s="211" t="s">
        <v>75</v>
      </c>
      <c r="AU377" s="211" t="s">
        <v>83</v>
      </c>
      <c r="AY377" s="210" t="s">
        <v>142</v>
      </c>
      <c r="BK377" s="212">
        <f>SUM(BK378:BK379)</f>
        <v>0</v>
      </c>
    </row>
    <row r="378" s="2" customFormat="1" ht="16.5" customHeight="1">
      <c r="A378" s="41"/>
      <c r="B378" s="42"/>
      <c r="C378" s="215" t="s">
        <v>869</v>
      </c>
      <c r="D378" s="215" t="s">
        <v>144</v>
      </c>
      <c r="E378" s="216" t="s">
        <v>542</v>
      </c>
      <c r="F378" s="217" t="s">
        <v>543</v>
      </c>
      <c r="G378" s="218" t="s">
        <v>507</v>
      </c>
      <c r="H378" s="219">
        <v>1</v>
      </c>
      <c r="I378" s="220"/>
      <c r="J378" s="221">
        <f>ROUND(I378*H378,2)</f>
        <v>0</v>
      </c>
      <c r="K378" s="217" t="s">
        <v>148</v>
      </c>
      <c r="L378" s="47"/>
      <c r="M378" s="222" t="s">
        <v>19</v>
      </c>
      <c r="N378" s="223" t="s">
        <v>47</v>
      </c>
      <c r="O378" s="87"/>
      <c r="P378" s="224">
        <f>O378*H378</f>
        <v>0</v>
      </c>
      <c r="Q378" s="224">
        <v>0</v>
      </c>
      <c r="R378" s="224">
        <f>Q378*H378</f>
        <v>0</v>
      </c>
      <c r="S378" s="224">
        <v>0</v>
      </c>
      <c r="T378" s="22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26" t="s">
        <v>508</v>
      </c>
      <c r="AT378" s="226" t="s">
        <v>144</v>
      </c>
      <c r="AU378" s="226" t="s">
        <v>85</v>
      </c>
      <c r="AY378" s="20" t="s">
        <v>142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20" t="s">
        <v>83</v>
      </c>
      <c r="BK378" s="227">
        <f>ROUND(I378*H378,2)</f>
        <v>0</v>
      </c>
      <c r="BL378" s="20" t="s">
        <v>508</v>
      </c>
      <c r="BM378" s="226" t="s">
        <v>870</v>
      </c>
    </row>
    <row r="379" s="2" customFormat="1">
      <c r="A379" s="41"/>
      <c r="B379" s="42"/>
      <c r="C379" s="43"/>
      <c r="D379" s="228" t="s">
        <v>151</v>
      </c>
      <c r="E379" s="43"/>
      <c r="F379" s="229" t="s">
        <v>545</v>
      </c>
      <c r="G379" s="43"/>
      <c r="H379" s="43"/>
      <c r="I379" s="230"/>
      <c r="J379" s="43"/>
      <c r="K379" s="43"/>
      <c r="L379" s="47"/>
      <c r="M379" s="288"/>
      <c r="N379" s="289"/>
      <c r="O379" s="290"/>
      <c r="P379" s="290"/>
      <c r="Q379" s="290"/>
      <c r="R379" s="290"/>
      <c r="S379" s="290"/>
      <c r="T379" s="29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151</v>
      </c>
      <c r="AU379" s="20" t="s">
        <v>85</v>
      </c>
    </row>
    <row r="380" s="2" customFormat="1" ht="6.96" customHeight="1">
      <c r="A380" s="41"/>
      <c r="B380" s="62"/>
      <c r="C380" s="63"/>
      <c r="D380" s="63"/>
      <c r="E380" s="63"/>
      <c r="F380" s="63"/>
      <c r="G380" s="63"/>
      <c r="H380" s="63"/>
      <c r="I380" s="63"/>
      <c r="J380" s="63"/>
      <c r="K380" s="63"/>
      <c r="L380" s="47"/>
      <c r="M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</sheetData>
  <sheetProtection sheet="1" autoFilter="0" formatColumns="0" formatRows="0" objects="1" scenarios="1" spinCount="100000" saltValue="ORwljwxPPLaxI1W7vGSdQ0J3Swzmr7ovONYozNVb/cewZUB5HpgLvXusf+NJg+tW95KXYmkvLHRch7gGFIS8Jw==" hashValue="T3jkpoNtec0rQt9nZQ+tTiniSyUv+pbbBjOUs7MGRcDoFfYuD6pmk1HJZg8RQfWhbHFcVIVA/E4Yv5VxSqyHEg==" algorithmName="SHA-512" password="C7E4"/>
  <autoFilter ref="C96:K37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0" r:id="rId1" display="https://podminky.urs.cz/item/CS_URS_2025_02/113107182"/>
    <hyperlink ref="F106" r:id="rId2" display="https://podminky.urs.cz/item/CS_URS_2025_02/113152111"/>
    <hyperlink ref="F112" r:id="rId3" display="https://podminky.urs.cz/item/CS_URS_2025_02/115101201"/>
    <hyperlink ref="F116" r:id="rId4" display="https://podminky.urs.cz/item/CS_URS_2025_02/115108111"/>
    <hyperlink ref="F120" r:id="rId5" display="https://podminky.urs.cz/item/CS_URS_2025_02/132254104"/>
    <hyperlink ref="F131" r:id="rId6" display="https://podminky.urs.cz/item/CS_URS_2025_02/132354104"/>
    <hyperlink ref="F142" r:id="rId7" display="https://podminky.urs.cz/item/CS_URS_2025_02/133251101"/>
    <hyperlink ref="F153" r:id="rId8" display="https://podminky.urs.cz/item/CS_URS_2025_02/133351101"/>
    <hyperlink ref="F164" r:id="rId9" display="https://podminky.urs.cz/item/CS_URS_2025_02/151101201"/>
    <hyperlink ref="F174" r:id="rId10" display="https://podminky.urs.cz/item/CS_URS_2025_02/151101211"/>
    <hyperlink ref="F176" r:id="rId11" display="https://podminky.urs.cz/item/CS_URS_2025_02/151101301"/>
    <hyperlink ref="F178" r:id="rId12" display="https://podminky.urs.cz/item/CS_URS_2025_02/151101311"/>
    <hyperlink ref="F180" r:id="rId13" display="https://podminky.urs.cz/item/CS_URS_2025_02/162751117"/>
    <hyperlink ref="F185" r:id="rId14" display="https://podminky.urs.cz/item/CS_URS_2025_02/162751119"/>
    <hyperlink ref="F189" r:id="rId15" display="https://podminky.urs.cz/item/CS_URS_2025_02/171201231"/>
    <hyperlink ref="F193" r:id="rId16" display="https://podminky.urs.cz/item/CS_URS_2025_02/171251201"/>
    <hyperlink ref="F195" r:id="rId17" display="https://podminky.urs.cz/item/CS_URS_2025_02/174151101"/>
    <hyperlink ref="F204" r:id="rId18" display="https://podminky.urs.cz/item/CS_URS_2025_02/175151101"/>
    <hyperlink ref="F214" r:id="rId19" display="https://podminky.urs.cz/item/CS_URS_2025_02/451572111"/>
    <hyperlink ref="F221" r:id="rId20" display="https://podminky.urs.cz/item/CS_URS_2025_02/452112111"/>
    <hyperlink ref="F225" r:id="rId21" display="https://podminky.urs.cz/item/CS_URS_2025_02/564861111"/>
    <hyperlink ref="F231" r:id="rId22" display="https://podminky.urs.cz/item/CS_URS_2025_02/573231111"/>
    <hyperlink ref="F233" r:id="rId23" display="https://podminky.urs.cz/item/CS_URS_2025_02/577134111"/>
    <hyperlink ref="F235" r:id="rId24" display="https://podminky.urs.cz/item/CS_URS_2025_02/577155012"/>
    <hyperlink ref="F238" r:id="rId25" display="https://podminky.urs.cz/item/CS_URS_2025_02/871310310"/>
    <hyperlink ref="F245" r:id="rId26" display="https://podminky.urs.cz/item/CS_URS_2025_02/871360310"/>
    <hyperlink ref="F252" r:id="rId27" display="https://podminky.urs.cz/item/CS_URS_2025_02/871370310"/>
    <hyperlink ref="F259" r:id="rId28" display="https://podminky.urs.cz/item/CS_URS_2025_02/871420310"/>
    <hyperlink ref="F266" r:id="rId29" display="https://podminky.urs.cz/item/CS_URS_2025_02/892351111"/>
    <hyperlink ref="F271" r:id="rId30" display="https://podminky.urs.cz/item/CS_URS_2025_02/892362121"/>
    <hyperlink ref="F273" r:id="rId31" display="https://podminky.urs.cz/item/CS_URS_2025_02/892372111"/>
    <hyperlink ref="F275" r:id="rId32" display="https://podminky.urs.cz/item/CS_URS_2025_02/892372121"/>
    <hyperlink ref="F277" r:id="rId33" display="https://podminky.urs.cz/item/CS_URS_2025_02/892381111"/>
    <hyperlink ref="F282" r:id="rId34" display="https://podminky.urs.cz/item/CS_URS_2025_02/892421111"/>
    <hyperlink ref="F286" r:id="rId35" display="https://podminky.urs.cz/item/CS_URS_2025_02/892422121"/>
    <hyperlink ref="F288" r:id="rId36" display="https://podminky.urs.cz/item/CS_URS_2025_02/892442111"/>
    <hyperlink ref="F290" r:id="rId37" display="https://podminky.urs.cz/item/CS_URS_2025_02/894411311"/>
    <hyperlink ref="F295" r:id="rId38" display="https://podminky.urs.cz/item/CS_URS_2025_02/894412411"/>
    <hyperlink ref="F298" r:id="rId39" display="https://podminky.urs.cz/item/CS_URS_2025_02/894414111"/>
    <hyperlink ref="F301" r:id="rId40" display="https://podminky.urs.cz/item/CS_URS_2025_02/894811237"/>
    <hyperlink ref="F303" r:id="rId41" display="https://podminky.urs.cz/item/CS_URS_2025_02/894812511"/>
    <hyperlink ref="F305" r:id="rId42" display="https://podminky.urs.cz/item/CS_URS_2025_02/894812521"/>
    <hyperlink ref="F307" r:id="rId43" display="https://podminky.urs.cz/item/CS_URS_2025_02/894812522"/>
    <hyperlink ref="F309" r:id="rId44" display="https://podminky.urs.cz/item/CS_URS_2025_02/894812529"/>
    <hyperlink ref="F311" r:id="rId45" display="https://podminky.urs.cz/item/CS_URS_2025_02/894812552"/>
    <hyperlink ref="F313" r:id="rId46" display="https://podminky.urs.cz/item/CS_URS_2025_02/895941301"/>
    <hyperlink ref="F316" r:id="rId47" display="https://podminky.urs.cz/item/CS_URS_2025_02/895941313"/>
    <hyperlink ref="F319" r:id="rId48" display="https://podminky.urs.cz/item/CS_URS_2025_02/895941322"/>
    <hyperlink ref="F322" r:id="rId49" display="https://podminky.urs.cz/item/CS_URS_2025_02/895941323"/>
    <hyperlink ref="F325" r:id="rId50" display="https://podminky.urs.cz/item/CS_URS_2025_02/899104112"/>
    <hyperlink ref="F328" r:id="rId51" display="https://podminky.urs.cz/item/CS_URS_2025_02/899204112"/>
    <hyperlink ref="F332" r:id="rId52" display="https://podminky.urs.cz/item/CS_URS_2025_02/899721112"/>
    <hyperlink ref="F339" r:id="rId53" display="https://podminky.urs.cz/item/CS_URS_2025_02/899722114"/>
    <hyperlink ref="F342" r:id="rId54" display="https://podminky.urs.cz/item/CS_URS_2025_02/919735112"/>
    <hyperlink ref="F349" r:id="rId55" display="https://podminky.urs.cz/item/CS_URS_2025_02/997221551"/>
    <hyperlink ref="F351" r:id="rId56" display="https://podminky.urs.cz/item/CS_URS_2025_02/997221559"/>
    <hyperlink ref="F355" r:id="rId57" display="https://podminky.urs.cz/item/CS_URS_2025_02/997221873"/>
    <hyperlink ref="F357" r:id="rId58" display="https://podminky.urs.cz/item/CS_URS_2025_02/997221875"/>
    <hyperlink ref="F360" r:id="rId59" display="https://podminky.urs.cz/item/CS_URS_2025_02/998276101"/>
    <hyperlink ref="F364" r:id="rId60" display="https://podminky.urs.cz/item/CS_URS_2025_02/012164000"/>
    <hyperlink ref="F366" r:id="rId61" display="https://podminky.urs.cz/item/CS_URS_2025_02/012344000"/>
    <hyperlink ref="F368" r:id="rId62" display="https://podminky.urs.cz/item/CS_URS_2025_02/012444000"/>
    <hyperlink ref="F371" r:id="rId63" display="https://podminky.urs.cz/item/CS_URS_2025_02/030001000"/>
    <hyperlink ref="F374" r:id="rId64" display="https://podminky.urs.cz/item/CS_URS_2025_02/063002000"/>
    <hyperlink ref="F376" r:id="rId65" display="https://podminky.urs.cz/item/CS_URS_2025_02/063603000"/>
    <hyperlink ref="F379" r:id="rId66" display="https://podminky.urs.cz/item/CS_URS_2025_02/07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871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ROUND(J94,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ROUND((SUM(BE94:BE212)),  2)</f>
        <v>0</v>
      </c>
      <c r="G35" s="41"/>
      <c r="H35" s="41"/>
      <c r="I35" s="160">
        <v>0.20999999999999999</v>
      </c>
      <c r="J35" s="159">
        <f>ROUND(((SUM(BE94:BE212))*I35),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ROUND((SUM(BF94:BF212)),  2)</f>
        <v>0</v>
      </c>
      <c r="G36" s="41"/>
      <c r="H36" s="41"/>
      <c r="I36" s="160">
        <v>0.12</v>
      </c>
      <c r="J36" s="159">
        <f>ROUND(((SUM(BF94:BF212))*I36),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ROUND((SUM(BG94:BG212)),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ROUND((SUM(BH94:BH212)),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ROUND((SUM(BI94:BI212)),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03 - Splašková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J94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547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548</v>
      </c>
      <c r="E65" s="180"/>
      <c r="F65" s="180"/>
      <c r="G65" s="180"/>
      <c r="H65" s="180"/>
      <c r="I65" s="180"/>
      <c r="J65" s="181">
        <f>J153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550</v>
      </c>
      <c r="E66" s="180"/>
      <c r="F66" s="180"/>
      <c r="G66" s="180"/>
      <c r="H66" s="180"/>
      <c r="I66" s="180"/>
      <c r="J66" s="181">
        <f>J159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553</v>
      </c>
      <c r="E67" s="180"/>
      <c r="F67" s="180"/>
      <c r="G67" s="180"/>
      <c r="H67" s="180"/>
      <c r="I67" s="180"/>
      <c r="J67" s="181">
        <f>J191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122</v>
      </c>
      <c r="E68" s="180"/>
      <c r="F68" s="180"/>
      <c r="G68" s="180"/>
      <c r="H68" s="180"/>
      <c r="I68" s="180"/>
      <c r="J68" s="181">
        <f>J194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8"/>
      <c r="D69" s="184" t="s">
        <v>123</v>
      </c>
      <c r="E69" s="185"/>
      <c r="F69" s="185"/>
      <c r="G69" s="185"/>
      <c r="H69" s="185"/>
      <c r="I69" s="185"/>
      <c r="J69" s="186">
        <f>J195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124</v>
      </c>
      <c r="E70" s="185"/>
      <c r="F70" s="185"/>
      <c r="G70" s="185"/>
      <c r="H70" s="185"/>
      <c r="I70" s="185"/>
      <c r="J70" s="186">
        <f>J202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125</v>
      </c>
      <c r="E71" s="185"/>
      <c r="F71" s="185"/>
      <c r="G71" s="185"/>
      <c r="H71" s="185"/>
      <c r="I71" s="185"/>
      <c r="J71" s="186">
        <f>J205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126</v>
      </c>
      <c r="E72" s="185"/>
      <c r="F72" s="185"/>
      <c r="G72" s="185"/>
      <c r="H72" s="185"/>
      <c r="I72" s="185"/>
      <c r="J72" s="186">
        <f>J210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127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2" t="str">
        <f>E7</f>
        <v>Dešťová a splašková kanalizace v zastavěném území mistní části Pelhřimova - Skrýšov - 2.etapa</v>
      </c>
      <c r="F82" s="35"/>
      <c r="G82" s="35"/>
      <c r="H82" s="35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105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2" customFormat="1" ht="16.5" customHeight="1">
      <c r="A84" s="41"/>
      <c r="B84" s="42"/>
      <c r="C84" s="43"/>
      <c r="D84" s="43"/>
      <c r="E84" s="172" t="s">
        <v>106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107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E11</f>
        <v>IO 03 - Splašková kanalizace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F14</f>
        <v xml:space="preserve"> </v>
      </c>
      <c r="G88" s="43"/>
      <c r="H88" s="43"/>
      <c r="I88" s="35" t="s">
        <v>23</v>
      </c>
      <c r="J88" s="75" t="str">
        <f>IF(J14="","",J14)</f>
        <v>1. 6. 2026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E17</f>
        <v>Město Pelhřimov</v>
      </c>
      <c r="G90" s="43"/>
      <c r="H90" s="43"/>
      <c r="I90" s="35" t="s">
        <v>33</v>
      </c>
      <c r="J90" s="39" t="str">
        <f>E23</f>
        <v>Studio A s.r.o.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31</v>
      </c>
      <c r="D91" s="43"/>
      <c r="E91" s="43"/>
      <c r="F91" s="30" t="str">
        <f>IF(E20="","",E20)</f>
        <v>Vyplň údaj</v>
      </c>
      <c r="G91" s="43"/>
      <c r="H91" s="43"/>
      <c r="I91" s="35" t="s">
        <v>38</v>
      </c>
      <c r="J91" s="39" t="str">
        <f>E26</f>
        <v xml:space="preserve"> 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8"/>
      <c r="B93" s="189"/>
      <c r="C93" s="190" t="s">
        <v>128</v>
      </c>
      <c r="D93" s="191" t="s">
        <v>61</v>
      </c>
      <c r="E93" s="191" t="s">
        <v>57</v>
      </c>
      <c r="F93" s="191" t="s">
        <v>58</v>
      </c>
      <c r="G93" s="191" t="s">
        <v>129</v>
      </c>
      <c r="H93" s="191" t="s">
        <v>130</v>
      </c>
      <c r="I93" s="191" t="s">
        <v>131</v>
      </c>
      <c r="J93" s="191" t="s">
        <v>111</v>
      </c>
      <c r="K93" s="192" t="s">
        <v>132</v>
      </c>
      <c r="L93" s="193"/>
      <c r="M93" s="95" t="s">
        <v>19</v>
      </c>
      <c r="N93" s="96" t="s">
        <v>46</v>
      </c>
      <c r="O93" s="96" t="s">
        <v>133</v>
      </c>
      <c r="P93" s="96" t="s">
        <v>134</v>
      </c>
      <c r="Q93" s="96" t="s">
        <v>135</v>
      </c>
      <c r="R93" s="96" t="s">
        <v>136</v>
      </c>
      <c r="S93" s="96" t="s">
        <v>137</v>
      </c>
      <c r="T93" s="97" t="s">
        <v>138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1"/>
      <c r="B94" s="42"/>
      <c r="C94" s="102" t="s">
        <v>139</v>
      </c>
      <c r="D94" s="43"/>
      <c r="E94" s="43"/>
      <c r="F94" s="43"/>
      <c r="G94" s="43"/>
      <c r="H94" s="43"/>
      <c r="I94" s="43"/>
      <c r="J94" s="194">
        <f>BK94</f>
        <v>0</v>
      </c>
      <c r="K94" s="43"/>
      <c r="L94" s="47"/>
      <c r="M94" s="98"/>
      <c r="N94" s="195"/>
      <c r="O94" s="99"/>
      <c r="P94" s="196">
        <f>P95+P153+P159+P191+P194</f>
        <v>0</v>
      </c>
      <c r="Q94" s="99"/>
      <c r="R94" s="196">
        <f>R95+R153+R159+R191+R194</f>
        <v>83.169991759439995</v>
      </c>
      <c r="S94" s="99"/>
      <c r="T94" s="197">
        <f>T95+T153+T159+T191+T194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75</v>
      </c>
      <c r="AU94" s="20" t="s">
        <v>112</v>
      </c>
      <c r="BK94" s="198">
        <f>BK95+BK153+BK159+BK191+BK194</f>
        <v>0</v>
      </c>
    </row>
    <row r="95" s="12" customFormat="1" ht="25.92" customHeight="1">
      <c r="A95" s="12"/>
      <c r="B95" s="199"/>
      <c r="C95" s="200"/>
      <c r="D95" s="201" t="s">
        <v>75</v>
      </c>
      <c r="E95" s="202" t="s">
        <v>83</v>
      </c>
      <c r="F95" s="202" t="s">
        <v>143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SUM(P96:P152)</f>
        <v>0</v>
      </c>
      <c r="Q95" s="207"/>
      <c r="R95" s="208">
        <f>SUM(R96:R152)</f>
        <v>78.856295919039994</v>
      </c>
      <c r="S95" s="207"/>
      <c r="T95" s="209">
        <f>SUM(T96:T152)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83</v>
      </c>
      <c r="AT95" s="211" t="s">
        <v>75</v>
      </c>
      <c r="AU95" s="211" t="s">
        <v>76</v>
      </c>
      <c r="AY95" s="210" t="s">
        <v>142</v>
      </c>
      <c r="BK95" s="212">
        <f>SUM(BK96:BK152)</f>
        <v>0</v>
      </c>
    </row>
    <row r="96" s="2" customFormat="1" ht="24.15" customHeight="1">
      <c r="A96" s="41"/>
      <c r="B96" s="42"/>
      <c r="C96" s="215" t="s">
        <v>83</v>
      </c>
      <c r="D96" s="215" t="s">
        <v>144</v>
      </c>
      <c r="E96" s="216" t="s">
        <v>564</v>
      </c>
      <c r="F96" s="217" t="s">
        <v>565</v>
      </c>
      <c r="G96" s="218" t="s">
        <v>147</v>
      </c>
      <c r="H96" s="219">
        <v>128.727</v>
      </c>
      <c r="I96" s="220"/>
      <c r="J96" s="221">
        <f>ROUND(I96*H96,2)</f>
        <v>0</v>
      </c>
      <c r="K96" s="217" t="s">
        <v>148</v>
      </c>
      <c r="L96" s="47"/>
      <c r="M96" s="222" t="s">
        <v>19</v>
      </c>
      <c r="N96" s="223" t="s">
        <v>47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149</v>
      </c>
      <c r="AT96" s="226" t="s">
        <v>144</v>
      </c>
      <c r="AU96" s="226" t="s">
        <v>83</v>
      </c>
      <c r="AY96" s="20" t="s">
        <v>142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83</v>
      </c>
      <c r="BK96" s="227">
        <f>ROUND(I96*H96,2)</f>
        <v>0</v>
      </c>
      <c r="BL96" s="20" t="s">
        <v>149</v>
      </c>
      <c r="BM96" s="226" t="s">
        <v>872</v>
      </c>
    </row>
    <row r="97" s="2" customFormat="1">
      <c r="A97" s="41"/>
      <c r="B97" s="42"/>
      <c r="C97" s="43"/>
      <c r="D97" s="228" t="s">
        <v>151</v>
      </c>
      <c r="E97" s="43"/>
      <c r="F97" s="229" t="s">
        <v>567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151</v>
      </c>
      <c r="AU97" s="20" t="s">
        <v>83</v>
      </c>
    </row>
    <row r="98" s="13" customFormat="1">
      <c r="A98" s="13"/>
      <c r="B98" s="233"/>
      <c r="C98" s="234"/>
      <c r="D98" s="235" t="s">
        <v>153</v>
      </c>
      <c r="E98" s="236" t="s">
        <v>19</v>
      </c>
      <c r="F98" s="237" t="s">
        <v>873</v>
      </c>
      <c r="G98" s="234"/>
      <c r="H98" s="236" t="s">
        <v>19</v>
      </c>
      <c r="I98" s="238"/>
      <c r="J98" s="234"/>
      <c r="K98" s="234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153</v>
      </c>
      <c r="AU98" s="243" t="s">
        <v>83</v>
      </c>
      <c r="AV98" s="13" t="s">
        <v>83</v>
      </c>
      <c r="AW98" s="13" t="s">
        <v>37</v>
      </c>
      <c r="AX98" s="13" t="s">
        <v>76</v>
      </c>
      <c r="AY98" s="243" t="s">
        <v>142</v>
      </c>
    </row>
    <row r="99" s="14" customFormat="1">
      <c r="A99" s="14"/>
      <c r="B99" s="244"/>
      <c r="C99" s="245"/>
      <c r="D99" s="235" t="s">
        <v>153</v>
      </c>
      <c r="E99" s="246" t="s">
        <v>19</v>
      </c>
      <c r="F99" s="247" t="s">
        <v>874</v>
      </c>
      <c r="G99" s="245"/>
      <c r="H99" s="248">
        <v>257.45299999999997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153</v>
      </c>
      <c r="AU99" s="254" t="s">
        <v>83</v>
      </c>
      <c r="AV99" s="14" t="s">
        <v>85</v>
      </c>
      <c r="AW99" s="14" t="s">
        <v>37</v>
      </c>
      <c r="AX99" s="14" t="s">
        <v>76</v>
      </c>
      <c r="AY99" s="254" t="s">
        <v>142</v>
      </c>
    </row>
    <row r="100" s="15" customFormat="1">
      <c r="A100" s="15"/>
      <c r="B100" s="255"/>
      <c r="C100" s="256"/>
      <c r="D100" s="235" t="s">
        <v>153</v>
      </c>
      <c r="E100" s="257" t="s">
        <v>19</v>
      </c>
      <c r="F100" s="258" t="s">
        <v>157</v>
      </c>
      <c r="G100" s="256"/>
      <c r="H100" s="259">
        <v>257.45299999999997</v>
      </c>
      <c r="I100" s="260"/>
      <c r="J100" s="256"/>
      <c r="K100" s="256"/>
      <c r="L100" s="261"/>
      <c r="M100" s="262"/>
      <c r="N100" s="263"/>
      <c r="O100" s="263"/>
      <c r="P100" s="263"/>
      <c r="Q100" s="263"/>
      <c r="R100" s="263"/>
      <c r="S100" s="263"/>
      <c r="T100" s="26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5" t="s">
        <v>153</v>
      </c>
      <c r="AU100" s="265" t="s">
        <v>83</v>
      </c>
      <c r="AV100" s="15" t="s">
        <v>158</v>
      </c>
      <c r="AW100" s="15" t="s">
        <v>37</v>
      </c>
      <c r="AX100" s="15" t="s">
        <v>76</v>
      </c>
      <c r="AY100" s="265" t="s">
        <v>142</v>
      </c>
    </row>
    <row r="101" s="13" customFormat="1">
      <c r="A101" s="13"/>
      <c r="B101" s="233"/>
      <c r="C101" s="234"/>
      <c r="D101" s="235" t="s">
        <v>153</v>
      </c>
      <c r="E101" s="236" t="s">
        <v>19</v>
      </c>
      <c r="F101" s="237" t="s">
        <v>574</v>
      </c>
      <c r="G101" s="234"/>
      <c r="H101" s="236" t="s">
        <v>19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153</v>
      </c>
      <c r="AU101" s="243" t="s">
        <v>83</v>
      </c>
      <c r="AV101" s="13" t="s">
        <v>83</v>
      </c>
      <c r="AW101" s="13" t="s">
        <v>37</v>
      </c>
      <c r="AX101" s="13" t="s">
        <v>76</v>
      </c>
      <c r="AY101" s="243" t="s">
        <v>142</v>
      </c>
    </row>
    <row r="102" s="14" customFormat="1">
      <c r="A102" s="14"/>
      <c r="B102" s="244"/>
      <c r="C102" s="245"/>
      <c r="D102" s="235" t="s">
        <v>153</v>
      </c>
      <c r="E102" s="246" t="s">
        <v>19</v>
      </c>
      <c r="F102" s="247" t="s">
        <v>875</v>
      </c>
      <c r="G102" s="245"/>
      <c r="H102" s="248">
        <v>128.727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153</v>
      </c>
      <c r="AU102" s="254" t="s">
        <v>83</v>
      </c>
      <c r="AV102" s="14" t="s">
        <v>85</v>
      </c>
      <c r="AW102" s="14" t="s">
        <v>37</v>
      </c>
      <c r="AX102" s="14" t="s">
        <v>83</v>
      </c>
      <c r="AY102" s="254" t="s">
        <v>142</v>
      </c>
    </row>
    <row r="103" s="2" customFormat="1" ht="24.15" customHeight="1">
      <c r="A103" s="41"/>
      <c r="B103" s="42"/>
      <c r="C103" s="215" t="s">
        <v>85</v>
      </c>
      <c r="D103" s="215" t="s">
        <v>144</v>
      </c>
      <c r="E103" s="216" t="s">
        <v>576</v>
      </c>
      <c r="F103" s="217" t="s">
        <v>577</v>
      </c>
      <c r="G103" s="218" t="s">
        <v>147</v>
      </c>
      <c r="H103" s="219">
        <v>128.727</v>
      </c>
      <c r="I103" s="220"/>
      <c r="J103" s="221">
        <f>ROUND(I103*H103,2)</f>
        <v>0</v>
      </c>
      <c r="K103" s="217" t="s">
        <v>148</v>
      </c>
      <c r="L103" s="47"/>
      <c r="M103" s="222" t="s">
        <v>19</v>
      </c>
      <c r="N103" s="223" t="s">
        <v>47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149</v>
      </c>
      <c r="AT103" s="226" t="s">
        <v>144</v>
      </c>
      <c r="AU103" s="226" t="s">
        <v>83</v>
      </c>
      <c r="AY103" s="20" t="s">
        <v>142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83</v>
      </c>
      <c r="BK103" s="227">
        <f>ROUND(I103*H103,2)</f>
        <v>0</v>
      </c>
      <c r="BL103" s="20" t="s">
        <v>149</v>
      </c>
      <c r="BM103" s="226" t="s">
        <v>876</v>
      </c>
    </row>
    <row r="104" s="2" customFormat="1">
      <c r="A104" s="41"/>
      <c r="B104" s="42"/>
      <c r="C104" s="43"/>
      <c r="D104" s="228" t="s">
        <v>151</v>
      </c>
      <c r="E104" s="43"/>
      <c r="F104" s="229" t="s">
        <v>579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151</v>
      </c>
      <c r="AU104" s="20" t="s">
        <v>83</v>
      </c>
    </row>
    <row r="105" s="13" customFormat="1">
      <c r="A105" s="13"/>
      <c r="B105" s="233"/>
      <c r="C105" s="234"/>
      <c r="D105" s="235" t="s">
        <v>153</v>
      </c>
      <c r="E105" s="236" t="s">
        <v>19</v>
      </c>
      <c r="F105" s="237" t="s">
        <v>873</v>
      </c>
      <c r="G105" s="234"/>
      <c r="H105" s="236" t="s">
        <v>19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3" t="s">
        <v>153</v>
      </c>
      <c r="AU105" s="243" t="s">
        <v>83</v>
      </c>
      <c r="AV105" s="13" t="s">
        <v>83</v>
      </c>
      <c r="AW105" s="13" t="s">
        <v>37</v>
      </c>
      <c r="AX105" s="13" t="s">
        <v>76</v>
      </c>
      <c r="AY105" s="243" t="s">
        <v>142</v>
      </c>
    </row>
    <row r="106" s="14" customFormat="1">
      <c r="A106" s="14"/>
      <c r="B106" s="244"/>
      <c r="C106" s="245"/>
      <c r="D106" s="235" t="s">
        <v>153</v>
      </c>
      <c r="E106" s="246" t="s">
        <v>19</v>
      </c>
      <c r="F106" s="247" t="s">
        <v>874</v>
      </c>
      <c r="G106" s="245"/>
      <c r="H106" s="248">
        <v>257.45299999999997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4" t="s">
        <v>153</v>
      </c>
      <c r="AU106" s="254" t="s">
        <v>83</v>
      </c>
      <c r="AV106" s="14" t="s">
        <v>85</v>
      </c>
      <c r="AW106" s="14" t="s">
        <v>37</v>
      </c>
      <c r="AX106" s="14" t="s">
        <v>76</v>
      </c>
      <c r="AY106" s="254" t="s">
        <v>142</v>
      </c>
    </row>
    <row r="107" s="15" customFormat="1">
      <c r="A107" s="15"/>
      <c r="B107" s="255"/>
      <c r="C107" s="256"/>
      <c r="D107" s="235" t="s">
        <v>153</v>
      </c>
      <c r="E107" s="257" t="s">
        <v>19</v>
      </c>
      <c r="F107" s="258" t="s">
        <v>157</v>
      </c>
      <c r="G107" s="256"/>
      <c r="H107" s="259">
        <v>257.45299999999997</v>
      </c>
      <c r="I107" s="260"/>
      <c r="J107" s="256"/>
      <c r="K107" s="256"/>
      <c r="L107" s="261"/>
      <c r="M107" s="262"/>
      <c r="N107" s="263"/>
      <c r="O107" s="263"/>
      <c r="P107" s="263"/>
      <c r="Q107" s="263"/>
      <c r="R107" s="263"/>
      <c r="S107" s="263"/>
      <c r="T107" s="264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65" t="s">
        <v>153</v>
      </c>
      <c r="AU107" s="265" t="s">
        <v>83</v>
      </c>
      <c r="AV107" s="15" t="s">
        <v>158</v>
      </c>
      <c r="AW107" s="15" t="s">
        <v>37</v>
      </c>
      <c r="AX107" s="15" t="s">
        <v>76</v>
      </c>
      <c r="AY107" s="265" t="s">
        <v>142</v>
      </c>
    </row>
    <row r="108" s="13" customFormat="1">
      <c r="A108" s="13"/>
      <c r="B108" s="233"/>
      <c r="C108" s="234"/>
      <c r="D108" s="235" t="s">
        <v>153</v>
      </c>
      <c r="E108" s="236" t="s">
        <v>19</v>
      </c>
      <c r="F108" s="237" t="s">
        <v>574</v>
      </c>
      <c r="G108" s="234"/>
      <c r="H108" s="236" t="s">
        <v>19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153</v>
      </c>
      <c r="AU108" s="243" t="s">
        <v>83</v>
      </c>
      <c r="AV108" s="13" t="s">
        <v>83</v>
      </c>
      <c r="AW108" s="13" t="s">
        <v>37</v>
      </c>
      <c r="AX108" s="13" t="s">
        <v>76</v>
      </c>
      <c r="AY108" s="243" t="s">
        <v>142</v>
      </c>
    </row>
    <row r="109" s="14" customFormat="1">
      <c r="A109" s="14"/>
      <c r="B109" s="244"/>
      <c r="C109" s="245"/>
      <c r="D109" s="235" t="s">
        <v>153</v>
      </c>
      <c r="E109" s="246" t="s">
        <v>19</v>
      </c>
      <c r="F109" s="247" t="s">
        <v>875</v>
      </c>
      <c r="G109" s="245"/>
      <c r="H109" s="248">
        <v>128.727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153</v>
      </c>
      <c r="AU109" s="254" t="s">
        <v>83</v>
      </c>
      <c r="AV109" s="14" t="s">
        <v>85</v>
      </c>
      <c r="AW109" s="14" t="s">
        <v>37</v>
      </c>
      <c r="AX109" s="14" t="s">
        <v>83</v>
      </c>
      <c r="AY109" s="254" t="s">
        <v>142</v>
      </c>
    </row>
    <row r="110" s="2" customFormat="1" ht="16.5" customHeight="1">
      <c r="A110" s="41"/>
      <c r="B110" s="42"/>
      <c r="C110" s="215" t="s">
        <v>158</v>
      </c>
      <c r="D110" s="215" t="s">
        <v>144</v>
      </c>
      <c r="E110" s="216" t="s">
        <v>594</v>
      </c>
      <c r="F110" s="217" t="s">
        <v>595</v>
      </c>
      <c r="G110" s="218" t="s">
        <v>163</v>
      </c>
      <c r="H110" s="219">
        <v>623.572</v>
      </c>
      <c r="I110" s="220"/>
      <c r="J110" s="221">
        <f>ROUND(I110*H110,2)</f>
        <v>0</v>
      </c>
      <c r="K110" s="217" t="s">
        <v>148</v>
      </c>
      <c r="L110" s="47"/>
      <c r="M110" s="222" t="s">
        <v>19</v>
      </c>
      <c r="N110" s="223" t="s">
        <v>47</v>
      </c>
      <c r="O110" s="87"/>
      <c r="P110" s="224">
        <f>O110*H110</f>
        <v>0</v>
      </c>
      <c r="Q110" s="224">
        <v>0.00070100000000000002</v>
      </c>
      <c r="R110" s="224">
        <f>Q110*H110</f>
        <v>0.43712397200000003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149</v>
      </c>
      <c r="AT110" s="226" t="s">
        <v>144</v>
      </c>
      <c r="AU110" s="226" t="s">
        <v>83</v>
      </c>
      <c r="AY110" s="20" t="s">
        <v>142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83</v>
      </c>
      <c r="BK110" s="227">
        <f>ROUND(I110*H110,2)</f>
        <v>0</v>
      </c>
      <c r="BL110" s="20" t="s">
        <v>149</v>
      </c>
      <c r="BM110" s="226" t="s">
        <v>877</v>
      </c>
    </row>
    <row r="111" s="2" customFormat="1">
      <c r="A111" s="41"/>
      <c r="B111" s="42"/>
      <c r="C111" s="43"/>
      <c r="D111" s="228" t="s">
        <v>151</v>
      </c>
      <c r="E111" s="43"/>
      <c r="F111" s="229" t="s">
        <v>597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151</v>
      </c>
      <c r="AU111" s="20" t="s">
        <v>83</v>
      </c>
    </row>
    <row r="112" s="13" customFormat="1">
      <c r="A112" s="13"/>
      <c r="B112" s="233"/>
      <c r="C112" s="234"/>
      <c r="D112" s="235" t="s">
        <v>153</v>
      </c>
      <c r="E112" s="236" t="s">
        <v>19</v>
      </c>
      <c r="F112" s="237" t="s">
        <v>873</v>
      </c>
      <c r="G112" s="234"/>
      <c r="H112" s="236" t="s">
        <v>19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153</v>
      </c>
      <c r="AU112" s="243" t="s">
        <v>83</v>
      </c>
      <c r="AV112" s="13" t="s">
        <v>83</v>
      </c>
      <c r="AW112" s="13" t="s">
        <v>37</v>
      </c>
      <c r="AX112" s="13" t="s">
        <v>76</v>
      </c>
      <c r="AY112" s="243" t="s">
        <v>142</v>
      </c>
    </row>
    <row r="113" s="14" customFormat="1">
      <c r="A113" s="14"/>
      <c r="B113" s="244"/>
      <c r="C113" s="245"/>
      <c r="D113" s="235" t="s">
        <v>153</v>
      </c>
      <c r="E113" s="246" t="s">
        <v>19</v>
      </c>
      <c r="F113" s="247" t="s">
        <v>878</v>
      </c>
      <c r="G113" s="245"/>
      <c r="H113" s="248">
        <v>623.572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153</v>
      </c>
      <c r="AU113" s="254" t="s">
        <v>83</v>
      </c>
      <c r="AV113" s="14" t="s">
        <v>85</v>
      </c>
      <c r="AW113" s="14" t="s">
        <v>37</v>
      </c>
      <c r="AX113" s="14" t="s">
        <v>76</v>
      </c>
      <c r="AY113" s="254" t="s">
        <v>142</v>
      </c>
    </row>
    <row r="114" s="15" customFormat="1">
      <c r="A114" s="15"/>
      <c r="B114" s="255"/>
      <c r="C114" s="256"/>
      <c r="D114" s="235" t="s">
        <v>153</v>
      </c>
      <c r="E114" s="257" t="s">
        <v>19</v>
      </c>
      <c r="F114" s="258" t="s">
        <v>157</v>
      </c>
      <c r="G114" s="256"/>
      <c r="H114" s="259">
        <v>623.572</v>
      </c>
      <c r="I114" s="260"/>
      <c r="J114" s="256"/>
      <c r="K114" s="256"/>
      <c r="L114" s="261"/>
      <c r="M114" s="262"/>
      <c r="N114" s="263"/>
      <c r="O114" s="263"/>
      <c r="P114" s="263"/>
      <c r="Q114" s="263"/>
      <c r="R114" s="263"/>
      <c r="S114" s="263"/>
      <c r="T114" s="26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5" t="s">
        <v>153</v>
      </c>
      <c r="AU114" s="265" t="s">
        <v>83</v>
      </c>
      <c r="AV114" s="15" t="s">
        <v>158</v>
      </c>
      <c r="AW114" s="15" t="s">
        <v>37</v>
      </c>
      <c r="AX114" s="15" t="s">
        <v>76</v>
      </c>
      <c r="AY114" s="265" t="s">
        <v>142</v>
      </c>
    </row>
    <row r="115" s="16" customFormat="1">
      <c r="A115" s="16"/>
      <c r="B115" s="266"/>
      <c r="C115" s="267"/>
      <c r="D115" s="235" t="s">
        <v>153</v>
      </c>
      <c r="E115" s="268" t="s">
        <v>19</v>
      </c>
      <c r="F115" s="269" t="s">
        <v>167</v>
      </c>
      <c r="G115" s="267"/>
      <c r="H115" s="270">
        <v>623.572</v>
      </c>
      <c r="I115" s="271"/>
      <c r="J115" s="267"/>
      <c r="K115" s="267"/>
      <c r="L115" s="272"/>
      <c r="M115" s="273"/>
      <c r="N115" s="274"/>
      <c r="O115" s="274"/>
      <c r="P115" s="274"/>
      <c r="Q115" s="274"/>
      <c r="R115" s="274"/>
      <c r="S115" s="274"/>
      <c r="T115" s="275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76" t="s">
        <v>153</v>
      </c>
      <c r="AU115" s="276" t="s">
        <v>83</v>
      </c>
      <c r="AV115" s="16" t="s">
        <v>149</v>
      </c>
      <c r="AW115" s="16" t="s">
        <v>37</v>
      </c>
      <c r="AX115" s="16" t="s">
        <v>83</v>
      </c>
      <c r="AY115" s="276" t="s">
        <v>142</v>
      </c>
    </row>
    <row r="116" s="2" customFormat="1" ht="24.15" customHeight="1">
      <c r="A116" s="41"/>
      <c r="B116" s="42"/>
      <c r="C116" s="215" t="s">
        <v>149</v>
      </c>
      <c r="D116" s="215" t="s">
        <v>144</v>
      </c>
      <c r="E116" s="216" t="s">
        <v>603</v>
      </c>
      <c r="F116" s="217" t="s">
        <v>604</v>
      </c>
      <c r="G116" s="218" t="s">
        <v>163</v>
      </c>
      <c r="H116" s="219">
        <v>623.572</v>
      </c>
      <c r="I116" s="220"/>
      <c r="J116" s="221">
        <f>ROUND(I116*H116,2)</f>
        <v>0</v>
      </c>
      <c r="K116" s="217" t="s">
        <v>148</v>
      </c>
      <c r="L116" s="47"/>
      <c r="M116" s="222" t="s">
        <v>19</v>
      </c>
      <c r="N116" s="223" t="s">
        <v>47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149</v>
      </c>
      <c r="AT116" s="226" t="s">
        <v>144</v>
      </c>
      <c r="AU116" s="226" t="s">
        <v>83</v>
      </c>
      <c r="AY116" s="20" t="s">
        <v>142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83</v>
      </c>
      <c r="BK116" s="227">
        <f>ROUND(I116*H116,2)</f>
        <v>0</v>
      </c>
      <c r="BL116" s="20" t="s">
        <v>149</v>
      </c>
      <c r="BM116" s="226" t="s">
        <v>879</v>
      </c>
    </row>
    <row r="117" s="2" customFormat="1">
      <c r="A117" s="41"/>
      <c r="B117" s="42"/>
      <c r="C117" s="43"/>
      <c r="D117" s="228" t="s">
        <v>151</v>
      </c>
      <c r="E117" s="43"/>
      <c r="F117" s="229" t="s">
        <v>606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151</v>
      </c>
      <c r="AU117" s="20" t="s">
        <v>83</v>
      </c>
    </row>
    <row r="118" s="2" customFormat="1" ht="21.75" customHeight="1">
      <c r="A118" s="41"/>
      <c r="B118" s="42"/>
      <c r="C118" s="215" t="s">
        <v>179</v>
      </c>
      <c r="D118" s="215" t="s">
        <v>144</v>
      </c>
      <c r="E118" s="216" t="s">
        <v>204</v>
      </c>
      <c r="F118" s="217" t="s">
        <v>205</v>
      </c>
      <c r="G118" s="218" t="s">
        <v>147</v>
      </c>
      <c r="H118" s="219">
        <v>623.572</v>
      </c>
      <c r="I118" s="220"/>
      <c r="J118" s="221">
        <f>ROUND(I118*H118,2)</f>
        <v>0</v>
      </c>
      <c r="K118" s="217" t="s">
        <v>148</v>
      </c>
      <c r="L118" s="47"/>
      <c r="M118" s="222" t="s">
        <v>19</v>
      </c>
      <c r="N118" s="223" t="s">
        <v>47</v>
      </c>
      <c r="O118" s="87"/>
      <c r="P118" s="224">
        <f>O118*H118</f>
        <v>0</v>
      </c>
      <c r="Q118" s="224">
        <v>0.00045731999999999999</v>
      </c>
      <c r="R118" s="224">
        <f>Q118*H118</f>
        <v>0.28517194703999998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149</v>
      </c>
      <c r="AT118" s="226" t="s">
        <v>144</v>
      </c>
      <c r="AU118" s="226" t="s">
        <v>83</v>
      </c>
      <c r="AY118" s="20" t="s">
        <v>142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83</v>
      </c>
      <c r="BK118" s="227">
        <f>ROUND(I118*H118,2)</f>
        <v>0</v>
      </c>
      <c r="BL118" s="20" t="s">
        <v>149</v>
      </c>
      <c r="BM118" s="226" t="s">
        <v>880</v>
      </c>
    </row>
    <row r="119" s="2" customFormat="1">
      <c r="A119" s="41"/>
      <c r="B119" s="42"/>
      <c r="C119" s="43"/>
      <c r="D119" s="228" t="s">
        <v>151</v>
      </c>
      <c r="E119" s="43"/>
      <c r="F119" s="229" t="s">
        <v>207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151</v>
      </c>
      <c r="AU119" s="20" t="s">
        <v>83</v>
      </c>
    </row>
    <row r="120" s="2" customFormat="1" ht="24.15" customHeight="1">
      <c r="A120" s="41"/>
      <c r="B120" s="42"/>
      <c r="C120" s="215" t="s">
        <v>186</v>
      </c>
      <c r="D120" s="215" t="s">
        <v>144</v>
      </c>
      <c r="E120" s="216" t="s">
        <v>209</v>
      </c>
      <c r="F120" s="217" t="s">
        <v>210</v>
      </c>
      <c r="G120" s="218" t="s">
        <v>147</v>
      </c>
      <c r="H120" s="219">
        <v>623.572</v>
      </c>
      <c r="I120" s="220"/>
      <c r="J120" s="221">
        <f>ROUND(I120*H120,2)</f>
        <v>0</v>
      </c>
      <c r="K120" s="217" t="s">
        <v>148</v>
      </c>
      <c r="L120" s="47"/>
      <c r="M120" s="222" t="s">
        <v>19</v>
      </c>
      <c r="N120" s="223" t="s">
        <v>47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149</v>
      </c>
      <c r="AT120" s="226" t="s">
        <v>144</v>
      </c>
      <c r="AU120" s="226" t="s">
        <v>83</v>
      </c>
      <c r="AY120" s="20" t="s">
        <v>142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83</v>
      </c>
      <c r="BK120" s="227">
        <f>ROUND(I120*H120,2)</f>
        <v>0</v>
      </c>
      <c r="BL120" s="20" t="s">
        <v>149</v>
      </c>
      <c r="BM120" s="226" t="s">
        <v>881</v>
      </c>
    </row>
    <row r="121" s="2" customFormat="1">
      <c r="A121" s="41"/>
      <c r="B121" s="42"/>
      <c r="C121" s="43"/>
      <c r="D121" s="228" t="s">
        <v>151</v>
      </c>
      <c r="E121" s="43"/>
      <c r="F121" s="229" t="s">
        <v>212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151</v>
      </c>
      <c r="AU121" s="20" t="s">
        <v>83</v>
      </c>
    </row>
    <row r="122" s="2" customFormat="1" ht="37.8" customHeight="1">
      <c r="A122" s="41"/>
      <c r="B122" s="42"/>
      <c r="C122" s="215" t="s">
        <v>191</v>
      </c>
      <c r="D122" s="215" t="s">
        <v>144</v>
      </c>
      <c r="E122" s="216" t="s">
        <v>609</v>
      </c>
      <c r="F122" s="217" t="s">
        <v>610</v>
      </c>
      <c r="G122" s="218" t="s">
        <v>147</v>
      </c>
      <c r="H122" s="219">
        <v>54.963999999999999</v>
      </c>
      <c r="I122" s="220"/>
      <c r="J122" s="221">
        <f>ROUND(I122*H122,2)</f>
        <v>0</v>
      </c>
      <c r="K122" s="217" t="s">
        <v>148</v>
      </c>
      <c r="L122" s="47"/>
      <c r="M122" s="222" t="s">
        <v>19</v>
      </c>
      <c r="N122" s="223" t="s">
        <v>47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149</v>
      </c>
      <c r="AT122" s="226" t="s">
        <v>144</v>
      </c>
      <c r="AU122" s="226" t="s">
        <v>83</v>
      </c>
      <c r="AY122" s="20" t="s">
        <v>142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83</v>
      </c>
      <c r="BK122" s="227">
        <f>ROUND(I122*H122,2)</f>
        <v>0</v>
      </c>
      <c r="BL122" s="20" t="s">
        <v>149</v>
      </c>
      <c r="BM122" s="226" t="s">
        <v>882</v>
      </c>
    </row>
    <row r="123" s="2" customFormat="1">
      <c r="A123" s="41"/>
      <c r="B123" s="42"/>
      <c r="C123" s="43"/>
      <c r="D123" s="228" t="s">
        <v>151</v>
      </c>
      <c r="E123" s="43"/>
      <c r="F123" s="229" t="s">
        <v>612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151</v>
      </c>
      <c r="AU123" s="20" t="s">
        <v>83</v>
      </c>
    </row>
    <row r="124" s="14" customFormat="1">
      <c r="A124" s="14"/>
      <c r="B124" s="244"/>
      <c r="C124" s="245"/>
      <c r="D124" s="235" t="s">
        <v>153</v>
      </c>
      <c r="E124" s="246" t="s">
        <v>19</v>
      </c>
      <c r="F124" s="247" t="s">
        <v>883</v>
      </c>
      <c r="G124" s="245"/>
      <c r="H124" s="248">
        <v>257.45400000000001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153</v>
      </c>
      <c r="AU124" s="254" t="s">
        <v>83</v>
      </c>
      <c r="AV124" s="14" t="s">
        <v>85</v>
      </c>
      <c r="AW124" s="14" t="s">
        <v>37</v>
      </c>
      <c r="AX124" s="14" t="s">
        <v>76</v>
      </c>
      <c r="AY124" s="254" t="s">
        <v>142</v>
      </c>
    </row>
    <row r="125" s="14" customFormat="1">
      <c r="A125" s="14"/>
      <c r="B125" s="244"/>
      <c r="C125" s="245"/>
      <c r="D125" s="235" t="s">
        <v>153</v>
      </c>
      <c r="E125" s="246" t="s">
        <v>19</v>
      </c>
      <c r="F125" s="247" t="s">
        <v>884</v>
      </c>
      <c r="G125" s="245"/>
      <c r="H125" s="248">
        <v>-202.49000000000001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153</v>
      </c>
      <c r="AU125" s="254" t="s">
        <v>83</v>
      </c>
      <c r="AV125" s="14" t="s">
        <v>85</v>
      </c>
      <c r="AW125" s="14" t="s">
        <v>37</v>
      </c>
      <c r="AX125" s="14" t="s">
        <v>76</v>
      </c>
      <c r="AY125" s="254" t="s">
        <v>142</v>
      </c>
    </row>
    <row r="126" s="16" customFormat="1">
      <c r="A126" s="16"/>
      <c r="B126" s="266"/>
      <c r="C126" s="267"/>
      <c r="D126" s="235" t="s">
        <v>153</v>
      </c>
      <c r="E126" s="268" t="s">
        <v>19</v>
      </c>
      <c r="F126" s="269" t="s">
        <v>167</v>
      </c>
      <c r="G126" s="267"/>
      <c r="H126" s="270">
        <v>54.963999999999999</v>
      </c>
      <c r="I126" s="271"/>
      <c r="J126" s="267"/>
      <c r="K126" s="267"/>
      <c r="L126" s="272"/>
      <c r="M126" s="273"/>
      <c r="N126" s="274"/>
      <c r="O126" s="274"/>
      <c r="P126" s="274"/>
      <c r="Q126" s="274"/>
      <c r="R126" s="274"/>
      <c r="S126" s="274"/>
      <c r="T126" s="275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76" t="s">
        <v>153</v>
      </c>
      <c r="AU126" s="276" t="s">
        <v>83</v>
      </c>
      <c r="AV126" s="16" t="s">
        <v>149</v>
      </c>
      <c r="AW126" s="16" t="s">
        <v>37</v>
      </c>
      <c r="AX126" s="16" t="s">
        <v>83</v>
      </c>
      <c r="AY126" s="276" t="s">
        <v>142</v>
      </c>
    </row>
    <row r="127" s="2" customFormat="1" ht="37.8" customHeight="1">
      <c r="A127" s="41"/>
      <c r="B127" s="42"/>
      <c r="C127" s="215" t="s">
        <v>198</v>
      </c>
      <c r="D127" s="215" t="s">
        <v>144</v>
      </c>
      <c r="E127" s="216" t="s">
        <v>615</v>
      </c>
      <c r="F127" s="217" t="s">
        <v>616</v>
      </c>
      <c r="G127" s="218" t="s">
        <v>147</v>
      </c>
      <c r="H127" s="219">
        <v>2143.596</v>
      </c>
      <c r="I127" s="220"/>
      <c r="J127" s="221">
        <f>ROUND(I127*H127,2)</f>
        <v>0</v>
      </c>
      <c r="K127" s="217" t="s">
        <v>148</v>
      </c>
      <c r="L127" s="47"/>
      <c r="M127" s="222" t="s">
        <v>19</v>
      </c>
      <c r="N127" s="223" t="s">
        <v>47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149</v>
      </c>
      <c r="AT127" s="226" t="s">
        <v>144</v>
      </c>
      <c r="AU127" s="226" t="s">
        <v>83</v>
      </c>
      <c r="AY127" s="20" t="s">
        <v>142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83</v>
      </c>
      <c r="BK127" s="227">
        <f>ROUND(I127*H127,2)</f>
        <v>0</v>
      </c>
      <c r="BL127" s="20" t="s">
        <v>149</v>
      </c>
      <c r="BM127" s="226" t="s">
        <v>885</v>
      </c>
    </row>
    <row r="128" s="2" customFormat="1">
      <c r="A128" s="41"/>
      <c r="B128" s="42"/>
      <c r="C128" s="43"/>
      <c r="D128" s="228" t="s">
        <v>151</v>
      </c>
      <c r="E128" s="43"/>
      <c r="F128" s="229" t="s">
        <v>618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151</v>
      </c>
      <c r="AU128" s="20" t="s">
        <v>83</v>
      </c>
    </row>
    <row r="129" s="14" customFormat="1">
      <c r="A129" s="14"/>
      <c r="B129" s="244"/>
      <c r="C129" s="245"/>
      <c r="D129" s="235" t="s">
        <v>153</v>
      </c>
      <c r="E129" s="246" t="s">
        <v>19</v>
      </c>
      <c r="F129" s="247" t="s">
        <v>886</v>
      </c>
      <c r="G129" s="245"/>
      <c r="H129" s="248">
        <v>2143.596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83</v>
      </c>
      <c r="AV129" s="14" t="s">
        <v>85</v>
      </c>
      <c r="AW129" s="14" t="s">
        <v>37</v>
      </c>
      <c r="AX129" s="14" t="s">
        <v>76</v>
      </c>
      <c r="AY129" s="254" t="s">
        <v>142</v>
      </c>
    </row>
    <row r="130" s="16" customFormat="1">
      <c r="A130" s="16"/>
      <c r="B130" s="266"/>
      <c r="C130" s="267"/>
      <c r="D130" s="235" t="s">
        <v>153</v>
      </c>
      <c r="E130" s="268" t="s">
        <v>19</v>
      </c>
      <c r="F130" s="269" t="s">
        <v>167</v>
      </c>
      <c r="G130" s="267"/>
      <c r="H130" s="270">
        <v>2143.596</v>
      </c>
      <c r="I130" s="271"/>
      <c r="J130" s="267"/>
      <c r="K130" s="267"/>
      <c r="L130" s="272"/>
      <c r="M130" s="273"/>
      <c r="N130" s="274"/>
      <c r="O130" s="274"/>
      <c r="P130" s="274"/>
      <c r="Q130" s="274"/>
      <c r="R130" s="274"/>
      <c r="S130" s="274"/>
      <c r="T130" s="275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76" t="s">
        <v>153</v>
      </c>
      <c r="AU130" s="276" t="s">
        <v>83</v>
      </c>
      <c r="AV130" s="16" t="s">
        <v>149</v>
      </c>
      <c r="AW130" s="16" t="s">
        <v>37</v>
      </c>
      <c r="AX130" s="16" t="s">
        <v>83</v>
      </c>
      <c r="AY130" s="276" t="s">
        <v>142</v>
      </c>
    </row>
    <row r="131" s="2" customFormat="1" ht="24.15" customHeight="1">
      <c r="A131" s="41"/>
      <c r="B131" s="42"/>
      <c r="C131" s="215" t="s">
        <v>203</v>
      </c>
      <c r="D131" s="215" t="s">
        <v>144</v>
      </c>
      <c r="E131" s="216" t="s">
        <v>226</v>
      </c>
      <c r="F131" s="217" t="s">
        <v>227</v>
      </c>
      <c r="G131" s="218" t="s">
        <v>228</v>
      </c>
      <c r="H131" s="219">
        <v>98.935000000000002</v>
      </c>
      <c r="I131" s="220"/>
      <c r="J131" s="221">
        <f>ROUND(I131*H131,2)</f>
        <v>0</v>
      </c>
      <c r="K131" s="217" t="s">
        <v>148</v>
      </c>
      <c r="L131" s="47"/>
      <c r="M131" s="222" t="s">
        <v>19</v>
      </c>
      <c r="N131" s="223" t="s">
        <v>47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149</v>
      </c>
      <c r="AT131" s="226" t="s">
        <v>144</v>
      </c>
      <c r="AU131" s="226" t="s">
        <v>83</v>
      </c>
      <c r="AY131" s="20" t="s">
        <v>142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83</v>
      </c>
      <c r="BK131" s="227">
        <f>ROUND(I131*H131,2)</f>
        <v>0</v>
      </c>
      <c r="BL131" s="20" t="s">
        <v>149</v>
      </c>
      <c r="BM131" s="226" t="s">
        <v>887</v>
      </c>
    </row>
    <row r="132" s="2" customFormat="1">
      <c r="A132" s="41"/>
      <c r="B132" s="42"/>
      <c r="C132" s="43"/>
      <c r="D132" s="228" t="s">
        <v>151</v>
      </c>
      <c r="E132" s="43"/>
      <c r="F132" s="229" t="s">
        <v>230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151</v>
      </c>
      <c r="AU132" s="20" t="s">
        <v>83</v>
      </c>
    </row>
    <row r="133" s="14" customFormat="1">
      <c r="A133" s="14"/>
      <c r="B133" s="244"/>
      <c r="C133" s="245"/>
      <c r="D133" s="235" t="s">
        <v>153</v>
      </c>
      <c r="E133" s="246" t="s">
        <v>19</v>
      </c>
      <c r="F133" s="247" t="s">
        <v>888</v>
      </c>
      <c r="G133" s="245"/>
      <c r="H133" s="248">
        <v>98.935000000000002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83</v>
      </c>
      <c r="AV133" s="14" t="s">
        <v>85</v>
      </c>
      <c r="AW133" s="14" t="s">
        <v>37</v>
      </c>
      <c r="AX133" s="14" t="s">
        <v>76</v>
      </c>
      <c r="AY133" s="254" t="s">
        <v>142</v>
      </c>
    </row>
    <row r="134" s="16" customFormat="1">
      <c r="A134" s="16"/>
      <c r="B134" s="266"/>
      <c r="C134" s="267"/>
      <c r="D134" s="235" t="s">
        <v>153</v>
      </c>
      <c r="E134" s="268" t="s">
        <v>19</v>
      </c>
      <c r="F134" s="269" t="s">
        <v>167</v>
      </c>
      <c r="G134" s="267"/>
      <c r="H134" s="270">
        <v>98.935000000000002</v>
      </c>
      <c r="I134" s="271"/>
      <c r="J134" s="267"/>
      <c r="K134" s="267"/>
      <c r="L134" s="272"/>
      <c r="M134" s="273"/>
      <c r="N134" s="274"/>
      <c r="O134" s="274"/>
      <c r="P134" s="274"/>
      <c r="Q134" s="274"/>
      <c r="R134" s="274"/>
      <c r="S134" s="274"/>
      <c r="T134" s="275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76" t="s">
        <v>153</v>
      </c>
      <c r="AU134" s="276" t="s">
        <v>83</v>
      </c>
      <c r="AV134" s="16" t="s">
        <v>149</v>
      </c>
      <c r="AW134" s="16" t="s">
        <v>37</v>
      </c>
      <c r="AX134" s="16" t="s">
        <v>83</v>
      </c>
      <c r="AY134" s="276" t="s">
        <v>142</v>
      </c>
    </row>
    <row r="135" s="2" customFormat="1" ht="24.15" customHeight="1">
      <c r="A135" s="41"/>
      <c r="B135" s="42"/>
      <c r="C135" s="215" t="s">
        <v>208</v>
      </c>
      <c r="D135" s="215" t="s">
        <v>144</v>
      </c>
      <c r="E135" s="216" t="s">
        <v>233</v>
      </c>
      <c r="F135" s="217" t="s">
        <v>234</v>
      </c>
      <c r="G135" s="218" t="s">
        <v>147</v>
      </c>
      <c r="H135" s="219">
        <v>54.963999999999999</v>
      </c>
      <c r="I135" s="220"/>
      <c r="J135" s="221">
        <f>ROUND(I135*H135,2)</f>
        <v>0</v>
      </c>
      <c r="K135" s="217" t="s">
        <v>148</v>
      </c>
      <c r="L135" s="47"/>
      <c r="M135" s="222" t="s">
        <v>19</v>
      </c>
      <c r="N135" s="223" t="s">
        <v>47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149</v>
      </c>
      <c r="AT135" s="226" t="s">
        <v>144</v>
      </c>
      <c r="AU135" s="226" t="s">
        <v>83</v>
      </c>
      <c r="AY135" s="20" t="s">
        <v>142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83</v>
      </c>
      <c r="BK135" s="227">
        <f>ROUND(I135*H135,2)</f>
        <v>0</v>
      </c>
      <c r="BL135" s="20" t="s">
        <v>149</v>
      </c>
      <c r="BM135" s="226" t="s">
        <v>889</v>
      </c>
    </row>
    <row r="136" s="2" customFormat="1">
      <c r="A136" s="41"/>
      <c r="B136" s="42"/>
      <c r="C136" s="43"/>
      <c r="D136" s="228" t="s">
        <v>151</v>
      </c>
      <c r="E136" s="43"/>
      <c r="F136" s="229" t="s">
        <v>236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151</v>
      </c>
      <c r="AU136" s="20" t="s">
        <v>83</v>
      </c>
    </row>
    <row r="137" s="2" customFormat="1" ht="24.15" customHeight="1">
      <c r="A137" s="41"/>
      <c r="B137" s="42"/>
      <c r="C137" s="215" t="s">
        <v>213</v>
      </c>
      <c r="D137" s="215" t="s">
        <v>144</v>
      </c>
      <c r="E137" s="216" t="s">
        <v>238</v>
      </c>
      <c r="F137" s="217" t="s">
        <v>239</v>
      </c>
      <c r="G137" s="218" t="s">
        <v>147</v>
      </c>
      <c r="H137" s="219">
        <v>202.49000000000001</v>
      </c>
      <c r="I137" s="220"/>
      <c r="J137" s="221">
        <f>ROUND(I137*H137,2)</f>
        <v>0</v>
      </c>
      <c r="K137" s="217" t="s">
        <v>148</v>
      </c>
      <c r="L137" s="47"/>
      <c r="M137" s="222" t="s">
        <v>19</v>
      </c>
      <c r="N137" s="223" t="s">
        <v>47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149</v>
      </c>
      <c r="AT137" s="226" t="s">
        <v>144</v>
      </c>
      <c r="AU137" s="226" t="s">
        <v>83</v>
      </c>
      <c r="AY137" s="20" t="s">
        <v>142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83</v>
      </c>
      <c r="BK137" s="227">
        <f>ROUND(I137*H137,2)</f>
        <v>0</v>
      </c>
      <c r="BL137" s="20" t="s">
        <v>149</v>
      </c>
      <c r="BM137" s="226" t="s">
        <v>890</v>
      </c>
    </row>
    <row r="138" s="2" customFormat="1">
      <c r="A138" s="41"/>
      <c r="B138" s="42"/>
      <c r="C138" s="43"/>
      <c r="D138" s="228" t="s">
        <v>151</v>
      </c>
      <c r="E138" s="43"/>
      <c r="F138" s="229" t="s">
        <v>241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151</v>
      </c>
      <c r="AU138" s="20" t="s">
        <v>83</v>
      </c>
    </row>
    <row r="139" s="14" customFormat="1">
      <c r="A139" s="14"/>
      <c r="B139" s="244"/>
      <c r="C139" s="245"/>
      <c r="D139" s="235" t="s">
        <v>153</v>
      </c>
      <c r="E139" s="246" t="s">
        <v>19</v>
      </c>
      <c r="F139" s="247" t="s">
        <v>883</v>
      </c>
      <c r="G139" s="245"/>
      <c r="H139" s="248">
        <v>257.45400000000001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153</v>
      </c>
      <c r="AU139" s="254" t="s">
        <v>83</v>
      </c>
      <c r="AV139" s="14" t="s">
        <v>85</v>
      </c>
      <c r="AW139" s="14" t="s">
        <v>37</v>
      </c>
      <c r="AX139" s="14" t="s">
        <v>76</v>
      </c>
      <c r="AY139" s="254" t="s">
        <v>142</v>
      </c>
    </row>
    <row r="140" s="15" customFormat="1">
      <c r="A140" s="15"/>
      <c r="B140" s="255"/>
      <c r="C140" s="256"/>
      <c r="D140" s="235" t="s">
        <v>153</v>
      </c>
      <c r="E140" s="257" t="s">
        <v>19</v>
      </c>
      <c r="F140" s="258" t="s">
        <v>157</v>
      </c>
      <c r="G140" s="256"/>
      <c r="H140" s="259">
        <v>257.45400000000001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153</v>
      </c>
      <c r="AU140" s="265" t="s">
        <v>83</v>
      </c>
      <c r="AV140" s="15" t="s">
        <v>158</v>
      </c>
      <c r="AW140" s="15" t="s">
        <v>37</v>
      </c>
      <c r="AX140" s="15" t="s">
        <v>76</v>
      </c>
      <c r="AY140" s="265" t="s">
        <v>142</v>
      </c>
    </row>
    <row r="141" s="14" customFormat="1">
      <c r="A141" s="14"/>
      <c r="B141" s="244"/>
      <c r="C141" s="245"/>
      <c r="D141" s="235" t="s">
        <v>153</v>
      </c>
      <c r="E141" s="246" t="s">
        <v>19</v>
      </c>
      <c r="F141" s="247" t="s">
        <v>891</v>
      </c>
      <c r="G141" s="245"/>
      <c r="H141" s="248">
        <v>-13.022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153</v>
      </c>
      <c r="AU141" s="254" t="s">
        <v>83</v>
      </c>
      <c r="AV141" s="14" t="s">
        <v>85</v>
      </c>
      <c r="AW141" s="14" t="s">
        <v>37</v>
      </c>
      <c r="AX141" s="14" t="s">
        <v>76</v>
      </c>
      <c r="AY141" s="254" t="s">
        <v>142</v>
      </c>
    </row>
    <row r="142" s="14" customFormat="1">
      <c r="A142" s="14"/>
      <c r="B142" s="244"/>
      <c r="C142" s="245"/>
      <c r="D142" s="235" t="s">
        <v>153</v>
      </c>
      <c r="E142" s="246" t="s">
        <v>19</v>
      </c>
      <c r="F142" s="247" t="s">
        <v>892</v>
      </c>
      <c r="G142" s="245"/>
      <c r="H142" s="248">
        <v>-39.067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153</v>
      </c>
      <c r="AU142" s="254" t="s">
        <v>83</v>
      </c>
      <c r="AV142" s="14" t="s">
        <v>85</v>
      </c>
      <c r="AW142" s="14" t="s">
        <v>37</v>
      </c>
      <c r="AX142" s="14" t="s">
        <v>76</v>
      </c>
      <c r="AY142" s="254" t="s">
        <v>142</v>
      </c>
    </row>
    <row r="143" s="14" customFormat="1">
      <c r="A143" s="14"/>
      <c r="B143" s="244"/>
      <c r="C143" s="245"/>
      <c r="D143" s="235" t="s">
        <v>153</v>
      </c>
      <c r="E143" s="246" t="s">
        <v>19</v>
      </c>
      <c r="F143" s="247" t="s">
        <v>893</v>
      </c>
      <c r="G143" s="245"/>
      <c r="H143" s="248">
        <v>-2.875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153</v>
      </c>
      <c r="AU143" s="254" t="s">
        <v>83</v>
      </c>
      <c r="AV143" s="14" t="s">
        <v>85</v>
      </c>
      <c r="AW143" s="14" t="s">
        <v>37</v>
      </c>
      <c r="AX143" s="14" t="s">
        <v>76</v>
      </c>
      <c r="AY143" s="254" t="s">
        <v>142</v>
      </c>
    </row>
    <row r="144" s="15" customFormat="1">
      <c r="A144" s="15"/>
      <c r="B144" s="255"/>
      <c r="C144" s="256"/>
      <c r="D144" s="235" t="s">
        <v>153</v>
      </c>
      <c r="E144" s="257" t="s">
        <v>19</v>
      </c>
      <c r="F144" s="258" t="s">
        <v>157</v>
      </c>
      <c r="G144" s="256"/>
      <c r="H144" s="259">
        <v>-54.963999999999999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153</v>
      </c>
      <c r="AU144" s="265" t="s">
        <v>83</v>
      </c>
      <c r="AV144" s="15" t="s">
        <v>158</v>
      </c>
      <c r="AW144" s="15" t="s">
        <v>37</v>
      </c>
      <c r="AX144" s="15" t="s">
        <v>76</v>
      </c>
      <c r="AY144" s="265" t="s">
        <v>142</v>
      </c>
    </row>
    <row r="145" s="16" customFormat="1">
      <c r="A145" s="16"/>
      <c r="B145" s="266"/>
      <c r="C145" s="267"/>
      <c r="D145" s="235" t="s">
        <v>153</v>
      </c>
      <c r="E145" s="268" t="s">
        <v>19</v>
      </c>
      <c r="F145" s="269" t="s">
        <v>167</v>
      </c>
      <c r="G145" s="267"/>
      <c r="H145" s="270">
        <v>202.49000000000001</v>
      </c>
      <c r="I145" s="271"/>
      <c r="J145" s="267"/>
      <c r="K145" s="267"/>
      <c r="L145" s="272"/>
      <c r="M145" s="273"/>
      <c r="N145" s="274"/>
      <c r="O145" s="274"/>
      <c r="P145" s="274"/>
      <c r="Q145" s="274"/>
      <c r="R145" s="274"/>
      <c r="S145" s="274"/>
      <c r="T145" s="275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6" t="s">
        <v>153</v>
      </c>
      <c r="AU145" s="276" t="s">
        <v>83</v>
      </c>
      <c r="AV145" s="16" t="s">
        <v>149</v>
      </c>
      <c r="AW145" s="16" t="s">
        <v>37</v>
      </c>
      <c r="AX145" s="16" t="s">
        <v>83</v>
      </c>
      <c r="AY145" s="276" t="s">
        <v>142</v>
      </c>
    </row>
    <row r="146" s="2" customFormat="1" ht="37.8" customHeight="1">
      <c r="A146" s="41"/>
      <c r="B146" s="42"/>
      <c r="C146" s="215" t="s">
        <v>8</v>
      </c>
      <c r="D146" s="215" t="s">
        <v>144</v>
      </c>
      <c r="E146" s="216" t="s">
        <v>245</v>
      </c>
      <c r="F146" s="217" t="s">
        <v>246</v>
      </c>
      <c r="G146" s="218" t="s">
        <v>147</v>
      </c>
      <c r="H146" s="219">
        <v>39.067</v>
      </c>
      <c r="I146" s="220"/>
      <c r="J146" s="221">
        <f>ROUND(I146*H146,2)</f>
        <v>0</v>
      </c>
      <c r="K146" s="217" t="s">
        <v>148</v>
      </c>
      <c r="L146" s="47"/>
      <c r="M146" s="222" t="s">
        <v>19</v>
      </c>
      <c r="N146" s="223" t="s">
        <v>47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149</v>
      </c>
      <c r="AT146" s="226" t="s">
        <v>144</v>
      </c>
      <c r="AU146" s="226" t="s">
        <v>83</v>
      </c>
      <c r="AY146" s="20" t="s">
        <v>142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83</v>
      </c>
      <c r="BK146" s="227">
        <f>ROUND(I146*H146,2)</f>
        <v>0</v>
      </c>
      <c r="BL146" s="20" t="s">
        <v>149</v>
      </c>
      <c r="BM146" s="226" t="s">
        <v>894</v>
      </c>
    </row>
    <row r="147" s="2" customFormat="1">
      <c r="A147" s="41"/>
      <c r="B147" s="42"/>
      <c r="C147" s="43"/>
      <c r="D147" s="228" t="s">
        <v>151</v>
      </c>
      <c r="E147" s="43"/>
      <c r="F147" s="229" t="s">
        <v>248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151</v>
      </c>
      <c r="AU147" s="20" t="s">
        <v>83</v>
      </c>
    </row>
    <row r="148" s="14" customFormat="1">
      <c r="A148" s="14"/>
      <c r="B148" s="244"/>
      <c r="C148" s="245"/>
      <c r="D148" s="235" t="s">
        <v>153</v>
      </c>
      <c r="E148" s="246" t="s">
        <v>19</v>
      </c>
      <c r="F148" s="247" t="s">
        <v>895</v>
      </c>
      <c r="G148" s="245"/>
      <c r="H148" s="248">
        <v>39.067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153</v>
      </c>
      <c r="AU148" s="254" t="s">
        <v>83</v>
      </c>
      <c r="AV148" s="14" t="s">
        <v>85</v>
      </c>
      <c r="AW148" s="14" t="s">
        <v>37</v>
      </c>
      <c r="AX148" s="14" t="s">
        <v>76</v>
      </c>
      <c r="AY148" s="254" t="s">
        <v>142</v>
      </c>
    </row>
    <row r="149" s="15" customFormat="1">
      <c r="A149" s="15"/>
      <c r="B149" s="255"/>
      <c r="C149" s="256"/>
      <c r="D149" s="235" t="s">
        <v>153</v>
      </c>
      <c r="E149" s="257" t="s">
        <v>19</v>
      </c>
      <c r="F149" s="258" t="s">
        <v>157</v>
      </c>
      <c r="G149" s="256"/>
      <c r="H149" s="259">
        <v>39.067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153</v>
      </c>
      <c r="AU149" s="265" t="s">
        <v>83</v>
      </c>
      <c r="AV149" s="15" t="s">
        <v>158</v>
      </c>
      <c r="AW149" s="15" t="s">
        <v>37</v>
      </c>
      <c r="AX149" s="15" t="s">
        <v>76</v>
      </c>
      <c r="AY149" s="265" t="s">
        <v>142</v>
      </c>
    </row>
    <row r="150" s="16" customFormat="1">
      <c r="A150" s="16"/>
      <c r="B150" s="266"/>
      <c r="C150" s="267"/>
      <c r="D150" s="235" t="s">
        <v>153</v>
      </c>
      <c r="E150" s="268" t="s">
        <v>19</v>
      </c>
      <c r="F150" s="269" t="s">
        <v>167</v>
      </c>
      <c r="G150" s="267"/>
      <c r="H150" s="270">
        <v>39.067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76" t="s">
        <v>153</v>
      </c>
      <c r="AU150" s="276" t="s">
        <v>83</v>
      </c>
      <c r="AV150" s="16" t="s">
        <v>149</v>
      </c>
      <c r="AW150" s="16" t="s">
        <v>37</v>
      </c>
      <c r="AX150" s="16" t="s">
        <v>83</v>
      </c>
      <c r="AY150" s="276" t="s">
        <v>142</v>
      </c>
    </row>
    <row r="151" s="2" customFormat="1" ht="16.5" customHeight="1">
      <c r="A151" s="41"/>
      <c r="B151" s="42"/>
      <c r="C151" s="277" t="s">
        <v>225</v>
      </c>
      <c r="D151" s="277" t="s">
        <v>252</v>
      </c>
      <c r="E151" s="278" t="s">
        <v>634</v>
      </c>
      <c r="F151" s="279" t="s">
        <v>635</v>
      </c>
      <c r="G151" s="280" t="s">
        <v>228</v>
      </c>
      <c r="H151" s="281">
        <v>78.134</v>
      </c>
      <c r="I151" s="282"/>
      <c r="J151" s="283">
        <f>ROUND(I151*H151,2)</f>
        <v>0</v>
      </c>
      <c r="K151" s="279" t="s">
        <v>148</v>
      </c>
      <c r="L151" s="284"/>
      <c r="M151" s="285" t="s">
        <v>19</v>
      </c>
      <c r="N151" s="286" t="s">
        <v>47</v>
      </c>
      <c r="O151" s="87"/>
      <c r="P151" s="224">
        <f>O151*H151</f>
        <v>0</v>
      </c>
      <c r="Q151" s="224">
        <v>1</v>
      </c>
      <c r="R151" s="224">
        <f>Q151*H151</f>
        <v>78.134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198</v>
      </c>
      <c r="AT151" s="226" t="s">
        <v>252</v>
      </c>
      <c r="AU151" s="226" t="s">
        <v>83</v>
      </c>
      <c r="AY151" s="20" t="s">
        <v>142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83</v>
      </c>
      <c r="BK151" s="227">
        <f>ROUND(I151*H151,2)</f>
        <v>0</v>
      </c>
      <c r="BL151" s="20" t="s">
        <v>149</v>
      </c>
      <c r="BM151" s="226" t="s">
        <v>896</v>
      </c>
    </row>
    <row r="152" s="14" customFormat="1">
      <c r="A152" s="14"/>
      <c r="B152" s="244"/>
      <c r="C152" s="245"/>
      <c r="D152" s="235" t="s">
        <v>153</v>
      </c>
      <c r="E152" s="246" t="s">
        <v>19</v>
      </c>
      <c r="F152" s="247" t="s">
        <v>897</v>
      </c>
      <c r="G152" s="245"/>
      <c r="H152" s="248">
        <v>78.134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153</v>
      </c>
      <c r="AU152" s="254" t="s">
        <v>83</v>
      </c>
      <c r="AV152" s="14" t="s">
        <v>85</v>
      </c>
      <c r="AW152" s="14" t="s">
        <v>37</v>
      </c>
      <c r="AX152" s="14" t="s">
        <v>83</v>
      </c>
      <c r="AY152" s="254" t="s">
        <v>142</v>
      </c>
    </row>
    <row r="153" s="12" customFormat="1" ht="25.92" customHeight="1">
      <c r="A153" s="12"/>
      <c r="B153" s="199"/>
      <c r="C153" s="200"/>
      <c r="D153" s="201" t="s">
        <v>75</v>
      </c>
      <c r="E153" s="202" t="s">
        <v>149</v>
      </c>
      <c r="F153" s="202" t="s">
        <v>274</v>
      </c>
      <c r="G153" s="200"/>
      <c r="H153" s="200"/>
      <c r="I153" s="203"/>
      <c r="J153" s="204">
        <f>BK153</f>
        <v>0</v>
      </c>
      <c r="K153" s="200"/>
      <c r="L153" s="205"/>
      <c r="M153" s="206"/>
      <c r="N153" s="207"/>
      <c r="O153" s="207"/>
      <c r="P153" s="208">
        <f>SUM(P154:P158)</f>
        <v>0</v>
      </c>
      <c r="Q153" s="207"/>
      <c r="R153" s="208">
        <f>SUM(R154:R158)</f>
        <v>0</v>
      </c>
      <c r="S153" s="207"/>
      <c r="T153" s="209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0" t="s">
        <v>83</v>
      </c>
      <c r="AT153" s="211" t="s">
        <v>75</v>
      </c>
      <c r="AU153" s="211" t="s">
        <v>76</v>
      </c>
      <c r="AY153" s="210" t="s">
        <v>142</v>
      </c>
      <c r="BK153" s="212">
        <f>SUM(BK154:BK158)</f>
        <v>0</v>
      </c>
    </row>
    <row r="154" s="2" customFormat="1" ht="21.75" customHeight="1">
      <c r="A154" s="41"/>
      <c r="B154" s="42"/>
      <c r="C154" s="215" t="s">
        <v>232</v>
      </c>
      <c r="D154" s="215" t="s">
        <v>144</v>
      </c>
      <c r="E154" s="216" t="s">
        <v>275</v>
      </c>
      <c r="F154" s="217" t="s">
        <v>276</v>
      </c>
      <c r="G154" s="218" t="s">
        <v>147</v>
      </c>
      <c r="H154" s="219">
        <v>13.022</v>
      </c>
      <c r="I154" s="220"/>
      <c r="J154" s="221">
        <f>ROUND(I154*H154,2)</f>
        <v>0</v>
      </c>
      <c r="K154" s="217" t="s">
        <v>148</v>
      </c>
      <c r="L154" s="47"/>
      <c r="M154" s="222" t="s">
        <v>19</v>
      </c>
      <c r="N154" s="223" t="s">
        <v>47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149</v>
      </c>
      <c r="AT154" s="226" t="s">
        <v>144</v>
      </c>
      <c r="AU154" s="226" t="s">
        <v>83</v>
      </c>
      <c r="AY154" s="20" t="s">
        <v>142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83</v>
      </c>
      <c r="BK154" s="227">
        <f>ROUND(I154*H154,2)</f>
        <v>0</v>
      </c>
      <c r="BL154" s="20" t="s">
        <v>149</v>
      </c>
      <c r="BM154" s="226" t="s">
        <v>898</v>
      </c>
    </row>
    <row r="155" s="2" customFormat="1">
      <c r="A155" s="41"/>
      <c r="B155" s="42"/>
      <c r="C155" s="43"/>
      <c r="D155" s="228" t="s">
        <v>151</v>
      </c>
      <c r="E155" s="43"/>
      <c r="F155" s="229" t="s">
        <v>278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151</v>
      </c>
      <c r="AU155" s="20" t="s">
        <v>83</v>
      </c>
    </row>
    <row r="156" s="14" customFormat="1">
      <c r="A156" s="14"/>
      <c r="B156" s="244"/>
      <c r="C156" s="245"/>
      <c r="D156" s="235" t="s">
        <v>153</v>
      </c>
      <c r="E156" s="246" t="s">
        <v>19</v>
      </c>
      <c r="F156" s="247" t="s">
        <v>899</v>
      </c>
      <c r="G156" s="245"/>
      <c r="H156" s="248">
        <v>13.022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153</v>
      </c>
      <c r="AU156" s="254" t="s">
        <v>83</v>
      </c>
      <c r="AV156" s="14" t="s">
        <v>85</v>
      </c>
      <c r="AW156" s="14" t="s">
        <v>37</v>
      </c>
      <c r="AX156" s="14" t="s">
        <v>76</v>
      </c>
      <c r="AY156" s="254" t="s">
        <v>142</v>
      </c>
    </row>
    <row r="157" s="15" customFormat="1">
      <c r="A157" s="15"/>
      <c r="B157" s="255"/>
      <c r="C157" s="256"/>
      <c r="D157" s="235" t="s">
        <v>153</v>
      </c>
      <c r="E157" s="257" t="s">
        <v>19</v>
      </c>
      <c r="F157" s="258" t="s">
        <v>157</v>
      </c>
      <c r="G157" s="256"/>
      <c r="H157" s="259">
        <v>13.022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153</v>
      </c>
      <c r="AU157" s="265" t="s">
        <v>83</v>
      </c>
      <c r="AV157" s="15" t="s">
        <v>158</v>
      </c>
      <c r="AW157" s="15" t="s">
        <v>37</v>
      </c>
      <c r="AX157" s="15" t="s">
        <v>76</v>
      </c>
      <c r="AY157" s="265" t="s">
        <v>142</v>
      </c>
    </row>
    <row r="158" s="16" customFormat="1">
      <c r="A158" s="16"/>
      <c r="B158" s="266"/>
      <c r="C158" s="267"/>
      <c r="D158" s="235" t="s">
        <v>153</v>
      </c>
      <c r="E158" s="268" t="s">
        <v>19</v>
      </c>
      <c r="F158" s="269" t="s">
        <v>167</v>
      </c>
      <c r="G158" s="267"/>
      <c r="H158" s="270">
        <v>13.022</v>
      </c>
      <c r="I158" s="271"/>
      <c r="J158" s="267"/>
      <c r="K158" s="267"/>
      <c r="L158" s="272"/>
      <c r="M158" s="273"/>
      <c r="N158" s="274"/>
      <c r="O158" s="274"/>
      <c r="P158" s="274"/>
      <c r="Q158" s="274"/>
      <c r="R158" s="274"/>
      <c r="S158" s="274"/>
      <c r="T158" s="275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76" t="s">
        <v>153</v>
      </c>
      <c r="AU158" s="276" t="s">
        <v>83</v>
      </c>
      <c r="AV158" s="16" t="s">
        <v>149</v>
      </c>
      <c r="AW158" s="16" t="s">
        <v>37</v>
      </c>
      <c r="AX158" s="16" t="s">
        <v>83</v>
      </c>
      <c r="AY158" s="276" t="s">
        <v>142</v>
      </c>
    </row>
    <row r="159" s="12" customFormat="1" ht="25.92" customHeight="1">
      <c r="A159" s="12"/>
      <c r="B159" s="199"/>
      <c r="C159" s="200"/>
      <c r="D159" s="201" t="s">
        <v>75</v>
      </c>
      <c r="E159" s="202" t="s">
        <v>198</v>
      </c>
      <c r="F159" s="202" t="s">
        <v>302</v>
      </c>
      <c r="G159" s="200"/>
      <c r="H159" s="200"/>
      <c r="I159" s="203"/>
      <c r="J159" s="204">
        <f>BK159</f>
        <v>0</v>
      </c>
      <c r="K159" s="200"/>
      <c r="L159" s="205"/>
      <c r="M159" s="206"/>
      <c r="N159" s="207"/>
      <c r="O159" s="207"/>
      <c r="P159" s="208">
        <f>SUM(P160:P190)</f>
        <v>0</v>
      </c>
      <c r="Q159" s="207"/>
      <c r="R159" s="208">
        <f>SUM(R160:R190)</f>
        <v>4.3136958403999994</v>
      </c>
      <c r="S159" s="207"/>
      <c r="T159" s="209">
        <f>SUM(T160:T190)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0" t="s">
        <v>83</v>
      </c>
      <c r="AT159" s="211" t="s">
        <v>75</v>
      </c>
      <c r="AU159" s="211" t="s">
        <v>76</v>
      </c>
      <c r="AY159" s="210" t="s">
        <v>142</v>
      </c>
      <c r="BK159" s="212">
        <f>SUM(BK160:BK190)</f>
        <v>0</v>
      </c>
    </row>
    <row r="160" s="2" customFormat="1" ht="16.5" customHeight="1">
      <c r="A160" s="41"/>
      <c r="B160" s="42"/>
      <c r="C160" s="215" t="s">
        <v>237</v>
      </c>
      <c r="D160" s="215" t="s">
        <v>144</v>
      </c>
      <c r="E160" s="216" t="s">
        <v>655</v>
      </c>
      <c r="F160" s="217" t="s">
        <v>656</v>
      </c>
      <c r="G160" s="218" t="s">
        <v>323</v>
      </c>
      <c r="H160" s="219">
        <v>162.78</v>
      </c>
      <c r="I160" s="220"/>
      <c r="J160" s="221">
        <f>ROUND(I160*H160,2)</f>
        <v>0</v>
      </c>
      <c r="K160" s="217" t="s">
        <v>148</v>
      </c>
      <c r="L160" s="47"/>
      <c r="M160" s="222" t="s">
        <v>19</v>
      </c>
      <c r="N160" s="223" t="s">
        <v>47</v>
      </c>
      <c r="O160" s="87"/>
      <c r="P160" s="224">
        <f>O160*H160</f>
        <v>0</v>
      </c>
      <c r="Q160" s="224">
        <v>1.1E-05</v>
      </c>
      <c r="R160" s="224">
        <f>Q160*H160</f>
        <v>0.00179058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149</v>
      </c>
      <c r="AT160" s="226" t="s">
        <v>144</v>
      </c>
      <c r="AU160" s="226" t="s">
        <v>83</v>
      </c>
      <c r="AY160" s="20" t="s">
        <v>142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83</v>
      </c>
      <c r="BK160" s="227">
        <f>ROUND(I160*H160,2)</f>
        <v>0</v>
      </c>
      <c r="BL160" s="20" t="s">
        <v>149</v>
      </c>
      <c r="BM160" s="226" t="s">
        <v>900</v>
      </c>
    </row>
    <row r="161" s="2" customFormat="1">
      <c r="A161" s="41"/>
      <c r="B161" s="42"/>
      <c r="C161" s="43"/>
      <c r="D161" s="228" t="s">
        <v>151</v>
      </c>
      <c r="E161" s="43"/>
      <c r="F161" s="229" t="s">
        <v>658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151</v>
      </c>
      <c r="AU161" s="20" t="s">
        <v>83</v>
      </c>
    </row>
    <row r="162" s="13" customFormat="1">
      <c r="A162" s="13"/>
      <c r="B162" s="233"/>
      <c r="C162" s="234"/>
      <c r="D162" s="235" t="s">
        <v>153</v>
      </c>
      <c r="E162" s="236" t="s">
        <v>19</v>
      </c>
      <c r="F162" s="237" t="s">
        <v>901</v>
      </c>
      <c r="G162" s="234"/>
      <c r="H162" s="236" t="s">
        <v>19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153</v>
      </c>
      <c r="AU162" s="243" t="s">
        <v>83</v>
      </c>
      <c r="AV162" s="13" t="s">
        <v>83</v>
      </c>
      <c r="AW162" s="13" t="s">
        <v>37</v>
      </c>
      <c r="AX162" s="13" t="s">
        <v>76</v>
      </c>
      <c r="AY162" s="243" t="s">
        <v>142</v>
      </c>
    </row>
    <row r="163" s="14" customFormat="1">
      <c r="A163" s="14"/>
      <c r="B163" s="244"/>
      <c r="C163" s="245"/>
      <c r="D163" s="235" t="s">
        <v>153</v>
      </c>
      <c r="E163" s="246" t="s">
        <v>19</v>
      </c>
      <c r="F163" s="247" t="s">
        <v>902</v>
      </c>
      <c r="G163" s="245"/>
      <c r="H163" s="248">
        <v>162.78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153</v>
      </c>
      <c r="AU163" s="254" t="s">
        <v>83</v>
      </c>
      <c r="AV163" s="14" t="s">
        <v>85</v>
      </c>
      <c r="AW163" s="14" t="s">
        <v>37</v>
      </c>
      <c r="AX163" s="14" t="s">
        <v>76</v>
      </c>
      <c r="AY163" s="254" t="s">
        <v>142</v>
      </c>
    </row>
    <row r="164" s="16" customFormat="1">
      <c r="A164" s="16"/>
      <c r="B164" s="266"/>
      <c r="C164" s="267"/>
      <c r="D164" s="235" t="s">
        <v>153</v>
      </c>
      <c r="E164" s="268" t="s">
        <v>19</v>
      </c>
      <c r="F164" s="269" t="s">
        <v>167</v>
      </c>
      <c r="G164" s="267"/>
      <c r="H164" s="270">
        <v>162.78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6" t="s">
        <v>153</v>
      </c>
      <c r="AU164" s="276" t="s">
        <v>83</v>
      </c>
      <c r="AV164" s="16" t="s">
        <v>149</v>
      </c>
      <c r="AW164" s="16" t="s">
        <v>37</v>
      </c>
      <c r="AX164" s="16" t="s">
        <v>83</v>
      </c>
      <c r="AY164" s="276" t="s">
        <v>142</v>
      </c>
    </row>
    <row r="165" s="2" customFormat="1" ht="16.5" customHeight="1">
      <c r="A165" s="41"/>
      <c r="B165" s="42"/>
      <c r="C165" s="277" t="s">
        <v>244</v>
      </c>
      <c r="D165" s="277" t="s">
        <v>252</v>
      </c>
      <c r="E165" s="278" t="s">
        <v>661</v>
      </c>
      <c r="F165" s="279" t="s">
        <v>662</v>
      </c>
      <c r="G165" s="280" t="s">
        <v>323</v>
      </c>
      <c r="H165" s="281">
        <v>165.22200000000001</v>
      </c>
      <c r="I165" s="282"/>
      <c r="J165" s="283">
        <f>ROUND(I165*H165,2)</f>
        <v>0</v>
      </c>
      <c r="K165" s="279" t="s">
        <v>663</v>
      </c>
      <c r="L165" s="284"/>
      <c r="M165" s="285" t="s">
        <v>19</v>
      </c>
      <c r="N165" s="286" t="s">
        <v>47</v>
      </c>
      <c r="O165" s="87"/>
      <c r="P165" s="224">
        <f>O165*H165</f>
        <v>0</v>
      </c>
      <c r="Q165" s="224">
        <v>0.0040000000000000001</v>
      </c>
      <c r="R165" s="224">
        <f>Q165*H165</f>
        <v>0.66088800000000003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198</v>
      </c>
      <c r="AT165" s="226" t="s">
        <v>252</v>
      </c>
      <c r="AU165" s="226" t="s">
        <v>83</v>
      </c>
      <c r="AY165" s="20" t="s">
        <v>142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83</v>
      </c>
      <c r="BK165" s="227">
        <f>ROUND(I165*H165,2)</f>
        <v>0</v>
      </c>
      <c r="BL165" s="20" t="s">
        <v>149</v>
      </c>
      <c r="BM165" s="226" t="s">
        <v>903</v>
      </c>
    </row>
    <row r="166" s="14" customFormat="1">
      <c r="A166" s="14"/>
      <c r="B166" s="244"/>
      <c r="C166" s="245"/>
      <c r="D166" s="235" t="s">
        <v>153</v>
      </c>
      <c r="E166" s="246" t="s">
        <v>19</v>
      </c>
      <c r="F166" s="247" t="s">
        <v>904</v>
      </c>
      <c r="G166" s="245"/>
      <c r="H166" s="248">
        <v>165.22200000000001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83</v>
      </c>
      <c r="AV166" s="14" t="s">
        <v>85</v>
      </c>
      <c r="AW166" s="14" t="s">
        <v>37</v>
      </c>
      <c r="AX166" s="14" t="s">
        <v>83</v>
      </c>
      <c r="AY166" s="254" t="s">
        <v>142</v>
      </c>
    </row>
    <row r="167" s="2" customFormat="1" ht="16.5" customHeight="1">
      <c r="A167" s="41"/>
      <c r="B167" s="42"/>
      <c r="C167" s="215" t="s">
        <v>251</v>
      </c>
      <c r="D167" s="215" t="s">
        <v>144</v>
      </c>
      <c r="E167" s="216" t="s">
        <v>702</v>
      </c>
      <c r="F167" s="217" t="s">
        <v>703</v>
      </c>
      <c r="G167" s="218" t="s">
        <v>323</v>
      </c>
      <c r="H167" s="219">
        <v>162.78</v>
      </c>
      <c r="I167" s="220"/>
      <c r="J167" s="221">
        <f>ROUND(I167*H167,2)</f>
        <v>0</v>
      </c>
      <c r="K167" s="217" t="s">
        <v>148</v>
      </c>
      <c r="L167" s="47"/>
      <c r="M167" s="222" t="s">
        <v>19</v>
      </c>
      <c r="N167" s="223" t="s">
        <v>47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149</v>
      </c>
      <c r="AT167" s="226" t="s">
        <v>144</v>
      </c>
      <c r="AU167" s="226" t="s">
        <v>83</v>
      </c>
      <c r="AY167" s="20" t="s">
        <v>142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83</v>
      </c>
      <c r="BK167" s="227">
        <f>ROUND(I167*H167,2)</f>
        <v>0</v>
      </c>
      <c r="BL167" s="20" t="s">
        <v>149</v>
      </c>
      <c r="BM167" s="226" t="s">
        <v>905</v>
      </c>
    </row>
    <row r="168" s="2" customFormat="1">
      <c r="A168" s="41"/>
      <c r="B168" s="42"/>
      <c r="C168" s="43"/>
      <c r="D168" s="228" t="s">
        <v>151</v>
      </c>
      <c r="E168" s="43"/>
      <c r="F168" s="229" t="s">
        <v>705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151</v>
      </c>
      <c r="AU168" s="20" t="s">
        <v>83</v>
      </c>
    </row>
    <row r="169" s="2" customFormat="1" ht="16.5" customHeight="1">
      <c r="A169" s="41"/>
      <c r="B169" s="42"/>
      <c r="C169" s="215" t="s">
        <v>258</v>
      </c>
      <c r="D169" s="215" t="s">
        <v>144</v>
      </c>
      <c r="E169" s="216" t="s">
        <v>706</v>
      </c>
      <c r="F169" s="217" t="s">
        <v>707</v>
      </c>
      <c r="G169" s="218" t="s">
        <v>708</v>
      </c>
      <c r="H169" s="219">
        <v>7</v>
      </c>
      <c r="I169" s="220"/>
      <c r="J169" s="221">
        <f>ROUND(I169*H169,2)</f>
        <v>0</v>
      </c>
      <c r="K169" s="217" t="s">
        <v>148</v>
      </c>
      <c r="L169" s="47"/>
      <c r="M169" s="222" t="s">
        <v>19</v>
      </c>
      <c r="N169" s="223" t="s">
        <v>47</v>
      </c>
      <c r="O169" s="87"/>
      <c r="P169" s="224">
        <f>O169*H169</f>
        <v>0</v>
      </c>
      <c r="Q169" s="224">
        <v>0.0003102</v>
      </c>
      <c r="R169" s="224">
        <f>Q169*H169</f>
        <v>0.0021714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149</v>
      </c>
      <c r="AT169" s="226" t="s">
        <v>144</v>
      </c>
      <c r="AU169" s="226" t="s">
        <v>83</v>
      </c>
      <c r="AY169" s="20" t="s">
        <v>142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83</v>
      </c>
      <c r="BK169" s="227">
        <f>ROUND(I169*H169,2)</f>
        <v>0</v>
      </c>
      <c r="BL169" s="20" t="s">
        <v>149</v>
      </c>
      <c r="BM169" s="226" t="s">
        <v>906</v>
      </c>
    </row>
    <row r="170" s="2" customFormat="1">
      <c r="A170" s="41"/>
      <c r="B170" s="42"/>
      <c r="C170" s="43"/>
      <c r="D170" s="228" t="s">
        <v>151</v>
      </c>
      <c r="E170" s="43"/>
      <c r="F170" s="229" t="s">
        <v>710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151</v>
      </c>
      <c r="AU170" s="20" t="s">
        <v>83</v>
      </c>
    </row>
    <row r="171" s="2" customFormat="1" ht="16.5" customHeight="1">
      <c r="A171" s="41"/>
      <c r="B171" s="42"/>
      <c r="C171" s="215" t="s">
        <v>264</v>
      </c>
      <c r="D171" s="215" t="s">
        <v>144</v>
      </c>
      <c r="E171" s="216" t="s">
        <v>711</v>
      </c>
      <c r="F171" s="217" t="s">
        <v>712</v>
      </c>
      <c r="G171" s="218" t="s">
        <v>267</v>
      </c>
      <c r="H171" s="219">
        <v>7</v>
      </c>
      <c r="I171" s="220"/>
      <c r="J171" s="221">
        <f>ROUND(I171*H171,2)</f>
        <v>0</v>
      </c>
      <c r="K171" s="217" t="s">
        <v>148</v>
      </c>
      <c r="L171" s="47"/>
      <c r="M171" s="222" t="s">
        <v>19</v>
      </c>
      <c r="N171" s="223" t="s">
        <v>47</v>
      </c>
      <c r="O171" s="87"/>
      <c r="P171" s="224">
        <f>O171*H171</f>
        <v>0</v>
      </c>
      <c r="Q171" s="224">
        <v>0.45937290600000003</v>
      </c>
      <c r="R171" s="224">
        <f>Q171*H171</f>
        <v>3.2156103420000002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149</v>
      </c>
      <c r="AT171" s="226" t="s">
        <v>144</v>
      </c>
      <c r="AU171" s="226" t="s">
        <v>83</v>
      </c>
      <c r="AY171" s="20" t="s">
        <v>142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83</v>
      </c>
      <c r="BK171" s="227">
        <f>ROUND(I171*H171,2)</f>
        <v>0</v>
      </c>
      <c r="BL171" s="20" t="s">
        <v>149</v>
      </c>
      <c r="BM171" s="226" t="s">
        <v>907</v>
      </c>
    </row>
    <row r="172" s="2" customFormat="1">
      <c r="A172" s="41"/>
      <c r="B172" s="42"/>
      <c r="C172" s="43"/>
      <c r="D172" s="228" t="s">
        <v>151</v>
      </c>
      <c r="E172" s="43"/>
      <c r="F172" s="229" t="s">
        <v>714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151</v>
      </c>
      <c r="AU172" s="20" t="s">
        <v>83</v>
      </c>
    </row>
    <row r="173" s="2" customFormat="1" ht="24.15" customHeight="1">
      <c r="A173" s="41"/>
      <c r="B173" s="42"/>
      <c r="C173" s="215" t="s">
        <v>270</v>
      </c>
      <c r="D173" s="215" t="s">
        <v>144</v>
      </c>
      <c r="E173" s="216" t="s">
        <v>908</v>
      </c>
      <c r="F173" s="217" t="s">
        <v>909</v>
      </c>
      <c r="G173" s="218" t="s">
        <v>267</v>
      </c>
      <c r="H173" s="219">
        <v>5</v>
      </c>
      <c r="I173" s="220"/>
      <c r="J173" s="221">
        <f>ROUND(I173*H173,2)</f>
        <v>0</v>
      </c>
      <c r="K173" s="217" t="s">
        <v>148</v>
      </c>
      <c r="L173" s="47"/>
      <c r="M173" s="222" t="s">
        <v>19</v>
      </c>
      <c r="N173" s="223" t="s">
        <v>47</v>
      </c>
      <c r="O173" s="87"/>
      <c r="P173" s="224">
        <f>O173*H173</f>
        <v>0</v>
      </c>
      <c r="Q173" s="224">
        <v>0.0337591</v>
      </c>
      <c r="R173" s="224">
        <f>Q173*H173</f>
        <v>0.16879549999999999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149</v>
      </c>
      <c r="AT173" s="226" t="s">
        <v>144</v>
      </c>
      <c r="AU173" s="226" t="s">
        <v>83</v>
      </c>
      <c r="AY173" s="20" t="s">
        <v>142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83</v>
      </c>
      <c r="BK173" s="227">
        <f>ROUND(I173*H173,2)</f>
        <v>0</v>
      </c>
      <c r="BL173" s="20" t="s">
        <v>149</v>
      </c>
      <c r="BM173" s="226" t="s">
        <v>910</v>
      </c>
    </row>
    <row r="174" s="2" customFormat="1">
      <c r="A174" s="41"/>
      <c r="B174" s="42"/>
      <c r="C174" s="43"/>
      <c r="D174" s="228" t="s">
        <v>151</v>
      </c>
      <c r="E174" s="43"/>
      <c r="F174" s="229" t="s">
        <v>911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151</v>
      </c>
      <c r="AU174" s="20" t="s">
        <v>83</v>
      </c>
    </row>
    <row r="175" s="2" customFormat="1" ht="24.15" customHeight="1">
      <c r="A175" s="41"/>
      <c r="B175" s="42"/>
      <c r="C175" s="215" t="s">
        <v>7</v>
      </c>
      <c r="D175" s="215" t="s">
        <v>144</v>
      </c>
      <c r="E175" s="216" t="s">
        <v>912</v>
      </c>
      <c r="F175" s="217" t="s">
        <v>913</v>
      </c>
      <c r="G175" s="218" t="s">
        <v>267</v>
      </c>
      <c r="H175" s="219">
        <v>1</v>
      </c>
      <c r="I175" s="220"/>
      <c r="J175" s="221">
        <f>ROUND(I175*H175,2)</f>
        <v>0</v>
      </c>
      <c r="K175" s="217" t="s">
        <v>148</v>
      </c>
      <c r="L175" s="47"/>
      <c r="M175" s="222" t="s">
        <v>19</v>
      </c>
      <c r="N175" s="223" t="s">
        <v>47</v>
      </c>
      <c r="O175" s="87"/>
      <c r="P175" s="224">
        <f>O175*H175</f>
        <v>0</v>
      </c>
      <c r="Q175" s="224">
        <v>0.036935811999999998</v>
      </c>
      <c r="R175" s="224">
        <f>Q175*H175</f>
        <v>0.036935811999999998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149</v>
      </c>
      <c r="AT175" s="226" t="s">
        <v>144</v>
      </c>
      <c r="AU175" s="226" t="s">
        <v>83</v>
      </c>
      <c r="AY175" s="20" t="s">
        <v>142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83</v>
      </c>
      <c r="BK175" s="227">
        <f>ROUND(I175*H175,2)</f>
        <v>0</v>
      </c>
      <c r="BL175" s="20" t="s">
        <v>149</v>
      </c>
      <c r="BM175" s="226" t="s">
        <v>914</v>
      </c>
    </row>
    <row r="176" s="2" customFormat="1">
      <c r="A176" s="41"/>
      <c r="B176" s="42"/>
      <c r="C176" s="43"/>
      <c r="D176" s="228" t="s">
        <v>151</v>
      </c>
      <c r="E176" s="43"/>
      <c r="F176" s="229" t="s">
        <v>915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151</v>
      </c>
      <c r="AU176" s="20" t="s">
        <v>83</v>
      </c>
    </row>
    <row r="177" s="2" customFormat="1" ht="24.15" customHeight="1">
      <c r="A177" s="41"/>
      <c r="B177" s="42"/>
      <c r="C177" s="215" t="s">
        <v>282</v>
      </c>
      <c r="D177" s="215" t="s">
        <v>144</v>
      </c>
      <c r="E177" s="216" t="s">
        <v>762</v>
      </c>
      <c r="F177" s="217" t="s">
        <v>763</v>
      </c>
      <c r="G177" s="218" t="s">
        <v>267</v>
      </c>
      <c r="H177" s="219">
        <v>2</v>
      </c>
      <c r="I177" s="220"/>
      <c r="J177" s="221">
        <f>ROUND(I177*H177,2)</f>
        <v>0</v>
      </c>
      <c r="K177" s="217" t="s">
        <v>148</v>
      </c>
      <c r="L177" s="47"/>
      <c r="M177" s="222" t="s">
        <v>19</v>
      </c>
      <c r="N177" s="223" t="s">
        <v>47</v>
      </c>
      <c r="O177" s="87"/>
      <c r="P177" s="224">
        <f>O177*H177</f>
        <v>0</v>
      </c>
      <c r="Q177" s="224">
        <v>0.040122100000000001</v>
      </c>
      <c r="R177" s="224">
        <f>Q177*H177</f>
        <v>0.080244200000000002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149</v>
      </c>
      <c r="AT177" s="226" t="s">
        <v>144</v>
      </c>
      <c r="AU177" s="226" t="s">
        <v>83</v>
      </c>
      <c r="AY177" s="20" t="s">
        <v>142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83</v>
      </c>
      <c r="BK177" s="227">
        <f>ROUND(I177*H177,2)</f>
        <v>0</v>
      </c>
      <c r="BL177" s="20" t="s">
        <v>149</v>
      </c>
      <c r="BM177" s="226" t="s">
        <v>916</v>
      </c>
    </row>
    <row r="178" s="2" customFormat="1">
      <c r="A178" s="41"/>
      <c r="B178" s="42"/>
      <c r="C178" s="43"/>
      <c r="D178" s="228" t="s">
        <v>151</v>
      </c>
      <c r="E178" s="43"/>
      <c r="F178" s="229" t="s">
        <v>765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151</v>
      </c>
      <c r="AU178" s="20" t="s">
        <v>83</v>
      </c>
    </row>
    <row r="179" s="2" customFormat="1" ht="16.5" customHeight="1">
      <c r="A179" s="41"/>
      <c r="B179" s="42"/>
      <c r="C179" s="215" t="s">
        <v>287</v>
      </c>
      <c r="D179" s="215" t="s">
        <v>144</v>
      </c>
      <c r="E179" s="216" t="s">
        <v>832</v>
      </c>
      <c r="F179" s="217" t="s">
        <v>833</v>
      </c>
      <c r="G179" s="218" t="s">
        <v>323</v>
      </c>
      <c r="H179" s="219">
        <v>458.24000000000001</v>
      </c>
      <c r="I179" s="220"/>
      <c r="J179" s="221">
        <f>ROUND(I179*H179,2)</f>
        <v>0</v>
      </c>
      <c r="K179" s="217" t="s">
        <v>148</v>
      </c>
      <c r="L179" s="47"/>
      <c r="M179" s="222" t="s">
        <v>19</v>
      </c>
      <c r="N179" s="223" t="s">
        <v>47</v>
      </c>
      <c r="O179" s="87"/>
      <c r="P179" s="224">
        <f>O179*H179</f>
        <v>0</v>
      </c>
      <c r="Q179" s="224">
        <v>0.00019536</v>
      </c>
      <c r="R179" s="224">
        <f>Q179*H179</f>
        <v>0.089521766400000008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149</v>
      </c>
      <c r="AT179" s="226" t="s">
        <v>144</v>
      </c>
      <c r="AU179" s="226" t="s">
        <v>83</v>
      </c>
      <c r="AY179" s="20" t="s">
        <v>142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83</v>
      </c>
      <c r="BK179" s="227">
        <f>ROUND(I179*H179,2)</f>
        <v>0</v>
      </c>
      <c r="BL179" s="20" t="s">
        <v>149</v>
      </c>
      <c r="BM179" s="226" t="s">
        <v>917</v>
      </c>
    </row>
    <row r="180" s="2" customFormat="1">
      <c r="A180" s="41"/>
      <c r="B180" s="42"/>
      <c r="C180" s="43"/>
      <c r="D180" s="228" t="s">
        <v>151</v>
      </c>
      <c r="E180" s="43"/>
      <c r="F180" s="229" t="s">
        <v>835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151</v>
      </c>
      <c r="AU180" s="20" t="s">
        <v>83</v>
      </c>
    </row>
    <row r="181" s="14" customFormat="1">
      <c r="A181" s="14"/>
      <c r="B181" s="244"/>
      <c r="C181" s="245"/>
      <c r="D181" s="235" t="s">
        <v>153</v>
      </c>
      <c r="E181" s="246" t="s">
        <v>19</v>
      </c>
      <c r="F181" s="247" t="s">
        <v>918</v>
      </c>
      <c r="G181" s="245"/>
      <c r="H181" s="248">
        <v>162.78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83</v>
      </c>
      <c r="AV181" s="14" t="s">
        <v>85</v>
      </c>
      <c r="AW181" s="14" t="s">
        <v>37</v>
      </c>
      <c r="AX181" s="14" t="s">
        <v>76</v>
      </c>
      <c r="AY181" s="254" t="s">
        <v>142</v>
      </c>
    </row>
    <row r="182" s="15" customFormat="1">
      <c r="A182" s="15"/>
      <c r="B182" s="255"/>
      <c r="C182" s="256"/>
      <c r="D182" s="235" t="s">
        <v>153</v>
      </c>
      <c r="E182" s="257" t="s">
        <v>19</v>
      </c>
      <c r="F182" s="258" t="s">
        <v>157</v>
      </c>
      <c r="G182" s="256"/>
      <c r="H182" s="259">
        <v>162.78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153</v>
      </c>
      <c r="AU182" s="265" t="s">
        <v>83</v>
      </c>
      <c r="AV182" s="15" t="s">
        <v>158</v>
      </c>
      <c r="AW182" s="15" t="s">
        <v>37</v>
      </c>
      <c r="AX182" s="15" t="s">
        <v>76</v>
      </c>
      <c r="AY182" s="265" t="s">
        <v>142</v>
      </c>
    </row>
    <row r="183" s="14" customFormat="1">
      <c r="A183" s="14"/>
      <c r="B183" s="244"/>
      <c r="C183" s="245"/>
      <c r="D183" s="235" t="s">
        <v>153</v>
      </c>
      <c r="E183" s="246" t="s">
        <v>19</v>
      </c>
      <c r="F183" s="247" t="s">
        <v>919</v>
      </c>
      <c r="G183" s="245"/>
      <c r="H183" s="248">
        <v>21.140000000000001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153</v>
      </c>
      <c r="AU183" s="254" t="s">
        <v>83</v>
      </c>
      <c r="AV183" s="14" t="s">
        <v>85</v>
      </c>
      <c r="AW183" s="14" t="s">
        <v>37</v>
      </c>
      <c r="AX183" s="14" t="s">
        <v>76</v>
      </c>
      <c r="AY183" s="254" t="s">
        <v>142</v>
      </c>
    </row>
    <row r="184" s="15" customFormat="1">
      <c r="A184" s="15"/>
      <c r="B184" s="255"/>
      <c r="C184" s="256"/>
      <c r="D184" s="235" t="s">
        <v>153</v>
      </c>
      <c r="E184" s="257" t="s">
        <v>19</v>
      </c>
      <c r="F184" s="258" t="s">
        <v>157</v>
      </c>
      <c r="G184" s="256"/>
      <c r="H184" s="259">
        <v>21.140000000000001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153</v>
      </c>
      <c r="AU184" s="265" t="s">
        <v>83</v>
      </c>
      <c r="AV184" s="15" t="s">
        <v>158</v>
      </c>
      <c r="AW184" s="15" t="s">
        <v>37</v>
      </c>
      <c r="AX184" s="15" t="s">
        <v>76</v>
      </c>
      <c r="AY184" s="265" t="s">
        <v>142</v>
      </c>
    </row>
    <row r="185" s="13" customFormat="1">
      <c r="A185" s="13"/>
      <c r="B185" s="233"/>
      <c r="C185" s="234"/>
      <c r="D185" s="235" t="s">
        <v>153</v>
      </c>
      <c r="E185" s="236" t="s">
        <v>19</v>
      </c>
      <c r="F185" s="237" t="s">
        <v>920</v>
      </c>
      <c r="G185" s="234"/>
      <c r="H185" s="236" t="s">
        <v>19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153</v>
      </c>
      <c r="AU185" s="243" t="s">
        <v>83</v>
      </c>
      <c r="AV185" s="13" t="s">
        <v>83</v>
      </c>
      <c r="AW185" s="13" t="s">
        <v>37</v>
      </c>
      <c r="AX185" s="13" t="s">
        <v>76</v>
      </c>
      <c r="AY185" s="243" t="s">
        <v>142</v>
      </c>
    </row>
    <row r="186" s="14" customFormat="1">
      <c r="A186" s="14"/>
      <c r="B186" s="244"/>
      <c r="C186" s="245"/>
      <c r="D186" s="235" t="s">
        <v>153</v>
      </c>
      <c r="E186" s="246" t="s">
        <v>19</v>
      </c>
      <c r="F186" s="247" t="s">
        <v>921</v>
      </c>
      <c r="G186" s="245"/>
      <c r="H186" s="248">
        <v>274.31999999999999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153</v>
      </c>
      <c r="AU186" s="254" t="s">
        <v>83</v>
      </c>
      <c r="AV186" s="14" t="s">
        <v>85</v>
      </c>
      <c r="AW186" s="14" t="s">
        <v>37</v>
      </c>
      <c r="AX186" s="14" t="s">
        <v>76</v>
      </c>
      <c r="AY186" s="254" t="s">
        <v>142</v>
      </c>
    </row>
    <row r="187" s="15" customFormat="1">
      <c r="A187" s="15"/>
      <c r="B187" s="255"/>
      <c r="C187" s="256"/>
      <c r="D187" s="235" t="s">
        <v>153</v>
      </c>
      <c r="E187" s="257" t="s">
        <v>19</v>
      </c>
      <c r="F187" s="258" t="s">
        <v>157</v>
      </c>
      <c r="G187" s="256"/>
      <c r="H187" s="259">
        <v>274.31999999999999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153</v>
      </c>
      <c r="AU187" s="265" t="s">
        <v>83</v>
      </c>
      <c r="AV187" s="15" t="s">
        <v>158</v>
      </c>
      <c r="AW187" s="15" t="s">
        <v>37</v>
      </c>
      <c r="AX187" s="15" t="s">
        <v>76</v>
      </c>
      <c r="AY187" s="265" t="s">
        <v>142</v>
      </c>
    </row>
    <row r="188" s="16" customFormat="1">
      <c r="A188" s="16"/>
      <c r="B188" s="266"/>
      <c r="C188" s="267"/>
      <c r="D188" s="235" t="s">
        <v>153</v>
      </c>
      <c r="E188" s="268" t="s">
        <v>19</v>
      </c>
      <c r="F188" s="269" t="s">
        <v>167</v>
      </c>
      <c r="G188" s="267"/>
      <c r="H188" s="270">
        <v>458.24000000000001</v>
      </c>
      <c r="I188" s="271"/>
      <c r="J188" s="267"/>
      <c r="K188" s="267"/>
      <c r="L188" s="272"/>
      <c r="M188" s="273"/>
      <c r="N188" s="274"/>
      <c r="O188" s="274"/>
      <c r="P188" s="274"/>
      <c r="Q188" s="274"/>
      <c r="R188" s="274"/>
      <c r="S188" s="274"/>
      <c r="T188" s="27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6" t="s">
        <v>153</v>
      </c>
      <c r="AU188" s="276" t="s">
        <v>83</v>
      </c>
      <c r="AV188" s="16" t="s">
        <v>149</v>
      </c>
      <c r="AW188" s="16" t="s">
        <v>37</v>
      </c>
      <c r="AX188" s="16" t="s">
        <v>83</v>
      </c>
      <c r="AY188" s="276" t="s">
        <v>142</v>
      </c>
    </row>
    <row r="189" s="2" customFormat="1" ht="16.5" customHeight="1">
      <c r="A189" s="41"/>
      <c r="B189" s="42"/>
      <c r="C189" s="215" t="s">
        <v>292</v>
      </c>
      <c r="D189" s="215" t="s">
        <v>144</v>
      </c>
      <c r="E189" s="216" t="s">
        <v>838</v>
      </c>
      <c r="F189" s="217" t="s">
        <v>839</v>
      </c>
      <c r="G189" s="218" t="s">
        <v>323</v>
      </c>
      <c r="H189" s="219">
        <v>458.24000000000001</v>
      </c>
      <c r="I189" s="220"/>
      <c r="J189" s="221">
        <f>ROUND(I189*H189,2)</f>
        <v>0</v>
      </c>
      <c r="K189" s="217" t="s">
        <v>148</v>
      </c>
      <c r="L189" s="47"/>
      <c r="M189" s="222" t="s">
        <v>19</v>
      </c>
      <c r="N189" s="223" t="s">
        <v>47</v>
      </c>
      <c r="O189" s="87"/>
      <c r="P189" s="224">
        <f>O189*H189</f>
        <v>0</v>
      </c>
      <c r="Q189" s="224">
        <v>0.000126</v>
      </c>
      <c r="R189" s="224">
        <f>Q189*H189</f>
        <v>0.057738240000000003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149</v>
      </c>
      <c r="AT189" s="226" t="s">
        <v>144</v>
      </c>
      <c r="AU189" s="226" t="s">
        <v>83</v>
      </c>
      <c r="AY189" s="20" t="s">
        <v>142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83</v>
      </c>
      <c r="BK189" s="227">
        <f>ROUND(I189*H189,2)</f>
        <v>0</v>
      </c>
      <c r="BL189" s="20" t="s">
        <v>149</v>
      </c>
      <c r="BM189" s="226" t="s">
        <v>922</v>
      </c>
    </row>
    <row r="190" s="2" customFormat="1">
      <c r="A190" s="41"/>
      <c r="B190" s="42"/>
      <c r="C190" s="43"/>
      <c r="D190" s="228" t="s">
        <v>151</v>
      </c>
      <c r="E190" s="43"/>
      <c r="F190" s="229" t="s">
        <v>841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151</v>
      </c>
      <c r="AU190" s="20" t="s">
        <v>83</v>
      </c>
    </row>
    <row r="191" s="12" customFormat="1" ht="25.92" customHeight="1">
      <c r="A191" s="12"/>
      <c r="B191" s="199"/>
      <c r="C191" s="200"/>
      <c r="D191" s="201" t="s">
        <v>75</v>
      </c>
      <c r="E191" s="202" t="s">
        <v>493</v>
      </c>
      <c r="F191" s="202" t="s">
        <v>494</v>
      </c>
      <c r="G191" s="200"/>
      <c r="H191" s="200"/>
      <c r="I191" s="203"/>
      <c r="J191" s="204">
        <f>BK191</f>
        <v>0</v>
      </c>
      <c r="K191" s="200"/>
      <c r="L191" s="205"/>
      <c r="M191" s="206"/>
      <c r="N191" s="207"/>
      <c r="O191" s="207"/>
      <c r="P191" s="208">
        <f>SUM(P192:P193)</f>
        <v>0</v>
      </c>
      <c r="Q191" s="207"/>
      <c r="R191" s="208">
        <f>SUM(R192:R193)</f>
        <v>0</v>
      </c>
      <c r="S191" s="207"/>
      <c r="T191" s="209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0" t="s">
        <v>83</v>
      </c>
      <c r="AT191" s="211" t="s">
        <v>75</v>
      </c>
      <c r="AU191" s="211" t="s">
        <v>76</v>
      </c>
      <c r="AY191" s="210" t="s">
        <v>142</v>
      </c>
      <c r="BK191" s="212">
        <f>SUM(BK192:BK193)</f>
        <v>0</v>
      </c>
    </row>
    <row r="192" s="2" customFormat="1" ht="24.15" customHeight="1">
      <c r="A192" s="41"/>
      <c r="B192" s="42"/>
      <c r="C192" s="215" t="s">
        <v>297</v>
      </c>
      <c r="D192" s="215" t="s">
        <v>144</v>
      </c>
      <c r="E192" s="216" t="s">
        <v>496</v>
      </c>
      <c r="F192" s="217" t="s">
        <v>497</v>
      </c>
      <c r="G192" s="218" t="s">
        <v>228</v>
      </c>
      <c r="H192" s="219">
        <v>82.989999999999995</v>
      </c>
      <c r="I192" s="220"/>
      <c r="J192" s="221">
        <f>ROUND(I192*H192,2)</f>
        <v>0</v>
      </c>
      <c r="K192" s="217" t="s">
        <v>148</v>
      </c>
      <c r="L192" s="47"/>
      <c r="M192" s="222" t="s">
        <v>19</v>
      </c>
      <c r="N192" s="223" t="s">
        <v>47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149</v>
      </c>
      <c r="AT192" s="226" t="s">
        <v>144</v>
      </c>
      <c r="AU192" s="226" t="s">
        <v>83</v>
      </c>
      <c r="AY192" s="20" t="s">
        <v>142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83</v>
      </c>
      <c r="BK192" s="227">
        <f>ROUND(I192*H192,2)</f>
        <v>0</v>
      </c>
      <c r="BL192" s="20" t="s">
        <v>149</v>
      </c>
      <c r="BM192" s="226" t="s">
        <v>923</v>
      </c>
    </row>
    <row r="193" s="2" customFormat="1">
      <c r="A193" s="41"/>
      <c r="B193" s="42"/>
      <c r="C193" s="43"/>
      <c r="D193" s="228" t="s">
        <v>151</v>
      </c>
      <c r="E193" s="43"/>
      <c r="F193" s="229" t="s">
        <v>499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151</v>
      </c>
      <c r="AU193" s="20" t="s">
        <v>83</v>
      </c>
    </row>
    <row r="194" s="12" customFormat="1" ht="25.92" customHeight="1">
      <c r="A194" s="12"/>
      <c r="B194" s="199"/>
      <c r="C194" s="200"/>
      <c r="D194" s="201" t="s">
        <v>75</v>
      </c>
      <c r="E194" s="202" t="s">
        <v>500</v>
      </c>
      <c r="F194" s="202" t="s">
        <v>501</v>
      </c>
      <c r="G194" s="200"/>
      <c r="H194" s="200"/>
      <c r="I194" s="203"/>
      <c r="J194" s="204">
        <f>BK194</f>
        <v>0</v>
      </c>
      <c r="K194" s="200"/>
      <c r="L194" s="205"/>
      <c r="M194" s="206"/>
      <c r="N194" s="207"/>
      <c r="O194" s="207"/>
      <c r="P194" s="208">
        <f>P195+P202+P205+P210</f>
        <v>0</v>
      </c>
      <c r="Q194" s="207"/>
      <c r="R194" s="208">
        <f>R195+R202+R205+R210</f>
        <v>0</v>
      </c>
      <c r="S194" s="207"/>
      <c r="T194" s="209">
        <f>T195+T202+T205+T210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0" t="s">
        <v>179</v>
      </c>
      <c r="AT194" s="211" t="s">
        <v>75</v>
      </c>
      <c r="AU194" s="211" t="s">
        <v>76</v>
      </c>
      <c r="AY194" s="210" t="s">
        <v>142</v>
      </c>
      <c r="BK194" s="212">
        <f>BK195+BK202+BK205+BK210</f>
        <v>0</v>
      </c>
    </row>
    <row r="195" s="12" customFormat="1" ht="22.8" customHeight="1">
      <c r="A195" s="12"/>
      <c r="B195" s="199"/>
      <c r="C195" s="200"/>
      <c r="D195" s="201" t="s">
        <v>75</v>
      </c>
      <c r="E195" s="213" t="s">
        <v>502</v>
      </c>
      <c r="F195" s="213" t="s">
        <v>503</v>
      </c>
      <c r="G195" s="200"/>
      <c r="H195" s="200"/>
      <c r="I195" s="203"/>
      <c r="J195" s="214">
        <f>BK195</f>
        <v>0</v>
      </c>
      <c r="K195" s="200"/>
      <c r="L195" s="205"/>
      <c r="M195" s="206"/>
      <c r="N195" s="207"/>
      <c r="O195" s="207"/>
      <c r="P195" s="208">
        <f>SUM(P196:P201)</f>
        <v>0</v>
      </c>
      <c r="Q195" s="207"/>
      <c r="R195" s="208">
        <f>SUM(R196:R201)</f>
        <v>0</v>
      </c>
      <c r="S195" s="207"/>
      <c r="T195" s="209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0" t="s">
        <v>179</v>
      </c>
      <c r="AT195" s="211" t="s">
        <v>75</v>
      </c>
      <c r="AU195" s="211" t="s">
        <v>83</v>
      </c>
      <c r="AY195" s="210" t="s">
        <v>142</v>
      </c>
      <c r="BK195" s="212">
        <f>SUM(BK196:BK201)</f>
        <v>0</v>
      </c>
    </row>
    <row r="196" s="2" customFormat="1" ht="16.5" customHeight="1">
      <c r="A196" s="41"/>
      <c r="B196" s="42"/>
      <c r="C196" s="215" t="s">
        <v>478</v>
      </c>
      <c r="D196" s="215" t="s">
        <v>144</v>
      </c>
      <c r="E196" s="216" t="s">
        <v>505</v>
      </c>
      <c r="F196" s="217" t="s">
        <v>506</v>
      </c>
      <c r="G196" s="218" t="s">
        <v>507</v>
      </c>
      <c r="H196" s="219">
        <v>1</v>
      </c>
      <c r="I196" s="220"/>
      <c r="J196" s="221">
        <f>ROUND(I196*H196,2)</f>
        <v>0</v>
      </c>
      <c r="K196" s="217" t="s">
        <v>148</v>
      </c>
      <c r="L196" s="47"/>
      <c r="M196" s="222" t="s">
        <v>19</v>
      </c>
      <c r="N196" s="223" t="s">
        <v>47</v>
      </c>
      <c r="O196" s="87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26" t="s">
        <v>508</v>
      </c>
      <c r="AT196" s="226" t="s">
        <v>144</v>
      </c>
      <c r="AU196" s="226" t="s">
        <v>85</v>
      </c>
      <c r="AY196" s="20" t="s">
        <v>142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0" t="s">
        <v>83</v>
      </c>
      <c r="BK196" s="227">
        <f>ROUND(I196*H196,2)</f>
        <v>0</v>
      </c>
      <c r="BL196" s="20" t="s">
        <v>508</v>
      </c>
      <c r="BM196" s="226" t="s">
        <v>924</v>
      </c>
    </row>
    <row r="197" s="2" customFormat="1">
      <c r="A197" s="41"/>
      <c r="B197" s="42"/>
      <c r="C197" s="43"/>
      <c r="D197" s="228" t="s">
        <v>151</v>
      </c>
      <c r="E197" s="43"/>
      <c r="F197" s="229" t="s">
        <v>510</v>
      </c>
      <c r="G197" s="43"/>
      <c r="H197" s="43"/>
      <c r="I197" s="230"/>
      <c r="J197" s="43"/>
      <c r="K197" s="43"/>
      <c r="L197" s="47"/>
      <c r="M197" s="231"/>
      <c r="N197" s="232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151</v>
      </c>
      <c r="AU197" s="20" t="s">
        <v>85</v>
      </c>
    </row>
    <row r="198" s="2" customFormat="1" ht="16.5" customHeight="1">
      <c r="A198" s="41"/>
      <c r="B198" s="42"/>
      <c r="C198" s="215" t="s">
        <v>484</v>
      </c>
      <c r="D198" s="215" t="s">
        <v>144</v>
      </c>
      <c r="E198" s="216" t="s">
        <v>512</v>
      </c>
      <c r="F198" s="217" t="s">
        <v>513</v>
      </c>
      <c r="G198" s="218" t="s">
        <v>507</v>
      </c>
      <c r="H198" s="219">
        <v>1</v>
      </c>
      <c r="I198" s="220"/>
      <c r="J198" s="221">
        <f>ROUND(I198*H198,2)</f>
        <v>0</v>
      </c>
      <c r="K198" s="217" t="s">
        <v>148</v>
      </c>
      <c r="L198" s="47"/>
      <c r="M198" s="222" t="s">
        <v>19</v>
      </c>
      <c r="N198" s="223" t="s">
        <v>47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508</v>
      </c>
      <c r="AT198" s="226" t="s">
        <v>144</v>
      </c>
      <c r="AU198" s="226" t="s">
        <v>85</v>
      </c>
      <c r="AY198" s="20" t="s">
        <v>142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83</v>
      </c>
      <c r="BK198" s="227">
        <f>ROUND(I198*H198,2)</f>
        <v>0</v>
      </c>
      <c r="BL198" s="20" t="s">
        <v>508</v>
      </c>
      <c r="BM198" s="226" t="s">
        <v>925</v>
      </c>
    </row>
    <row r="199" s="2" customFormat="1">
      <c r="A199" s="41"/>
      <c r="B199" s="42"/>
      <c r="C199" s="43"/>
      <c r="D199" s="228" t="s">
        <v>151</v>
      </c>
      <c r="E199" s="43"/>
      <c r="F199" s="229" t="s">
        <v>515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151</v>
      </c>
      <c r="AU199" s="20" t="s">
        <v>85</v>
      </c>
    </row>
    <row r="200" s="2" customFormat="1" ht="16.5" customHeight="1">
      <c r="A200" s="41"/>
      <c r="B200" s="42"/>
      <c r="C200" s="215" t="s">
        <v>488</v>
      </c>
      <c r="D200" s="215" t="s">
        <v>144</v>
      </c>
      <c r="E200" s="216" t="s">
        <v>517</v>
      </c>
      <c r="F200" s="217" t="s">
        <v>518</v>
      </c>
      <c r="G200" s="218" t="s">
        <v>507</v>
      </c>
      <c r="H200" s="219">
        <v>1</v>
      </c>
      <c r="I200" s="220"/>
      <c r="J200" s="221">
        <f>ROUND(I200*H200,2)</f>
        <v>0</v>
      </c>
      <c r="K200" s="217" t="s">
        <v>148</v>
      </c>
      <c r="L200" s="47"/>
      <c r="M200" s="222" t="s">
        <v>19</v>
      </c>
      <c r="N200" s="223" t="s">
        <v>47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508</v>
      </c>
      <c r="AT200" s="226" t="s">
        <v>144</v>
      </c>
      <c r="AU200" s="226" t="s">
        <v>85</v>
      </c>
      <c r="AY200" s="20" t="s">
        <v>142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83</v>
      </c>
      <c r="BK200" s="227">
        <f>ROUND(I200*H200,2)</f>
        <v>0</v>
      </c>
      <c r="BL200" s="20" t="s">
        <v>508</v>
      </c>
      <c r="BM200" s="226" t="s">
        <v>926</v>
      </c>
    </row>
    <row r="201" s="2" customFormat="1">
      <c r="A201" s="41"/>
      <c r="B201" s="42"/>
      <c r="C201" s="43"/>
      <c r="D201" s="228" t="s">
        <v>151</v>
      </c>
      <c r="E201" s="43"/>
      <c r="F201" s="229" t="s">
        <v>520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151</v>
      </c>
      <c r="AU201" s="20" t="s">
        <v>85</v>
      </c>
    </row>
    <row r="202" s="12" customFormat="1" ht="22.8" customHeight="1">
      <c r="A202" s="12"/>
      <c r="B202" s="199"/>
      <c r="C202" s="200"/>
      <c r="D202" s="201" t="s">
        <v>75</v>
      </c>
      <c r="E202" s="213" t="s">
        <v>521</v>
      </c>
      <c r="F202" s="213" t="s">
        <v>522</v>
      </c>
      <c r="G202" s="200"/>
      <c r="H202" s="200"/>
      <c r="I202" s="203"/>
      <c r="J202" s="214">
        <f>BK202</f>
        <v>0</v>
      </c>
      <c r="K202" s="200"/>
      <c r="L202" s="205"/>
      <c r="M202" s="206"/>
      <c r="N202" s="207"/>
      <c r="O202" s="207"/>
      <c r="P202" s="208">
        <f>SUM(P203:P204)</f>
        <v>0</v>
      </c>
      <c r="Q202" s="207"/>
      <c r="R202" s="208">
        <f>SUM(R203:R204)</f>
        <v>0</v>
      </c>
      <c r="S202" s="207"/>
      <c r="T202" s="209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0" t="s">
        <v>179</v>
      </c>
      <c r="AT202" s="211" t="s">
        <v>75</v>
      </c>
      <c r="AU202" s="211" t="s">
        <v>83</v>
      </c>
      <c r="AY202" s="210" t="s">
        <v>142</v>
      </c>
      <c r="BK202" s="212">
        <f>SUM(BK203:BK204)</f>
        <v>0</v>
      </c>
    </row>
    <row r="203" s="2" customFormat="1" ht="16.5" customHeight="1">
      <c r="A203" s="41"/>
      <c r="B203" s="42"/>
      <c r="C203" s="215" t="s">
        <v>495</v>
      </c>
      <c r="D203" s="215" t="s">
        <v>144</v>
      </c>
      <c r="E203" s="216" t="s">
        <v>524</v>
      </c>
      <c r="F203" s="217" t="s">
        <v>522</v>
      </c>
      <c r="G203" s="218" t="s">
        <v>507</v>
      </c>
      <c r="H203" s="219">
        <v>1</v>
      </c>
      <c r="I203" s="220"/>
      <c r="J203" s="221">
        <f>ROUND(I203*H203,2)</f>
        <v>0</v>
      </c>
      <c r="K203" s="217" t="s">
        <v>148</v>
      </c>
      <c r="L203" s="47"/>
      <c r="M203" s="222" t="s">
        <v>19</v>
      </c>
      <c r="N203" s="223" t="s">
        <v>47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508</v>
      </c>
      <c r="AT203" s="226" t="s">
        <v>144</v>
      </c>
      <c r="AU203" s="226" t="s">
        <v>85</v>
      </c>
      <c r="AY203" s="20" t="s">
        <v>142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83</v>
      </c>
      <c r="BK203" s="227">
        <f>ROUND(I203*H203,2)</f>
        <v>0</v>
      </c>
      <c r="BL203" s="20" t="s">
        <v>508</v>
      </c>
      <c r="BM203" s="226" t="s">
        <v>927</v>
      </c>
    </row>
    <row r="204" s="2" customFormat="1">
      <c r="A204" s="41"/>
      <c r="B204" s="42"/>
      <c r="C204" s="43"/>
      <c r="D204" s="228" t="s">
        <v>151</v>
      </c>
      <c r="E204" s="43"/>
      <c r="F204" s="229" t="s">
        <v>526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151</v>
      </c>
      <c r="AU204" s="20" t="s">
        <v>85</v>
      </c>
    </row>
    <row r="205" s="12" customFormat="1" ht="22.8" customHeight="1">
      <c r="A205" s="12"/>
      <c r="B205" s="199"/>
      <c r="C205" s="200"/>
      <c r="D205" s="201" t="s">
        <v>75</v>
      </c>
      <c r="E205" s="213" t="s">
        <v>527</v>
      </c>
      <c r="F205" s="213" t="s">
        <v>528</v>
      </c>
      <c r="G205" s="200"/>
      <c r="H205" s="200"/>
      <c r="I205" s="203"/>
      <c r="J205" s="214">
        <f>BK205</f>
        <v>0</v>
      </c>
      <c r="K205" s="200"/>
      <c r="L205" s="205"/>
      <c r="M205" s="206"/>
      <c r="N205" s="207"/>
      <c r="O205" s="207"/>
      <c r="P205" s="208">
        <f>SUM(P206:P209)</f>
        <v>0</v>
      </c>
      <c r="Q205" s="207"/>
      <c r="R205" s="208">
        <f>SUM(R206:R209)</f>
        <v>0</v>
      </c>
      <c r="S205" s="207"/>
      <c r="T205" s="209">
        <f>SUM(T206:T209)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0" t="s">
        <v>179</v>
      </c>
      <c r="AT205" s="211" t="s">
        <v>75</v>
      </c>
      <c r="AU205" s="211" t="s">
        <v>83</v>
      </c>
      <c r="AY205" s="210" t="s">
        <v>142</v>
      </c>
      <c r="BK205" s="212">
        <f>SUM(BK206:BK209)</f>
        <v>0</v>
      </c>
    </row>
    <row r="206" s="2" customFormat="1" ht="16.5" customHeight="1">
      <c r="A206" s="41"/>
      <c r="B206" s="42"/>
      <c r="C206" s="215" t="s">
        <v>504</v>
      </c>
      <c r="D206" s="215" t="s">
        <v>144</v>
      </c>
      <c r="E206" s="216" t="s">
        <v>530</v>
      </c>
      <c r="F206" s="217" t="s">
        <v>531</v>
      </c>
      <c r="G206" s="218" t="s">
        <v>507</v>
      </c>
      <c r="H206" s="219">
        <v>1</v>
      </c>
      <c r="I206" s="220"/>
      <c r="J206" s="221">
        <f>ROUND(I206*H206,2)</f>
        <v>0</v>
      </c>
      <c r="K206" s="217" t="s">
        <v>148</v>
      </c>
      <c r="L206" s="47"/>
      <c r="M206" s="222" t="s">
        <v>19</v>
      </c>
      <c r="N206" s="223" t="s">
        <v>47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508</v>
      </c>
      <c r="AT206" s="226" t="s">
        <v>144</v>
      </c>
      <c r="AU206" s="226" t="s">
        <v>85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83</v>
      </c>
      <c r="BK206" s="227">
        <f>ROUND(I206*H206,2)</f>
        <v>0</v>
      </c>
      <c r="BL206" s="20" t="s">
        <v>508</v>
      </c>
      <c r="BM206" s="226" t="s">
        <v>928</v>
      </c>
    </row>
    <row r="207" s="2" customFormat="1">
      <c r="A207" s="41"/>
      <c r="B207" s="42"/>
      <c r="C207" s="43"/>
      <c r="D207" s="228" t="s">
        <v>151</v>
      </c>
      <c r="E207" s="43"/>
      <c r="F207" s="229" t="s">
        <v>533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85</v>
      </c>
    </row>
    <row r="208" s="2" customFormat="1" ht="16.5" customHeight="1">
      <c r="A208" s="41"/>
      <c r="B208" s="42"/>
      <c r="C208" s="215" t="s">
        <v>511</v>
      </c>
      <c r="D208" s="215" t="s">
        <v>144</v>
      </c>
      <c r="E208" s="216" t="s">
        <v>535</v>
      </c>
      <c r="F208" s="217" t="s">
        <v>536</v>
      </c>
      <c r="G208" s="218" t="s">
        <v>507</v>
      </c>
      <c r="H208" s="219">
        <v>1</v>
      </c>
      <c r="I208" s="220"/>
      <c r="J208" s="221">
        <f>ROUND(I208*H208,2)</f>
        <v>0</v>
      </c>
      <c r="K208" s="217" t="s">
        <v>148</v>
      </c>
      <c r="L208" s="47"/>
      <c r="M208" s="222" t="s">
        <v>19</v>
      </c>
      <c r="N208" s="223" t="s">
        <v>47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508</v>
      </c>
      <c r="AT208" s="226" t="s">
        <v>144</v>
      </c>
      <c r="AU208" s="226" t="s">
        <v>85</v>
      </c>
      <c r="AY208" s="20" t="s">
        <v>142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83</v>
      </c>
      <c r="BK208" s="227">
        <f>ROUND(I208*H208,2)</f>
        <v>0</v>
      </c>
      <c r="BL208" s="20" t="s">
        <v>508</v>
      </c>
      <c r="BM208" s="226" t="s">
        <v>929</v>
      </c>
    </row>
    <row r="209" s="2" customFormat="1">
      <c r="A209" s="41"/>
      <c r="B209" s="42"/>
      <c r="C209" s="43"/>
      <c r="D209" s="228" t="s">
        <v>151</v>
      </c>
      <c r="E209" s="43"/>
      <c r="F209" s="229" t="s">
        <v>538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151</v>
      </c>
      <c r="AU209" s="20" t="s">
        <v>85</v>
      </c>
    </row>
    <row r="210" s="12" customFormat="1" ht="22.8" customHeight="1">
      <c r="A210" s="12"/>
      <c r="B210" s="199"/>
      <c r="C210" s="200"/>
      <c r="D210" s="201" t="s">
        <v>75</v>
      </c>
      <c r="E210" s="213" t="s">
        <v>539</v>
      </c>
      <c r="F210" s="213" t="s">
        <v>540</v>
      </c>
      <c r="G210" s="200"/>
      <c r="H210" s="200"/>
      <c r="I210" s="203"/>
      <c r="J210" s="214">
        <f>BK210</f>
        <v>0</v>
      </c>
      <c r="K210" s="200"/>
      <c r="L210" s="205"/>
      <c r="M210" s="206"/>
      <c r="N210" s="207"/>
      <c r="O210" s="207"/>
      <c r="P210" s="208">
        <f>SUM(P211:P212)</f>
        <v>0</v>
      </c>
      <c r="Q210" s="207"/>
      <c r="R210" s="208">
        <f>SUM(R211:R212)</f>
        <v>0</v>
      </c>
      <c r="S210" s="207"/>
      <c r="T210" s="209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0" t="s">
        <v>179</v>
      </c>
      <c r="AT210" s="211" t="s">
        <v>75</v>
      </c>
      <c r="AU210" s="211" t="s">
        <v>83</v>
      </c>
      <c r="AY210" s="210" t="s">
        <v>142</v>
      </c>
      <c r="BK210" s="212">
        <f>SUM(BK211:BK212)</f>
        <v>0</v>
      </c>
    </row>
    <row r="211" s="2" customFormat="1" ht="16.5" customHeight="1">
      <c r="A211" s="41"/>
      <c r="B211" s="42"/>
      <c r="C211" s="215" t="s">
        <v>516</v>
      </c>
      <c r="D211" s="215" t="s">
        <v>144</v>
      </c>
      <c r="E211" s="216" t="s">
        <v>542</v>
      </c>
      <c r="F211" s="217" t="s">
        <v>543</v>
      </c>
      <c r="G211" s="218" t="s">
        <v>507</v>
      </c>
      <c r="H211" s="219">
        <v>1</v>
      </c>
      <c r="I211" s="220"/>
      <c r="J211" s="221">
        <f>ROUND(I211*H211,2)</f>
        <v>0</v>
      </c>
      <c r="K211" s="217" t="s">
        <v>148</v>
      </c>
      <c r="L211" s="47"/>
      <c r="M211" s="222" t="s">
        <v>19</v>
      </c>
      <c r="N211" s="223" t="s">
        <v>47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508</v>
      </c>
      <c r="AT211" s="226" t="s">
        <v>144</v>
      </c>
      <c r="AU211" s="226" t="s">
        <v>85</v>
      </c>
      <c r="AY211" s="20" t="s">
        <v>142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83</v>
      </c>
      <c r="BK211" s="227">
        <f>ROUND(I211*H211,2)</f>
        <v>0</v>
      </c>
      <c r="BL211" s="20" t="s">
        <v>508</v>
      </c>
      <c r="BM211" s="226" t="s">
        <v>930</v>
      </c>
    </row>
    <row r="212" s="2" customFormat="1">
      <c r="A212" s="41"/>
      <c r="B212" s="42"/>
      <c r="C212" s="43"/>
      <c r="D212" s="228" t="s">
        <v>151</v>
      </c>
      <c r="E212" s="43"/>
      <c r="F212" s="229" t="s">
        <v>545</v>
      </c>
      <c r="G212" s="43"/>
      <c r="H212" s="43"/>
      <c r="I212" s="230"/>
      <c r="J212" s="43"/>
      <c r="K212" s="43"/>
      <c r="L212" s="47"/>
      <c r="M212" s="288"/>
      <c r="N212" s="289"/>
      <c r="O212" s="290"/>
      <c r="P212" s="290"/>
      <c r="Q212" s="290"/>
      <c r="R212" s="290"/>
      <c r="S212" s="290"/>
      <c r="T212" s="29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151</v>
      </c>
      <c r="AU212" s="20" t="s">
        <v>85</v>
      </c>
    </row>
    <row r="213" s="2" customFormat="1" ht="6.96" customHeight="1">
      <c r="A213" s="41"/>
      <c r="B213" s="62"/>
      <c r="C213" s="63"/>
      <c r="D213" s="63"/>
      <c r="E213" s="63"/>
      <c r="F213" s="63"/>
      <c r="G213" s="63"/>
      <c r="H213" s="63"/>
      <c r="I213" s="63"/>
      <c r="J213" s="63"/>
      <c r="K213" s="63"/>
      <c r="L213" s="47"/>
      <c r="M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</sheetData>
  <sheetProtection sheet="1" autoFilter="0" formatColumns="0" formatRows="0" objects="1" scenarios="1" spinCount="100000" saltValue="sT+IuPMYUSmiCSfLxD2kIPmw0ZpJaLDZUy2kDk2PNcrudXDf5PxUqn18cMGbiCJOlOnOFNglq034NS2OskLFSA==" hashValue="J8Eub0wRdOFktIzl2+kK2+z0YmDLktc+mA55xs9q5VY1jeBPxHuN64BtIKLxjXuW48c30P09uEM2Y241tOs12A==" algorithmName="SHA-512" password="C7E4"/>
  <autoFilter ref="C93:K21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7" r:id="rId1" display="https://podminky.urs.cz/item/CS_URS_2025_02/132254104"/>
    <hyperlink ref="F104" r:id="rId2" display="https://podminky.urs.cz/item/CS_URS_2025_02/132354104"/>
    <hyperlink ref="F111" r:id="rId3" display="https://podminky.urs.cz/item/CS_URS_2025_02/151101201"/>
    <hyperlink ref="F117" r:id="rId4" display="https://podminky.urs.cz/item/CS_URS_2025_02/151101211"/>
    <hyperlink ref="F119" r:id="rId5" display="https://podminky.urs.cz/item/CS_URS_2025_02/151101301"/>
    <hyperlink ref="F121" r:id="rId6" display="https://podminky.urs.cz/item/CS_URS_2025_02/151101311"/>
    <hyperlink ref="F123" r:id="rId7" display="https://podminky.urs.cz/item/CS_URS_2025_02/162751117"/>
    <hyperlink ref="F128" r:id="rId8" display="https://podminky.urs.cz/item/CS_URS_2025_02/162751119"/>
    <hyperlink ref="F132" r:id="rId9" display="https://podminky.urs.cz/item/CS_URS_2025_02/171201231"/>
    <hyperlink ref="F136" r:id="rId10" display="https://podminky.urs.cz/item/CS_URS_2025_02/171251201"/>
    <hyperlink ref="F138" r:id="rId11" display="https://podminky.urs.cz/item/CS_URS_2025_02/174151101"/>
    <hyperlink ref="F147" r:id="rId12" display="https://podminky.urs.cz/item/CS_URS_2025_02/175151101"/>
    <hyperlink ref="F155" r:id="rId13" display="https://podminky.urs.cz/item/CS_URS_2025_02/451572111"/>
    <hyperlink ref="F161" r:id="rId14" display="https://podminky.urs.cz/item/CS_URS_2025_02/871310310"/>
    <hyperlink ref="F168" r:id="rId15" display="https://podminky.urs.cz/item/CS_URS_2025_02/892351111"/>
    <hyperlink ref="F170" r:id="rId16" display="https://podminky.urs.cz/item/CS_URS_2025_02/892362121"/>
    <hyperlink ref="F172" r:id="rId17" display="https://podminky.urs.cz/item/CS_URS_2025_02/892372111"/>
    <hyperlink ref="F174" r:id="rId18" display="https://podminky.urs.cz/item/CS_URS_2025_02/894811233"/>
    <hyperlink ref="F176" r:id="rId19" display="https://podminky.urs.cz/item/CS_URS_2025_02/894811235"/>
    <hyperlink ref="F178" r:id="rId20" display="https://podminky.urs.cz/item/CS_URS_2025_02/894811237"/>
    <hyperlink ref="F180" r:id="rId21" display="https://podminky.urs.cz/item/CS_URS_2025_02/899721112"/>
    <hyperlink ref="F190" r:id="rId22" display="https://podminky.urs.cz/item/CS_URS_2025_02/899722114"/>
    <hyperlink ref="F193" r:id="rId23" display="https://podminky.urs.cz/item/CS_URS_2025_02/998276101"/>
    <hyperlink ref="F197" r:id="rId24" display="https://podminky.urs.cz/item/CS_URS_2025_02/012164000"/>
    <hyperlink ref="F199" r:id="rId25" display="https://podminky.urs.cz/item/CS_URS_2025_02/012344000"/>
    <hyperlink ref="F201" r:id="rId26" display="https://podminky.urs.cz/item/CS_URS_2025_02/012444000"/>
    <hyperlink ref="F204" r:id="rId27" display="https://podminky.urs.cz/item/CS_URS_2025_02/030001000"/>
    <hyperlink ref="F207" r:id="rId28" display="https://podminky.urs.cz/item/CS_URS_2025_02/063002000"/>
    <hyperlink ref="F209" r:id="rId29" display="https://podminky.urs.cz/item/CS_URS_2025_02/063603000"/>
    <hyperlink ref="F212" r:id="rId30" display="https://podminky.urs.cz/item/CS_URS_2025_02/072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931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871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ROUND(J92,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ROUND((SUM(BE92:BE370)),  2)</f>
        <v>0</v>
      </c>
      <c r="G35" s="41"/>
      <c r="H35" s="41"/>
      <c r="I35" s="160">
        <v>0.20999999999999999</v>
      </c>
      <c r="J35" s="159">
        <f>ROUND(((SUM(BE92:BE370))*I35),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ROUND((SUM(BF92:BF370)),  2)</f>
        <v>0</v>
      </c>
      <c r="G36" s="41"/>
      <c r="H36" s="41"/>
      <c r="I36" s="160">
        <v>0.12</v>
      </c>
      <c r="J36" s="159">
        <f>ROUND(((SUM(BF92:BF370))*I36),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ROUND((SUM(BG92:BG370)),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ROUND((SUM(BH92:BH370)),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ROUND((SUM(BI92:BI370)),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931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03 - Splašková kanalizace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J92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547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548</v>
      </c>
      <c r="E65" s="180"/>
      <c r="F65" s="180"/>
      <c r="G65" s="180"/>
      <c r="H65" s="180"/>
      <c r="I65" s="180"/>
      <c r="J65" s="181">
        <f>J252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549</v>
      </c>
      <c r="E66" s="180"/>
      <c r="F66" s="180"/>
      <c r="G66" s="180"/>
      <c r="H66" s="180"/>
      <c r="I66" s="180"/>
      <c r="J66" s="181">
        <f>J264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550</v>
      </c>
      <c r="E67" s="180"/>
      <c r="F67" s="180"/>
      <c r="G67" s="180"/>
      <c r="H67" s="180"/>
      <c r="I67" s="180"/>
      <c r="J67" s="181">
        <f>J277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551</v>
      </c>
      <c r="E68" s="180"/>
      <c r="F68" s="180"/>
      <c r="G68" s="180"/>
      <c r="H68" s="180"/>
      <c r="I68" s="180"/>
      <c r="J68" s="181">
        <f>J350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552</v>
      </c>
      <c r="E69" s="180"/>
      <c r="F69" s="180"/>
      <c r="G69" s="180"/>
      <c r="H69" s="180"/>
      <c r="I69" s="180"/>
      <c r="J69" s="181">
        <f>J357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553</v>
      </c>
      <c r="E70" s="180"/>
      <c r="F70" s="180"/>
      <c r="G70" s="180"/>
      <c r="H70" s="180"/>
      <c r="I70" s="180"/>
      <c r="J70" s="181">
        <f>J368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127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Dešťová a splašková kanalizace v zastavěném území mistní části Pelhřimova - Skrýšov - 2.etapa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" customFormat="1" ht="12" customHeight="1">
      <c r="B81" s="24"/>
      <c r="C81" s="35" t="s">
        <v>105</v>
      </c>
      <c r="D81" s="25"/>
      <c r="E81" s="25"/>
      <c r="F81" s="25"/>
      <c r="G81" s="25"/>
      <c r="H81" s="25"/>
      <c r="I81" s="25"/>
      <c r="J81" s="25"/>
      <c r="K81" s="25"/>
      <c r="L81" s="23"/>
    </row>
    <row r="82" s="2" customFormat="1" ht="16.5" customHeight="1">
      <c r="A82" s="41"/>
      <c r="B82" s="42"/>
      <c r="C82" s="43"/>
      <c r="D82" s="43"/>
      <c r="E82" s="172" t="s">
        <v>931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107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E11</f>
        <v>IO 03 - Splašková kanalizace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F14</f>
        <v xml:space="preserve"> </v>
      </c>
      <c r="G86" s="43"/>
      <c r="H86" s="43"/>
      <c r="I86" s="35" t="s">
        <v>23</v>
      </c>
      <c r="J86" s="75" t="str">
        <f>IF(J14="","",J14)</f>
        <v>1. 6. 2026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E17</f>
        <v>Město Pelhřimov</v>
      </c>
      <c r="G88" s="43"/>
      <c r="H88" s="43"/>
      <c r="I88" s="35" t="s">
        <v>33</v>
      </c>
      <c r="J88" s="39" t="str">
        <f>E23</f>
        <v>Studio A s.r.o.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31</v>
      </c>
      <c r="D89" s="43"/>
      <c r="E89" s="43"/>
      <c r="F89" s="30" t="str">
        <f>IF(E20="","",E20)</f>
        <v>Vyplň údaj</v>
      </c>
      <c r="G89" s="43"/>
      <c r="H89" s="43"/>
      <c r="I89" s="35" t="s">
        <v>38</v>
      </c>
      <c r="J89" s="39" t="str">
        <f>E26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8"/>
      <c r="B91" s="189"/>
      <c r="C91" s="190" t="s">
        <v>128</v>
      </c>
      <c r="D91" s="191" t="s">
        <v>61</v>
      </c>
      <c r="E91" s="191" t="s">
        <v>57</v>
      </c>
      <c r="F91" s="191" t="s">
        <v>58</v>
      </c>
      <c r="G91" s="191" t="s">
        <v>129</v>
      </c>
      <c r="H91" s="191" t="s">
        <v>130</v>
      </c>
      <c r="I91" s="191" t="s">
        <v>131</v>
      </c>
      <c r="J91" s="191" t="s">
        <v>111</v>
      </c>
      <c r="K91" s="192" t="s">
        <v>132</v>
      </c>
      <c r="L91" s="193"/>
      <c r="M91" s="95" t="s">
        <v>19</v>
      </c>
      <c r="N91" s="96" t="s">
        <v>46</v>
      </c>
      <c r="O91" s="96" t="s">
        <v>133</v>
      </c>
      <c r="P91" s="96" t="s">
        <v>134</v>
      </c>
      <c r="Q91" s="96" t="s">
        <v>135</v>
      </c>
      <c r="R91" s="96" t="s">
        <v>136</v>
      </c>
      <c r="S91" s="96" t="s">
        <v>137</v>
      </c>
      <c r="T91" s="97" t="s">
        <v>138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1"/>
      <c r="B92" s="42"/>
      <c r="C92" s="102" t="s">
        <v>139</v>
      </c>
      <c r="D92" s="43"/>
      <c r="E92" s="43"/>
      <c r="F92" s="43"/>
      <c r="G92" s="43"/>
      <c r="H92" s="43"/>
      <c r="I92" s="43"/>
      <c r="J92" s="194">
        <f>BK92</f>
        <v>0</v>
      </c>
      <c r="K92" s="43"/>
      <c r="L92" s="47"/>
      <c r="M92" s="98"/>
      <c r="N92" s="195"/>
      <c r="O92" s="99"/>
      <c r="P92" s="196">
        <f>P93+P252+P264+P277+P350+P357+P368</f>
        <v>0</v>
      </c>
      <c r="Q92" s="99"/>
      <c r="R92" s="196">
        <f>R93+R252+R264+R277+R350+R357+R368</f>
        <v>237.92601626938</v>
      </c>
      <c r="S92" s="99"/>
      <c r="T92" s="197">
        <f>T93+T252+T264+T277+T350+T357+T368</f>
        <v>25.227800000000002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75</v>
      </c>
      <c r="AU92" s="20" t="s">
        <v>112</v>
      </c>
      <c r="BK92" s="198">
        <f>BK93+BK252+BK264+BK277+BK350+BK357+BK368</f>
        <v>0</v>
      </c>
    </row>
    <row r="93" s="12" customFormat="1" ht="25.92" customHeight="1">
      <c r="A93" s="12"/>
      <c r="B93" s="199"/>
      <c r="C93" s="200"/>
      <c r="D93" s="201" t="s">
        <v>75</v>
      </c>
      <c r="E93" s="202" t="s">
        <v>83</v>
      </c>
      <c r="F93" s="202" t="s">
        <v>143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SUM(P94:P251)</f>
        <v>0</v>
      </c>
      <c r="Q93" s="207"/>
      <c r="R93" s="208">
        <f>SUM(R94:R251)</f>
        <v>190.59967963567999</v>
      </c>
      <c r="S93" s="207"/>
      <c r="T93" s="209">
        <f>SUM(T94:T251)</f>
        <v>25.227800000000002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83</v>
      </c>
      <c r="AT93" s="211" t="s">
        <v>75</v>
      </c>
      <c r="AU93" s="211" t="s">
        <v>76</v>
      </c>
      <c r="AY93" s="210" t="s">
        <v>142</v>
      </c>
      <c r="BK93" s="212">
        <f>SUM(BK94:BK251)</f>
        <v>0</v>
      </c>
    </row>
    <row r="94" s="2" customFormat="1" ht="37.8" customHeight="1">
      <c r="A94" s="41"/>
      <c r="B94" s="42"/>
      <c r="C94" s="215" t="s">
        <v>83</v>
      </c>
      <c r="D94" s="215" t="s">
        <v>144</v>
      </c>
      <c r="E94" s="216" t="s">
        <v>161</v>
      </c>
      <c r="F94" s="217" t="s">
        <v>162</v>
      </c>
      <c r="G94" s="218" t="s">
        <v>163</v>
      </c>
      <c r="H94" s="219">
        <v>40.689999999999998</v>
      </c>
      <c r="I94" s="220"/>
      <c r="J94" s="221">
        <f>ROUND(I94*H94,2)</f>
        <v>0</v>
      </c>
      <c r="K94" s="217" t="s">
        <v>148</v>
      </c>
      <c r="L94" s="47"/>
      <c r="M94" s="222" t="s">
        <v>19</v>
      </c>
      <c r="N94" s="223" t="s">
        <v>47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0.22</v>
      </c>
      <c r="T94" s="225">
        <f>S94*H94</f>
        <v>8.9518000000000004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149</v>
      </c>
      <c r="AT94" s="226" t="s">
        <v>144</v>
      </c>
      <c r="AU94" s="226" t="s">
        <v>83</v>
      </c>
      <c r="AY94" s="20" t="s">
        <v>142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83</v>
      </c>
      <c r="BK94" s="227">
        <f>ROUND(I94*H94,2)</f>
        <v>0</v>
      </c>
      <c r="BL94" s="20" t="s">
        <v>149</v>
      </c>
      <c r="BM94" s="226" t="s">
        <v>932</v>
      </c>
    </row>
    <row r="95" s="2" customFormat="1">
      <c r="A95" s="41"/>
      <c r="B95" s="42"/>
      <c r="C95" s="43"/>
      <c r="D95" s="228" t="s">
        <v>151</v>
      </c>
      <c r="E95" s="43"/>
      <c r="F95" s="229" t="s">
        <v>165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151</v>
      </c>
      <c r="AU95" s="20" t="s">
        <v>83</v>
      </c>
    </row>
    <row r="96" s="13" customFormat="1">
      <c r="A96" s="13"/>
      <c r="B96" s="233"/>
      <c r="C96" s="234"/>
      <c r="D96" s="235" t="s">
        <v>153</v>
      </c>
      <c r="E96" s="236" t="s">
        <v>19</v>
      </c>
      <c r="F96" s="237" t="s">
        <v>555</v>
      </c>
      <c r="G96" s="234"/>
      <c r="H96" s="236" t="s">
        <v>19</v>
      </c>
      <c r="I96" s="238"/>
      <c r="J96" s="234"/>
      <c r="K96" s="234"/>
      <c r="L96" s="239"/>
      <c r="M96" s="240"/>
      <c r="N96" s="241"/>
      <c r="O96" s="241"/>
      <c r="P96" s="241"/>
      <c r="Q96" s="241"/>
      <c r="R96" s="241"/>
      <c r="S96" s="241"/>
      <c r="T96" s="24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3" t="s">
        <v>153</v>
      </c>
      <c r="AU96" s="243" t="s">
        <v>83</v>
      </c>
      <c r="AV96" s="13" t="s">
        <v>83</v>
      </c>
      <c r="AW96" s="13" t="s">
        <v>37</v>
      </c>
      <c r="AX96" s="13" t="s">
        <v>76</v>
      </c>
      <c r="AY96" s="243" t="s">
        <v>142</v>
      </c>
    </row>
    <row r="97" s="14" customFormat="1">
      <c r="A97" s="14"/>
      <c r="B97" s="244"/>
      <c r="C97" s="245"/>
      <c r="D97" s="235" t="s">
        <v>153</v>
      </c>
      <c r="E97" s="246" t="s">
        <v>19</v>
      </c>
      <c r="F97" s="247" t="s">
        <v>933</v>
      </c>
      <c r="G97" s="245"/>
      <c r="H97" s="248">
        <v>21.140000000000001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153</v>
      </c>
      <c r="AU97" s="254" t="s">
        <v>83</v>
      </c>
      <c r="AV97" s="14" t="s">
        <v>85</v>
      </c>
      <c r="AW97" s="14" t="s">
        <v>37</v>
      </c>
      <c r="AX97" s="14" t="s">
        <v>76</v>
      </c>
      <c r="AY97" s="254" t="s">
        <v>142</v>
      </c>
    </row>
    <row r="98" s="14" customFormat="1">
      <c r="A98" s="14"/>
      <c r="B98" s="244"/>
      <c r="C98" s="245"/>
      <c r="D98" s="235" t="s">
        <v>153</v>
      </c>
      <c r="E98" s="246" t="s">
        <v>19</v>
      </c>
      <c r="F98" s="247" t="s">
        <v>934</v>
      </c>
      <c r="G98" s="245"/>
      <c r="H98" s="248">
        <v>19.550000000000001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153</v>
      </c>
      <c r="AU98" s="254" t="s">
        <v>83</v>
      </c>
      <c r="AV98" s="14" t="s">
        <v>85</v>
      </c>
      <c r="AW98" s="14" t="s">
        <v>37</v>
      </c>
      <c r="AX98" s="14" t="s">
        <v>76</v>
      </c>
      <c r="AY98" s="254" t="s">
        <v>142</v>
      </c>
    </row>
    <row r="99" s="16" customFormat="1">
      <c r="A99" s="16"/>
      <c r="B99" s="266"/>
      <c r="C99" s="267"/>
      <c r="D99" s="235" t="s">
        <v>153</v>
      </c>
      <c r="E99" s="268" t="s">
        <v>19</v>
      </c>
      <c r="F99" s="269" t="s">
        <v>167</v>
      </c>
      <c r="G99" s="267"/>
      <c r="H99" s="270">
        <v>40.689999999999998</v>
      </c>
      <c r="I99" s="271"/>
      <c r="J99" s="267"/>
      <c r="K99" s="267"/>
      <c r="L99" s="272"/>
      <c r="M99" s="273"/>
      <c r="N99" s="274"/>
      <c r="O99" s="274"/>
      <c r="P99" s="274"/>
      <c r="Q99" s="274"/>
      <c r="R99" s="274"/>
      <c r="S99" s="274"/>
      <c r="T99" s="275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76" t="s">
        <v>153</v>
      </c>
      <c r="AU99" s="276" t="s">
        <v>83</v>
      </c>
      <c r="AV99" s="16" t="s">
        <v>149</v>
      </c>
      <c r="AW99" s="16" t="s">
        <v>37</v>
      </c>
      <c r="AX99" s="16" t="s">
        <v>83</v>
      </c>
      <c r="AY99" s="276" t="s">
        <v>142</v>
      </c>
    </row>
    <row r="100" s="2" customFormat="1" ht="24.15" customHeight="1">
      <c r="A100" s="41"/>
      <c r="B100" s="42"/>
      <c r="C100" s="215" t="s">
        <v>85</v>
      </c>
      <c r="D100" s="215" t="s">
        <v>144</v>
      </c>
      <c r="E100" s="216" t="s">
        <v>168</v>
      </c>
      <c r="F100" s="217" t="s">
        <v>169</v>
      </c>
      <c r="G100" s="218" t="s">
        <v>147</v>
      </c>
      <c r="H100" s="219">
        <v>8.1379999999999999</v>
      </c>
      <c r="I100" s="220"/>
      <c r="J100" s="221">
        <f>ROUND(I100*H100,2)</f>
        <v>0</v>
      </c>
      <c r="K100" s="217" t="s">
        <v>148</v>
      </c>
      <c r="L100" s="47"/>
      <c r="M100" s="222" t="s">
        <v>19</v>
      </c>
      <c r="N100" s="223" t="s">
        <v>47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2</v>
      </c>
      <c r="T100" s="225">
        <f>S100*H100</f>
        <v>16.276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149</v>
      </c>
      <c r="AT100" s="226" t="s">
        <v>144</v>
      </c>
      <c r="AU100" s="226" t="s">
        <v>83</v>
      </c>
      <c r="AY100" s="20" t="s">
        <v>142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83</v>
      </c>
      <c r="BK100" s="227">
        <f>ROUND(I100*H100,2)</f>
        <v>0</v>
      </c>
      <c r="BL100" s="20" t="s">
        <v>149</v>
      </c>
      <c r="BM100" s="226" t="s">
        <v>935</v>
      </c>
    </row>
    <row r="101" s="2" customFormat="1">
      <c r="A101" s="41"/>
      <c r="B101" s="42"/>
      <c r="C101" s="43"/>
      <c r="D101" s="228" t="s">
        <v>151</v>
      </c>
      <c r="E101" s="43"/>
      <c r="F101" s="229" t="s">
        <v>171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151</v>
      </c>
      <c r="AU101" s="20" t="s">
        <v>83</v>
      </c>
    </row>
    <row r="102" s="13" customFormat="1">
      <c r="A102" s="13"/>
      <c r="B102" s="233"/>
      <c r="C102" s="234"/>
      <c r="D102" s="235" t="s">
        <v>153</v>
      </c>
      <c r="E102" s="236" t="s">
        <v>19</v>
      </c>
      <c r="F102" s="237" t="s">
        <v>555</v>
      </c>
      <c r="G102" s="234"/>
      <c r="H102" s="236" t="s">
        <v>19</v>
      </c>
      <c r="I102" s="238"/>
      <c r="J102" s="234"/>
      <c r="K102" s="234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153</v>
      </c>
      <c r="AU102" s="243" t="s">
        <v>83</v>
      </c>
      <c r="AV102" s="13" t="s">
        <v>83</v>
      </c>
      <c r="AW102" s="13" t="s">
        <v>37</v>
      </c>
      <c r="AX102" s="13" t="s">
        <v>76</v>
      </c>
      <c r="AY102" s="243" t="s">
        <v>142</v>
      </c>
    </row>
    <row r="103" s="14" customFormat="1">
      <c r="A103" s="14"/>
      <c r="B103" s="244"/>
      <c r="C103" s="245"/>
      <c r="D103" s="235" t="s">
        <v>153</v>
      </c>
      <c r="E103" s="246" t="s">
        <v>19</v>
      </c>
      <c r="F103" s="247" t="s">
        <v>936</v>
      </c>
      <c r="G103" s="245"/>
      <c r="H103" s="248">
        <v>4.2279999999999998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153</v>
      </c>
      <c r="AU103" s="254" t="s">
        <v>83</v>
      </c>
      <c r="AV103" s="14" t="s">
        <v>85</v>
      </c>
      <c r="AW103" s="14" t="s">
        <v>37</v>
      </c>
      <c r="AX103" s="14" t="s">
        <v>76</v>
      </c>
      <c r="AY103" s="254" t="s">
        <v>142</v>
      </c>
    </row>
    <row r="104" s="14" customFormat="1">
      <c r="A104" s="14"/>
      <c r="B104" s="244"/>
      <c r="C104" s="245"/>
      <c r="D104" s="235" t="s">
        <v>153</v>
      </c>
      <c r="E104" s="246" t="s">
        <v>19</v>
      </c>
      <c r="F104" s="247" t="s">
        <v>937</v>
      </c>
      <c r="G104" s="245"/>
      <c r="H104" s="248">
        <v>3.9100000000000001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153</v>
      </c>
      <c r="AU104" s="254" t="s">
        <v>83</v>
      </c>
      <c r="AV104" s="14" t="s">
        <v>85</v>
      </c>
      <c r="AW104" s="14" t="s">
        <v>37</v>
      </c>
      <c r="AX104" s="14" t="s">
        <v>76</v>
      </c>
      <c r="AY104" s="254" t="s">
        <v>142</v>
      </c>
    </row>
    <row r="105" s="16" customFormat="1">
      <c r="A105" s="16"/>
      <c r="B105" s="266"/>
      <c r="C105" s="267"/>
      <c r="D105" s="235" t="s">
        <v>153</v>
      </c>
      <c r="E105" s="268" t="s">
        <v>19</v>
      </c>
      <c r="F105" s="269" t="s">
        <v>167</v>
      </c>
      <c r="G105" s="267"/>
      <c r="H105" s="270">
        <v>8.1379999999999999</v>
      </c>
      <c r="I105" s="271"/>
      <c r="J105" s="267"/>
      <c r="K105" s="267"/>
      <c r="L105" s="272"/>
      <c r="M105" s="273"/>
      <c r="N105" s="274"/>
      <c r="O105" s="274"/>
      <c r="P105" s="274"/>
      <c r="Q105" s="274"/>
      <c r="R105" s="274"/>
      <c r="S105" s="274"/>
      <c r="T105" s="275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T105" s="276" t="s">
        <v>153</v>
      </c>
      <c r="AU105" s="276" t="s">
        <v>83</v>
      </c>
      <c r="AV105" s="16" t="s">
        <v>149</v>
      </c>
      <c r="AW105" s="16" t="s">
        <v>37</v>
      </c>
      <c r="AX105" s="16" t="s">
        <v>83</v>
      </c>
      <c r="AY105" s="276" t="s">
        <v>142</v>
      </c>
    </row>
    <row r="106" s="2" customFormat="1" ht="16.5" customHeight="1">
      <c r="A106" s="41"/>
      <c r="B106" s="42"/>
      <c r="C106" s="215" t="s">
        <v>158</v>
      </c>
      <c r="D106" s="215" t="s">
        <v>144</v>
      </c>
      <c r="E106" s="216" t="s">
        <v>173</v>
      </c>
      <c r="F106" s="217" t="s">
        <v>174</v>
      </c>
      <c r="G106" s="218" t="s">
        <v>175</v>
      </c>
      <c r="H106" s="219">
        <v>1200</v>
      </c>
      <c r="I106" s="220"/>
      <c r="J106" s="221">
        <f>ROUND(I106*H106,2)</f>
        <v>0</v>
      </c>
      <c r="K106" s="217" t="s">
        <v>148</v>
      </c>
      <c r="L106" s="47"/>
      <c r="M106" s="222" t="s">
        <v>19</v>
      </c>
      <c r="N106" s="223" t="s">
        <v>47</v>
      </c>
      <c r="O106" s="87"/>
      <c r="P106" s="224">
        <f>O106*H106</f>
        <v>0</v>
      </c>
      <c r="Q106" s="224">
        <v>3.2634E-05</v>
      </c>
      <c r="R106" s="224">
        <f>Q106*H106</f>
        <v>0.039160800000000003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149</v>
      </c>
      <c r="AT106" s="226" t="s">
        <v>144</v>
      </c>
      <c r="AU106" s="226" t="s">
        <v>83</v>
      </c>
      <c r="AY106" s="20" t="s">
        <v>142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83</v>
      </c>
      <c r="BK106" s="227">
        <f>ROUND(I106*H106,2)</f>
        <v>0</v>
      </c>
      <c r="BL106" s="20" t="s">
        <v>149</v>
      </c>
      <c r="BM106" s="226" t="s">
        <v>938</v>
      </c>
    </row>
    <row r="107" s="2" customFormat="1">
      <c r="A107" s="41"/>
      <c r="B107" s="42"/>
      <c r="C107" s="43"/>
      <c r="D107" s="228" t="s">
        <v>151</v>
      </c>
      <c r="E107" s="43"/>
      <c r="F107" s="229" t="s">
        <v>177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151</v>
      </c>
      <c r="AU107" s="20" t="s">
        <v>83</v>
      </c>
    </row>
    <row r="108" s="14" customFormat="1">
      <c r="A108" s="14"/>
      <c r="B108" s="244"/>
      <c r="C108" s="245"/>
      <c r="D108" s="235" t="s">
        <v>153</v>
      </c>
      <c r="E108" s="246" t="s">
        <v>19</v>
      </c>
      <c r="F108" s="247" t="s">
        <v>939</v>
      </c>
      <c r="G108" s="245"/>
      <c r="H108" s="248">
        <v>1200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153</v>
      </c>
      <c r="AU108" s="254" t="s">
        <v>83</v>
      </c>
      <c r="AV108" s="14" t="s">
        <v>85</v>
      </c>
      <c r="AW108" s="14" t="s">
        <v>37</v>
      </c>
      <c r="AX108" s="14" t="s">
        <v>76</v>
      </c>
      <c r="AY108" s="254" t="s">
        <v>142</v>
      </c>
    </row>
    <row r="109" s="16" customFormat="1">
      <c r="A109" s="16"/>
      <c r="B109" s="266"/>
      <c r="C109" s="267"/>
      <c r="D109" s="235" t="s">
        <v>153</v>
      </c>
      <c r="E109" s="268" t="s">
        <v>19</v>
      </c>
      <c r="F109" s="269" t="s">
        <v>167</v>
      </c>
      <c r="G109" s="267"/>
      <c r="H109" s="270">
        <v>1200</v>
      </c>
      <c r="I109" s="271"/>
      <c r="J109" s="267"/>
      <c r="K109" s="267"/>
      <c r="L109" s="272"/>
      <c r="M109" s="273"/>
      <c r="N109" s="274"/>
      <c r="O109" s="274"/>
      <c r="P109" s="274"/>
      <c r="Q109" s="274"/>
      <c r="R109" s="274"/>
      <c r="S109" s="274"/>
      <c r="T109" s="275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76" t="s">
        <v>153</v>
      </c>
      <c r="AU109" s="276" t="s">
        <v>83</v>
      </c>
      <c r="AV109" s="16" t="s">
        <v>149</v>
      </c>
      <c r="AW109" s="16" t="s">
        <v>37</v>
      </c>
      <c r="AX109" s="16" t="s">
        <v>83</v>
      </c>
      <c r="AY109" s="276" t="s">
        <v>142</v>
      </c>
    </row>
    <row r="110" s="2" customFormat="1" ht="21.75" customHeight="1">
      <c r="A110" s="41"/>
      <c r="B110" s="42"/>
      <c r="C110" s="215" t="s">
        <v>149</v>
      </c>
      <c r="D110" s="215" t="s">
        <v>144</v>
      </c>
      <c r="E110" s="216" t="s">
        <v>180</v>
      </c>
      <c r="F110" s="217" t="s">
        <v>181</v>
      </c>
      <c r="G110" s="218" t="s">
        <v>182</v>
      </c>
      <c r="H110" s="219">
        <v>120</v>
      </c>
      <c r="I110" s="220"/>
      <c r="J110" s="221">
        <f>ROUND(I110*H110,2)</f>
        <v>0</v>
      </c>
      <c r="K110" s="217" t="s">
        <v>148</v>
      </c>
      <c r="L110" s="47"/>
      <c r="M110" s="222" t="s">
        <v>19</v>
      </c>
      <c r="N110" s="223" t="s">
        <v>47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149</v>
      </c>
      <c r="AT110" s="226" t="s">
        <v>144</v>
      </c>
      <c r="AU110" s="226" t="s">
        <v>83</v>
      </c>
      <c r="AY110" s="20" t="s">
        <v>142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83</v>
      </c>
      <c r="BK110" s="227">
        <f>ROUND(I110*H110,2)</f>
        <v>0</v>
      </c>
      <c r="BL110" s="20" t="s">
        <v>149</v>
      </c>
      <c r="BM110" s="226" t="s">
        <v>940</v>
      </c>
    </row>
    <row r="111" s="2" customFormat="1">
      <c r="A111" s="41"/>
      <c r="B111" s="42"/>
      <c r="C111" s="43"/>
      <c r="D111" s="228" t="s">
        <v>151</v>
      </c>
      <c r="E111" s="43"/>
      <c r="F111" s="229" t="s">
        <v>184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151</v>
      </c>
      <c r="AU111" s="20" t="s">
        <v>83</v>
      </c>
    </row>
    <row r="112" s="14" customFormat="1">
      <c r="A112" s="14"/>
      <c r="B112" s="244"/>
      <c r="C112" s="245"/>
      <c r="D112" s="235" t="s">
        <v>153</v>
      </c>
      <c r="E112" s="246" t="s">
        <v>19</v>
      </c>
      <c r="F112" s="247" t="s">
        <v>941</v>
      </c>
      <c r="G112" s="245"/>
      <c r="H112" s="248">
        <v>120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153</v>
      </c>
      <c r="AU112" s="254" t="s">
        <v>83</v>
      </c>
      <c r="AV112" s="14" t="s">
        <v>85</v>
      </c>
      <c r="AW112" s="14" t="s">
        <v>37</v>
      </c>
      <c r="AX112" s="14" t="s">
        <v>76</v>
      </c>
      <c r="AY112" s="254" t="s">
        <v>142</v>
      </c>
    </row>
    <row r="113" s="16" customFormat="1">
      <c r="A113" s="16"/>
      <c r="B113" s="266"/>
      <c r="C113" s="267"/>
      <c r="D113" s="235" t="s">
        <v>153</v>
      </c>
      <c r="E113" s="268" t="s">
        <v>19</v>
      </c>
      <c r="F113" s="269" t="s">
        <v>167</v>
      </c>
      <c r="G113" s="267"/>
      <c r="H113" s="270">
        <v>120</v>
      </c>
      <c r="I113" s="271"/>
      <c r="J113" s="267"/>
      <c r="K113" s="267"/>
      <c r="L113" s="272"/>
      <c r="M113" s="273"/>
      <c r="N113" s="274"/>
      <c r="O113" s="274"/>
      <c r="P113" s="274"/>
      <c r="Q113" s="274"/>
      <c r="R113" s="274"/>
      <c r="S113" s="274"/>
      <c r="T113" s="275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76" t="s">
        <v>153</v>
      </c>
      <c r="AU113" s="276" t="s">
        <v>83</v>
      </c>
      <c r="AV113" s="16" t="s">
        <v>149</v>
      </c>
      <c r="AW113" s="16" t="s">
        <v>37</v>
      </c>
      <c r="AX113" s="16" t="s">
        <v>83</v>
      </c>
      <c r="AY113" s="276" t="s">
        <v>142</v>
      </c>
    </row>
    <row r="114" s="2" customFormat="1" ht="24.15" customHeight="1">
      <c r="A114" s="41"/>
      <c r="B114" s="42"/>
      <c r="C114" s="215" t="s">
        <v>179</v>
      </c>
      <c r="D114" s="215" t="s">
        <v>144</v>
      </c>
      <c r="E114" s="216" t="s">
        <v>564</v>
      </c>
      <c r="F114" s="217" t="s">
        <v>565</v>
      </c>
      <c r="G114" s="218" t="s">
        <v>147</v>
      </c>
      <c r="H114" s="219">
        <v>264.18599999999998</v>
      </c>
      <c r="I114" s="220"/>
      <c r="J114" s="221">
        <f>ROUND(I114*H114,2)</f>
        <v>0</v>
      </c>
      <c r="K114" s="217" t="s">
        <v>148</v>
      </c>
      <c r="L114" s="47"/>
      <c r="M114" s="222" t="s">
        <v>19</v>
      </c>
      <c r="N114" s="223" t="s">
        <v>47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149</v>
      </c>
      <c r="AT114" s="226" t="s">
        <v>144</v>
      </c>
      <c r="AU114" s="226" t="s">
        <v>83</v>
      </c>
      <c r="AY114" s="20" t="s">
        <v>142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83</v>
      </c>
      <c r="BK114" s="227">
        <f>ROUND(I114*H114,2)</f>
        <v>0</v>
      </c>
      <c r="BL114" s="20" t="s">
        <v>149</v>
      </c>
      <c r="BM114" s="226" t="s">
        <v>942</v>
      </c>
    </row>
    <row r="115" s="2" customFormat="1">
      <c r="A115" s="41"/>
      <c r="B115" s="42"/>
      <c r="C115" s="43"/>
      <c r="D115" s="228" t="s">
        <v>151</v>
      </c>
      <c r="E115" s="43"/>
      <c r="F115" s="229" t="s">
        <v>567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151</v>
      </c>
      <c r="AU115" s="20" t="s">
        <v>83</v>
      </c>
    </row>
    <row r="116" s="14" customFormat="1">
      <c r="A116" s="14"/>
      <c r="B116" s="244"/>
      <c r="C116" s="245"/>
      <c r="D116" s="235" t="s">
        <v>153</v>
      </c>
      <c r="E116" s="246" t="s">
        <v>19</v>
      </c>
      <c r="F116" s="247" t="s">
        <v>943</v>
      </c>
      <c r="G116" s="245"/>
      <c r="H116" s="248">
        <v>43.887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153</v>
      </c>
      <c r="AU116" s="254" t="s">
        <v>83</v>
      </c>
      <c r="AV116" s="14" t="s">
        <v>85</v>
      </c>
      <c r="AW116" s="14" t="s">
        <v>37</v>
      </c>
      <c r="AX116" s="14" t="s">
        <v>76</v>
      </c>
      <c r="AY116" s="254" t="s">
        <v>142</v>
      </c>
    </row>
    <row r="117" s="13" customFormat="1">
      <c r="A117" s="13"/>
      <c r="B117" s="233"/>
      <c r="C117" s="234"/>
      <c r="D117" s="235" t="s">
        <v>153</v>
      </c>
      <c r="E117" s="236" t="s">
        <v>19</v>
      </c>
      <c r="F117" s="237" t="s">
        <v>920</v>
      </c>
      <c r="G117" s="234"/>
      <c r="H117" s="236" t="s">
        <v>19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3" t="s">
        <v>153</v>
      </c>
      <c r="AU117" s="243" t="s">
        <v>83</v>
      </c>
      <c r="AV117" s="13" t="s">
        <v>83</v>
      </c>
      <c r="AW117" s="13" t="s">
        <v>37</v>
      </c>
      <c r="AX117" s="13" t="s">
        <v>76</v>
      </c>
      <c r="AY117" s="243" t="s">
        <v>142</v>
      </c>
    </row>
    <row r="118" s="14" customFormat="1">
      <c r="A118" s="14"/>
      <c r="B118" s="244"/>
      <c r="C118" s="245"/>
      <c r="D118" s="235" t="s">
        <v>153</v>
      </c>
      <c r="E118" s="246" t="s">
        <v>19</v>
      </c>
      <c r="F118" s="247" t="s">
        <v>944</v>
      </c>
      <c r="G118" s="245"/>
      <c r="H118" s="248">
        <v>46.930999999999997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153</v>
      </c>
      <c r="AU118" s="254" t="s">
        <v>83</v>
      </c>
      <c r="AV118" s="14" t="s">
        <v>85</v>
      </c>
      <c r="AW118" s="14" t="s">
        <v>37</v>
      </c>
      <c r="AX118" s="14" t="s">
        <v>76</v>
      </c>
      <c r="AY118" s="254" t="s">
        <v>142</v>
      </c>
    </row>
    <row r="119" s="14" customFormat="1">
      <c r="A119" s="14"/>
      <c r="B119" s="244"/>
      <c r="C119" s="245"/>
      <c r="D119" s="235" t="s">
        <v>153</v>
      </c>
      <c r="E119" s="246" t="s">
        <v>19</v>
      </c>
      <c r="F119" s="247" t="s">
        <v>945</v>
      </c>
      <c r="G119" s="245"/>
      <c r="H119" s="248">
        <v>22.885000000000002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153</v>
      </c>
      <c r="AU119" s="254" t="s">
        <v>83</v>
      </c>
      <c r="AV119" s="14" t="s">
        <v>85</v>
      </c>
      <c r="AW119" s="14" t="s">
        <v>37</v>
      </c>
      <c r="AX119" s="14" t="s">
        <v>76</v>
      </c>
      <c r="AY119" s="254" t="s">
        <v>142</v>
      </c>
    </row>
    <row r="120" s="14" customFormat="1">
      <c r="A120" s="14"/>
      <c r="B120" s="244"/>
      <c r="C120" s="245"/>
      <c r="D120" s="235" t="s">
        <v>153</v>
      </c>
      <c r="E120" s="246" t="s">
        <v>19</v>
      </c>
      <c r="F120" s="247" t="s">
        <v>946</v>
      </c>
      <c r="G120" s="245"/>
      <c r="H120" s="248">
        <v>15.521000000000001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153</v>
      </c>
      <c r="AU120" s="254" t="s">
        <v>83</v>
      </c>
      <c r="AV120" s="14" t="s">
        <v>85</v>
      </c>
      <c r="AW120" s="14" t="s">
        <v>37</v>
      </c>
      <c r="AX120" s="14" t="s">
        <v>76</v>
      </c>
      <c r="AY120" s="254" t="s">
        <v>142</v>
      </c>
    </row>
    <row r="121" s="14" customFormat="1">
      <c r="A121" s="14"/>
      <c r="B121" s="244"/>
      <c r="C121" s="245"/>
      <c r="D121" s="235" t="s">
        <v>153</v>
      </c>
      <c r="E121" s="246" t="s">
        <v>19</v>
      </c>
      <c r="F121" s="247" t="s">
        <v>947</v>
      </c>
      <c r="G121" s="245"/>
      <c r="H121" s="248">
        <v>58.194000000000003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153</v>
      </c>
      <c r="AU121" s="254" t="s">
        <v>83</v>
      </c>
      <c r="AV121" s="14" t="s">
        <v>85</v>
      </c>
      <c r="AW121" s="14" t="s">
        <v>37</v>
      </c>
      <c r="AX121" s="14" t="s">
        <v>76</v>
      </c>
      <c r="AY121" s="254" t="s">
        <v>142</v>
      </c>
    </row>
    <row r="122" s="14" customFormat="1">
      <c r="A122" s="14"/>
      <c r="B122" s="244"/>
      <c r="C122" s="245"/>
      <c r="D122" s="235" t="s">
        <v>153</v>
      </c>
      <c r="E122" s="246" t="s">
        <v>19</v>
      </c>
      <c r="F122" s="247" t="s">
        <v>948</v>
      </c>
      <c r="G122" s="245"/>
      <c r="H122" s="248">
        <v>89.284000000000006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153</v>
      </c>
      <c r="AU122" s="254" t="s">
        <v>83</v>
      </c>
      <c r="AV122" s="14" t="s">
        <v>85</v>
      </c>
      <c r="AW122" s="14" t="s">
        <v>37</v>
      </c>
      <c r="AX122" s="14" t="s">
        <v>76</v>
      </c>
      <c r="AY122" s="254" t="s">
        <v>142</v>
      </c>
    </row>
    <row r="123" s="14" customFormat="1">
      <c r="A123" s="14"/>
      <c r="B123" s="244"/>
      <c r="C123" s="245"/>
      <c r="D123" s="235" t="s">
        <v>153</v>
      </c>
      <c r="E123" s="246" t="s">
        <v>19</v>
      </c>
      <c r="F123" s="247" t="s">
        <v>949</v>
      </c>
      <c r="G123" s="245"/>
      <c r="H123" s="248">
        <v>49.357999999999997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153</v>
      </c>
      <c r="AU123" s="254" t="s">
        <v>83</v>
      </c>
      <c r="AV123" s="14" t="s">
        <v>85</v>
      </c>
      <c r="AW123" s="14" t="s">
        <v>37</v>
      </c>
      <c r="AX123" s="14" t="s">
        <v>76</v>
      </c>
      <c r="AY123" s="254" t="s">
        <v>142</v>
      </c>
    </row>
    <row r="124" s="14" customFormat="1">
      <c r="A124" s="14"/>
      <c r="B124" s="244"/>
      <c r="C124" s="245"/>
      <c r="D124" s="235" t="s">
        <v>153</v>
      </c>
      <c r="E124" s="246" t="s">
        <v>19</v>
      </c>
      <c r="F124" s="247" t="s">
        <v>950</v>
      </c>
      <c r="G124" s="245"/>
      <c r="H124" s="248">
        <v>55.927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153</v>
      </c>
      <c r="AU124" s="254" t="s">
        <v>83</v>
      </c>
      <c r="AV124" s="14" t="s">
        <v>85</v>
      </c>
      <c r="AW124" s="14" t="s">
        <v>37</v>
      </c>
      <c r="AX124" s="14" t="s">
        <v>76</v>
      </c>
      <c r="AY124" s="254" t="s">
        <v>142</v>
      </c>
    </row>
    <row r="125" s="14" customFormat="1">
      <c r="A125" s="14"/>
      <c r="B125" s="244"/>
      <c r="C125" s="245"/>
      <c r="D125" s="235" t="s">
        <v>153</v>
      </c>
      <c r="E125" s="246" t="s">
        <v>19</v>
      </c>
      <c r="F125" s="247" t="s">
        <v>951</v>
      </c>
      <c r="G125" s="245"/>
      <c r="H125" s="248">
        <v>97.587999999999994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153</v>
      </c>
      <c r="AU125" s="254" t="s">
        <v>83</v>
      </c>
      <c r="AV125" s="14" t="s">
        <v>85</v>
      </c>
      <c r="AW125" s="14" t="s">
        <v>37</v>
      </c>
      <c r="AX125" s="14" t="s">
        <v>76</v>
      </c>
      <c r="AY125" s="254" t="s">
        <v>142</v>
      </c>
    </row>
    <row r="126" s="14" customFormat="1">
      <c r="A126" s="14"/>
      <c r="B126" s="244"/>
      <c r="C126" s="245"/>
      <c r="D126" s="235" t="s">
        <v>153</v>
      </c>
      <c r="E126" s="246" t="s">
        <v>19</v>
      </c>
      <c r="F126" s="247" t="s">
        <v>952</v>
      </c>
      <c r="G126" s="245"/>
      <c r="H126" s="248">
        <v>48.796999999999997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153</v>
      </c>
      <c r="AU126" s="254" t="s">
        <v>83</v>
      </c>
      <c r="AV126" s="14" t="s">
        <v>85</v>
      </c>
      <c r="AW126" s="14" t="s">
        <v>37</v>
      </c>
      <c r="AX126" s="14" t="s">
        <v>76</v>
      </c>
      <c r="AY126" s="254" t="s">
        <v>142</v>
      </c>
    </row>
    <row r="127" s="15" customFormat="1">
      <c r="A127" s="15"/>
      <c r="B127" s="255"/>
      <c r="C127" s="256"/>
      <c r="D127" s="235" t="s">
        <v>153</v>
      </c>
      <c r="E127" s="257" t="s">
        <v>19</v>
      </c>
      <c r="F127" s="258" t="s">
        <v>157</v>
      </c>
      <c r="G127" s="256"/>
      <c r="H127" s="259">
        <v>528.37200000000007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153</v>
      </c>
      <c r="AU127" s="265" t="s">
        <v>83</v>
      </c>
      <c r="AV127" s="15" t="s">
        <v>158</v>
      </c>
      <c r="AW127" s="15" t="s">
        <v>37</v>
      </c>
      <c r="AX127" s="15" t="s">
        <v>76</v>
      </c>
      <c r="AY127" s="265" t="s">
        <v>142</v>
      </c>
    </row>
    <row r="128" s="13" customFormat="1">
      <c r="A128" s="13"/>
      <c r="B128" s="233"/>
      <c r="C128" s="234"/>
      <c r="D128" s="235" t="s">
        <v>153</v>
      </c>
      <c r="E128" s="236" t="s">
        <v>19</v>
      </c>
      <c r="F128" s="237" t="s">
        <v>574</v>
      </c>
      <c r="G128" s="234"/>
      <c r="H128" s="236" t="s">
        <v>19</v>
      </c>
      <c r="I128" s="238"/>
      <c r="J128" s="234"/>
      <c r="K128" s="234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153</v>
      </c>
      <c r="AU128" s="243" t="s">
        <v>83</v>
      </c>
      <c r="AV128" s="13" t="s">
        <v>83</v>
      </c>
      <c r="AW128" s="13" t="s">
        <v>37</v>
      </c>
      <c r="AX128" s="13" t="s">
        <v>76</v>
      </c>
      <c r="AY128" s="243" t="s">
        <v>142</v>
      </c>
    </row>
    <row r="129" s="14" customFormat="1">
      <c r="A129" s="14"/>
      <c r="B129" s="244"/>
      <c r="C129" s="245"/>
      <c r="D129" s="235" t="s">
        <v>153</v>
      </c>
      <c r="E129" s="246" t="s">
        <v>19</v>
      </c>
      <c r="F129" s="247" t="s">
        <v>953</v>
      </c>
      <c r="G129" s="245"/>
      <c r="H129" s="248">
        <v>264.18599999999998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83</v>
      </c>
      <c r="AV129" s="14" t="s">
        <v>85</v>
      </c>
      <c r="AW129" s="14" t="s">
        <v>37</v>
      </c>
      <c r="AX129" s="14" t="s">
        <v>83</v>
      </c>
      <c r="AY129" s="254" t="s">
        <v>142</v>
      </c>
    </row>
    <row r="130" s="2" customFormat="1" ht="24.15" customHeight="1">
      <c r="A130" s="41"/>
      <c r="B130" s="42"/>
      <c r="C130" s="215" t="s">
        <v>186</v>
      </c>
      <c r="D130" s="215" t="s">
        <v>144</v>
      </c>
      <c r="E130" s="216" t="s">
        <v>576</v>
      </c>
      <c r="F130" s="217" t="s">
        <v>577</v>
      </c>
      <c r="G130" s="218" t="s">
        <v>147</v>
      </c>
      <c r="H130" s="219">
        <v>264.18599999999998</v>
      </c>
      <c r="I130" s="220"/>
      <c r="J130" s="221">
        <f>ROUND(I130*H130,2)</f>
        <v>0</v>
      </c>
      <c r="K130" s="217" t="s">
        <v>148</v>
      </c>
      <c r="L130" s="47"/>
      <c r="M130" s="222" t="s">
        <v>19</v>
      </c>
      <c r="N130" s="223" t="s">
        <v>47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149</v>
      </c>
      <c r="AT130" s="226" t="s">
        <v>144</v>
      </c>
      <c r="AU130" s="226" t="s">
        <v>83</v>
      </c>
      <c r="AY130" s="20" t="s">
        <v>142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83</v>
      </c>
      <c r="BK130" s="227">
        <f>ROUND(I130*H130,2)</f>
        <v>0</v>
      </c>
      <c r="BL130" s="20" t="s">
        <v>149</v>
      </c>
      <c r="BM130" s="226" t="s">
        <v>954</v>
      </c>
    </row>
    <row r="131" s="2" customFormat="1">
      <c r="A131" s="41"/>
      <c r="B131" s="42"/>
      <c r="C131" s="43"/>
      <c r="D131" s="228" t="s">
        <v>151</v>
      </c>
      <c r="E131" s="43"/>
      <c r="F131" s="229" t="s">
        <v>579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151</v>
      </c>
      <c r="AU131" s="20" t="s">
        <v>83</v>
      </c>
    </row>
    <row r="132" s="14" customFormat="1">
      <c r="A132" s="14"/>
      <c r="B132" s="244"/>
      <c r="C132" s="245"/>
      <c r="D132" s="235" t="s">
        <v>153</v>
      </c>
      <c r="E132" s="246" t="s">
        <v>19</v>
      </c>
      <c r="F132" s="247" t="s">
        <v>943</v>
      </c>
      <c r="G132" s="245"/>
      <c r="H132" s="248">
        <v>43.887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153</v>
      </c>
      <c r="AU132" s="254" t="s">
        <v>83</v>
      </c>
      <c r="AV132" s="14" t="s">
        <v>85</v>
      </c>
      <c r="AW132" s="14" t="s">
        <v>37</v>
      </c>
      <c r="AX132" s="14" t="s">
        <v>76</v>
      </c>
      <c r="AY132" s="254" t="s">
        <v>142</v>
      </c>
    </row>
    <row r="133" s="13" customFormat="1">
      <c r="A133" s="13"/>
      <c r="B133" s="233"/>
      <c r="C133" s="234"/>
      <c r="D133" s="235" t="s">
        <v>153</v>
      </c>
      <c r="E133" s="236" t="s">
        <v>19</v>
      </c>
      <c r="F133" s="237" t="s">
        <v>920</v>
      </c>
      <c r="G133" s="234"/>
      <c r="H133" s="236" t="s">
        <v>19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153</v>
      </c>
      <c r="AU133" s="243" t="s">
        <v>83</v>
      </c>
      <c r="AV133" s="13" t="s">
        <v>83</v>
      </c>
      <c r="AW133" s="13" t="s">
        <v>37</v>
      </c>
      <c r="AX133" s="13" t="s">
        <v>76</v>
      </c>
      <c r="AY133" s="243" t="s">
        <v>142</v>
      </c>
    </row>
    <row r="134" s="14" customFormat="1">
      <c r="A134" s="14"/>
      <c r="B134" s="244"/>
      <c r="C134" s="245"/>
      <c r="D134" s="235" t="s">
        <v>153</v>
      </c>
      <c r="E134" s="246" t="s">
        <v>19</v>
      </c>
      <c r="F134" s="247" t="s">
        <v>944</v>
      </c>
      <c r="G134" s="245"/>
      <c r="H134" s="248">
        <v>46.930999999999997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153</v>
      </c>
      <c r="AU134" s="254" t="s">
        <v>83</v>
      </c>
      <c r="AV134" s="14" t="s">
        <v>85</v>
      </c>
      <c r="AW134" s="14" t="s">
        <v>37</v>
      </c>
      <c r="AX134" s="14" t="s">
        <v>76</v>
      </c>
      <c r="AY134" s="254" t="s">
        <v>142</v>
      </c>
    </row>
    <row r="135" s="14" customFormat="1">
      <c r="A135" s="14"/>
      <c r="B135" s="244"/>
      <c r="C135" s="245"/>
      <c r="D135" s="235" t="s">
        <v>153</v>
      </c>
      <c r="E135" s="246" t="s">
        <v>19</v>
      </c>
      <c r="F135" s="247" t="s">
        <v>945</v>
      </c>
      <c r="G135" s="245"/>
      <c r="H135" s="248">
        <v>22.885000000000002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153</v>
      </c>
      <c r="AU135" s="254" t="s">
        <v>83</v>
      </c>
      <c r="AV135" s="14" t="s">
        <v>85</v>
      </c>
      <c r="AW135" s="14" t="s">
        <v>37</v>
      </c>
      <c r="AX135" s="14" t="s">
        <v>76</v>
      </c>
      <c r="AY135" s="254" t="s">
        <v>142</v>
      </c>
    </row>
    <row r="136" s="14" customFormat="1">
      <c r="A136" s="14"/>
      <c r="B136" s="244"/>
      <c r="C136" s="245"/>
      <c r="D136" s="235" t="s">
        <v>153</v>
      </c>
      <c r="E136" s="246" t="s">
        <v>19</v>
      </c>
      <c r="F136" s="247" t="s">
        <v>946</v>
      </c>
      <c r="G136" s="245"/>
      <c r="H136" s="248">
        <v>15.521000000000001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153</v>
      </c>
      <c r="AU136" s="254" t="s">
        <v>83</v>
      </c>
      <c r="AV136" s="14" t="s">
        <v>85</v>
      </c>
      <c r="AW136" s="14" t="s">
        <v>37</v>
      </c>
      <c r="AX136" s="14" t="s">
        <v>76</v>
      </c>
      <c r="AY136" s="254" t="s">
        <v>142</v>
      </c>
    </row>
    <row r="137" s="14" customFormat="1">
      <c r="A137" s="14"/>
      <c r="B137" s="244"/>
      <c r="C137" s="245"/>
      <c r="D137" s="235" t="s">
        <v>153</v>
      </c>
      <c r="E137" s="246" t="s">
        <v>19</v>
      </c>
      <c r="F137" s="247" t="s">
        <v>947</v>
      </c>
      <c r="G137" s="245"/>
      <c r="H137" s="248">
        <v>58.194000000000003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153</v>
      </c>
      <c r="AU137" s="254" t="s">
        <v>83</v>
      </c>
      <c r="AV137" s="14" t="s">
        <v>85</v>
      </c>
      <c r="AW137" s="14" t="s">
        <v>37</v>
      </c>
      <c r="AX137" s="14" t="s">
        <v>76</v>
      </c>
      <c r="AY137" s="254" t="s">
        <v>142</v>
      </c>
    </row>
    <row r="138" s="14" customFormat="1">
      <c r="A138" s="14"/>
      <c r="B138" s="244"/>
      <c r="C138" s="245"/>
      <c r="D138" s="235" t="s">
        <v>153</v>
      </c>
      <c r="E138" s="246" t="s">
        <v>19</v>
      </c>
      <c r="F138" s="247" t="s">
        <v>948</v>
      </c>
      <c r="G138" s="245"/>
      <c r="H138" s="248">
        <v>89.284000000000006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153</v>
      </c>
      <c r="AU138" s="254" t="s">
        <v>83</v>
      </c>
      <c r="AV138" s="14" t="s">
        <v>85</v>
      </c>
      <c r="AW138" s="14" t="s">
        <v>37</v>
      </c>
      <c r="AX138" s="14" t="s">
        <v>76</v>
      </c>
      <c r="AY138" s="254" t="s">
        <v>142</v>
      </c>
    </row>
    <row r="139" s="14" customFormat="1">
      <c r="A139" s="14"/>
      <c r="B139" s="244"/>
      <c r="C139" s="245"/>
      <c r="D139" s="235" t="s">
        <v>153</v>
      </c>
      <c r="E139" s="246" t="s">
        <v>19</v>
      </c>
      <c r="F139" s="247" t="s">
        <v>949</v>
      </c>
      <c r="G139" s="245"/>
      <c r="H139" s="248">
        <v>49.357999999999997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153</v>
      </c>
      <c r="AU139" s="254" t="s">
        <v>83</v>
      </c>
      <c r="AV139" s="14" t="s">
        <v>85</v>
      </c>
      <c r="AW139" s="14" t="s">
        <v>37</v>
      </c>
      <c r="AX139" s="14" t="s">
        <v>76</v>
      </c>
      <c r="AY139" s="254" t="s">
        <v>142</v>
      </c>
    </row>
    <row r="140" s="14" customFormat="1">
      <c r="A140" s="14"/>
      <c r="B140" s="244"/>
      <c r="C140" s="245"/>
      <c r="D140" s="235" t="s">
        <v>153</v>
      </c>
      <c r="E140" s="246" t="s">
        <v>19</v>
      </c>
      <c r="F140" s="247" t="s">
        <v>950</v>
      </c>
      <c r="G140" s="245"/>
      <c r="H140" s="248">
        <v>55.927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153</v>
      </c>
      <c r="AU140" s="254" t="s">
        <v>83</v>
      </c>
      <c r="AV140" s="14" t="s">
        <v>85</v>
      </c>
      <c r="AW140" s="14" t="s">
        <v>37</v>
      </c>
      <c r="AX140" s="14" t="s">
        <v>76</v>
      </c>
      <c r="AY140" s="254" t="s">
        <v>142</v>
      </c>
    </row>
    <row r="141" s="14" customFormat="1">
      <c r="A141" s="14"/>
      <c r="B141" s="244"/>
      <c r="C141" s="245"/>
      <c r="D141" s="235" t="s">
        <v>153</v>
      </c>
      <c r="E141" s="246" t="s">
        <v>19</v>
      </c>
      <c r="F141" s="247" t="s">
        <v>951</v>
      </c>
      <c r="G141" s="245"/>
      <c r="H141" s="248">
        <v>97.587999999999994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153</v>
      </c>
      <c r="AU141" s="254" t="s">
        <v>83</v>
      </c>
      <c r="AV141" s="14" t="s">
        <v>85</v>
      </c>
      <c r="AW141" s="14" t="s">
        <v>37</v>
      </c>
      <c r="AX141" s="14" t="s">
        <v>76</v>
      </c>
      <c r="AY141" s="254" t="s">
        <v>142</v>
      </c>
    </row>
    <row r="142" s="14" customFormat="1">
      <c r="A142" s="14"/>
      <c r="B142" s="244"/>
      <c r="C142" s="245"/>
      <c r="D142" s="235" t="s">
        <v>153</v>
      </c>
      <c r="E142" s="246" t="s">
        <v>19</v>
      </c>
      <c r="F142" s="247" t="s">
        <v>952</v>
      </c>
      <c r="G142" s="245"/>
      <c r="H142" s="248">
        <v>48.796999999999997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153</v>
      </c>
      <c r="AU142" s="254" t="s">
        <v>83</v>
      </c>
      <c r="AV142" s="14" t="s">
        <v>85</v>
      </c>
      <c r="AW142" s="14" t="s">
        <v>37</v>
      </c>
      <c r="AX142" s="14" t="s">
        <v>76</v>
      </c>
      <c r="AY142" s="254" t="s">
        <v>142</v>
      </c>
    </row>
    <row r="143" s="15" customFormat="1">
      <c r="A143" s="15"/>
      <c r="B143" s="255"/>
      <c r="C143" s="256"/>
      <c r="D143" s="235" t="s">
        <v>153</v>
      </c>
      <c r="E143" s="257" t="s">
        <v>19</v>
      </c>
      <c r="F143" s="258" t="s">
        <v>157</v>
      </c>
      <c r="G143" s="256"/>
      <c r="H143" s="259">
        <v>528.37200000000007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153</v>
      </c>
      <c r="AU143" s="265" t="s">
        <v>83</v>
      </c>
      <c r="AV143" s="15" t="s">
        <v>158</v>
      </c>
      <c r="AW143" s="15" t="s">
        <v>37</v>
      </c>
      <c r="AX143" s="15" t="s">
        <v>76</v>
      </c>
      <c r="AY143" s="265" t="s">
        <v>142</v>
      </c>
    </row>
    <row r="144" s="13" customFormat="1">
      <c r="A144" s="13"/>
      <c r="B144" s="233"/>
      <c r="C144" s="234"/>
      <c r="D144" s="235" t="s">
        <v>153</v>
      </c>
      <c r="E144" s="236" t="s">
        <v>19</v>
      </c>
      <c r="F144" s="237" t="s">
        <v>574</v>
      </c>
      <c r="G144" s="234"/>
      <c r="H144" s="236" t="s">
        <v>19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153</v>
      </c>
      <c r="AU144" s="243" t="s">
        <v>83</v>
      </c>
      <c r="AV144" s="13" t="s">
        <v>83</v>
      </c>
      <c r="AW144" s="13" t="s">
        <v>37</v>
      </c>
      <c r="AX144" s="13" t="s">
        <v>76</v>
      </c>
      <c r="AY144" s="243" t="s">
        <v>142</v>
      </c>
    </row>
    <row r="145" s="14" customFormat="1">
      <c r="A145" s="14"/>
      <c r="B145" s="244"/>
      <c r="C145" s="245"/>
      <c r="D145" s="235" t="s">
        <v>153</v>
      </c>
      <c r="E145" s="246" t="s">
        <v>19</v>
      </c>
      <c r="F145" s="247" t="s">
        <v>953</v>
      </c>
      <c r="G145" s="245"/>
      <c r="H145" s="248">
        <v>264.18599999999998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153</v>
      </c>
      <c r="AU145" s="254" t="s">
        <v>83</v>
      </c>
      <c r="AV145" s="14" t="s">
        <v>85</v>
      </c>
      <c r="AW145" s="14" t="s">
        <v>37</v>
      </c>
      <c r="AX145" s="14" t="s">
        <v>83</v>
      </c>
      <c r="AY145" s="254" t="s">
        <v>142</v>
      </c>
    </row>
    <row r="146" s="2" customFormat="1" ht="16.5" customHeight="1">
      <c r="A146" s="41"/>
      <c r="B146" s="42"/>
      <c r="C146" s="215" t="s">
        <v>191</v>
      </c>
      <c r="D146" s="215" t="s">
        <v>144</v>
      </c>
      <c r="E146" s="216" t="s">
        <v>955</v>
      </c>
      <c r="F146" s="217" t="s">
        <v>956</v>
      </c>
      <c r="G146" s="218" t="s">
        <v>147</v>
      </c>
      <c r="H146" s="219">
        <v>48.100000000000001</v>
      </c>
      <c r="I146" s="220"/>
      <c r="J146" s="221">
        <f>ROUND(I146*H146,2)</f>
        <v>0</v>
      </c>
      <c r="K146" s="217" t="s">
        <v>148</v>
      </c>
      <c r="L146" s="47"/>
      <c r="M146" s="222" t="s">
        <v>19</v>
      </c>
      <c r="N146" s="223" t="s">
        <v>47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149</v>
      </c>
      <c r="AT146" s="226" t="s">
        <v>144</v>
      </c>
      <c r="AU146" s="226" t="s">
        <v>83</v>
      </c>
      <c r="AY146" s="20" t="s">
        <v>142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83</v>
      </c>
      <c r="BK146" s="227">
        <f>ROUND(I146*H146,2)</f>
        <v>0</v>
      </c>
      <c r="BL146" s="20" t="s">
        <v>149</v>
      </c>
      <c r="BM146" s="226" t="s">
        <v>957</v>
      </c>
    </row>
    <row r="147" s="2" customFormat="1">
      <c r="A147" s="41"/>
      <c r="B147" s="42"/>
      <c r="C147" s="43"/>
      <c r="D147" s="228" t="s">
        <v>151</v>
      </c>
      <c r="E147" s="43"/>
      <c r="F147" s="229" t="s">
        <v>958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151</v>
      </c>
      <c r="AU147" s="20" t="s">
        <v>83</v>
      </c>
    </row>
    <row r="148" s="14" customFormat="1">
      <c r="A148" s="14"/>
      <c r="B148" s="244"/>
      <c r="C148" s="245"/>
      <c r="D148" s="235" t="s">
        <v>153</v>
      </c>
      <c r="E148" s="246" t="s">
        <v>19</v>
      </c>
      <c r="F148" s="247" t="s">
        <v>959</v>
      </c>
      <c r="G148" s="245"/>
      <c r="H148" s="248">
        <v>5.9199999999999999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153</v>
      </c>
      <c r="AU148" s="254" t="s">
        <v>83</v>
      </c>
      <c r="AV148" s="14" t="s">
        <v>85</v>
      </c>
      <c r="AW148" s="14" t="s">
        <v>37</v>
      </c>
      <c r="AX148" s="14" t="s">
        <v>76</v>
      </c>
      <c r="AY148" s="254" t="s">
        <v>142</v>
      </c>
    </row>
    <row r="149" s="14" customFormat="1">
      <c r="A149" s="14"/>
      <c r="B149" s="244"/>
      <c r="C149" s="245"/>
      <c r="D149" s="235" t="s">
        <v>153</v>
      </c>
      <c r="E149" s="246" t="s">
        <v>19</v>
      </c>
      <c r="F149" s="247" t="s">
        <v>960</v>
      </c>
      <c r="G149" s="245"/>
      <c r="H149" s="248">
        <v>7.1200000000000001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153</v>
      </c>
      <c r="AU149" s="254" t="s">
        <v>83</v>
      </c>
      <c r="AV149" s="14" t="s">
        <v>85</v>
      </c>
      <c r="AW149" s="14" t="s">
        <v>37</v>
      </c>
      <c r="AX149" s="14" t="s">
        <v>76</v>
      </c>
      <c r="AY149" s="254" t="s">
        <v>142</v>
      </c>
    </row>
    <row r="150" s="14" customFormat="1">
      <c r="A150" s="14"/>
      <c r="B150" s="244"/>
      <c r="C150" s="245"/>
      <c r="D150" s="235" t="s">
        <v>153</v>
      </c>
      <c r="E150" s="246" t="s">
        <v>19</v>
      </c>
      <c r="F150" s="247" t="s">
        <v>961</v>
      </c>
      <c r="G150" s="245"/>
      <c r="H150" s="248">
        <v>7.7599999999999998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153</v>
      </c>
      <c r="AU150" s="254" t="s">
        <v>83</v>
      </c>
      <c r="AV150" s="14" t="s">
        <v>85</v>
      </c>
      <c r="AW150" s="14" t="s">
        <v>37</v>
      </c>
      <c r="AX150" s="14" t="s">
        <v>76</v>
      </c>
      <c r="AY150" s="254" t="s">
        <v>142</v>
      </c>
    </row>
    <row r="151" s="14" customFormat="1">
      <c r="A151" s="14"/>
      <c r="B151" s="244"/>
      <c r="C151" s="245"/>
      <c r="D151" s="235" t="s">
        <v>153</v>
      </c>
      <c r="E151" s="246" t="s">
        <v>19</v>
      </c>
      <c r="F151" s="247" t="s">
        <v>962</v>
      </c>
      <c r="G151" s="245"/>
      <c r="H151" s="248">
        <v>4.6799999999999997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153</v>
      </c>
      <c r="AU151" s="254" t="s">
        <v>83</v>
      </c>
      <c r="AV151" s="14" t="s">
        <v>85</v>
      </c>
      <c r="AW151" s="14" t="s">
        <v>37</v>
      </c>
      <c r="AX151" s="14" t="s">
        <v>76</v>
      </c>
      <c r="AY151" s="254" t="s">
        <v>142</v>
      </c>
    </row>
    <row r="152" s="14" customFormat="1">
      <c r="A152" s="14"/>
      <c r="B152" s="244"/>
      <c r="C152" s="245"/>
      <c r="D152" s="235" t="s">
        <v>153</v>
      </c>
      <c r="E152" s="246" t="s">
        <v>19</v>
      </c>
      <c r="F152" s="247" t="s">
        <v>963</v>
      </c>
      <c r="G152" s="245"/>
      <c r="H152" s="248">
        <v>6.7999999999999998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153</v>
      </c>
      <c r="AU152" s="254" t="s">
        <v>83</v>
      </c>
      <c r="AV152" s="14" t="s">
        <v>85</v>
      </c>
      <c r="AW152" s="14" t="s">
        <v>37</v>
      </c>
      <c r="AX152" s="14" t="s">
        <v>76</v>
      </c>
      <c r="AY152" s="254" t="s">
        <v>142</v>
      </c>
    </row>
    <row r="153" s="14" customFormat="1">
      <c r="A153" s="14"/>
      <c r="B153" s="244"/>
      <c r="C153" s="245"/>
      <c r="D153" s="235" t="s">
        <v>153</v>
      </c>
      <c r="E153" s="246" t="s">
        <v>19</v>
      </c>
      <c r="F153" s="247" t="s">
        <v>964</v>
      </c>
      <c r="G153" s="245"/>
      <c r="H153" s="248">
        <v>10.880000000000001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153</v>
      </c>
      <c r="AU153" s="254" t="s">
        <v>83</v>
      </c>
      <c r="AV153" s="14" t="s">
        <v>85</v>
      </c>
      <c r="AW153" s="14" t="s">
        <v>37</v>
      </c>
      <c r="AX153" s="14" t="s">
        <v>76</v>
      </c>
      <c r="AY153" s="254" t="s">
        <v>142</v>
      </c>
    </row>
    <row r="154" s="14" customFormat="1">
      <c r="A154" s="14"/>
      <c r="B154" s="244"/>
      <c r="C154" s="245"/>
      <c r="D154" s="235" t="s">
        <v>153</v>
      </c>
      <c r="E154" s="246" t="s">
        <v>19</v>
      </c>
      <c r="F154" s="247" t="s">
        <v>965</v>
      </c>
      <c r="G154" s="245"/>
      <c r="H154" s="248">
        <v>12.68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153</v>
      </c>
      <c r="AU154" s="254" t="s">
        <v>83</v>
      </c>
      <c r="AV154" s="14" t="s">
        <v>85</v>
      </c>
      <c r="AW154" s="14" t="s">
        <v>37</v>
      </c>
      <c r="AX154" s="14" t="s">
        <v>76</v>
      </c>
      <c r="AY154" s="254" t="s">
        <v>142</v>
      </c>
    </row>
    <row r="155" s="14" customFormat="1">
      <c r="A155" s="14"/>
      <c r="B155" s="244"/>
      <c r="C155" s="245"/>
      <c r="D155" s="235" t="s">
        <v>153</v>
      </c>
      <c r="E155" s="246" t="s">
        <v>19</v>
      </c>
      <c r="F155" s="247" t="s">
        <v>966</v>
      </c>
      <c r="G155" s="245"/>
      <c r="H155" s="248">
        <v>6.7999999999999998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153</v>
      </c>
      <c r="AU155" s="254" t="s">
        <v>83</v>
      </c>
      <c r="AV155" s="14" t="s">
        <v>85</v>
      </c>
      <c r="AW155" s="14" t="s">
        <v>37</v>
      </c>
      <c r="AX155" s="14" t="s">
        <v>76</v>
      </c>
      <c r="AY155" s="254" t="s">
        <v>142</v>
      </c>
    </row>
    <row r="156" s="14" customFormat="1">
      <c r="A156" s="14"/>
      <c r="B156" s="244"/>
      <c r="C156" s="245"/>
      <c r="D156" s="235" t="s">
        <v>153</v>
      </c>
      <c r="E156" s="246" t="s">
        <v>19</v>
      </c>
      <c r="F156" s="247" t="s">
        <v>967</v>
      </c>
      <c r="G156" s="245"/>
      <c r="H156" s="248">
        <v>12.800000000000001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153</v>
      </c>
      <c r="AU156" s="254" t="s">
        <v>83</v>
      </c>
      <c r="AV156" s="14" t="s">
        <v>85</v>
      </c>
      <c r="AW156" s="14" t="s">
        <v>37</v>
      </c>
      <c r="AX156" s="14" t="s">
        <v>76</v>
      </c>
      <c r="AY156" s="254" t="s">
        <v>142</v>
      </c>
    </row>
    <row r="157" s="14" customFormat="1">
      <c r="A157" s="14"/>
      <c r="B157" s="244"/>
      <c r="C157" s="245"/>
      <c r="D157" s="235" t="s">
        <v>153</v>
      </c>
      <c r="E157" s="246" t="s">
        <v>19</v>
      </c>
      <c r="F157" s="247" t="s">
        <v>968</v>
      </c>
      <c r="G157" s="245"/>
      <c r="H157" s="248">
        <v>12.16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153</v>
      </c>
      <c r="AU157" s="254" t="s">
        <v>83</v>
      </c>
      <c r="AV157" s="14" t="s">
        <v>85</v>
      </c>
      <c r="AW157" s="14" t="s">
        <v>37</v>
      </c>
      <c r="AX157" s="14" t="s">
        <v>76</v>
      </c>
      <c r="AY157" s="254" t="s">
        <v>142</v>
      </c>
    </row>
    <row r="158" s="14" customFormat="1">
      <c r="A158" s="14"/>
      <c r="B158" s="244"/>
      <c r="C158" s="245"/>
      <c r="D158" s="235" t="s">
        <v>153</v>
      </c>
      <c r="E158" s="246" t="s">
        <v>19</v>
      </c>
      <c r="F158" s="247" t="s">
        <v>969</v>
      </c>
      <c r="G158" s="245"/>
      <c r="H158" s="248">
        <v>8.5999999999999996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153</v>
      </c>
      <c r="AU158" s="254" t="s">
        <v>83</v>
      </c>
      <c r="AV158" s="14" t="s">
        <v>85</v>
      </c>
      <c r="AW158" s="14" t="s">
        <v>37</v>
      </c>
      <c r="AX158" s="14" t="s">
        <v>76</v>
      </c>
      <c r="AY158" s="254" t="s">
        <v>142</v>
      </c>
    </row>
    <row r="159" s="15" customFormat="1">
      <c r="A159" s="15"/>
      <c r="B159" s="255"/>
      <c r="C159" s="256"/>
      <c r="D159" s="235" t="s">
        <v>153</v>
      </c>
      <c r="E159" s="257" t="s">
        <v>19</v>
      </c>
      <c r="F159" s="258" t="s">
        <v>157</v>
      </c>
      <c r="G159" s="256"/>
      <c r="H159" s="259">
        <v>96.199999999999989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5" t="s">
        <v>153</v>
      </c>
      <c r="AU159" s="265" t="s">
        <v>83</v>
      </c>
      <c r="AV159" s="15" t="s">
        <v>158</v>
      </c>
      <c r="AW159" s="15" t="s">
        <v>37</v>
      </c>
      <c r="AX159" s="15" t="s">
        <v>76</v>
      </c>
      <c r="AY159" s="265" t="s">
        <v>142</v>
      </c>
    </row>
    <row r="160" s="13" customFormat="1">
      <c r="A160" s="13"/>
      <c r="B160" s="233"/>
      <c r="C160" s="234"/>
      <c r="D160" s="235" t="s">
        <v>153</v>
      </c>
      <c r="E160" s="236" t="s">
        <v>19</v>
      </c>
      <c r="F160" s="237" t="s">
        <v>574</v>
      </c>
      <c r="G160" s="234"/>
      <c r="H160" s="236" t="s">
        <v>19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153</v>
      </c>
      <c r="AU160" s="243" t="s">
        <v>83</v>
      </c>
      <c r="AV160" s="13" t="s">
        <v>83</v>
      </c>
      <c r="AW160" s="13" t="s">
        <v>37</v>
      </c>
      <c r="AX160" s="13" t="s">
        <v>76</v>
      </c>
      <c r="AY160" s="243" t="s">
        <v>142</v>
      </c>
    </row>
    <row r="161" s="14" customFormat="1">
      <c r="A161" s="14"/>
      <c r="B161" s="244"/>
      <c r="C161" s="245"/>
      <c r="D161" s="235" t="s">
        <v>153</v>
      </c>
      <c r="E161" s="246" t="s">
        <v>19</v>
      </c>
      <c r="F161" s="247" t="s">
        <v>970</v>
      </c>
      <c r="G161" s="245"/>
      <c r="H161" s="248">
        <v>48.100000000000001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153</v>
      </c>
      <c r="AU161" s="254" t="s">
        <v>83</v>
      </c>
      <c r="AV161" s="14" t="s">
        <v>85</v>
      </c>
      <c r="AW161" s="14" t="s">
        <v>37</v>
      </c>
      <c r="AX161" s="14" t="s">
        <v>83</v>
      </c>
      <c r="AY161" s="254" t="s">
        <v>142</v>
      </c>
    </row>
    <row r="162" s="2" customFormat="1" ht="16.5" customHeight="1">
      <c r="A162" s="41"/>
      <c r="B162" s="42"/>
      <c r="C162" s="215" t="s">
        <v>198</v>
      </c>
      <c r="D162" s="215" t="s">
        <v>144</v>
      </c>
      <c r="E162" s="216" t="s">
        <v>971</v>
      </c>
      <c r="F162" s="217" t="s">
        <v>972</v>
      </c>
      <c r="G162" s="218" t="s">
        <v>147</v>
      </c>
      <c r="H162" s="219">
        <v>48.100000000000001</v>
      </c>
      <c r="I162" s="220"/>
      <c r="J162" s="221">
        <f>ROUND(I162*H162,2)</f>
        <v>0</v>
      </c>
      <c r="K162" s="217" t="s">
        <v>148</v>
      </c>
      <c r="L162" s="47"/>
      <c r="M162" s="222" t="s">
        <v>19</v>
      </c>
      <c r="N162" s="223" t="s">
        <v>47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149</v>
      </c>
      <c r="AT162" s="226" t="s">
        <v>144</v>
      </c>
      <c r="AU162" s="226" t="s">
        <v>83</v>
      </c>
      <c r="AY162" s="20" t="s">
        <v>142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83</v>
      </c>
      <c r="BK162" s="227">
        <f>ROUND(I162*H162,2)</f>
        <v>0</v>
      </c>
      <c r="BL162" s="20" t="s">
        <v>149</v>
      </c>
      <c r="BM162" s="226" t="s">
        <v>973</v>
      </c>
    </row>
    <row r="163" s="2" customFormat="1">
      <c r="A163" s="41"/>
      <c r="B163" s="42"/>
      <c r="C163" s="43"/>
      <c r="D163" s="228" t="s">
        <v>151</v>
      </c>
      <c r="E163" s="43"/>
      <c r="F163" s="229" t="s">
        <v>974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151</v>
      </c>
      <c r="AU163" s="20" t="s">
        <v>83</v>
      </c>
    </row>
    <row r="164" s="14" customFormat="1">
      <c r="A164" s="14"/>
      <c r="B164" s="244"/>
      <c r="C164" s="245"/>
      <c r="D164" s="235" t="s">
        <v>153</v>
      </c>
      <c r="E164" s="246" t="s">
        <v>19</v>
      </c>
      <c r="F164" s="247" t="s">
        <v>959</v>
      </c>
      <c r="G164" s="245"/>
      <c r="H164" s="248">
        <v>5.9199999999999999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153</v>
      </c>
      <c r="AU164" s="254" t="s">
        <v>83</v>
      </c>
      <c r="AV164" s="14" t="s">
        <v>85</v>
      </c>
      <c r="AW164" s="14" t="s">
        <v>37</v>
      </c>
      <c r="AX164" s="14" t="s">
        <v>76</v>
      </c>
      <c r="AY164" s="254" t="s">
        <v>142</v>
      </c>
    </row>
    <row r="165" s="14" customFormat="1">
      <c r="A165" s="14"/>
      <c r="B165" s="244"/>
      <c r="C165" s="245"/>
      <c r="D165" s="235" t="s">
        <v>153</v>
      </c>
      <c r="E165" s="246" t="s">
        <v>19</v>
      </c>
      <c r="F165" s="247" t="s">
        <v>960</v>
      </c>
      <c r="G165" s="245"/>
      <c r="H165" s="248">
        <v>7.1200000000000001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153</v>
      </c>
      <c r="AU165" s="254" t="s">
        <v>83</v>
      </c>
      <c r="AV165" s="14" t="s">
        <v>85</v>
      </c>
      <c r="AW165" s="14" t="s">
        <v>37</v>
      </c>
      <c r="AX165" s="14" t="s">
        <v>76</v>
      </c>
      <c r="AY165" s="254" t="s">
        <v>142</v>
      </c>
    </row>
    <row r="166" s="14" customFormat="1">
      <c r="A166" s="14"/>
      <c r="B166" s="244"/>
      <c r="C166" s="245"/>
      <c r="D166" s="235" t="s">
        <v>153</v>
      </c>
      <c r="E166" s="246" t="s">
        <v>19</v>
      </c>
      <c r="F166" s="247" t="s">
        <v>961</v>
      </c>
      <c r="G166" s="245"/>
      <c r="H166" s="248">
        <v>7.7599999999999998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83</v>
      </c>
      <c r="AV166" s="14" t="s">
        <v>85</v>
      </c>
      <c r="AW166" s="14" t="s">
        <v>37</v>
      </c>
      <c r="AX166" s="14" t="s">
        <v>76</v>
      </c>
      <c r="AY166" s="254" t="s">
        <v>142</v>
      </c>
    </row>
    <row r="167" s="14" customFormat="1">
      <c r="A167" s="14"/>
      <c r="B167" s="244"/>
      <c r="C167" s="245"/>
      <c r="D167" s="235" t="s">
        <v>153</v>
      </c>
      <c r="E167" s="246" t="s">
        <v>19</v>
      </c>
      <c r="F167" s="247" t="s">
        <v>962</v>
      </c>
      <c r="G167" s="245"/>
      <c r="H167" s="248">
        <v>4.6799999999999997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153</v>
      </c>
      <c r="AU167" s="254" t="s">
        <v>83</v>
      </c>
      <c r="AV167" s="14" t="s">
        <v>85</v>
      </c>
      <c r="AW167" s="14" t="s">
        <v>37</v>
      </c>
      <c r="AX167" s="14" t="s">
        <v>76</v>
      </c>
      <c r="AY167" s="254" t="s">
        <v>142</v>
      </c>
    </row>
    <row r="168" s="14" customFormat="1">
      <c r="A168" s="14"/>
      <c r="B168" s="244"/>
      <c r="C168" s="245"/>
      <c r="D168" s="235" t="s">
        <v>153</v>
      </c>
      <c r="E168" s="246" t="s">
        <v>19</v>
      </c>
      <c r="F168" s="247" t="s">
        <v>963</v>
      </c>
      <c r="G168" s="245"/>
      <c r="H168" s="248">
        <v>6.7999999999999998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153</v>
      </c>
      <c r="AU168" s="254" t="s">
        <v>83</v>
      </c>
      <c r="AV168" s="14" t="s">
        <v>85</v>
      </c>
      <c r="AW168" s="14" t="s">
        <v>37</v>
      </c>
      <c r="AX168" s="14" t="s">
        <v>76</v>
      </c>
      <c r="AY168" s="254" t="s">
        <v>142</v>
      </c>
    </row>
    <row r="169" s="14" customFormat="1">
      <c r="A169" s="14"/>
      <c r="B169" s="244"/>
      <c r="C169" s="245"/>
      <c r="D169" s="235" t="s">
        <v>153</v>
      </c>
      <c r="E169" s="246" t="s">
        <v>19</v>
      </c>
      <c r="F169" s="247" t="s">
        <v>964</v>
      </c>
      <c r="G169" s="245"/>
      <c r="H169" s="248">
        <v>10.880000000000001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153</v>
      </c>
      <c r="AU169" s="254" t="s">
        <v>83</v>
      </c>
      <c r="AV169" s="14" t="s">
        <v>85</v>
      </c>
      <c r="AW169" s="14" t="s">
        <v>37</v>
      </c>
      <c r="AX169" s="14" t="s">
        <v>76</v>
      </c>
      <c r="AY169" s="254" t="s">
        <v>142</v>
      </c>
    </row>
    <row r="170" s="14" customFormat="1">
      <c r="A170" s="14"/>
      <c r="B170" s="244"/>
      <c r="C170" s="245"/>
      <c r="D170" s="235" t="s">
        <v>153</v>
      </c>
      <c r="E170" s="246" t="s">
        <v>19</v>
      </c>
      <c r="F170" s="247" t="s">
        <v>965</v>
      </c>
      <c r="G170" s="245"/>
      <c r="H170" s="248">
        <v>12.68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153</v>
      </c>
      <c r="AU170" s="254" t="s">
        <v>83</v>
      </c>
      <c r="AV170" s="14" t="s">
        <v>85</v>
      </c>
      <c r="AW170" s="14" t="s">
        <v>37</v>
      </c>
      <c r="AX170" s="14" t="s">
        <v>76</v>
      </c>
      <c r="AY170" s="254" t="s">
        <v>142</v>
      </c>
    </row>
    <row r="171" s="14" customFormat="1">
      <c r="A171" s="14"/>
      <c r="B171" s="244"/>
      <c r="C171" s="245"/>
      <c r="D171" s="235" t="s">
        <v>153</v>
      </c>
      <c r="E171" s="246" t="s">
        <v>19</v>
      </c>
      <c r="F171" s="247" t="s">
        <v>966</v>
      </c>
      <c r="G171" s="245"/>
      <c r="H171" s="248">
        <v>6.7999999999999998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153</v>
      </c>
      <c r="AU171" s="254" t="s">
        <v>83</v>
      </c>
      <c r="AV171" s="14" t="s">
        <v>85</v>
      </c>
      <c r="AW171" s="14" t="s">
        <v>37</v>
      </c>
      <c r="AX171" s="14" t="s">
        <v>76</v>
      </c>
      <c r="AY171" s="254" t="s">
        <v>142</v>
      </c>
    </row>
    <row r="172" s="14" customFormat="1">
      <c r="A172" s="14"/>
      <c r="B172" s="244"/>
      <c r="C172" s="245"/>
      <c r="D172" s="235" t="s">
        <v>153</v>
      </c>
      <c r="E172" s="246" t="s">
        <v>19</v>
      </c>
      <c r="F172" s="247" t="s">
        <v>967</v>
      </c>
      <c r="G172" s="245"/>
      <c r="H172" s="248">
        <v>12.800000000000001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153</v>
      </c>
      <c r="AU172" s="254" t="s">
        <v>83</v>
      </c>
      <c r="AV172" s="14" t="s">
        <v>85</v>
      </c>
      <c r="AW172" s="14" t="s">
        <v>37</v>
      </c>
      <c r="AX172" s="14" t="s">
        <v>76</v>
      </c>
      <c r="AY172" s="254" t="s">
        <v>142</v>
      </c>
    </row>
    <row r="173" s="14" customFormat="1">
      <c r="A173" s="14"/>
      <c r="B173" s="244"/>
      <c r="C173" s="245"/>
      <c r="D173" s="235" t="s">
        <v>153</v>
      </c>
      <c r="E173" s="246" t="s">
        <v>19</v>
      </c>
      <c r="F173" s="247" t="s">
        <v>968</v>
      </c>
      <c r="G173" s="245"/>
      <c r="H173" s="248">
        <v>12.16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153</v>
      </c>
      <c r="AU173" s="254" t="s">
        <v>83</v>
      </c>
      <c r="AV173" s="14" t="s">
        <v>85</v>
      </c>
      <c r="AW173" s="14" t="s">
        <v>37</v>
      </c>
      <c r="AX173" s="14" t="s">
        <v>76</v>
      </c>
      <c r="AY173" s="254" t="s">
        <v>142</v>
      </c>
    </row>
    <row r="174" s="14" customFormat="1">
      <c r="A174" s="14"/>
      <c r="B174" s="244"/>
      <c r="C174" s="245"/>
      <c r="D174" s="235" t="s">
        <v>153</v>
      </c>
      <c r="E174" s="246" t="s">
        <v>19</v>
      </c>
      <c r="F174" s="247" t="s">
        <v>969</v>
      </c>
      <c r="G174" s="245"/>
      <c r="H174" s="248">
        <v>8.5999999999999996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153</v>
      </c>
      <c r="AU174" s="254" t="s">
        <v>83</v>
      </c>
      <c r="AV174" s="14" t="s">
        <v>85</v>
      </c>
      <c r="AW174" s="14" t="s">
        <v>37</v>
      </c>
      <c r="AX174" s="14" t="s">
        <v>76</v>
      </c>
      <c r="AY174" s="254" t="s">
        <v>142</v>
      </c>
    </row>
    <row r="175" s="15" customFormat="1">
      <c r="A175" s="15"/>
      <c r="B175" s="255"/>
      <c r="C175" s="256"/>
      <c r="D175" s="235" t="s">
        <v>153</v>
      </c>
      <c r="E175" s="257" t="s">
        <v>19</v>
      </c>
      <c r="F175" s="258" t="s">
        <v>157</v>
      </c>
      <c r="G175" s="256"/>
      <c r="H175" s="259">
        <v>96.199999999999989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153</v>
      </c>
      <c r="AU175" s="265" t="s">
        <v>83</v>
      </c>
      <c r="AV175" s="15" t="s">
        <v>158</v>
      </c>
      <c r="AW175" s="15" t="s">
        <v>37</v>
      </c>
      <c r="AX175" s="15" t="s">
        <v>76</v>
      </c>
      <c r="AY175" s="265" t="s">
        <v>142</v>
      </c>
    </row>
    <row r="176" s="13" customFormat="1">
      <c r="A176" s="13"/>
      <c r="B176" s="233"/>
      <c r="C176" s="234"/>
      <c r="D176" s="235" t="s">
        <v>153</v>
      </c>
      <c r="E176" s="236" t="s">
        <v>19</v>
      </c>
      <c r="F176" s="237" t="s">
        <v>574</v>
      </c>
      <c r="G176" s="234"/>
      <c r="H176" s="236" t="s">
        <v>19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153</v>
      </c>
      <c r="AU176" s="243" t="s">
        <v>83</v>
      </c>
      <c r="AV176" s="13" t="s">
        <v>83</v>
      </c>
      <c r="AW176" s="13" t="s">
        <v>37</v>
      </c>
      <c r="AX176" s="13" t="s">
        <v>76</v>
      </c>
      <c r="AY176" s="243" t="s">
        <v>142</v>
      </c>
    </row>
    <row r="177" s="14" customFormat="1">
      <c r="A177" s="14"/>
      <c r="B177" s="244"/>
      <c r="C177" s="245"/>
      <c r="D177" s="235" t="s">
        <v>153</v>
      </c>
      <c r="E177" s="246" t="s">
        <v>19</v>
      </c>
      <c r="F177" s="247" t="s">
        <v>970</v>
      </c>
      <c r="G177" s="245"/>
      <c r="H177" s="248">
        <v>48.100000000000001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153</v>
      </c>
      <c r="AU177" s="254" t="s">
        <v>83</v>
      </c>
      <c r="AV177" s="14" t="s">
        <v>85</v>
      </c>
      <c r="AW177" s="14" t="s">
        <v>37</v>
      </c>
      <c r="AX177" s="14" t="s">
        <v>83</v>
      </c>
      <c r="AY177" s="254" t="s">
        <v>142</v>
      </c>
    </row>
    <row r="178" s="2" customFormat="1" ht="24.15" customHeight="1">
      <c r="A178" s="41"/>
      <c r="B178" s="42"/>
      <c r="C178" s="215" t="s">
        <v>203</v>
      </c>
      <c r="D178" s="215" t="s">
        <v>144</v>
      </c>
      <c r="E178" s="216" t="s">
        <v>975</v>
      </c>
      <c r="F178" s="217" t="s">
        <v>976</v>
      </c>
      <c r="G178" s="218" t="s">
        <v>147</v>
      </c>
      <c r="H178" s="219">
        <v>20.225000000000001</v>
      </c>
      <c r="I178" s="220"/>
      <c r="J178" s="221">
        <f>ROUND(I178*H178,2)</f>
        <v>0</v>
      </c>
      <c r="K178" s="217" t="s">
        <v>148</v>
      </c>
      <c r="L178" s="47"/>
      <c r="M178" s="222" t="s">
        <v>19</v>
      </c>
      <c r="N178" s="223" t="s">
        <v>47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149</v>
      </c>
      <c r="AT178" s="226" t="s">
        <v>144</v>
      </c>
      <c r="AU178" s="226" t="s">
        <v>83</v>
      </c>
      <c r="AY178" s="20" t="s">
        <v>142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83</v>
      </c>
      <c r="BK178" s="227">
        <f>ROUND(I178*H178,2)</f>
        <v>0</v>
      </c>
      <c r="BL178" s="20" t="s">
        <v>149</v>
      </c>
      <c r="BM178" s="226" t="s">
        <v>977</v>
      </c>
    </row>
    <row r="179" s="2" customFormat="1">
      <c r="A179" s="41"/>
      <c r="B179" s="42"/>
      <c r="C179" s="43"/>
      <c r="D179" s="228" t="s">
        <v>151</v>
      </c>
      <c r="E179" s="43"/>
      <c r="F179" s="229" t="s">
        <v>978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151</v>
      </c>
      <c r="AU179" s="20" t="s">
        <v>83</v>
      </c>
    </row>
    <row r="180" s="13" customFormat="1">
      <c r="A180" s="13"/>
      <c r="B180" s="233"/>
      <c r="C180" s="234"/>
      <c r="D180" s="235" t="s">
        <v>153</v>
      </c>
      <c r="E180" s="236" t="s">
        <v>19</v>
      </c>
      <c r="F180" s="237" t="s">
        <v>979</v>
      </c>
      <c r="G180" s="234"/>
      <c r="H180" s="236" t="s">
        <v>19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153</v>
      </c>
      <c r="AU180" s="243" t="s">
        <v>83</v>
      </c>
      <c r="AV180" s="13" t="s">
        <v>83</v>
      </c>
      <c r="AW180" s="13" t="s">
        <v>37</v>
      </c>
      <c r="AX180" s="13" t="s">
        <v>76</v>
      </c>
      <c r="AY180" s="243" t="s">
        <v>142</v>
      </c>
    </row>
    <row r="181" s="14" customFormat="1">
      <c r="A181" s="14"/>
      <c r="B181" s="244"/>
      <c r="C181" s="245"/>
      <c r="D181" s="235" t="s">
        <v>153</v>
      </c>
      <c r="E181" s="246" t="s">
        <v>19</v>
      </c>
      <c r="F181" s="247" t="s">
        <v>980</v>
      </c>
      <c r="G181" s="245"/>
      <c r="H181" s="248">
        <v>4.7039999999999997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153</v>
      </c>
      <c r="AU181" s="254" t="s">
        <v>83</v>
      </c>
      <c r="AV181" s="14" t="s">
        <v>85</v>
      </c>
      <c r="AW181" s="14" t="s">
        <v>37</v>
      </c>
      <c r="AX181" s="14" t="s">
        <v>76</v>
      </c>
      <c r="AY181" s="254" t="s">
        <v>142</v>
      </c>
    </row>
    <row r="182" s="13" customFormat="1">
      <c r="A182" s="13"/>
      <c r="B182" s="233"/>
      <c r="C182" s="234"/>
      <c r="D182" s="235" t="s">
        <v>153</v>
      </c>
      <c r="E182" s="236" t="s">
        <v>19</v>
      </c>
      <c r="F182" s="237" t="s">
        <v>981</v>
      </c>
      <c r="G182" s="234"/>
      <c r="H182" s="236" t="s">
        <v>19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153</v>
      </c>
      <c r="AU182" s="243" t="s">
        <v>83</v>
      </c>
      <c r="AV182" s="13" t="s">
        <v>83</v>
      </c>
      <c r="AW182" s="13" t="s">
        <v>37</v>
      </c>
      <c r="AX182" s="13" t="s">
        <v>76</v>
      </c>
      <c r="AY182" s="243" t="s">
        <v>142</v>
      </c>
    </row>
    <row r="183" s="14" customFormat="1">
      <c r="A183" s="14"/>
      <c r="B183" s="244"/>
      <c r="C183" s="245"/>
      <c r="D183" s="235" t="s">
        <v>153</v>
      </c>
      <c r="E183" s="246" t="s">
        <v>19</v>
      </c>
      <c r="F183" s="247" t="s">
        <v>982</v>
      </c>
      <c r="G183" s="245"/>
      <c r="H183" s="248">
        <v>15.521000000000001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153</v>
      </c>
      <c r="AU183" s="254" t="s">
        <v>83</v>
      </c>
      <c r="AV183" s="14" t="s">
        <v>85</v>
      </c>
      <c r="AW183" s="14" t="s">
        <v>37</v>
      </c>
      <c r="AX183" s="14" t="s">
        <v>76</v>
      </c>
      <c r="AY183" s="254" t="s">
        <v>142</v>
      </c>
    </row>
    <row r="184" s="16" customFormat="1">
      <c r="A184" s="16"/>
      <c r="B184" s="266"/>
      <c r="C184" s="267"/>
      <c r="D184" s="235" t="s">
        <v>153</v>
      </c>
      <c r="E184" s="268" t="s">
        <v>19</v>
      </c>
      <c r="F184" s="269" t="s">
        <v>167</v>
      </c>
      <c r="G184" s="267"/>
      <c r="H184" s="270">
        <v>20.225000000000001</v>
      </c>
      <c r="I184" s="271"/>
      <c r="J184" s="267"/>
      <c r="K184" s="267"/>
      <c r="L184" s="272"/>
      <c r="M184" s="273"/>
      <c r="N184" s="274"/>
      <c r="O184" s="274"/>
      <c r="P184" s="274"/>
      <c r="Q184" s="274"/>
      <c r="R184" s="274"/>
      <c r="S184" s="274"/>
      <c r="T184" s="275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T184" s="276" t="s">
        <v>153</v>
      </c>
      <c r="AU184" s="276" t="s">
        <v>83</v>
      </c>
      <c r="AV184" s="16" t="s">
        <v>149</v>
      </c>
      <c r="AW184" s="16" t="s">
        <v>37</v>
      </c>
      <c r="AX184" s="16" t="s">
        <v>83</v>
      </c>
      <c r="AY184" s="276" t="s">
        <v>142</v>
      </c>
    </row>
    <row r="185" s="2" customFormat="1" ht="16.5" customHeight="1">
      <c r="A185" s="41"/>
      <c r="B185" s="42"/>
      <c r="C185" s="215" t="s">
        <v>208</v>
      </c>
      <c r="D185" s="215" t="s">
        <v>144</v>
      </c>
      <c r="E185" s="216" t="s">
        <v>594</v>
      </c>
      <c r="F185" s="217" t="s">
        <v>595</v>
      </c>
      <c r="G185" s="218" t="s">
        <v>163</v>
      </c>
      <c r="H185" s="219">
        <v>1266.0740000000001</v>
      </c>
      <c r="I185" s="220"/>
      <c r="J185" s="221">
        <f>ROUND(I185*H185,2)</f>
        <v>0</v>
      </c>
      <c r="K185" s="217" t="s">
        <v>148</v>
      </c>
      <c r="L185" s="47"/>
      <c r="M185" s="222" t="s">
        <v>19</v>
      </c>
      <c r="N185" s="223" t="s">
        <v>47</v>
      </c>
      <c r="O185" s="87"/>
      <c r="P185" s="224">
        <f>O185*H185</f>
        <v>0</v>
      </c>
      <c r="Q185" s="224">
        <v>0.00070100000000000002</v>
      </c>
      <c r="R185" s="224">
        <f>Q185*H185</f>
        <v>0.88751787400000004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149</v>
      </c>
      <c r="AT185" s="226" t="s">
        <v>144</v>
      </c>
      <c r="AU185" s="226" t="s">
        <v>83</v>
      </c>
      <c r="AY185" s="20" t="s">
        <v>142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83</v>
      </c>
      <c r="BK185" s="227">
        <f>ROUND(I185*H185,2)</f>
        <v>0</v>
      </c>
      <c r="BL185" s="20" t="s">
        <v>149</v>
      </c>
      <c r="BM185" s="226" t="s">
        <v>983</v>
      </c>
    </row>
    <row r="186" s="2" customFormat="1">
      <c r="A186" s="41"/>
      <c r="B186" s="42"/>
      <c r="C186" s="43"/>
      <c r="D186" s="228" t="s">
        <v>151</v>
      </c>
      <c r="E186" s="43"/>
      <c r="F186" s="229" t="s">
        <v>597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151</v>
      </c>
      <c r="AU186" s="20" t="s">
        <v>83</v>
      </c>
    </row>
    <row r="187" s="14" customFormat="1">
      <c r="A187" s="14"/>
      <c r="B187" s="244"/>
      <c r="C187" s="245"/>
      <c r="D187" s="235" t="s">
        <v>153</v>
      </c>
      <c r="E187" s="246" t="s">
        <v>19</v>
      </c>
      <c r="F187" s="247" t="s">
        <v>984</v>
      </c>
      <c r="G187" s="245"/>
      <c r="H187" s="248">
        <v>54.857999999999997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153</v>
      </c>
      <c r="AU187" s="254" t="s">
        <v>83</v>
      </c>
      <c r="AV187" s="14" t="s">
        <v>85</v>
      </c>
      <c r="AW187" s="14" t="s">
        <v>37</v>
      </c>
      <c r="AX187" s="14" t="s">
        <v>76</v>
      </c>
      <c r="AY187" s="254" t="s">
        <v>142</v>
      </c>
    </row>
    <row r="188" s="13" customFormat="1">
      <c r="A188" s="13"/>
      <c r="B188" s="233"/>
      <c r="C188" s="234"/>
      <c r="D188" s="235" t="s">
        <v>153</v>
      </c>
      <c r="E188" s="236" t="s">
        <v>19</v>
      </c>
      <c r="F188" s="237" t="s">
        <v>920</v>
      </c>
      <c r="G188" s="234"/>
      <c r="H188" s="236" t="s">
        <v>19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153</v>
      </c>
      <c r="AU188" s="243" t="s">
        <v>83</v>
      </c>
      <c r="AV188" s="13" t="s">
        <v>83</v>
      </c>
      <c r="AW188" s="13" t="s">
        <v>37</v>
      </c>
      <c r="AX188" s="13" t="s">
        <v>76</v>
      </c>
      <c r="AY188" s="243" t="s">
        <v>142</v>
      </c>
    </row>
    <row r="189" s="14" customFormat="1">
      <c r="A189" s="14"/>
      <c r="B189" s="244"/>
      <c r="C189" s="245"/>
      <c r="D189" s="235" t="s">
        <v>153</v>
      </c>
      <c r="E189" s="246" t="s">
        <v>19</v>
      </c>
      <c r="F189" s="247" t="s">
        <v>985</v>
      </c>
      <c r="G189" s="245"/>
      <c r="H189" s="248">
        <v>117.327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153</v>
      </c>
      <c r="AU189" s="254" t="s">
        <v>83</v>
      </c>
      <c r="AV189" s="14" t="s">
        <v>85</v>
      </c>
      <c r="AW189" s="14" t="s">
        <v>37</v>
      </c>
      <c r="AX189" s="14" t="s">
        <v>76</v>
      </c>
      <c r="AY189" s="254" t="s">
        <v>142</v>
      </c>
    </row>
    <row r="190" s="14" customFormat="1">
      <c r="A190" s="14"/>
      <c r="B190" s="244"/>
      <c r="C190" s="245"/>
      <c r="D190" s="235" t="s">
        <v>153</v>
      </c>
      <c r="E190" s="246" t="s">
        <v>19</v>
      </c>
      <c r="F190" s="247" t="s">
        <v>986</v>
      </c>
      <c r="G190" s="245"/>
      <c r="H190" s="248">
        <v>57.213999999999999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153</v>
      </c>
      <c r="AU190" s="254" t="s">
        <v>83</v>
      </c>
      <c r="AV190" s="14" t="s">
        <v>85</v>
      </c>
      <c r="AW190" s="14" t="s">
        <v>37</v>
      </c>
      <c r="AX190" s="14" t="s">
        <v>76</v>
      </c>
      <c r="AY190" s="254" t="s">
        <v>142</v>
      </c>
    </row>
    <row r="191" s="14" customFormat="1">
      <c r="A191" s="14"/>
      <c r="B191" s="244"/>
      <c r="C191" s="245"/>
      <c r="D191" s="235" t="s">
        <v>153</v>
      </c>
      <c r="E191" s="246" t="s">
        <v>19</v>
      </c>
      <c r="F191" s="247" t="s">
        <v>987</v>
      </c>
      <c r="G191" s="245"/>
      <c r="H191" s="248">
        <v>38.802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153</v>
      </c>
      <c r="AU191" s="254" t="s">
        <v>83</v>
      </c>
      <c r="AV191" s="14" t="s">
        <v>85</v>
      </c>
      <c r="AW191" s="14" t="s">
        <v>37</v>
      </c>
      <c r="AX191" s="14" t="s">
        <v>76</v>
      </c>
      <c r="AY191" s="254" t="s">
        <v>142</v>
      </c>
    </row>
    <row r="192" s="14" customFormat="1">
      <c r="A192" s="14"/>
      <c r="B192" s="244"/>
      <c r="C192" s="245"/>
      <c r="D192" s="235" t="s">
        <v>153</v>
      </c>
      <c r="E192" s="246" t="s">
        <v>19</v>
      </c>
      <c r="F192" s="247" t="s">
        <v>988</v>
      </c>
      <c r="G192" s="245"/>
      <c r="H192" s="248">
        <v>145.48599999999999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153</v>
      </c>
      <c r="AU192" s="254" t="s">
        <v>83</v>
      </c>
      <c r="AV192" s="14" t="s">
        <v>85</v>
      </c>
      <c r="AW192" s="14" t="s">
        <v>37</v>
      </c>
      <c r="AX192" s="14" t="s">
        <v>76</v>
      </c>
      <c r="AY192" s="254" t="s">
        <v>142</v>
      </c>
    </row>
    <row r="193" s="14" customFormat="1">
      <c r="A193" s="14"/>
      <c r="B193" s="244"/>
      <c r="C193" s="245"/>
      <c r="D193" s="235" t="s">
        <v>153</v>
      </c>
      <c r="E193" s="246" t="s">
        <v>19</v>
      </c>
      <c r="F193" s="247" t="s">
        <v>989</v>
      </c>
      <c r="G193" s="245"/>
      <c r="H193" s="248">
        <v>223.21000000000001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153</v>
      </c>
      <c r="AU193" s="254" t="s">
        <v>83</v>
      </c>
      <c r="AV193" s="14" t="s">
        <v>85</v>
      </c>
      <c r="AW193" s="14" t="s">
        <v>37</v>
      </c>
      <c r="AX193" s="14" t="s">
        <v>76</v>
      </c>
      <c r="AY193" s="254" t="s">
        <v>142</v>
      </c>
    </row>
    <row r="194" s="14" customFormat="1">
      <c r="A194" s="14"/>
      <c r="B194" s="244"/>
      <c r="C194" s="245"/>
      <c r="D194" s="235" t="s">
        <v>153</v>
      </c>
      <c r="E194" s="246" t="s">
        <v>19</v>
      </c>
      <c r="F194" s="247" t="s">
        <v>990</v>
      </c>
      <c r="G194" s="245"/>
      <c r="H194" s="248">
        <v>123.396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153</v>
      </c>
      <c r="AU194" s="254" t="s">
        <v>83</v>
      </c>
      <c r="AV194" s="14" t="s">
        <v>85</v>
      </c>
      <c r="AW194" s="14" t="s">
        <v>37</v>
      </c>
      <c r="AX194" s="14" t="s">
        <v>76</v>
      </c>
      <c r="AY194" s="254" t="s">
        <v>142</v>
      </c>
    </row>
    <row r="195" s="14" customFormat="1">
      <c r="A195" s="14"/>
      <c r="B195" s="244"/>
      <c r="C195" s="245"/>
      <c r="D195" s="235" t="s">
        <v>153</v>
      </c>
      <c r="E195" s="246" t="s">
        <v>19</v>
      </c>
      <c r="F195" s="247" t="s">
        <v>991</v>
      </c>
      <c r="G195" s="245"/>
      <c r="H195" s="248">
        <v>139.81800000000001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153</v>
      </c>
      <c r="AU195" s="254" t="s">
        <v>83</v>
      </c>
      <c r="AV195" s="14" t="s">
        <v>85</v>
      </c>
      <c r="AW195" s="14" t="s">
        <v>37</v>
      </c>
      <c r="AX195" s="14" t="s">
        <v>76</v>
      </c>
      <c r="AY195" s="254" t="s">
        <v>142</v>
      </c>
    </row>
    <row r="196" s="14" customFormat="1">
      <c r="A196" s="14"/>
      <c r="B196" s="244"/>
      <c r="C196" s="245"/>
      <c r="D196" s="235" t="s">
        <v>153</v>
      </c>
      <c r="E196" s="246" t="s">
        <v>19</v>
      </c>
      <c r="F196" s="247" t="s">
        <v>992</v>
      </c>
      <c r="G196" s="245"/>
      <c r="H196" s="248">
        <v>243.971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153</v>
      </c>
      <c r="AU196" s="254" t="s">
        <v>83</v>
      </c>
      <c r="AV196" s="14" t="s">
        <v>85</v>
      </c>
      <c r="AW196" s="14" t="s">
        <v>37</v>
      </c>
      <c r="AX196" s="14" t="s">
        <v>76</v>
      </c>
      <c r="AY196" s="254" t="s">
        <v>142</v>
      </c>
    </row>
    <row r="197" s="14" customFormat="1">
      <c r="A197" s="14"/>
      <c r="B197" s="244"/>
      <c r="C197" s="245"/>
      <c r="D197" s="235" t="s">
        <v>153</v>
      </c>
      <c r="E197" s="246" t="s">
        <v>19</v>
      </c>
      <c r="F197" s="247" t="s">
        <v>993</v>
      </c>
      <c r="G197" s="245"/>
      <c r="H197" s="248">
        <v>121.992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153</v>
      </c>
      <c r="AU197" s="254" t="s">
        <v>83</v>
      </c>
      <c r="AV197" s="14" t="s">
        <v>85</v>
      </c>
      <c r="AW197" s="14" t="s">
        <v>37</v>
      </c>
      <c r="AX197" s="14" t="s">
        <v>76</v>
      </c>
      <c r="AY197" s="254" t="s">
        <v>142</v>
      </c>
    </row>
    <row r="198" s="15" customFormat="1">
      <c r="A198" s="15"/>
      <c r="B198" s="255"/>
      <c r="C198" s="256"/>
      <c r="D198" s="235" t="s">
        <v>153</v>
      </c>
      <c r="E198" s="257" t="s">
        <v>19</v>
      </c>
      <c r="F198" s="258" t="s">
        <v>157</v>
      </c>
      <c r="G198" s="256"/>
      <c r="H198" s="259">
        <v>1266.0739999999998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5" t="s">
        <v>153</v>
      </c>
      <c r="AU198" s="265" t="s">
        <v>83</v>
      </c>
      <c r="AV198" s="15" t="s">
        <v>158</v>
      </c>
      <c r="AW198" s="15" t="s">
        <v>37</v>
      </c>
      <c r="AX198" s="15" t="s">
        <v>76</v>
      </c>
      <c r="AY198" s="265" t="s">
        <v>142</v>
      </c>
    </row>
    <row r="199" s="16" customFormat="1">
      <c r="A199" s="16"/>
      <c r="B199" s="266"/>
      <c r="C199" s="267"/>
      <c r="D199" s="235" t="s">
        <v>153</v>
      </c>
      <c r="E199" s="268" t="s">
        <v>19</v>
      </c>
      <c r="F199" s="269" t="s">
        <v>167</v>
      </c>
      <c r="G199" s="267"/>
      <c r="H199" s="270">
        <v>1266.0739999999998</v>
      </c>
      <c r="I199" s="271"/>
      <c r="J199" s="267"/>
      <c r="K199" s="267"/>
      <c r="L199" s="272"/>
      <c r="M199" s="273"/>
      <c r="N199" s="274"/>
      <c r="O199" s="274"/>
      <c r="P199" s="274"/>
      <c r="Q199" s="274"/>
      <c r="R199" s="274"/>
      <c r="S199" s="274"/>
      <c r="T199" s="275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6" t="s">
        <v>153</v>
      </c>
      <c r="AU199" s="276" t="s">
        <v>83</v>
      </c>
      <c r="AV199" s="16" t="s">
        <v>149</v>
      </c>
      <c r="AW199" s="16" t="s">
        <v>37</v>
      </c>
      <c r="AX199" s="16" t="s">
        <v>83</v>
      </c>
      <c r="AY199" s="276" t="s">
        <v>142</v>
      </c>
    </row>
    <row r="200" s="2" customFormat="1" ht="24.15" customHeight="1">
      <c r="A200" s="41"/>
      <c r="B200" s="42"/>
      <c r="C200" s="215" t="s">
        <v>213</v>
      </c>
      <c r="D200" s="215" t="s">
        <v>144</v>
      </c>
      <c r="E200" s="216" t="s">
        <v>603</v>
      </c>
      <c r="F200" s="217" t="s">
        <v>604</v>
      </c>
      <c r="G200" s="218" t="s">
        <v>163</v>
      </c>
      <c r="H200" s="219">
        <v>1266.0740000000001</v>
      </c>
      <c r="I200" s="220"/>
      <c r="J200" s="221">
        <f>ROUND(I200*H200,2)</f>
        <v>0</v>
      </c>
      <c r="K200" s="217" t="s">
        <v>148</v>
      </c>
      <c r="L200" s="47"/>
      <c r="M200" s="222" t="s">
        <v>19</v>
      </c>
      <c r="N200" s="223" t="s">
        <v>47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149</v>
      </c>
      <c r="AT200" s="226" t="s">
        <v>144</v>
      </c>
      <c r="AU200" s="226" t="s">
        <v>83</v>
      </c>
      <c r="AY200" s="20" t="s">
        <v>142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83</v>
      </c>
      <c r="BK200" s="227">
        <f>ROUND(I200*H200,2)</f>
        <v>0</v>
      </c>
      <c r="BL200" s="20" t="s">
        <v>149</v>
      </c>
      <c r="BM200" s="226" t="s">
        <v>994</v>
      </c>
    </row>
    <row r="201" s="2" customFormat="1">
      <c r="A201" s="41"/>
      <c r="B201" s="42"/>
      <c r="C201" s="43"/>
      <c r="D201" s="228" t="s">
        <v>151</v>
      </c>
      <c r="E201" s="43"/>
      <c r="F201" s="229" t="s">
        <v>606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151</v>
      </c>
      <c r="AU201" s="20" t="s">
        <v>83</v>
      </c>
    </row>
    <row r="202" s="2" customFormat="1" ht="21.75" customHeight="1">
      <c r="A202" s="41"/>
      <c r="B202" s="42"/>
      <c r="C202" s="215" t="s">
        <v>8</v>
      </c>
      <c r="D202" s="215" t="s">
        <v>144</v>
      </c>
      <c r="E202" s="216" t="s">
        <v>204</v>
      </c>
      <c r="F202" s="217" t="s">
        <v>205</v>
      </c>
      <c r="G202" s="218" t="s">
        <v>147</v>
      </c>
      <c r="H202" s="219">
        <v>1266.0740000000001</v>
      </c>
      <c r="I202" s="220"/>
      <c r="J202" s="221">
        <f>ROUND(I202*H202,2)</f>
        <v>0</v>
      </c>
      <c r="K202" s="217" t="s">
        <v>148</v>
      </c>
      <c r="L202" s="47"/>
      <c r="M202" s="222" t="s">
        <v>19</v>
      </c>
      <c r="N202" s="223" t="s">
        <v>47</v>
      </c>
      <c r="O202" s="87"/>
      <c r="P202" s="224">
        <f>O202*H202</f>
        <v>0</v>
      </c>
      <c r="Q202" s="224">
        <v>0.00045731999999999999</v>
      </c>
      <c r="R202" s="224">
        <f>Q202*H202</f>
        <v>0.57900096168000004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149</v>
      </c>
      <c r="AT202" s="226" t="s">
        <v>144</v>
      </c>
      <c r="AU202" s="226" t="s">
        <v>83</v>
      </c>
      <c r="AY202" s="20" t="s">
        <v>142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83</v>
      </c>
      <c r="BK202" s="227">
        <f>ROUND(I202*H202,2)</f>
        <v>0</v>
      </c>
      <c r="BL202" s="20" t="s">
        <v>149</v>
      </c>
      <c r="BM202" s="226" t="s">
        <v>995</v>
      </c>
    </row>
    <row r="203" s="2" customFormat="1">
      <c r="A203" s="41"/>
      <c r="B203" s="42"/>
      <c r="C203" s="43"/>
      <c r="D203" s="228" t="s">
        <v>151</v>
      </c>
      <c r="E203" s="43"/>
      <c r="F203" s="229" t="s">
        <v>207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151</v>
      </c>
      <c r="AU203" s="20" t="s">
        <v>83</v>
      </c>
    </row>
    <row r="204" s="2" customFormat="1" ht="24.15" customHeight="1">
      <c r="A204" s="41"/>
      <c r="B204" s="42"/>
      <c r="C204" s="215" t="s">
        <v>225</v>
      </c>
      <c r="D204" s="215" t="s">
        <v>144</v>
      </c>
      <c r="E204" s="216" t="s">
        <v>209</v>
      </c>
      <c r="F204" s="217" t="s">
        <v>210</v>
      </c>
      <c r="G204" s="218" t="s">
        <v>147</v>
      </c>
      <c r="H204" s="219">
        <v>1266.0740000000001</v>
      </c>
      <c r="I204" s="220"/>
      <c r="J204" s="221">
        <f>ROUND(I204*H204,2)</f>
        <v>0</v>
      </c>
      <c r="K204" s="217" t="s">
        <v>148</v>
      </c>
      <c r="L204" s="47"/>
      <c r="M204" s="222" t="s">
        <v>19</v>
      </c>
      <c r="N204" s="223" t="s">
        <v>47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149</v>
      </c>
      <c r="AT204" s="226" t="s">
        <v>144</v>
      </c>
      <c r="AU204" s="226" t="s">
        <v>83</v>
      </c>
      <c r="AY204" s="20" t="s">
        <v>142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83</v>
      </c>
      <c r="BK204" s="227">
        <f>ROUND(I204*H204,2)</f>
        <v>0</v>
      </c>
      <c r="BL204" s="20" t="s">
        <v>149</v>
      </c>
      <c r="BM204" s="226" t="s">
        <v>996</v>
      </c>
    </row>
    <row r="205" s="2" customFormat="1">
      <c r="A205" s="41"/>
      <c r="B205" s="42"/>
      <c r="C205" s="43"/>
      <c r="D205" s="228" t="s">
        <v>151</v>
      </c>
      <c r="E205" s="43"/>
      <c r="F205" s="229" t="s">
        <v>212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151</v>
      </c>
      <c r="AU205" s="20" t="s">
        <v>83</v>
      </c>
    </row>
    <row r="206" s="2" customFormat="1" ht="37.8" customHeight="1">
      <c r="A206" s="41"/>
      <c r="B206" s="42"/>
      <c r="C206" s="215" t="s">
        <v>232</v>
      </c>
      <c r="D206" s="215" t="s">
        <v>144</v>
      </c>
      <c r="E206" s="216" t="s">
        <v>609</v>
      </c>
      <c r="F206" s="217" t="s">
        <v>610</v>
      </c>
      <c r="G206" s="218" t="s">
        <v>147</v>
      </c>
      <c r="H206" s="219">
        <v>151.559</v>
      </c>
      <c r="I206" s="220"/>
      <c r="J206" s="221">
        <f>ROUND(I206*H206,2)</f>
        <v>0</v>
      </c>
      <c r="K206" s="217" t="s">
        <v>148</v>
      </c>
      <c r="L206" s="47"/>
      <c r="M206" s="222" t="s">
        <v>19</v>
      </c>
      <c r="N206" s="223" t="s">
        <v>47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149</v>
      </c>
      <c r="AT206" s="226" t="s">
        <v>144</v>
      </c>
      <c r="AU206" s="226" t="s">
        <v>83</v>
      </c>
      <c r="AY206" s="20" t="s">
        <v>142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83</v>
      </c>
      <c r="BK206" s="227">
        <f>ROUND(I206*H206,2)</f>
        <v>0</v>
      </c>
      <c r="BL206" s="20" t="s">
        <v>149</v>
      </c>
      <c r="BM206" s="226" t="s">
        <v>997</v>
      </c>
    </row>
    <row r="207" s="2" customFormat="1">
      <c r="A207" s="41"/>
      <c r="B207" s="42"/>
      <c r="C207" s="43"/>
      <c r="D207" s="228" t="s">
        <v>151</v>
      </c>
      <c r="E207" s="43"/>
      <c r="F207" s="229" t="s">
        <v>612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83</v>
      </c>
    </row>
    <row r="208" s="14" customFormat="1">
      <c r="A208" s="14"/>
      <c r="B208" s="244"/>
      <c r="C208" s="245"/>
      <c r="D208" s="235" t="s">
        <v>153</v>
      </c>
      <c r="E208" s="246" t="s">
        <v>19</v>
      </c>
      <c r="F208" s="247" t="s">
        <v>998</v>
      </c>
      <c r="G208" s="245"/>
      <c r="H208" s="248">
        <v>624.572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153</v>
      </c>
      <c r="AU208" s="254" t="s">
        <v>83</v>
      </c>
      <c r="AV208" s="14" t="s">
        <v>85</v>
      </c>
      <c r="AW208" s="14" t="s">
        <v>37</v>
      </c>
      <c r="AX208" s="14" t="s">
        <v>76</v>
      </c>
      <c r="AY208" s="254" t="s">
        <v>142</v>
      </c>
    </row>
    <row r="209" s="14" customFormat="1">
      <c r="A209" s="14"/>
      <c r="B209" s="244"/>
      <c r="C209" s="245"/>
      <c r="D209" s="235" t="s">
        <v>153</v>
      </c>
      <c r="E209" s="246" t="s">
        <v>19</v>
      </c>
      <c r="F209" s="247" t="s">
        <v>999</v>
      </c>
      <c r="G209" s="245"/>
      <c r="H209" s="248">
        <v>-473.01299999999998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153</v>
      </c>
      <c r="AU209" s="254" t="s">
        <v>83</v>
      </c>
      <c r="AV209" s="14" t="s">
        <v>85</v>
      </c>
      <c r="AW209" s="14" t="s">
        <v>37</v>
      </c>
      <c r="AX209" s="14" t="s">
        <v>76</v>
      </c>
      <c r="AY209" s="254" t="s">
        <v>142</v>
      </c>
    </row>
    <row r="210" s="16" customFormat="1">
      <c r="A210" s="16"/>
      <c r="B210" s="266"/>
      <c r="C210" s="267"/>
      <c r="D210" s="235" t="s">
        <v>153</v>
      </c>
      <c r="E210" s="268" t="s">
        <v>19</v>
      </c>
      <c r="F210" s="269" t="s">
        <v>167</v>
      </c>
      <c r="G210" s="267"/>
      <c r="H210" s="270">
        <v>151.55900000000003</v>
      </c>
      <c r="I210" s="271"/>
      <c r="J210" s="267"/>
      <c r="K210" s="267"/>
      <c r="L210" s="272"/>
      <c r="M210" s="273"/>
      <c r="N210" s="274"/>
      <c r="O210" s="274"/>
      <c r="P210" s="274"/>
      <c r="Q210" s="274"/>
      <c r="R210" s="274"/>
      <c r="S210" s="274"/>
      <c r="T210" s="275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76" t="s">
        <v>153</v>
      </c>
      <c r="AU210" s="276" t="s">
        <v>83</v>
      </c>
      <c r="AV210" s="16" t="s">
        <v>149</v>
      </c>
      <c r="AW210" s="16" t="s">
        <v>37</v>
      </c>
      <c r="AX210" s="16" t="s">
        <v>83</v>
      </c>
      <c r="AY210" s="276" t="s">
        <v>142</v>
      </c>
    </row>
    <row r="211" s="2" customFormat="1" ht="37.8" customHeight="1">
      <c r="A211" s="41"/>
      <c r="B211" s="42"/>
      <c r="C211" s="215" t="s">
        <v>237</v>
      </c>
      <c r="D211" s="215" t="s">
        <v>144</v>
      </c>
      <c r="E211" s="216" t="s">
        <v>615</v>
      </c>
      <c r="F211" s="217" t="s">
        <v>616</v>
      </c>
      <c r="G211" s="218" t="s">
        <v>147</v>
      </c>
      <c r="H211" s="219">
        <v>5910.8010000000004</v>
      </c>
      <c r="I211" s="220"/>
      <c r="J211" s="221">
        <f>ROUND(I211*H211,2)</f>
        <v>0</v>
      </c>
      <c r="K211" s="217" t="s">
        <v>148</v>
      </c>
      <c r="L211" s="47"/>
      <c r="M211" s="222" t="s">
        <v>19</v>
      </c>
      <c r="N211" s="223" t="s">
        <v>47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149</v>
      </c>
      <c r="AT211" s="226" t="s">
        <v>144</v>
      </c>
      <c r="AU211" s="226" t="s">
        <v>83</v>
      </c>
      <c r="AY211" s="20" t="s">
        <v>142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83</v>
      </c>
      <c r="BK211" s="227">
        <f>ROUND(I211*H211,2)</f>
        <v>0</v>
      </c>
      <c r="BL211" s="20" t="s">
        <v>149</v>
      </c>
      <c r="BM211" s="226" t="s">
        <v>1000</v>
      </c>
    </row>
    <row r="212" s="2" customFormat="1">
      <c r="A212" s="41"/>
      <c r="B212" s="42"/>
      <c r="C212" s="43"/>
      <c r="D212" s="228" t="s">
        <v>151</v>
      </c>
      <c r="E212" s="43"/>
      <c r="F212" s="229" t="s">
        <v>618</v>
      </c>
      <c r="G212" s="43"/>
      <c r="H212" s="43"/>
      <c r="I212" s="230"/>
      <c r="J212" s="43"/>
      <c r="K212" s="43"/>
      <c r="L212" s="47"/>
      <c r="M212" s="231"/>
      <c r="N212" s="23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151</v>
      </c>
      <c r="AU212" s="20" t="s">
        <v>83</v>
      </c>
    </row>
    <row r="213" s="14" customFormat="1">
      <c r="A213" s="14"/>
      <c r="B213" s="244"/>
      <c r="C213" s="245"/>
      <c r="D213" s="235" t="s">
        <v>153</v>
      </c>
      <c r="E213" s="246" t="s">
        <v>19</v>
      </c>
      <c r="F213" s="247" t="s">
        <v>1001</v>
      </c>
      <c r="G213" s="245"/>
      <c r="H213" s="248">
        <v>5910.8010000000004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153</v>
      </c>
      <c r="AU213" s="254" t="s">
        <v>83</v>
      </c>
      <c r="AV213" s="14" t="s">
        <v>85</v>
      </c>
      <c r="AW213" s="14" t="s">
        <v>37</v>
      </c>
      <c r="AX213" s="14" t="s">
        <v>76</v>
      </c>
      <c r="AY213" s="254" t="s">
        <v>142</v>
      </c>
    </row>
    <row r="214" s="16" customFormat="1">
      <c r="A214" s="16"/>
      <c r="B214" s="266"/>
      <c r="C214" s="267"/>
      <c r="D214" s="235" t="s">
        <v>153</v>
      </c>
      <c r="E214" s="268" t="s">
        <v>19</v>
      </c>
      <c r="F214" s="269" t="s">
        <v>167</v>
      </c>
      <c r="G214" s="267"/>
      <c r="H214" s="270">
        <v>5910.8010000000004</v>
      </c>
      <c r="I214" s="271"/>
      <c r="J214" s="267"/>
      <c r="K214" s="267"/>
      <c r="L214" s="272"/>
      <c r="M214" s="273"/>
      <c r="N214" s="274"/>
      <c r="O214" s="274"/>
      <c r="P214" s="274"/>
      <c r="Q214" s="274"/>
      <c r="R214" s="274"/>
      <c r="S214" s="274"/>
      <c r="T214" s="275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76" t="s">
        <v>153</v>
      </c>
      <c r="AU214" s="276" t="s">
        <v>83</v>
      </c>
      <c r="AV214" s="16" t="s">
        <v>149</v>
      </c>
      <c r="AW214" s="16" t="s">
        <v>37</v>
      </c>
      <c r="AX214" s="16" t="s">
        <v>83</v>
      </c>
      <c r="AY214" s="276" t="s">
        <v>142</v>
      </c>
    </row>
    <row r="215" s="2" customFormat="1" ht="24.15" customHeight="1">
      <c r="A215" s="41"/>
      <c r="B215" s="42"/>
      <c r="C215" s="215" t="s">
        <v>244</v>
      </c>
      <c r="D215" s="215" t="s">
        <v>144</v>
      </c>
      <c r="E215" s="216" t="s">
        <v>226</v>
      </c>
      <c r="F215" s="217" t="s">
        <v>227</v>
      </c>
      <c r="G215" s="218" t="s">
        <v>228</v>
      </c>
      <c r="H215" s="219">
        <v>272.80599999999998</v>
      </c>
      <c r="I215" s="220"/>
      <c r="J215" s="221">
        <f>ROUND(I215*H215,2)</f>
        <v>0</v>
      </c>
      <c r="K215" s="217" t="s">
        <v>148</v>
      </c>
      <c r="L215" s="47"/>
      <c r="M215" s="222" t="s">
        <v>19</v>
      </c>
      <c r="N215" s="223" t="s">
        <v>47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149</v>
      </c>
      <c r="AT215" s="226" t="s">
        <v>144</v>
      </c>
      <c r="AU215" s="226" t="s">
        <v>83</v>
      </c>
      <c r="AY215" s="20" t="s">
        <v>142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83</v>
      </c>
      <c r="BK215" s="227">
        <f>ROUND(I215*H215,2)</f>
        <v>0</v>
      </c>
      <c r="BL215" s="20" t="s">
        <v>149</v>
      </c>
      <c r="BM215" s="226" t="s">
        <v>1002</v>
      </c>
    </row>
    <row r="216" s="2" customFormat="1">
      <c r="A216" s="41"/>
      <c r="B216" s="42"/>
      <c r="C216" s="43"/>
      <c r="D216" s="228" t="s">
        <v>151</v>
      </c>
      <c r="E216" s="43"/>
      <c r="F216" s="229" t="s">
        <v>230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151</v>
      </c>
      <c r="AU216" s="20" t="s">
        <v>83</v>
      </c>
    </row>
    <row r="217" s="14" customFormat="1">
      <c r="A217" s="14"/>
      <c r="B217" s="244"/>
      <c r="C217" s="245"/>
      <c r="D217" s="235" t="s">
        <v>153</v>
      </c>
      <c r="E217" s="246" t="s">
        <v>19</v>
      </c>
      <c r="F217" s="247" t="s">
        <v>1003</v>
      </c>
      <c r="G217" s="245"/>
      <c r="H217" s="248">
        <v>272.80599999999998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153</v>
      </c>
      <c r="AU217" s="254" t="s">
        <v>83</v>
      </c>
      <c r="AV217" s="14" t="s">
        <v>85</v>
      </c>
      <c r="AW217" s="14" t="s">
        <v>37</v>
      </c>
      <c r="AX217" s="14" t="s">
        <v>76</v>
      </c>
      <c r="AY217" s="254" t="s">
        <v>142</v>
      </c>
    </row>
    <row r="218" s="16" customFormat="1">
      <c r="A218" s="16"/>
      <c r="B218" s="266"/>
      <c r="C218" s="267"/>
      <c r="D218" s="235" t="s">
        <v>153</v>
      </c>
      <c r="E218" s="268" t="s">
        <v>19</v>
      </c>
      <c r="F218" s="269" t="s">
        <v>167</v>
      </c>
      <c r="G218" s="267"/>
      <c r="H218" s="270">
        <v>272.80599999999998</v>
      </c>
      <c r="I218" s="271"/>
      <c r="J218" s="267"/>
      <c r="K218" s="267"/>
      <c r="L218" s="272"/>
      <c r="M218" s="273"/>
      <c r="N218" s="274"/>
      <c r="O218" s="274"/>
      <c r="P218" s="274"/>
      <c r="Q218" s="274"/>
      <c r="R218" s="274"/>
      <c r="S218" s="274"/>
      <c r="T218" s="275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T218" s="276" t="s">
        <v>153</v>
      </c>
      <c r="AU218" s="276" t="s">
        <v>83</v>
      </c>
      <c r="AV218" s="16" t="s">
        <v>149</v>
      </c>
      <c r="AW218" s="16" t="s">
        <v>37</v>
      </c>
      <c r="AX218" s="16" t="s">
        <v>83</v>
      </c>
      <c r="AY218" s="276" t="s">
        <v>142</v>
      </c>
    </row>
    <row r="219" s="2" customFormat="1" ht="24.15" customHeight="1">
      <c r="A219" s="41"/>
      <c r="B219" s="42"/>
      <c r="C219" s="215" t="s">
        <v>251</v>
      </c>
      <c r="D219" s="215" t="s">
        <v>144</v>
      </c>
      <c r="E219" s="216" t="s">
        <v>233</v>
      </c>
      <c r="F219" s="217" t="s">
        <v>234</v>
      </c>
      <c r="G219" s="218" t="s">
        <v>147</v>
      </c>
      <c r="H219" s="219">
        <v>151.559</v>
      </c>
      <c r="I219" s="220"/>
      <c r="J219" s="221">
        <f>ROUND(I219*H219,2)</f>
        <v>0</v>
      </c>
      <c r="K219" s="217" t="s">
        <v>148</v>
      </c>
      <c r="L219" s="47"/>
      <c r="M219" s="222" t="s">
        <v>19</v>
      </c>
      <c r="N219" s="223" t="s">
        <v>47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149</v>
      </c>
      <c r="AT219" s="226" t="s">
        <v>144</v>
      </c>
      <c r="AU219" s="226" t="s">
        <v>83</v>
      </c>
      <c r="AY219" s="20" t="s">
        <v>142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83</v>
      </c>
      <c r="BK219" s="227">
        <f>ROUND(I219*H219,2)</f>
        <v>0</v>
      </c>
      <c r="BL219" s="20" t="s">
        <v>149</v>
      </c>
      <c r="BM219" s="226" t="s">
        <v>1004</v>
      </c>
    </row>
    <row r="220" s="2" customFormat="1">
      <c r="A220" s="41"/>
      <c r="B220" s="42"/>
      <c r="C220" s="43"/>
      <c r="D220" s="228" t="s">
        <v>151</v>
      </c>
      <c r="E220" s="43"/>
      <c r="F220" s="229" t="s">
        <v>236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151</v>
      </c>
      <c r="AU220" s="20" t="s">
        <v>83</v>
      </c>
    </row>
    <row r="221" s="2" customFormat="1" ht="24.15" customHeight="1">
      <c r="A221" s="41"/>
      <c r="B221" s="42"/>
      <c r="C221" s="215" t="s">
        <v>258</v>
      </c>
      <c r="D221" s="215" t="s">
        <v>144</v>
      </c>
      <c r="E221" s="216" t="s">
        <v>238</v>
      </c>
      <c r="F221" s="217" t="s">
        <v>239</v>
      </c>
      <c r="G221" s="218" t="s">
        <v>147</v>
      </c>
      <c r="H221" s="219">
        <v>473.01299999999998</v>
      </c>
      <c r="I221" s="220"/>
      <c r="J221" s="221">
        <f>ROUND(I221*H221,2)</f>
        <v>0</v>
      </c>
      <c r="K221" s="217" t="s">
        <v>148</v>
      </c>
      <c r="L221" s="47"/>
      <c r="M221" s="222" t="s">
        <v>19</v>
      </c>
      <c r="N221" s="223" t="s">
        <v>47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149</v>
      </c>
      <c r="AT221" s="226" t="s">
        <v>144</v>
      </c>
      <c r="AU221" s="226" t="s">
        <v>83</v>
      </c>
      <c r="AY221" s="20" t="s">
        <v>142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83</v>
      </c>
      <c r="BK221" s="227">
        <f>ROUND(I221*H221,2)</f>
        <v>0</v>
      </c>
      <c r="BL221" s="20" t="s">
        <v>149</v>
      </c>
      <c r="BM221" s="226" t="s">
        <v>1005</v>
      </c>
    </row>
    <row r="222" s="2" customFormat="1">
      <c r="A222" s="41"/>
      <c r="B222" s="42"/>
      <c r="C222" s="43"/>
      <c r="D222" s="228" t="s">
        <v>151</v>
      </c>
      <c r="E222" s="43"/>
      <c r="F222" s="229" t="s">
        <v>241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151</v>
      </c>
      <c r="AU222" s="20" t="s">
        <v>83</v>
      </c>
    </row>
    <row r="223" s="14" customFormat="1">
      <c r="A223" s="14"/>
      <c r="B223" s="244"/>
      <c r="C223" s="245"/>
      <c r="D223" s="235" t="s">
        <v>153</v>
      </c>
      <c r="E223" s="246" t="s">
        <v>19</v>
      </c>
      <c r="F223" s="247" t="s">
        <v>1006</v>
      </c>
      <c r="G223" s="245"/>
      <c r="H223" s="248">
        <v>624.572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153</v>
      </c>
      <c r="AU223" s="254" t="s">
        <v>83</v>
      </c>
      <c r="AV223" s="14" t="s">
        <v>85</v>
      </c>
      <c r="AW223" s="14" t="s">
        <v>37</v>
      </c>
      <c r="AX223" s="14" t="s">
        <v>76</v>
      </c>
      <c r="AY223" s="254" t="s">
        <v>142</v>
      </c>
    </row>
    <row r="224" s="15" customFormat="1">
      <c r="A224" s="15"/>
      <c r="B224" s="255"/>
      <c r="C224" s="256"/>
      <c r="D224" s="235" t="s">
        <v>153</v>
      </c>
      <c r="E224" s="257" t="s">
        <v>19</v>
      </c>
      <c r="F224" s="258" t="s">
        <v>157</v>
      </c>
      <c r="G224" s="256"/>
      <c r="H224" s="259">
        <v>624.572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153</v>
      </c>
      <c r="AU224" s="265" t="s">
        <v>83</v>
      </c>
      <c r="AV224" s="15" t="s">
        <v>158</v>
      </c>
      <c r="AW224" s="15" t="s">
        <v>37</v>
      </c>
      <c r="AX224" s="15" t="s">
        <v>76</v>
      </c>
      <c r="AY224" s="265" t="s">
        <v>142</v>
      </c>
    </row>
    <row r="225" s="14" customFormat="1">
      <c r="A225" s="14"/>
      <c r="B225" s="244"/>
      <c r="C225" s="245"/>
      <c r="D225" s="235" t="s">
        <v>153</v>
      </c>
      <c r="E225" s="246" t="s">
        <v>19</v>
      </c>
      <c r="F225" s="247" t="s">
        <v>1007</v>
      </c>
      <c r="G225" s="245"/>
      <c r="H225" s="248">
        <v>-23.637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153</v>
      </c>
      <c r="AU225" s="254" t="s">
        <v>83</v>
      </c>
      <c r="AV225" s="14" t="s">
        <v>85</v>
      </c>
      <c r="AW225" s="14" t="s">
        <v>37</v>
      </c>
      <c r="AX225" s="14" t="s">
        <v>76</v>
      </c>
      <c r="AY225" s="254" t="s">
        <v>142</v>
      </c>
    </row>
    <row r="226" s="14" customFormat="1">
      <c r="A226" s="14"/>
      <c r="B226" s="244"/>
      <c r="C226" s="245"/>
      <c r="D226" s="235" t="s">
        <v>153</v>
      </c>
      <c r="E226" s="246" t="s">
        <v>19</v>
      </c>
      <c r="F226" s="247" t="s">
        <v>1008</v>
      </c>
      <c r="G226" s="245"/>
      <c r="H226" s="248">
        <v>-94.546999999999997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153</v>
      </c>
      <c r="AU226" s="254" t="s">
        <v>83</v>
      </c>
      <c r="AV226" s="14" t="s">
        <v>85</v>
      </c>
      <c r="AW226" s="14" t="s">
        <v>37</v>
      </c>
      <c r="AX226" s="14" t="s">
        <v>76</v>
      </c>
      <c r="AY226" s="254" t="s">
        <v>142</v>
      </c>
    </row>
    <row r="227" s="14" customFormat="1">
      <c r="A227" s="14"/>
      <c r="B227" s="244"/>
      <c r="C227" s="245"/>
      <c r="D227" s="235" t="s">
        <v>153</v>
      </c>
      <c r="E227" s="246" t="s">
        <v>19</v>
      </c>
      <c r="F227" s="247" t="s">
        <v>1009</v>
      </c>
      <c r="G227" s="245"/>
      <c r="H227" s="248">
        <v>-14.496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153</v>
      </c>
      <c r="AU227" s="254" t="s">
        <v>83</v>
      </c>
      <c r="AV227" s="14" t="s">
        <v>85</v>
      </c>
      <c r="AW227" s="14" t="s">
        <v>37</v>
      </c>
      <c r="AX227" s="14" t="s">
        <v>76</v>
      </c>
      <c r="AY227" s="254" t="s">
        <v>142</v>
      </c>
    </row>
    <row r="228" s="13" customFormat="1">
      <c r="A228" s="13"/>
      <c r="B228" s="233"/>
      <c r="C228" s="234"/>
      <c r="D228" s="235" t="s">
        <v>153</v>
      </c>
      <c r="E228" s="236" t="s">
        <v>19</v>
      </c>
      <c r="F228" s="237" t="s">
        <v>1010</v>
      </c>
      <c r="G228" s="234"/>
      <c r="H228" s="236" t="s">
        <v>19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153</v>
      </c>
      <c r="AU228" s="243" t="s">
        <v>83</v>
      </c>
      <c r="AV228" s="13" t="s">
        <v>83</v>
      </c>
      <c r="AW228" s="13" t="s">
        <v>37</v>
      </c>
      <c r="AX228" s="13" t="s">
        <v>76</v>
      </c>
      <c r="AY228" s="243" t="s">
        <v>142</v>
      </c>
    </row>
    <row r="229" s="14" customFormat="1">
      <c r="A229" s="14"/>
      <c r="B229" s="244"/>
      <c r="C229" s="245"/>
      <c r="D229" s="235" t="s">
        <v>153</v>
      </c>
      <c r="E229" s="246" t="s">
        <v>19</v>
      </c>
      <c r="F229" s="247" t="s">
        <v>1011</v>
      </c>
      <c r="G229" s="245"/>
      <c r="H229" s="248">
        <v>-1.1619999999999999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153</v>
      </c>
      <c r="AU229" s="254" t="s">
        <v>83</v>
      </c>
      <c r="AV229" s="14" t="s">
        <v>85</v>
      </c>
      <c r="AW229" s="14" t="s">
        <v>37</v>
      </c>
      <c r="AX229" s="14" t="s">
        <v>76</v>
      </c>
      <c r="AY229" s="254" t="s">
        <v>142</v>
      </c>
    </row>
    <row r="230" s="14" customFormat="1">
      <c r="A230" s="14"/>
      <c r="B230" s="244"/>
      <c r="C230" s="245"/>
      <c r="D230" s="235" t="s">
        <v>153</v>
      </c>
      <c r="E230" s="246" t="s">
        <v>19</v>
      </c>
      <c r="F230" s="247" t="s">
        <v>1012</v>
      </c>
      <c r="G230" s="245"/>
      <c r="H230" s="248">
        <v>-1.397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153</v>
      </c>
      <c r="AU230" s="254" t="s">
        <v>83</v>
      </c>
      <c r="AV230" s="14" t="s">
        <v>85</v>
      </c>
      <c r="AW230" s="14" t="s">
        <v>37</v>
      </c>
      <c r="AX230" s="14" t="s">
        <v>76</v>
      </c>
      <c r="AY230" s="254" t="s">
        <v>142</v>
      </c>
    </row>
    <row r="231" s="14" customFormat="1">
      <c r="A231" s="14"/>
      <c r="B231" s="244"/>
      <c r="C231" s="245"/>
      <c r="D231" s="235" t="s">
        <v>153</v>
      </c>
      <c r="E231" s="246" t="s">
        <v>19</v>
      </c>
      <c r="F231" s="247" t="s">
        <v>1013</v>
      </c>
      <c r="G231" s="245"/>
      <c r="H231" s="248">
        <v>-1.5229999999999999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153</v>
      </c>
      <c r="AU231" s="254" t="s">
        <v>83</v>
      </c>
      <c r="AV231" s="14" t="s">
        <v>85</v>
      </c>
      <c r="AW231" s="14" t="s">
        <v>37</v>
      </c>
      <c r="AX231" s="14" t="s">
        <v>76</v>
      </c>
      <c r="AY231" s="254" t="s">
        <v>142</v>
      </c>
    </row>
    <row r="232" s="14" customFormat="1">
      <c r="A232" s="14"/>
      <c r="B232" s="244"/>
      <c r="C232" s="245"/>
      <c r="D232" s="235" t="s">
        <v>153</v>
      </c>
      <c r="E232" s="246" t="s">
        <v>19</v>
      </c>
      <c r="F232" s="247" t="s">
        <v>1014</v>
      </c>
      <c r="G232" s="245"/>
      <c r="H232" s="248">
        <v>-0.91800000000000004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153</v>
      </c>
      <c r="AU232" s="254" t="s">
        <v>83</v>
      </c>
      <c r="AV232" s="14" t="s">
        <v>85</v>
      </c>
      <c r="AW232" s="14" t="s">
        <v>37</v>
      </c>
      <c r="AX232" s="14" t="s">
        <v>76</v>
      </c>
      <c r="AY232" s="254" t="s">
        <v>142</v>
      </c>
    </row>
    <row r="233" s="14" customFormat="1">
      <c r="A233" s="14"/>
      <c r="B233" s="244"/>
      <c r="C233" s="245"/>
      <c r="D233" s="235" t="s">
        <v>153</v>
      </c>
      <c r="E233" s="246" t="s">
        <v>19</v>
      </c>
      <c r="F233" s="247" t="s">
        <v>1015</v>
      </c>
      <c r="G233" s="245"/>
      <c r="H233" s="248">
        <v>-1.335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153</v>
      </c>
      <c r="AU233" s="254" t="s">
        <v>83</v>
      </c>
      <c r="AV233" s="14" t="s">
        <v>85</v>
      </c>
      <c r="AW233" s="14" t="s">
        <v>37</v>
      </c>
      <c r="AX233" s="14" t="s">
        <v>76</v>
      </c>
      <c r="AY233" s="254" t="s">
        <v>142</v>
      </c>
    </row>
    <row r="234" s="14" customFormat="1">
      <c r="A234" s="14"/>
      <c r="B234" s="244"/>
      <c r="C234" s="245"/>
      <c r="D234" s="235" t="s">
        <v>153</v>
      </c>
      <c r="E234" s="246" t="s">
        <v>19</v>
      </c>
      <c r="F234" s="247" t="s">
        <v>1016</v>
      </c>
      <c r="G234" s="245"/>
      <c r="H234" s="248">
        <v>-2.1349999999999998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153</v>
      </c>
      <c r="AU234" s="254" t="s">
        <v>83</v>
      </c>
      <c r="AV234" s="14" t="s">
        <v>85</v>
      </c>
      <c r="AW234" s="14" t="s">
        <v>37</v>
      </c>
      <c r="AX234" s="14" t="s">
        <v>76</v>
      </c>
      <c r="AY234" s="254" t="s">
        <v>142</v>
      </c>
    </row>
    <row r="235" s="14" customFormat="1">
      <c r="A235" s="14"/>
      <c r="B235" s="244"/>
      <c r="C235" s="245"/>
      <c r="D235" s="235" t="s">
        <v>153</v>
      </c>
      <c r="E235" s="246" t="s">
        <v>19</v>
      </c>
      <c r="F235" s="247" t="s">
        <v>1017</v>
      </c>
      <c r="G235" s="245"/>
      <c r="H235" s="248">
        <v>-2.488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153</v>
      </c>
      <c r="AU235" s="254" t="s">
        <v>83</v>
      </c>
      <c r="AV235" s="14" t="s">
        <v>85</v>
      </c>
      <c r="AW235" s="14" t="s">
        <v>37</v>
      </c>
      <c r="AX235" s="14" t="s">
        <v>76</v>
      </c>
      <c r="AY235" s="254" t="s">
        <v>142</v>
      </c>
    </row>
    <row r="236" s="14" customFormat="1">
      <c r="A236" s="14"/>
      <c r="B236" s="244"/>
      <c r="C236" s="245"/>
      <c r="D236" s="235" t="s">
        <v>153</v>
      </c>
      <c r="E236" s="246" t="s">
        <v>19</v>
      </c>
      <c r="F236" s="247" t="s">
        <v>1018</v>
      </c>
      <c r="G236" s="245"/>
      <c r="H236" s="248">
        <v>-1.335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153</v>
      </c>
      <c r="AU236" s="254" t="s">
        <v>83</v>
      </c>
      <c r="AV236" s="14" t="s">
        <v>85</v>
      </c>
      <c r="AW236" s="14" t="s">
        <v>37</v>
      </c>
      <c r="AX236" s="14" t="s">
        <v>76</v>
      </c>
      <c r="AY236" s="254" t="s">
        <v>142</v>
      </c>
    </row>
    <row r="237" s="14" customFormat="1">
      <c r="A237" s="14"/>
      <c r="B237" s="244"/>
      <c r="C237" s="245"/>
      <c r="D237" s="235" t="s">
        <v>153</v>
      </c>
      <c r="E237" s="246" t="s">
        <v>19</v>
      </c>
      <c r="F237" s="247" t="s">
        <v>1019</v>
      </c>
      <c r="G237" s="245"/>
      <c r="H237" s="248">
        <v>-2.512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153</v>
      </c>
      <c r="AU237" s="254" t="s">
        <v>83</v>
      </c>
      <c r="AV237" s="14" t="s">
        <v>85</v>
      </c>
      <c r="AW237" s="14" t="s">
        <v>37</v>
      </c>
      <c r="AX237" s="14" t="s">
        <v>76</v>
      </c>
      <c r="AY237" s="254" t="s">
        <v>142</v>
      </c>
    </row>
    <row r="238" s="14" customFormat="1">
      <c r="A238" s="14"/>
      <c r="B238" s="244"/>
      <c r="C238" s="245"/>
      <c r="D238" s="235" t="s">
        <v>153</v>
      </c>
      <c r="E238" s="246" t="s">
        <v>19</v>
      </c>
      <c r="F238" s="247" t="s">
        <v>1020</v>
      </c>
      <c r="G238" s="245"/>
      <c r="H238" s="248">
        <v>-2.3860000000000001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153</v>
      </c>
      <c r="AU238" s="254" t="s">
        <v>83</v>
      </c>
      <c r="AV238" s="14" t="s">
        <v>85</v>
      </c>
      <c r="AW238" s="14" t="s">
        <v>37</v>
      </c>
      <c r="AX238" s="14" t="s">
        <v>76</v>
      </c>
      <c r="AY238" s="254" t="s">
        <v>142</v>
      </c>
    </row>
    <row r="239" s="14" customFormat="1">
      <c r="A239" s="14"/>
      <c r="B239" s="244"/>
      <c r="C239" s="245"/>
      <c r="D239" s="235" t="s">
        <v>153</v>
      </c>
      <c r="E239" s="246" t="s">
        <v>19</v>
      </c>
      <c r="F239" s="247" t="s">
        <v>1021</v>
      </c>
      <c r="G239" s="245"/>
      <c r="H239" s="248">
        <v>-1.6879999999999999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153</v>
      </c>
      <c r="AU239" s="254" t="s">
        <v>83</v>
      </c>
      <c r="AV239" s="14" t="s">
        <v>85</v>
      </c>
      <c r="AW239" s="14" t="s">
        <v>37</v>
      </c>
      <c r="AX239" s="14" t="s">
        <v>76</v>
      </c>
      <c r="AY239" s="254" t="s">
        <v>142</v>
      </c>
    </row>
    <row r="240" s="15" customFormat="1">
      <c r="A240" s="15"/>
      <c r="B240" s="255"/>
      <c r="C240" s="256"/>
      <c r="D240" s="235" t="s">
        <v>153</v>
      </c>
      <c r="E240" s="257" t="s">
        <v>19</v>
      </c>
      <c r="F240" s="258" t="s">
        <v>157</v>
      </c>
      <c r="G240" s="256"/>
      <c r="H240" s="259">
        <v>-151.559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5" t="s">
        <v>153</v>
      </c>
      <c r="AU240" s="265" t="s">
        <v>83</v>
      </c>
      <c r="AV240" s="15" t="s">
        <v>158</v>
      </c>
      <c r="AW240" s="15" t="s">
        <v>37</v>
      </c>
      <c r="AX240" s="15" t="s">
        <v>76</v>
      </c>
      <c r="AY240" s="265" t="s">
        <v>142</v>
      </c>
    </row>
    <row r="241" s="16" customFormat="1">
      <c r="A241" s="16"/>
      <c r="B241" s="266"/>
      <c r="C241" s="267"/>
      <c r="D241" s="235" t="s">
        <v>153</v>
      </c>
      <c r="E241" s="268" t="s">
        <v>19</v>
      </c>
      <c r="F241" s="269" t="s">
        <v>167</v>
      </c>
      <c r="G241" s="267"/>
      <c r="H241" s="270">
        <v>473.01299999999998</v>
      </c>
      <c r="I241" s="271"/>
      <c r="J241" s="267"/>
      <c r="K241" s="267"/>
      <c r="L241" s="272"/>
      <c r="M241" s="273"/>
      <c r="N241" s="274"/>
      <c r="O241" s="274"/>
      <c r="P241" s="274"/>
      <c r="Q241" s="274"/>
      <c r="R241" s="274"/>
      <c r="S241" s="274"/>
      <c r="T241" s="275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76" t="s">
        <v>153</v>
      </c>
      <c r="AU241" s="276" t="s">
        <v>83</v>
      </c>
      <c r="AV241" s="16" t="s">
        <v>149</v>
      </c>
      <c r="AW241" s="16" t="s">
        <v>37</v>
      </c>
      <c r="AX241" s="16" t="s">
        <v>83</v>
      </c>
      <c r="AY241" s="276" t="s">
        <v>142</v>
      </c>
    </row>
    <row r="242" s="2" customFormat="1" ht="37.8" customHeight="1">
      <c r="A242" s="41"/>
      <c r="B242" s="42"/>
      <c r="C242" s="215" t="s">
        <v>264</v>
      </c>
      <c r="D242" s="215" t="s">
        <v>144</v>
      </c>
      <c r="E242" s="216" t="s">
        <v>245</v>
      </c>
      <c r="F242" s="217" t="s">
        <v>246</v>
      </c>
      <c r="G242" s="218" t="s">
        <v>147</v>
      </c>
      <c r="H242" s="219">
        <v>94.546999999999997</v>
      </c>
      <c r="I242" s="220"/>
      <c r="J242" s="221">
        <f>ROUND(I242*H242,2)</f>
        <v>0</v>
      </c>
      <c r="K242" s="217" t="s">
        <v>148</v>
      </c>
      <c r="L242" s="47"/>
      <c r="M242" s="222" t="s">
        <v>19</v>
      </c>
      <c r="N242" s="223" t="s">
        <v>47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149</v>
      </c>
      <c r="AT242" s="226" t="s">
        <v>144</v>
      </c>
      <c r="AU242" s="226" t="s">
        <v>83</v>
      </c>
      <c r="AY242" s="20" t="s">
        <v>142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83</v>
      </c>
      <c r="BK242" s="227">
        <f>ROUND(I242*H242,2)</f>
        <v>0</v>
      </c>
      <c r="BL242" s="20" t="s">
        <v>149</v>
      </c>
      <c r="BM242" s="226" t="s">
        <v>1022</v>
      </c>
    </row>
    <row r="243" s="2" customFormat="1">
      <c r="A243" s="41"/>
      <c r="B243" s="42"/>
      <c r="C243" s="43"/>
      <c r="D243" s="228" t="s">
        <v>151</v>
      </c>
      <c r="E243" s="43"/>
      <c r="F243" s="229" t="s">
        <v>248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151</v>
      </c>
      <c r="AU243" s="20" t="s">
        <v>83</v>
      </c>
    </row>
    <row r="244" s="14" customFormat="1">
      <c r="A244" s="14"/>
      <c r="B244" s="244"/>
      <c r="C244" s="245"/>
      <c r="D244" s="235" t="s">
        <v>153</v>
      </c>
      <c r="E244" s="246" t="s">
        <v>19</v>
      </c>
      <c r="F244" s="247" t="s">
        <v>1023</v>
      </c>
      <c r="G244" s="245"/>
      <c r="H244" s="248">
        <v>6.7649999999999997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153</v>
      </c>
      <c r="AU244" s="254" t="s">
        <v>83</v>
      </c>
      <c r="AV244" s="14" t="s">
        <v>85</v>
      </c>
      <c r="AW244" s="14" t="s">
        <v>37</v>
      </c>
      <c r="AX244" s="14" t="s">
        <v>76</v>
      </c>
      <c r="AY244" s="254" t="s">
        <v>142</v>
      </c>
    </row>
    <row r="245" s="15" customFormat="1">
      <c r="A245" s="15"/>
      <c r="B245" s="255"/>
      <c r="C245" s="256"/>
      <c r="D245" s="235" t="s">
        <v>153</v>
      </c>
      <c r="E245" s="257" t="s">
        <v>19</v>
      </c>
      <c r="F245" s="258" t="s">
        <v>157</v>
      </c>
      <c r="G245" s="256"/>
      <c r="H245" s="259">
        <v>6.7649999999999997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5" t="s">
        <v>153</v>
      </c>
      <c r="AU245" s="265" t="s">
        <v>83</v>
      </c>
      <c r="AV245" s="15" t="s">
        <v>158</v>
      </c>
      <c r="AW245" s="15" t="s">
        <v>37</v>
      </c>
      <c r="AX245" s="15" t="s">
        <v>76</v>
      </c>
      <c r="AY245" s="265" t="s">
        <v>142</v>
      </c>
    </row>
    <row r="246" s="13" customFormat="1">
      <c r="A246" s="13"/>
      <c r="B246" s="233"/>
      <c r="C246" s="234"/>
      <c r="D246" s="235" t="s">
        <v>153</v>
      </c>
      <c r="E246" s="236" t="s">
        <v>19</v>
      </c>
      <c r="F246" s="237" t="s">
        <v>920</v>
      </c>
      <c r="G246" s="234"/>
      <c r="H246" s="236" t="s">
        <v>19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153</v>
      </c>
      <c r="AU246" s="243" t="s">
        <v>83</v>
      </c>
      <c r="AV246" s="13" t="s">
        <v>83</v>
      </c>
      <c r="AW246" s="13" t="s">
        <v>37</v>
      </c>
      <c r="AX246" s="13" t="s">
        <v>76</v>
      </c>
      <c r="AY246" s="243" t="s">
        <v>142</v>
      </c>
    </row>
    <row r="247" s="14" customFormat="1">
      <c r="A247" s="14"/>
      <c r="B247" s="244"/>
      <c r="C247" s="245"/>
      <c r="D247" s="235" t="s">
        <v>153</v>
      </c>
      <c r="E247" s="246" t="s">
        <v>19</v>
      </c>
      <c r="F247" s="247" t="s">
        <v>1024</v>
      </c>
      <c r="G247" s="245"/>
      <c r="H247" s="248">
        <v>87.781999999999996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153</v>
      </c>
      <c r="AU247" s="254" t="s">
        <v>83</v>
      </c>
      <c r="AV247" s="14" t="s">
        <v>85</v>
      </c>
      <c r="AW247" s="14" t="s">
        <v>37</v>
      </c>
      <c r="AX247" s="14" t="s">
        <v>76</v>
      </c>
      <c r="AY247" s="254" t="s">
        <v>142</v>
      </c>
    </row>
    <row r="248" s="15" customFormat="1">
      <c r="A248" s="15"/>
      <c r="B248" s="255"/>
      <c r="C248" s="256"/>
      <c r="D248" s="235" t="s">
        <v>153</v>
      </c>
      <c r="E248" s="257" t="s">
        <v>19</v>
      </c>
      <c r="F248" s="258" t="s">
        <v>157</v>
      </c>
      <c r="G248" s="256"/>
      <c r="H248" s="259">
        <v>87.781999999999996</v>
      </c>
      <c r="I248" s="260"/>
      <c r="J248" s="256"/>
      <c r="K248" s="256"/>
      <c r="L248" s="261"/>
      <c r="M248" s="262"/>
      <c r="N248" s="263"/>
      <c r="O248" s="263"/>
      <c r="P248" s="263"/>
      <c r="Q248" s="263"/>
      <c r="R248" s="263"/>
      <c r="S248" s="263"/>
      <c r="T248" s="26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5" t="s">
        <v>153</v>
      </c>
      <c r="AU248" s="265" t="s">
        <v>83</v>
      </c>
      <c r="AV248" s="15" t="s">
        <v>158</v>
      </c>
      <c r="AW248" s="15" t="s">
        <v>37</v>
      </c>
      <c r="AX248" s="15" t="s">
        <v>76</v>
      </c>
      <c r="AY248" s="265" t="s">
        <v>142</v>
      </c>
    </row>
    <row r="249" s="16" customFormat="1">
      <c r="A249" s="16"/>
      <c r="B249" s="266"/>
      <c r="C249" s="267"/>
      <c r="D249" s="235" t="s">
        <v>153</v>
      </c>
      <c r="E249" s="268" t="s">
        <v>19</v>
      </c>
      <c r="F249" s="269" t="s">
        <v>167</v>
      </c>
      <c r="G249" s="267"/>
      <c r="H249" s="270">
        <v>94.546999999999997</v>
      </c>
      <c r="I249" s="271"/>
      <c r="J249" s="267"/>
      <c r="K249" s="267"/>
      <c r="L249" s="272"/>
      <c r="M249" s="273"/>
      <c r="N249" s="274"/>
      <c r="O249" s="274"/>
      <c r="P249" s="274"/>
      <c r="Q249" s="274"/>
      <c r="R249" s="274"/>
      <c r="S249" s="274"/>
      <c r="T249" s="275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76" t="s">
        <v>153</v>
      </c>
      <c r="AU249" s="276" t="s">
        <v>83</v>
      </c>
      <c r="AV249" s="16" t="s">
        <v>149</v>
      </c>
      <c r="AW249" s="16" t="s">
        <v>37</v>
      </c>
      <c r="AX249" s="16" t="s">
        <v>83</v>
      </c>
      <c r="AY249" s="276" t="s">
        <v>142</v>
      </c>
    </row>
    <row r="250" s="2" customFormat="1" ht="16.5" customHeight="1">
      <c r="A250" s="41"/>
      <c r="B250" s="42"/>
      <c r="C250" s="277" t="s">
        <v>270</v>
      </c>
      <c r="D250" s="277" t="s">
        <v>252</v>
      </c>
      <c r="E250" s="278" t="s">
        <v>634</v>
      </c>
      <c r="F250" s="279" t="s">
        <v>635</v>
      </c>
      <c r="G250" s="280" t="s">
        <v>228</v>
      </c>
      <c r="H250" s="281">
        <v>189.09399999999999</v>
      </c>
      <c r="I250" s="282"/>
      <c r="J250" s="283">
        <f>ROUND(I250*H250,2)</f>
        <v>0</v>
      </c>
      <c r="K250" s="279" t="s">
        <v>148</v>
      </c>
      <c r="L250" s="284"/>
      <c r="M250" s="285" t="s">
        <v>19</v>
      </c>
      <c r="N250" s="286" t="s">
        <v>47</v>
      </c>
      <c r="O250" s="87"/>
      <c r="P250" s="224">
        <f>O250*H250</f>
        <v>0</v>
      </c>
      <c r="Q250" s="224">
        <v>1</v>
      </c>
      <c r="R250" s="224">
        <f>Q250*H250</f>
        <v>189.09399999999999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198</v>
      </c>
      <c r="AT250" s="226" t="s">
        <v>252</v>
      </c>
      <c r="AU250" s="226" t="s">
        <v>83</v>
      </c>
      <c r="AY250" s="20" t="s">
        <v>142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83</v>
      </c>
      <c r="BK250" s="227">
        <f>ROUND(I250*H250,2)</f>
        <v>0</v>
      </c>
      <c r="BL250" s="20" t="s">
        <v>149</v>
      </c>
      <c r="BM250" s="226" t="s">
        <v>1025</v>
      </c>
    </row>
    <row r="251" s="14" customFormat="1">
      <c r="A251" s="14"/>
      <c r="B251" s="244"/>
      <c r="C251" s="245"/>
      <c r="D251" s="235" t="s">
        <v>153</v>
      </c>
      <c r="E251" s="246" t="s">
        <v>19</v>
      </c>
      <c r="F251" s="247" t="s">
        <v>1026</v>
      </c>
      <c r="G251" s="245"/>
      <c r="H251" s="248">
        <v>189.09399999999999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4" t="s">
        <v>153</v>
      </c>
      <c r="AU251" s="254" t="s">
        <v>83</v>
      </c>
      <c r="AV251" s="14" t="s">
        <v>85</v>
      </c>
      <c r="AW251" s="14" t="s">
        <v>37</v>
      </c>
      <c r="AX251" s="14" t="s">
        <v>83</v>
      </c>
      <c r="AY251" s="254" t="s">
        <v>142</v>
      </c>
    </row>
    <row r="252" s="12" customFormat="1" ht="25.92" customHeight="1">
      <c r="A252" s="12"/>
      <c r="B252" s="199"/>
      <c r="C252" s="200"/>
      <c r="D252" s="201" t="s">
        <v>75</v>
      </c>
      <c r="E252" s="202" t="s">
        <v>149</v>
      </c>
      <c r="F252" s="202" t="s">
        <v>274</v>
      </c>
      <c r="G252" s="200"/>
      <c r="H252" s="200"/>
      <c r="I252" s="203"/>
      <c r="J252" s="204">
        <f>BK252</f>
        <v>0</v>
      </c>
      <c r="K252" s="200"/>
      <c r="L252" s="205"/>
      <c r="M252" s="206"/>
      <c r="N252" s="207"/>
      <c r="O252" s="207"/>
      <c r="P252" s="208">
        <f>SUM(P253:P263)</f>
        <v>0</v>
      </c>
      <c r="Q252" s="207"/>
      <c r="R252" s="208">
        <f>SUM(R253:R263)</f>
        <v>0.67759999999999998</v>
      </c>
      <c r="S252" s="207"/>
      <c r="T252" s="209">
        <f>SUM(T253:T263)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83</v>
      </c>
      <c r="AT252" s="211" t="s">
        <v>75</v>
      </c>
      <c r="AU252" s="211" t="s">
        <v>76</v>
      </c>
      <c r="AY252" s="210" t="s">
        <v>142</v>
      </c>
      <c r="BK252" s="212">
        <f>SUM(BK253:BK263)</f>
        <v>0</v>
      </c>
    </row>
    <row r="253" s="2" customFormat="1" ht="21.75" customHeight="1">
      <c r="A253" s="41"/>
      <c r="B253" s="42"/>
      <c r="C253" s="215" t="s">
        <v>7</v>
      </c>
      <c r="D253" s="215" t="s">
        <v>144</v>
      </c>
      <c r="E253" s="216" t="s">
        <v>275</v>
      </c>
      <c r="F253" s="217" t="s">
        <v>276</v>
      </c>
      <c r="G253" s="218" t="s">
        <v>147</v>
      </c>
      <c r="H253" s="219">
        <v>23.637</v>
      </c>
      <c r="I253" s="220"/>
      <c r="J253" s="221">
        <f>ROUND(I253*H253,2)</f>
        <v>0</v>
      </c>
      <c r="K253" s="217" t="s">
        <v>148</v>
      </c>
      <c r="L253" s="47"/>
      <c r="M253" s="222" t="s">
        <v>19</v>
      </c>
      <c r="N253" s="223" t="s">
        <v>47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149</v>
      </c>
      <c r="AT253" s="226" t="s">
        <v>144</v>
      </c>
      <c r="AU253" s="226" t="s">
        <v>83</v>
      </c>
      <c r="AY253" s="20" t="s">
        <v>142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83</v>
      </c>
      <c r="BK253" s="227">
        <f>ROUND(I253*H253,2)</f>
        <v>0</v>
      </c>
      <c r="BL253" s="20" t="s">
        <v>149</v>
      </c>
      <c r="BM253" s="226" t="s">
        <v>1027</v>
      </c>
    </row>
    <row r="254" s="2" customFormat="1">
      <c r="A254" s="41"/>
      <c r="B254" s="42"/>
      <c r="C254" s="43"/>
      <c r="D254" s="228" t="s">
        <v>151</v>
      </c>
      <c r="E254" s="43"/>
      <c r="F254" s="229" t="s">
        <v>278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151</v>
      </c>
      <c r="AU254" s="20" t="s">
        <v>83</v>
      </c>
    </row>
    <row r="255" s="14" customFormat="1">
      <c r="A255" s="14"/>
      <c r="B255" s="244"/>
      <c r="C255" s="245"/>
      <c r="D255" s="235" t="s">
        <v>153</v>
      </c>
      <c r="E255" s="246" t="s">
        <v>19</v>
      </c>
      <c r="F255" s="247" t="s">
        <v>1028</v>
      </c>
      <c r="G255" s="245"/>
      <c r="H255" s="248">
        <v>1.6910000000000001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153</v>
      </c>
      <c r="AU255" s="254" t="s">
        <v>83</v>
      </c>
      <c r="AV255" s="14" t="s">
        <v>85</v>
      </c>
      <c r="AW255" s="14" t="s">
        <v>37</v>
      </c>
      <c r="AX255" s="14" t="s">
        <v>76</v>
      </c>
      <c r="AY255" s="254" t="s">
        <v>142</v>
      </c>
    </row>
    <row r="256" s="15" customFormat="1">
      <c r="A256" s="15"/>
      <c r="B256" s="255"/>
      <c r="C256" s="256"/>
      <c r="D256" s="235" t="s">
        <v>153</v>
      </c>
      <c r="E256" s="257" t="s">
        <v>19</v>
      </c>
      <c r="F256" s="258" t="s">
        <v>157</v>
      </c>
      <c r="G256" s="256"/>
      <c r="H256" s="259">
        <v>1.6910000000000001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5" t="s">
        <v>153</v>
      </c>
      <c r="AU256" s="265" t="s">
        <v>83</v>
      </c>
      <c r="AV256" s="15" t="s">
        <v>158</v>
      </c>
      <c r="AW256" s="15" t="s">
        <v>37</v>
      </c>
      <c r="AX256" s="15" t="s">
        <v>76</v>
      </c>
      <c r="AY256" s="265" t="s">
        <v>142</v>
      </c>
    </row>
    <row r="257" s="13" customFormat="1">
      <c r="A257" s="13"/>
      <c r="B257" s="233"/>
      <c r="C257" s="234"/>
      <c r="D257" s="235" t="s">
        <v>153</v>
      </c>
      <c r="E257" s="236" t="s">
        <v>19</v>
      </c>
      <c r="F257" s="237" t="s">
        <v>920</v>
      </c>
      <c r="G257" s="234"/>
      <c r="H257" s="236" t="s">
        <v>19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153</v>
      </c>
      <c r="AU257" s="243" t="s">
        <v>83</v>
      </c>
      <c r="AV257" s="13" t="s">
        <v>83</v>
      </c>
      <c r="AW257" s="13" t="s">
        <v>37</v>
      </c>
      <c r="AX257" s="13" t="s">
        <v>76</v>
      </c>
      <c r="AY257" s="243" t="s">
        <v>142</v>
      </c>
    </row>
    <row r="258" s="14" customFormat="1">
      <c r="A258" s="14"/>
      <c r="B258" s="244"/>
      <c r="C258" s="245"/>
      <c r="D258" s="235" t="s">
        <v>153</v>
      </c>
      <c r="E258" s="246" t="s">
        <v>19</v>
      </c>
      <c r="F258" s="247" t="s">
        <v>1029</v>
      </c>
      <c r="G258" s="245"/>
      <c r="H258" s="248">
        <v>21.946000000000002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153</v>
      </c>
      <c r="AU258" s="254" t="s">
        <v>83</v>
      </c>
      <c r="AV258" s="14" t="s">
        <v>85</v>
      </c>
      <c r="AW258" s="14" t="s">
        <v>37</v>
      </c>
      <c r="AX258" s="14" t="s">
        <v>76</v>
      </c>
      <c r="AY258" s="254" t="s">
        <v>142</v>
      </c>
    </row>
    <row r="259" s="15" customFormat="1">
      <c r="A259" s="15"/>
      <c r="B259" s="255"/>
      <c r="C259" s="256"/>
      <c r="D259" s="235" t="s">
        <v>153</v>
      </c>
      <c r="E259" s="257" t="s">
        <v>19</v>
      </c>
      <c r="F259" s="258" t="s">
        <v>157</v>
      </c>
      <c r="G259" s="256"/>
      <c r="H259" s="259">
        <v>21.946000000000002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153</v>
      </c>
      <c r="AU259" s="265" t="s">
        <v>83</v>
      </c>
      <c r="AV259" s="15" t="s">
        <v>158</v>
      </c>
      <c r="AW259" s="15" t="s">
        <v>37</v>
      </c>
      <c r="AX259" s="15" t="s">
        <v>76</v>
      </c>
      <c r="AY259" s="265" t="s">
        <v>142</v>
      </c>
    </row>
    <row r="260" s="16" customFormat="1">
      <c r="A260" s="16"/>
      <c r="B260" s="266"/>
      <c r="C260" s="267"/>
      <c r="D260" s="235" t="s">
        <v>153</v>
      </c>
      <c r="E260" s="268" t="s">
        <v>19</v>
      </c>
      <c r="F260" s="269" t="s">
        <v>167</v>
      </c>
      <c r="G260" s="267"/>
      <c r="H260" s="270">
        <v>23.637</v>
      </c>
      <c r="I260" s="271"/>
      <c r="J260" s="267"/>
      <c r="K260" s="267"/>
      <c r="L260" s="272"/>
      <c r="M260" s="273"/>
      <c r="N260" s="274"/>
      <c r="O260" s="274"/>
      <c r="P260" s="274"/>
      <c r="Q260" s="274"/>
      <c r="R260" s="274"/>
      <c r="S260" s="274"/>
      <c r="T260" s="275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76" t="s">
        <v>153</v>
      </c>
      <c r="AU260" s="276" t="s">
        <v>83</v>
      </c>
      <c r="AV260" s="16" t="s">
        <v>149</v>
      </c>
      <c r="AW260" s="16" t="s">
        <v>37</v>
      </c>
      <c r="AX260" s="16" t="s">
        <v>83</v>
      </c>
      <c r="AY260" s="276" t="s">
        <v>142</v>
      </c>
    </row>
    <row r="261" s="2" customFormat="1" ht="21.75" customHeight="1">
      <c r="A261" s="41"/>
      <c r="B261" s="42"/>
      <c r="C261" s="215" t="s">
        <v>282</v>
      </c>
      <c r="D261" s="215" t="s">
        <v>144</v>
      </c>
      <c r="E261" s="216" t="s">
        <v>643</v>
      </c>
      <c r="F261" s="217" t="s">
        <v>644</v>
      </c>
      <c r="G261" s="218" t="s">
        <v>267</v>
      </c>
      <c r="H261" s="219">
        <v>11</v>
      </c>
      <c r="I261" s="220"/>
      <c r="J261" s="221">
        <f>ROUND(I261*H261,2)</f>
        <v>0</v>
      </c>
      <c r="K261" s="217" t="s">
        <v>148</v>
      </c>
      <c r="L261" s="47"/>
      <c r="M261" s="222" t="s">
        <v>19</v>
      </c>
      <c r="N261" s="223" t="s">
        <v>47</v>
      </c>
      <c r="O261" s="87"/>
      <c r="P261" s="224">
        <f>O261*H261</f>
        <v>0</v>
      </c>
      <c r="Q261" s="224">
        <v>0.0066</v>
      </c>
      <c r="R261" s="224">
        <f>Q261*H261</f>
        <v>0.072599999999999998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149</v>
      </c>
      <c r="AT261" s="226" t="s">
        <v>144</v>
      </c>
      <c r="AU261" s="226" t="s">
        <v>83</v>
      </c>
      <c r="AY261" s="20" t="s">
        <v>142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83</v>
      </c>
      <c r="BK261" s="227">
        <f>ROUND(I261*H261,2)</f>
        <v>0</v>
      </c>
      <c r="BL261" s="20" t="s">
        <v>149</v>
      </c>
      <c r="BM261" s="226" t="s">
        <v>1030</v>
      </c>
    </row>
    <row r="262" s="2" customFormat="1">
      <c r="A262" s="41"/>
      <c r="B262" s="42"/>
      <c r="C262" s="43"/>
      <c r="D262" s="228" t="s">
        <v>151</v>
      </c>
      <c r="E262" s="43"/>
      <c r="F262" s="229" t="s">
        <v>646</v>
      </c>
      <c r="G262" s="43"/>
      <c r="H262" s="43"/>
      <c r="I262" s="230"/>
      <c r="J262" s="43"/>
      <c r="K262" s="43"/>
      <c r="L262" s="47"/>
      <c r="M262" s="231"/>
      <c r="N262" s="23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151</v>
      </c>
      <c r="AU262" s="20" t="s">
        <v>83</v>
      </c>
    </row>
    <row r="263" s="2" customFormat="1" ht="16.5" customHeight="1">
      <c r="A263" s="41"/>
      <c r="B263" s="42"/>
      <c r="C263" s="277" t="s">
        <v>287</v>
      </c>
      <c r="D263" s="277" t="s">
        <v>252</v>
      </c>
      <c r="E263" s="278" t="s">
        <v>647</v>
      </c>
      <c r="F263" s="279" t="s">
        <v>648</v>
      </c>
      <c r="G263" s="280" t="s">
        <v>267</v>
      </c>
      <c r="H263" s="281">
        <v>11</v>
      </c>
      <c r="I263" s="282"/>
      <c r="J263" s="283">
        <f>ROUND(I263*H263,2)</f>
        <v>0</v>
      </c>
      <c r="K263" s="279" t="s">
        <v>148</v>
      </c>
      <c r="L263" s="284"/>
      <c r="M263" s="285" t="s">
        <v>19</v>
      </c>
      <c r="N263" s="286" t="s">
        <v>47</v>
      </c>
      <c r="O263" s="87"/>
      <c r="P263" s="224">
        <f>O263*H263</f>
        <v>0</v>
      </c>
      <c r="Q263" s="224">
        <v>0.055</v>
      </c>
      <c r="R263" s="224">
        <f>Q263*H263</f>
        <v>0.60499999999999998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198</v>
      </c>
      <c r="AT263" s="226" t="s">
        <v>252</v>
      </c>
      <c r="AU263" s="226" t="s">
        <v>83</v>
      </c>
      <c r="AY263" s="20" t="s">
        <v>142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83</v>
      </c>
      <c r="BK263" s="227">
        <f>ROUND(I263*H263,2)</f>
        <v>0</v>
      </c>
      <c r="BL263" s="20" t="s">
        <v>149</v>
      </c>
      <c r="BM263" s="226" t="s">
        <v>1031</v>
      </c>
    </row>
    <row r="264" s="12" customFormat="1" ht="25.92" customHeight="1">
      <c r="A264" s="12"/>
      <c r="B264" s="199"/>
      <c r="C264" s="200"/>
      <c r="D264" s="201" t="s">
        <v>75</v>
      </c>
      <c r="E264" s="202" t="s">
        <v>179</v>
      </c>
      <c r="F264" s="202" t="s">
        <v>281</v>
      </c>
      <c r="G264" s="200"/>
      <c r="H264" s="200"/>
      <c r="I264" s="203"/>
      <c r="J264" s="204">
        <f>BK264</f>
        <v>0</v>
      </c>
      <c r="K264" s="200"/>
      <c r="L264" s="205"/>
      <c r="M264" s="206"/>
      <c r="N264" s="207"/>
      <c r="O264" s="207"/>
      <c r="P264" s="208">
        <f>SUM(P265:P276)</f>
        <v>0</v>
      </c>
      <c r="Q264" s="207"/>
      <c r="R264" s="208">
        <f>SUM(R265:R276)</f>
        <v>4.2496635999999999</v>
      </c>
      <c r="S264" s="207"/>
      <c r="T264" s="209">
        <f>SUM(T265:T276)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0" t="s">
        <v>83</v>
      </c>
      <c r="AT264" s="211" t="s">
        <v>75</v>
      </c>
      <c r="AU264" s="211" t="s">
        <v>76</v>
      </c>
      <c r="AY264" s="210" t="s">
        <v>142</v>
      </c>
      <c r="BK264" s="212">
        <f>SUM(BK265:BK276)</f>
        <v>0</v>
      </c>
    </row>
    <row r="265" s="2" customFormat="1" ht="21.75" customHeight="1">
      <c r="A265" s="41"/>
      <c r="B265" s="42"/>
      <c r="C265" s="215" t="s">
        <v>292</v>
      </c>
      <c r="D265" s="215" t="s">
        <v>144</v>
      </c>
      <c r="E265" s="216" t="s">
        <v>283</v>
      </c>
      <c r="F265" s="217" t="s">
        <v>284</v>
      </c>
      <c r="G265" s="218" t="s">
        <v>163</v>
      </c>
      <c r="H265" s="219">
        <v>40.689999999999998</v>
      </c>
      <c r="I265" s="220"/>
      <c r="J265" s="221">
        <f>ROUND(I265*H265,2)</f>
        <v>0</v>
      </c>
      <c r="K265" s="217" t="s">
        <v>148</v>
      </c>
      <c r="L265" s="47"/>
      <c r="M265" s="222" t="s">
        <v>19</v>
      </c>
      <c r="N265" s="223" t="s">
        <v>47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149</v>
      </c>
      <c r="AT265" s="226" t="s">
        <v>144</v>
      </c>
      <c r="AU265" s="226" t="s">
        <v>83</v>
      </c>
      <c r="AY265" s="20" t="s">
        <v>142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83</v>
      </c>
      <c r="BK265" s="227">
        <f>ROUND(I265*H265,2)</f>
        <v>0</v>
      </c>
      <c r="BL265" s="20" t="s">
        <v>149</v>
      </c>
      <c r="BM265" s="226" t="s">
        <v>1032</v>
      </c>
    </row>
    <row r="266" s="2" customFormat="1">
      <c r="A266" s="41"/>
      <c r="B266" s="42"/>
      <c r="C266" s="43"/>
      <c r="D266" s="228" t="s">
        <v>151</v>
      </c>
      <c r="E266" s="43"/>
      <c r="F266" s="229" t="s">
        <v>286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151</v>
      </c>
      <c r="AU266" s="20" t="s">
        <v>83</v>
      </c>
    </row>
    <row r="267" s="13" customFormat="1">
      <c r="A267" s="13"/>
      <c r="B267" s="233"/>
      <c r="C267" s="234"/>
      <c r="D267" s="235" t="s">
        <v>153</v>
      </c>
      <c r="E267" s="236" t="s">
        <v>19</v>
      </c>
      <c r="F267" s="237" t="s">
        <v>651</v>
      </c>
      <c r="G267" s="234"/>
      <c r="H267" s="236" t="s">
        <v>19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153</v>
      </c>
      <c r="AU267" s="243" t="s">
        <v>83</v>
      </c>
      <c r="AV267" s="13" t="s">
        <v>83</v>
      </c>
      <c r="AW267" s="13" t="s">
        <v>37</v>
      </c>
      <c r="AX267" s="13" t="s">
        <v>76</v>
      </c>
      <c r="AY267" s="243" t="s">
        <v>142</v>
      </c>
    </row>
    <row r="268" s="14" customFormat="1">
      <c r="A268" s="14"/>
      <c r="B268" s="244"/>
      <c r="C268" s="245"/>
      <c r="D268" s="235" t="s">
        <v>153</v>
      </c>
      <c r="E268" s="246" t="s">
        <v>19</v>
      </c>
      <c r="F268" s="247" t="s">
        <v>933</v>
      </c>
      <c r="G268" s="245"/>
      <c r="H268" s="248">
        <v>21.140000000000001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153</v>
      </c>
      <c r="AU268" s="254" t="s">
        <v>83</v>
      </c>
      <c r="AV268" s="14" t="s">
        <v>85</v>
      </c>
      <c r="AW268" s="14" t="s">
        <v>37</v>
      </c>
      <c r="AX268" s="14" t="s">
        <v>76</v>
      </c>
      <c r="AY268" s="254" t="s">
        <v>142</v>
      </c>
    </row>
    <row r="269" s="14" customFormat="1">
      <c r="A269" s="14"/>
      <c r="B269" s="244"/>
      <c r="C269" s="245"/>
      <c r="D269" s="235" t="s">
        <v>153</v>
      </c>
      <c r="E269" s="246" t="s">
        <v>19</v>
      </c>
      <c r="F269" s="247" t="s">
        <v>934</v>
      </c>
      <c r="G269" s="245"/>
      <c r="H269" s="248">
        <v>19.550000000000001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153</v>
      </c>
      <c r="AU269" s="254" t="s">
        <v>83</v>
      </c>
      <c r="AV269" s="14" t="s">
        <v>85</v>
      </c>
      <c r="AW269" s="14" t="s">
        <v>37</v>
      </c>
      <c r="AX269" s="14" t="s">
        <v>76</v>
      </c>
      <c r="AY269" s="254" t="s">
        <v>142</v>
      </c>
    </row>
    <row r="270" s="16" customFormat="1">
      <c r="A270" s="16"/>
      <c r="B270" s="266"/>
      <c r="C270" s="267"/>
      <c r="D270" s="235" t="s">
        <v>153</v>
      </c>
      <c r="E270" s="268" t="s">
        <v>19</v>
      </c>
      <c r="F270" s="269" t="s">
        <v>167</v>
      </c>
      <c r="G270" s="267"/>
      <c r="H270" s="270">
        <v>40.689999999999998</v>
      </c>
      <c r="I270" s="271"/>
      <c r="J270" s="267"/>
      <c r="K270" s="267"/>
      <c r="L270" s="272"/>
      <c r="M270" s="273"/>
      <c r="N270" s="274"/>
      <c r="O270" s="274"/>
      <c r="P270" s="274"/>
      <c r="Q270" s="274"/>
      <c r="R270" s="274"/>
      <c r="S270" s="274"/>
      <c r="T270" s="275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76" t="s">
        <v>153</v>
      </c>
      <c r="AU270" s="276" t="s">
        <v>83</v>
      </c>
      <c r="AV270" s="16" t="s">
        <v>149</v>
      </c>
      <c r="AW270" s="16" t="s">
        <v>37</v>
      </c>
      <c r="AX270" s="16" t="s">
        <v>83</v>
      </c>
      <c r="AY270" s="276" t="s">
        <v>142</v>
      </c>
    </row>
    <row r="271" s="2" customFormat="1" ht="16.5" customHeight="1">
      <c r="A271" s="41"/>
      <c r="B271" s="42"/>
      <c r="C271" s="215" t="s">
        <v>297</v>
      </c>
      <c r="D271" s="215" t="s">
        <v>144</v>
      </c>
      <c r="E271" s="216" t="s">
        <v>288</v>
      </c>
      <c r="F271" s="217" t="s">
        <v>289</v>
      </c>
      <c r="G271" s="218" t="s">
        <v>163</v>
      </c>
      <c r="H271" s="219">
        <v>40.689999999999998</v>
      </c>
      <c r="I271" s="220"/>
      <c r="J271" s="221">
        <f>ROUND(I271*H271,2)</f>
        <v>0</v>
      </c>
      <c r="K271" s="217" t="s">
        <v>148</v>
      </c>
      <c r="L271" s="47"/>
      <c r="M271" s="222" t="s">
        <v>19</v>
      </c>
      <c r="N271" s="223" t="s">
        <v>47</v>
      </c>
      <c r="O271" s="87"/>
      <c r="P271" s="224">
        <f>O271*H271</f>
        <v>0</v>
      </c>
      <c r="Q271" s="224">
        <v>0.00071000000000000002</v>
      </c>
      <c r="R271" s="224">
        <f>Q271*H271</f>
        <v>0.0288899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149</v>
      </c>
      <c r="AT271" s="226" t="s">
        <v>144</v>
      </c>
      <c r="AU271" s="226" t="s">
        <v>83</v>
      </c>
      <c r="AY271" s="20" t="s">
        <v>142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83</v>
      </c>
      <c r="BK271" s="227">
        <f>ROUND(I271*H271,2)</f>
        <v>0</v>
      </c>
      <c r="BL271" s="20" t="s">
        <v>149</v>
      </c>
      <c r="BM271" s="226" t="s">
        <v>1033</v>
      </c>
    </row>
    <row r="272" s="2" customFormat="1">
      <c r="A272" s="41"/>
      <c r="B272" s="42"/>
      <c r="C272" s="43"/>
      <c r="D272" s="228" t="s">
        <v>151</v>
      </c>
      <c r="E272" s="43"/>
      <c r="F272" s="229" t="s">
        <v>291</v>
      </c>
      <c r="G272" s="43"/>
      <c r="H272" s="43"/>
      <c r="I272" s="230"/>
      <c r="J272" s="43"/>
      <c r="K272" s="43"/>
      <c r="L272" s="47"/>
      <c r="M272" s="231"/>
      <c r="N272" s="232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151</v>
      </c>
      <c r="AU272" s="20" t="s">
        <v>83</v>
      </c>
    </row>
    <row r="273" s="2" customFormat="1" ht="24.15" customHeight="1">
      <c r="A273" s="41"/>
      <c r="B273" s="42"/>
      <c r="C273" s="215" t="s">
        <v>303</v>
      </c>
      <c r="D273" s="215" t="s">
        <v>144</v>
      </c>
      <c r="E273" s="216" t="s">
        <v>293</v>
      </c>
      <c r="F273" s="217" t="s">
        <v>294</v>
      </c>
      <c r="G273" s="218" t="s">
        <v>163</v>
      </c>
      <c r="H273" s="219">
        <v>40.689999999999998</v>
      </c>
      <c r="I273" s="220"/>
      <c r="J273" s="221">
        <f>ROUND(I273*H273,2)</f>
        <v>0</v>
      </c>
      <c r="K273" s="217" t="s">
        <v>148</v>
      </c>
      <c r="L273" s="47"/>
      <c r="M273" s="222" t="s">
        <v>19</v>
      </c>
      <c r="N273" s="223" t="s">
        <v>47</v>
      </c>
      <c r="O273" s="87"/>
      <c r="P273" s="224">
        <f>O273*H273</f>
        <v>0</v>
      </c>
      <c r="Q273" s="224">
        <v>0.10373</v>
      </c>
      <c r="R273" s="224">
        <f>Q273*H273</f>
        <v>4.2207736999999996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149</v>
      </c>
      <c r="AT273" s="226" t="s">
        <v>144</v>
      </c>
      <c r="AU273" s="226" t="s">
        <v>83</v>
      </c>
      <c r="AY273" s="20" t="s">
        <v>142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83</v>
      </c>
      <c r="BK273" s="227">
        <f>ROUND(I273*H273,2)</f>
        <v>0</v>
      </c>
      <c r="BL273" s="20" t="s">
        <v>149</v>
      </c>
      <c r="BM273" s="226" t="s">
        <v>1034</v>
      </c>
    </row>
    <row r="274" s="2" customFormat="1">
      <c r="A274" s="41"/>
      <c r="B274" s="42"/>
      <c r="C274" s="43"/>
      <c r="D274" s="228" t="s">
        <v>151</v>
      </c>
      <c r="E274" s="43"/>
      <c r="F274" s="229" t="s">
        <v>296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151</v>
      </c>
      <c r="AU274" s="20" t="s">
        <v>83</v>
      </c>
    </row>
    <row r="275" s="2" customFormat="1" ht="24.15" customHeight="1">
      <c r="A275" s="41"/>
      <c r="B275" s="42"/>
      <c r="C275" s="215" t="s">
        <v>308</v>
      </c>
      <c r="D275" s="215" t="s">
        <v>144</v>
      </c>
      <c r="E275" s="216" t="s">
        <v>298</v>
      </c>
      <c r="F275" s="217" t="s">
        <v>299</v>
      </c>
      <c r="G275" s="218" t="s">
        <v>163</v>
      </c>
      <c r="H275" s="219">
        <v>40.689999999999998</v>
      </c>
      <c r="I275" s="220"/>
      <c r="J275" s="221">
        <f>ROUND(I275*H275,2)</f>
        <v>0</v>
      </c>
      <c r="K275" s="217" t="s">
        <v>148</v>
      </c>
      <c r="L275" s="47"/>
      <c r="M275" s="222" t="s">
        <v>19</v>
      </c>
      <c r="N275" s="223" t="s">
        <v>47</v>
      </c>
      <c r="O275" s="87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149</v>
      </c>
      <c r="AT275" s="226" t="s">
        <v>144</v>
      </c>
      <c r="AU275" s="226" t="s">
        <v>83</v>
      </c>
      <c r="AY275" s="20" t="s">
        <v>142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83</v>
      </c>
      <c r="BK275" s="227">
        <f>ROUND(I275*H275,2)</f>
        <v>0</v>
      </c>
      <c r="BL275" s="20" t="s">
        <v>149</v>
      </c>
      <c r="BM275" s="226" t="s">
        <v>1035</v>
      </c>
    </row>
    <row r="276" s="2" customFormat="1">
      <c r="A276" s="41"/>
      <c r="B276" s="42"/>
      <c r="C276" s="43"/>
      <c r="D276" s="228" t="s">
        <v>151</v>
      </c>
      <c r="E276" s="43"/>
      <c r="F276" s="229" t="s">
        <v>301</v>
      </c>
      <c r="G276" s="43"/>
      <c r="H276" s="43"/>
      <c r="I276" s="230"/>
      <c r="J276" s="43"/>
      <c r="K276" s="43"/>
      <c r="L276" s="47"/>
      <c r="M276" s="231"/>
      <c r="N276" s="232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151</v>
      </c>
      <c r="AU276" s="20" t="s">
        <v>83</v>
      </c>
    </row>
    <row r="277" s="12" customFormat="1" ht="25.92" customHeight="1">
      <c r="A277" s="12"/>
      <c r="B277" s="199"/>
      <c r="C277" s="200"/>
      <c r="D277" s="201" t="s">
        <v>75</v>
      </c>
      <c r="E277" s="202" t="s">
        <v>198</v>
      </c>
      <c r="F277" s="202" t="s">
        <v>302</v>
      </c>
      <c r="G277" s="200"/>
      <c r="H277" s="200"/>
      <c r="I277" s="203"/>
      <c r="J277" s="204">
        <f>BK277</f>
        <v>0</v>
      </c>
      <c r="K277" s="200"/>
      <c r="L277" s="205"/>
      <c r="M277" s="206"/>
      <c r="N277" s="207"/>
      <c r="O277" s="207"/>
      <c r="P277" s="208">
        <f>SUM(P278:P349)</f>
        <v>0</v>
      </c>
      <c r="Q277" s="207"/>
      <c r="R277" s="208">
        <f>SUM(R278:R349)</f>
        <v>42.398939163600005</v>
      </c>
      <c r="S277" s="207"/>
      <c r="T277" s="209">
        <f>SUM(T278:T349)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0" t="s">
        <v>83</v>
      </c>
      <c r="AT277" s="211" t="s">
        <v>75</v>
      </c>
      <c r="AU277" s="211" t="s">
        <v>76</v>
      </c>
      <c r="AY277" s="210" t="s">
        <v>142</v>
      </c>
      <c r="BK277" s="212">
        <f>SUM(BK278:BK349)</f>
        <v>0</v>
      </c>
    </row>
    <row r="278" s="2" customFormat="1" ht="16.5" customHeight="1">
      <c r="A278" s="41"/>
      <c r="B278" s="42"/>
      <c r="C278" s="215" t="s">
        <v>312</v>
      </c>
      <c r="D278" s="215" t="s">
        <v>144</v>
      </c>
      <c r="E278" s="216" t="s">
        <v>666</v>
      </c>
      <c r="F278" s="217" t="s">
        <v>667</v>
      </c>
      <c r="G278" s="218" t="s">
        <v>323</v>
      </c>
      <c r="H278" s="219">
        <v>295.45999999999998</v>
      </c>
      <c r="I278" s="220"/>
      <c r="J278" s="221">
        <f>ROUND(I278*H278,2)</f>
        <v>0</v>
      </c>
      <c r="K278" s="217" t="s">
        <v>148</v>
      </c>
      <c r="L278" s="47"/>
      <c r="M278" s="222" t="s">
        <v>19</v>
      </c>
      <c r="N278" s="223" t="s">
        <v>47</v>
      </c>
      <c r="O278" s="87"/>
      <c r="P278" s="224">
        <f>O278*H278</f>
        <v>0</v>
      </c>
      <c r="Q278" s="224">
        <v>1.5999999999999999E-05</v>
      </c>
      <c r="R278" s="224">
        <f>Q278*H278</f>
        <v>0.004727359999999999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149</v>
      </c>
      <c r="AT278" s="226" t="s">
        <v>144</v>
      </c>
      <c r="AU278" s="226" t="s">
        <v>83</v>
      </c>
      <c r="AY278" s="20" t="s">
        <v>142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83</v>
      </c>
      <c r="BK278" s="227">
        <f>ROUND(I278*H278,2)</f>
        <v>0</v>
      </c>
      <c r="BL278" s="20" t="s">
        <v>149</v>
      </c>
      <c r="BM278" s="226" t="s">
        <v>1036</v>
      </c>
    </row>
    <row r="279" s="2" customFormat="1">
      <c r="A279" s="41"/>
      <c r="B279" s="42"/>
      <c r="C279" s="43"/>
      <c r="D279" s="228" t="s">
        <v>151</v>
      </c>
      <c r="E279" s="43"/>
      <c r="F279" s="229" t="s">
        <v>669</v>
      </c>
      <c r="G279" s="43"/>
      <c r="H279" s="43"/>
      <c r="I279" s="230"/>
      <c r="J279" s="43"/>
      <c r="K279" s="43"/>
      <c r="L279" s="47"/>
      <c r="M279" s="231"/>
      <c r="N279" s="232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151</v>
      </c>
      <c r="AU279" s="20" t="s">
        <v>83</v>
      </c>
    </row>
    <row r="280" s="14" customFormat="1">
      <c r="A280" s="14"/>
      <c r="B280" s="244"/>
      <c r="C280" s="245"/>
      <c r="D280" s="235" t="s">
        <v>153</v>
      </c>
      <c r="E280" s="246" t="s">
        <v>19</v>
      </c>
      <c r="F280" s="247" t="s">
        <v>919</v>
      </c>
      <c r="G280" s="245"/>
      <c r="H280" s="248">
        <v>21.140000000000001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4" t="s">
        <v>153</v>
      </c>
      <c r="AU280" s="254" t="s">
        <v>83</v>
      </c>
      <c r="AV280" s="14" t="s">
        <v>85</v>
      </c>
      <c r="AW280" s="14" t="s">
        <v>37</v>
      </c>
      <c r="AX280" s="14" t="s">
        <v>76</v>
      </c>
      <c r="AY280" s="254" t="s">
        <v>142</v>
      </c>
    </row>
    <row r="281" s="13" customFormat="1">
      <c r="A281" s="13"/>
      <c r="B281" s="233"/>
      <c r="C281" s="234"/>
      <c r="D281" s="235" t="s">
        <v>153</v>
      </c>
      <c r="E281" s="236" t="s">
        <v>19</v>
      </c>
      <c r="F281" s="237" t="s">
        <v>920</v>
      </c>
      <c r="G281" s="234"/>
      <c r="H281" s="236" t="s">
        <v>19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153</v>
      </c>
      <c r="AU281" s="243" t="s">
        <v>83</v>
      </c>
      <c r="AV281" s="13" t="s">
        <v>83</v>
      </c>
      <c r="AW281" s="13" t="s">
        <v>37</v>
      </c>
      <c r="AX281" s="13" t="s">
        <v>76</v>
      </c>
      <c r="AY281" s="243" t="s">
        <v>142</v>
      </c>
    </row>
    <row r="282" s="14" customFormat="1">
      <c r="A282" s="14"/>
      <c r="B282" s="244"/>
      <c r="C282" s="245"/>
      <c r="D282" s="235" t="s">
        <v>153</v>
      </c>
      <c r="E282" s="246" t="s">
        <v>19</v>
      </c>
      <c r="F282" s="247" t="s">
        <v>921</v>
      </c>
      <c r="G282" s="245"/>
      <c r="H282" s="248">
        <v>274.31999999999999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153</v>
      </c>
      <c r="AU282" s="254" t="s">
        <v>83</v>
      </c>
      <c r="AV282" s="14" t="s">
        <v>85</v>
      </c>
      <c r="AW282" s="14" t="s">
        <v>37</v>
      </c>
      <c r="AX282" s="14" t="s">
        <v>76</v>
      </c>
      <c r="AY282" s="254" t="s">
        <v>142</v>
      </c>
    </row>
    <row r="283" s="16" customFormat="1">
      <c r="A283" s="16"/>
      <c r="B283" s="266"/>
      <c r="C283" s="267"/>
      <c r="D283" s="235" t="s">
        <v>153</v>
      </c>
      <c r="E283" s="268" t="s">
        <v>19</v>
      </c>
      <c r="F283" s="269" t="s">
        <v>167</v>
      </c>
      <c r="G283" s="267"/>
      <c r="H283" s="270">
        <v>295.45999999999998</v>
      </c>
      <c r="I283" s="271"/>
      <c r="J283" s="267"/>
      <c r="K283" s="267"/>
      <c r="L283" s="272"/>
      <c r="M283" s="273"/>
      <c r="N283" s="274"/>
      <c r="O283" s="274"/>
      <c r="P283" s="274"/>
      <c r="Q283" s="274"/>
      <c r="R283" s="274"/>
      <c r="S283" s="274"/>
      <c r="T283" s="275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76" t="s">
        <v>153</v>
      </c>
      <c r="AU283" s="276" t="s">
        <v>83</v>
      </c>
      <c r="AV283" s="16" t="s">
        <v>149</v>
      </c>
      <c r="AW283" s="16" t="s">
        <v>37</v>
      </c>
      <c r="AX283" s="16" t="s">
        <v>83</v>
      </c>
      <c r="AY283" s="276" t="s">
        <v>142</v>
      </c>
    </row>
    <row r="284" s="2" customFormat="1" ht="16.5" customHeight="1">
      <c r="A284" s="41"/>
      <c r="B284" s="42"/>
      <c r="C284" s="277" t="s">
        <v>317</v>
      </c>
      <c r="D284" s="277" t="s">
        <v>252</v>
      </c>
      <c r="E284" s="278" t="s">
        <v>671</v>
      </c>
      <c r="F284" s="279" t="s">
        <v>672</v>
      </c>
      <c r="G284" s="280" t="s">
        <v>323</v>
      </c>
      <c r="H284" s="281">
        <v>1</v>
      </c>
      <c r="I284" s="282"/>
      <c r="J284" s="283">
        <f>ROUND(I284*H284,2)</f>
        <v>0</v>
      </c>
      <c r="K284" s="279" t="s">
        <v>663</v>
      </c>
      <c r="L284" s="284"/>
      <c r="M284" s="285" t="s">
        <v>19</v>
      </c>
      <c r="N284" s="286" t="s">
        <v>47</v>
      </c>
      <c r="O284" s="87"/>
      <c r="P284" s="224">
        <f>O284*H284</f>
        <v>0</v>
      </c>
      <c r="Q284" s="224">
        <v>0.0073299999999999997</v>
      </c>
      <c r="R284" s="224">
        <f>Q284*H284</f>
        <v>0.0073299999999999997</v>
      </c>
      <c r="S284" s="224">
        <v>0</v>
      </c>
      <c r="T284" s="225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6" t="s">
        <v>198</v>
      </c>
      <c r="AT284" s="226" t="s">
        <v>252</v>
      </c>
      <c r="AU284" s="226" t="s">
        <v>83</v>
      </c>
      <c r="AY284" s="20" t="s">
        <v>142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20" t="s">
        <v>83</v>
      </c>
      <c r="BK284" s="227">
        <f>ROUND(I284*H284,2)</f>
        <v>0</v>
      </c>
      <c r="BL284" s="20" t="s">
        <v>149</v>
      </c>
      <c r="BM284" s="226" t="s">
        <v>1037</v>
      </c>
    </row>
    <row r="285" s="2" customFormat="1" ht="16.5" customHeight="1">
      <c r="A285" s="41"/>
      <c r="B285" s="42"/>
      <c r="C285" s="277" t="s">
        <v>185</v>
      </c>
      <c r="D285" s="277" t="s">
        <v>252</v>
      </c>
      <c r="E285" s="278" t="s">
        <v>674</v>
      </c>
      <c r="F285" s="279" t="s">
        <v>675</v>
      </c>
      <c r="G285" s="280" t="s">
        <v>323</v>
      </c>
      <c r="H285" s="281">
        <v>49</v>
      </c>
      <c r="I285" s="282"/>
      <c r="J285" s="283">
        <f>ROUND(I285*H285,2)</f>
        <v>0</v>
      </c>
      <c r="K285" s="279" t="s">
        <v>663</v>
      </c>
      <c r="L285" s="284"/>
      <c r="M285" s="285" t="s">
        <v>19</v>
      </c>
      <c r="N285" s="286" t="s">
        <v>47</v>
      </c>
      <c r="O285" s="87"/>
      <c r="P285" s="224">
        <f>O285*H285</f>
        <v>0</v>
      </c>
      <c r="Q285" s="224">
        <v>0.0073299999999999997</v>
      </c>
      <c r="R285" s="224">
        <f>Q285*H285</f>
        <v>0.35916999999999999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198</v>
      </c>
      <c r="AT285" s="226" t="s">
        <v>252</v>
      </c>
      <c r="AU285" s="226" t="s">
        <v>83</v>
      </c>
      <c r="AY285" s="20" t="s">
        <v>142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83</v>
      </c>
      <c r="BK285" s="227">
        <f>ROUND(I285*H285,2)</f>
        <v>0</v>
      </c>
      <c r="BL285" s="20" t="s">
        <v>149</v>
      </c>
      <c r="BM285" s="226" t="s">
        <v>1038</v>
      </c>
    </row>
    <row r="286" s="14" customFormat="1">
      <c r="A286" s="14"/>
      <c r="B286" s="244"/>
      <c r="C286" s="245"/>
      <c r="D286" s="235" t="s">
        <v>153</v>
      </c>
      <c r="E286" s="246" t="s">
        <v>19</v>
      </c>
      <c r="F286" s="247" t="s">
        <v>1039</v>
      </c>
      <c r="G286" s="245"/>
      <c r="H286" s="248">
        <v>49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153</v>
      </c>
      <c r="AU286" s="254" t="s">
        <v>83</v>
      </c>
      <c r="AV286" s="14" t="s">
        <v>85</v>
      </c>
      <c r="AW286" s="14" t="s">
        <v>37</v>
      </c>
      <c r="AX286" s="14" t="s">
        <v>83</v>
      </c>
      <c r="AY286" s="254" t="s">
        <v>142</v>
      </c>
    </row>
    <row r="287" s="2" customFormat="1" ht="24.15" customHeight="1">
      <c r="A287" s="41"/>
      <c r="B287" s="42"/>
      <c r="C287" s="215" t="s">
        <v>328</v>
      </c>
      <c r="D287" s="215" t="s">
        <v>144</v>
      </c>
      <c r="E287" s="216" t="s">
        <v>1040</v>
      </c>
      <c r="F287" s="217" t="s">
        <v>1041</v>
      </c>
      <c r="G287" s="218" t="s">
        <v>267</v>
      </c>
      <c r="H287" s="219">
        <v>8</v>
      </c>
      <c r="I287" s="220"/>
      <c r="J287" s="221">
        <f>ROUND(I287*H287,2)</f>
        <v>0</v>
      </c>
      <c r="K287" s="217" t="s">
        <v>148</v>
      </c>
      <c r="L287" s="47"/>
      <c r="M287" s="222" t="s">
        <v>19</v>
      </c>
      <c r="N287" s="223" t="s">
        <v>47</v>
      </c>
      <c r="O287" s="87"/>
      <c r="P287" s="224">
        <f>O287*H287</f>
        <v>0</v>
      </c>
      <c r="Q287" s="224">
        <v>0.0001019</v>
      </c>
      <c r="R287" s="224">
        <f>Q287*H287</f>
        <v>0.00081519999999999997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149</v>
      </c>
      <c r="AT287" s="226" t="s">
        <v>144</v>
      </c>
      <c r="AU287" s="226" t="s">
        <v>83</v>
      </c>
      <c r="AY287" s="20" t="s">
        <v>142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83</v>
      </c>
      <c r="BK287" s="227">
        <f>ROUND(I287*H287,2)</f>
        <v>0</v>
      </c>
      <c r="BL287" s="20" t="s">
        <v>149</v>
      </c>
      <c r="BM287" s="226" t="s">
        <v>1042</v>
      </c>
    </row>
    <row r="288" s="2" customFormat="1">
      <c r="A288" s="41"/>
      <c r="B288" s="42"/>
      <c r="C288" s="43"/>
      <c r="D288" s="228" t="s">
        <v>151</v>
      </c>
      <c r="E288" s="43"/>
      <c r="F288" s="229" t="s">
        <v>1043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151</v>
      </c>
      <c r="AU288" s="20" t="s">
        <v>83</v>
      </c>
    </row>
    <row r="289" s="2" customFormat="1" ht="16.5" customHeight="1">
      <c r="A289" s="41"/>
      <c r="B289" s="42"/>
      <c r="C289" s="277" t="s">
        <v>333</v>
      </c>
      <c r="D289" s="277" t="s">
        <v>252</v>
      </c>
      <c r="E289" s="278" t="s">
        <v>1044</v>
      </c>
      <c r="F289" s="279" t="s">
        <v>1045</v>
      </c>
      <c r="G289" s="280" t="s">
        <v>267</v>
      </c>
      <c r="H289" s="281">
        <v>8</v>
      </c>
      <c r="I289" s="282"/>
      <c r="J289" s="283">
        <f>ROUND(I289*H289,2)</f>
        <v>0</v>
      </c>
      <c r="K289" s="279" t="s">
        <v>148</v>
      </c>
      <c r="L289" s="284"/>
      <c r="M289" s="285" t="s">
        <v>19</v>
      </c>
      <c r="N289" s="286" t="s">
        <v>47</v>
      </c>
      <c r="O289" s="87"/>
      <c r="P289" s="224">
        <f>O289*H289</f>
        <v>0</v>
      </c>
      <c r="Q289" s="224">
        <v>0.00156</v>
      </c>
      <c r="R289" s="224">
        <f>Q289*H289</f>
        <v>0.01248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198</v>
      </c>
      <c r="AT289" s="226" t="s">
        <v>252</v>
      </c>
      <c r="AU289" s="226" t="s">
        <v>83</v>
      </c>
      <c r="AY289" s="20" t="s">
        <v>142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83</v>
      </c>
      <c r="BK289" s="227">
        <f>ROUND(I289*H289,2)</f>
        <v>0</v>
      </c>
      <c r="BL289" s="20" t="s">
        <v>149</v>
      </c>
      <c r="BM289" s="226" t="s">
        <v>1046</v>
      </c>
    </row>
    <row r="290" s="2" customFormat="1" ht="24.15" customHeight="1">
      <c r="A290" s="41"/>
      <c r="B290" s="42"/>
      <c r="C290" s="215" t="s">
        <v>339</v>
      </c>
      <c r="D290" s="215" t="s">
        <v>144</v>
      </c>
      <c r="E290" s="216" t="s">
        <v>1047</v>
      </c>
      <c r="F290" s="217" t="s">
        <v>1048</v>
      </c>
      <c r="G290" s="218" t="s">
        <v>267</v>
      </c>
      <c r="H290" s="219">
        <v>8</v>
      </c>
      <c r="I290" s="220"/>
      <c r="J290" s="221">
        <f>ROUND(I290*H290,2)</f>
        <v>0</v>
      </c>
      <c r="K290" s="217" t="s">
        <v>148</v>
      </c>
      <c r="L290" s="47"/>
      <c r="M290" s="222" t="s">
        <v>19</v>
      </c>
      <c r="N290" s="223" t="s">
        <v>47</v>
      </c>
      <c r="O290" s="87"/>
      <c r="P290" s="224">
        <f>O290*H290</f>
        <v>0</v>
      </c>
      <c r="Q290" s="224">
        <v>1.9E-06</v>
      </c>
      <c r="R290" s="224">
        <f>Q290*H290</f>
        <v>1.52E-05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149</v>
      </c>
      <c r="AT290" s="226" t="s">
        <v>144</v>
      </c>
      <c r="AU290" s="226" t="s">
        <v>83</v>
      </c>
      <c r="AY290" s="20" t="s">
        <v>142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83</v>
      </c>
      <c r="BK290" s="227">
        <f>ROUND(I290*H290,2)</f>
        <v>0</v>
      </c>
      <c r="BL290" s="20" t="s">
        <v>149</v>
      </c>
      <c r="BM290" s="226" t="s">
        <v>1049</v>
      </c>
    </row>
    <row r="291" s="2" customFormat="1">
      <c r="A291" s="41"/>
      <c r="B291" s="42"/>
      <c r="C291" s="43"/>
      <c r="D291" s="228" t="s">
        <v>151</v>
      </c>
      <c r="E291" s="43"/>
      <c r="F291" s="229" t="s">
        <v>1050</v>
      </c>
      <c r="G291" s="43"/>
      <c r="H291" s="43"/>
      <c r="I291" s="230"/>
      <c r="J291" s="43"/>
      <c r="K291" s="43"/>
      <c r="L291" s="47"/>
      <c r="M291" s="231"/>
      <c r="N291" s="232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151</v>
      </c>
      <c r="AU291" s="20" t="s">
        <v>83</v>
      </c>
    </row>
    <row r="292" s="2" customFormat="1" ht="16.5" customHeight="1">
      <c r="A292" s="41"/>
      <c r="B292" s="42"/>
      <c r="C292" s="277" t="s">
        <v>344</v>
      </c>
      <c r="D292" s="277" t="s">
        <v>252</v>
      </c>
      <c r="E292" s="278" t="s">
        <v>1051</v>
      </c>
      <c r="F292" s="279" t="s">
        <v>1052</v>
      </c>
      <c r="G292" s="280" t="s">
        <v>267</v>
      </c>
      <c r="H292" s="281">
        <v>8</v>
      </c>
      <c r="I292" s="282"/>
      <c r="J292" s="283">
        <f>ROUND(I292*H292,2)</f>
        <v>0</v>
      </c>
      <c r="K292" s="279" t="s">
        <v>148</v>
      </c>
      <c r="L292" s="284"/>
      <c r="M292" s="285" t="s">
        <v>19</v>
      </c>
      <c r="N292" s="286" t="s">
        <v>47</v>
      </c>
      <c r="O292" s="87"/>
      <c r="P292" s="224">
        <f>O292*H292</f>
        <v>0</v>
      </c>
      <c r="Q292" s="224">
        <v>0.0047999999999999996</v>
      </c>
      <c r="R292" s="224">
        <f>Q292*H292</f>
        <v>0.038399999999999997</v>
      </c>
      <c r="S292" s="224">
        <v>0</v>
      </c>
      <c r="T292" s="225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26" t="s">
        <v>198</v>
      </c>
      <c r="AT292" s="226" t="s">
        <v>252</v>
      </c>
      <c r="AU292" s="226" t="s">
        <v>83</v>
      </c>
      <c r="AY292" s="20" t="s">
        <v>142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0" t="s">
        <v>83</v>
      </c>
      <c r="BK292" s="227">
        <f>ROUND(I292*H292,2)</f>
        <v>0</v>
      </c>
      <c r="BL292" s="20" t="s">
        <v>149</v>
      </c>
      <c r="BM292" s="226" t="s">
        <v>1053</v>
      </c>
    </row>
    <row r="293" s="2" customFormat="1" ht="16.5" customHeight="1">
      <c r="A293" s="41"/>
      <c r="B293" s="42"/>
      <c r="C293" s="215" t="s">
        <v>349</v>
      </c>
      <c r="D293" s="215" t="s">
        <v>144</v>
      </c>
      <c r="E293" s="216" t="s">
        <v>706</v>
      </c>
      <c r="F293" s="217" t="s">
        <v>707</v>
      </c>
      <c r="G293" s="218" t="s">
        <v>708</v>
      </c>
      <c r="H293" s="219">
        <v>13</v>
      </c>
      <c r="I293" s="220"/>
      <c r="J293" s="221">
        <f>ROUND(I293*H293,2)</f>
        <v>0</v>
      </c>
      <c r="K293" s="217" t="s">
        <v>148</v>
      </c>
      <c r="L293" s="47"/>
      <c r="M293" s="222" t="s">
        <v>19</v>
      </c>
      <c r="N293" s="223" t="s">
        <v>47</v>
      </c>
      <c r="O293" s="87"/>
      <c r="P293" s="224">
        <f>O293*H293</f>
        <v>0</v>
      </c>
      <c r="Q293" s="224">
        <v>0.0003102</v>
      </c>
      <c r="R293" s="224">
        <f>Q293*H293</f>
        <v>0.0040325999999999999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149</v>
      </c>
      <c r="AT293" s="226" t="s">
        <v>144</v>
      </c>
      <c r="AU293" s="226" t="s">
        <v>83</v>
      </c>
      <c r="AY293" s="20" t="s">
        <v>142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83</v>
      </c>
      <c r="BK293" s="227">
        <f>ROUND(I293*H293,2)</f>
        <v>0</v>
      </c>
      <c r="BL293" s="20" t="s">
        <v>149</v>
      </c>
      <c r="BM293" s="226" t="s">
        <v>1054</v>
      </c>
    </row>
    <row r="294" s="2" customFormat="1">
      <c r="A294" s="41"/>
      <c r="B294" s="42"/>
      <c r="C294" s="43"/>
      <c r="D294" s="228" t="s">
        <v>151</v>
      </c>
      <c r="E294" s="43"/>
      <c r="F294" s="229" t="s">
        <v>710</v>
      </c>
      <c r="G294" s="43"/>
      <c r="H294" s="43"/>
      <c r="I294" s="230"/>
      <c r="J294" s="43"/>
      <c r="K294" s="43"/>
      <c r="L294" s="47"/>
      <c r="M294" s="231"/>
      <c r="N294" s="232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151</v>
      </c>
      <c r="AU294" s="20" t="s">
        <v>83</v>
      </c>
    </row>
    <row r="295" s="2" customFormat="1" ht="16.5" customHeight="1">
      <c r="A295" s="41"/>
      <c r="B295" s="42"/>
      <c r="C295" s="215" t="s">
        <v>353</v>
      </c>
      <c r="D295" s="215" t="s">
        <v>144</v>
      </c>
      <c r="E295" s="216" t="s">
        <v>711</v>
      </c>
      <c r="F295" s="217" t="s">
        <v>712</v>
      </c>
      <c r="G295" s="218" t="s">
        <v>267</v>
      </c>
      <c r="H295" s="219">
        <v>13</v>
      </c>
      <c r="I295" s="220"/>
      <c r="J295" s="221">
        <f>ROUND(I295*H295,2)</f>
        <v>0</v>
      </c>
      <c r="K295" s="217" t="s">
        <v>148</v>
      </c>
      <c r="L295" s="47"/>
      <c r="M295" s="222" t="s">
        <v>19</v>
      </c>
      <c r="N295" s="223" t="s">
        <v>47</v>
      </c>
      <c r="O295" s="87"/>
      <c r="P295" s="224">
        <f>O295*H295</f>
        <v>0</v>
      </c>
      <c r="Q295" s="224">
        <v>0.45937290600000003</v>
      </c>
      <c r="R295" s="224">
        <f>Q295*H295</f>
        <v>5.9718477780000008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149</v>
      </c>
      <c r="AT295" s="226" t="s">
        <v>144</v>
      </c>
      <c r="AU295" s="226" t="s">
        <v>83</v>
      </c>
      <c r="AY295" s="20" t="s">
        <v>142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83</v>
      </c>
      <c r="BK295" s="227">
        <f>ROUND(I295*H295,2)</f>
        <v>0</v>
      </c>
      <c r="BL295" s="20" t="s">
        <v>149</v>
      </c>
      <c r="BM295" s="226" t="s">
        <v>1055</v>
      </c>
    </row>
    <row r="296" s="2" customFormat="1">
      <c r="A296" s="41"/>
      <c r="B296" s="42"/>
      <c r="C296" s="43"/>
      <c r="D296" s="228" t="s">
        <v>151</v>
      </c>
      <c r="E296" s="43"/>
      <c r="F296" s="229" t="s">
        <v>714</v>
      </c>
      <c r="G296" s="43"/>
      <c r="H296" s="43"/>
      <c r="I296" s="230"/>
      <c r="J296" s="43"/>
      <c r="K296" s="43"/>
      <c r="L296" s="47"/>
      <c r="M296" s="231"/>
      <c r="N296" s="232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151</v>
      </c>
      <c r="AU296" s="20" t="s">
        <v>83</v>
      </c>
    </row>
    <row r="297" s="2" customFormat="1" ht="16.5" customHeight="1">
      <c r="A297" s="41"/>
      <c r="B297" s="42"/>
      <c r="C297" s="215" t="s">
        <v>358</v>
      </c>
      <c r="D297" s="215" t="s">
        <v>144</v>
      </c>
      <c r="E297" s="216" t="s">
        <v>719</v>
      </c>
      <c r="F297" s="217" t="s">
        <v>720</v>
      </c>
      <c r="G297" s="218" t="s">
        <v>323</v>
      </c>
      <c r="H297" s="219">
        <v>295.45999999999998</v>
      </c>
      <c r="I297" s="220"/>
      <c r="J297" s="221">
        <f>ROUND(I297*H297,2)</f>
        <v>0</v>
      </c>
      <c r="K297" s="217" t="s">
        <v>148</v>
      </c>
      <c r="L297" s="47"/>
      <c r="M297" s="222" t="s">
        <v>19</v>
      </c>
      <c r="N297" s="223" t="s">
        <v>47</v>
      </c>
      <c r="O297" s="87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149</v>
      </c>
      <c r="AT297" s="226" t="s">
        <v>144</v>
      </c>
      <c r="AU297" s="226" t="s">
        <v>83</v>
      </c>
      <c r="AY297" s="20" t="s">
        <v>142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83</v>
      </c>
      <c r="BK297" s="227">
        <f>ROUND(I297*H297,2)</f>
        <v>0</v>
      </c>
      <c r="BL297" s="20" t="s">
        <v>149</v>
      </c>
      <c r="BM297" s="226" t="s">
        <v>1056</v>
      </c>
    </row>
    <row r="298" s="2" customFormat="1">
      <c r="A298" s="41"/>
      <c r="B298" s="42"/>
      <c r="C298" s="43"/>
      <c r="D298" s="228" t="s">
        <v>151</v>
      </c>
      <c r="E298" s="43"/>
      <c r="F298" s="229" t="s">
        <v>722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151</v>
      </c>
      <c r="AU298" s="20" t="s">
        <v>83</v>
      </c>
    </row>
    <row r="299" s="2" customFormat="1" ht="16.5" customHeight="1">
      <c r="A299" s="41"/>
      <c r="B299" s="42"/>
      <c r="C299" s="215" t="s">
        <v>362</v>
      </c>
      <c r="D299" s="215" t="s">
        <v>144</v>
      </c>
      <c r="E299" s="216" t="s">
        <v>735</v>
      </c>
      <c r="F299" s="217" t="s">
        <v>736</v>
      </c>
      <c r="G299" s="218" t="s">
        <v>267</v>
      </c>
      <c r="H299" s="219">
        <v>9</v>
      </c>
      <c r="I299" s="220"/>
      <c r="J299" s="221">
        <f>ROUND(I299*H299,2)</f>
        <v>0</v>
      </c>
      <c r="K299" s="217" t="s">
        <v>148</v>
      </c>
      <c r="L299" s="47"/>
      <c r="M299" s="222" t="s">
        <v>19</v>
      </c>
      <c r="N299" s="223" t="s">
        <v>47</v>
      </c>
      <c r="O299" s="87"/>
      <c r="P299" s="224">
        <f>O299*H299</f>
        <v>0</v>
      </c>
      <c r="Q299" s="224">
        <v>0.010186000000000001</v>
      </c>
      <c r="R299" s="224">
        <f>Q299*H299</f>
        <v>0.091674000000000005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149</v>
      </c>
      <c r="AT299" s="226" t="s">
        <v>144</v>
      </c>
      <c r="AU299" s="226" t="s">
        <v>83</v>
      </c>
      <c r="AY299" s="20" t="s">
        <v>142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83</v>
      </c>
      <c r="BK299" s="227">
        <f>ROUND(I299*H299,2)</f>
        <v>0</v>
      </c>
      <c r="BL299" s="20" t="s">
        <v>149</v>
      </c>
      <c r="BM299" s="226" t="s">
        <v>1057</v>
      </c>
    </row>
    <row r="300" s="2" customFormat="1">
      <c r="A300" s="41"/>
      <c r="B300" s="42"/>
      <c r="C300" s="43"/>
      <c r="D300" s="228" t="s">
        <v>151</v>
      </c>
      <c r="E300" s="43"/>
      <c r="F300" s="229" t="s">
        <v>738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151</v>
      </c>
      <c r="AU300" s="20" t="s">
        <v>83</v>
      </c>
    </row>
    <row r="301" s="14" customFormat="1">
      <c r="A301" s="14"/>
      <c r="B301" s="244"/>
      <c r="C301" s="245"/>
      <c r="D301" s="235" t="s">
        <v>153</v>
      </c>
      <c r="E301" s="246" t="s">
        <v>19</v>
      </c>
      <c r="F301" s="247" t="s">
        <v>1058</v>
      </c>
      <c r="G301" s="245"/>
      <c r="H301" s="248">
        <v>0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153</v>
      </c>
      <c r="AU301" s="254" t="s">
        <v>83</v>
      </c>
      <c r="AV301" s="14" t="s">
        <v>85</v>
      </c>
      <c r="AW301" s="14" t="s">
        <v>37</v>
      </c>
      <c r="AX301" s="14" t="s">
        <v>76</v>
      </c>
      <c r="AY301" s="254" t="s">
        <v>142</v>
      </c>
    </row>
    <row r="302" s="14" customFormat="1">
      <c r="A302" s="14"/>
      <c r="B302" s="244"/>
      <c r="C302" s="245"/>
      <c r="D302" s="235" t="s">
        <v>153</v>
      </c>
      <c r="E302" s="246" t="s">
        <v>19</v>
      </c>
      <c r="F302" s="247" t="s">
        <v>1059</v>
      </c>
      <c r="G302" s="245"/>
      <c r="H302" s="248">
        <v>0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153</v>
      </c>
      <c r="AU302" s="254" t="s">
        <v>83</v>
      </c>
      <c r="AV302" s="14" t="s">
        <v>85</v>
      </c>
      <c r="AW302" s="14" t="s">
        <v>37</v>
      </c>
      <c r="AX302" s="14" t="s">
        <v>76</v>
      </c>
      <c r="AY302" s="254" t="s">
        <v>142</v>
      </c>
    </row>
    <row r="303" s="14" customFormat="1">
      <c r="A303" s="14"/>
      <c r="B303" s="244"/>
      <c r="C303" s="245"/>
      <c r="D303" s="235" t="s">
        <v>153</v>
      </c>
      <c r="E303" s="246" t="s">
        <v>19</v>
      </c>
      <c r="F303" s="247" t="s">
        <v>1060</v>
      </c>
      <c r="G303" s="245"/>
      <c r="H303" s="248">
        <v>1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153</v>
      </c>
      <c r="AU303" s="254" t="s">
        <v>83</v>
      </c>
      <c r="AV303" s="14" t="s">
        <v>85</v>
      </c>
      <c r="AW303" s="14" t="s">
        <v>37</v>
      </c>
      <c r="AX303" s="14" t="s">
        <v>76</v>
      </c>
      <c r="AY303" s="254" t="s">
        <v>142</v>
      </c>
    </row>
    <row r="304" s="14" customFormat="1">
      <c r="A304" s="14"/>
      <c r="B304" s="244"/>
      <c r="C304" s="245"/>
      <c r="D304" s="235" t="s">
        <v>153</v>
      </c>
      <c r="E304" s="246" t="s">
        <v>19</v>
      </c>
      <c r="F304" s="247" t="s">
        <v>1061</v>
      </c>
      <c r="G304" s="245"/>
      <c r="H304" s="248">
        <v>0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153</v>
      </c>
      <c r="AU304" s="254" t="s">
        <v>83</v>
      </c>
      <c r="AV304" s="14" t="s">
        <v>85</v>
      </c>
      <c r="AW304" s="14" t="s">
        <v>37</v>
      </c>
      <c r="AX304" s="14" t="s">
        <v>76</v>
      </c>
      <c r="AY304" s="254" t="s">
        <v>142</v>
      </c>
    </row>
    <row r="305" s="14" customFormat="1">
      <c r="A305" s="14"/>
      <c r="B305" s="244"/>
      <c r="C305" s="245"/>
      <c r="D305" s="235" t="s">
        <v>153</v>
      </c>
      <c r="E305" s="246" t="s">
        <v>19</v>
      </c>
      <c r="F305" s="247" t="s">
        <v>1062</v>
      </c>
      <c r="G305" s="245"/>
      <c r="H305" s="248">
        <v>0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153</v>
      </c>
      <c r="AU305" s="254" t="s">
        <v>83</v>
      </c>
      <c r="AV305" s="14" t="s">
        <v>85</v>
      </c>
      <c r="AW305" s="14" t="s">
        <v>37</v>
      </c>
      <c r="AX305" s="14" t="s">
        <v>76</v>
      </c>
      <c r="AY305" s="254" t="s">
        <v>142</v>
      </c>
    </row>
    <row r="306" s="14" customFormat="1">
      <c r="A306" s="14"/>
      <c r="B306" s="244"/>
      <c r="C306" s="245"/>
      <c r="D306" s="235" t="s">
        <v>153</v>
      </c>
      <c r="E306" s="246" t="s">
        <v>19</v>
      </c>
      <c r="F306" s="247" t="s">
        <v>1063</v>
      </c>
      <c r="G306" s="245"/>
      <c r="H306" s="248">
        <v>1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153</v>
      </c>
      <c r="AU306" s="254" t="s">
        <v>83</v>
      </c>
      <c r="AV306" s="14" t="s">
        <v>85</v>
      </c>
      <c r="AW306" s="14" t="s">
        <v>37</v>
      </c>
      <c r="AX306" s="14" t="s">
        <v>76</v>
      </c>
      <c r="AY306" s="254" t="s">
        <v>142</v>
      </c>
    </row>
    <row r="307" s="14" customFormat="1">
      <c r="A307" s="14"/>
      <c r="B307" s="244"/>
      <c r="C307" s="245"/>
      <c r="D307" s="235" t="s">
        <v>153</v>
      </c>
      <c r="E307" s="246" t="s">
        <v>19</v>
      </c>
      <c r="F307" s="247" t="s">
        <v>1064</v>
      </c>
      <c r="G307" s="245"/>
      <c r="H307" s="248">
        <v>2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4" t="s">
        <v>153</v>
      </c>
      <c r="AU307" s="254" t="s">
        <v>83</v>
      </c>
      <c r="AV307" s="14" t="s">
        <v>85</v>
      </c>
      <c r="AW307" s="14" t="s">
        <v>37</v>
      </c>
      <c r="AX307" s="14" t="s">
        <v>76</v>
      </c>
      <c r="AY307" s="254" t="s">
        <v>142</v>
      </c>
    </row>
    <row r="308" s="14" customFormat="1">
      <c r="A308" s="14"/>
      <c r="B308" s="244"/>
      <c r="C308" s="245"/>
      <c r="D308" s="235" t="s">
        <v>153</v>
      </c>
      <c r="E308" s="246" t="s">
        <v>19</v>
      </c>
      <c r="F308" s="247" t="s">
        <v>1065</v>
      </c>
      <c r="G308" s="245"/>
      <c r="H308" s="248">
        <v>0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153</v>
      </c>
      <c r="AU308" s="254" t="s">
        <v>83</v>
      </c>
      <c r="AV308" s="14" t="s">
        <v>85</v>
      </c>
      <c r="AW308" s="14" t="s">
        <v>37</v>
      </c>
      <c r="AX308" s="14" t="s">
        <v>76</v>
      </c>
      <c r="AY308" s="254" t="s">
        <v>142</v>
      </c>
    </row>
    <row r="309" s="14" customFormat="1">
      <c r="A309" s="14"/>
      <c r="B309" s="244"/>
      <c r="C309" s="245"/>
      <c r="D309" s="235" t="s">
        <v>153</v>
      </c>
      <c r="E309" s="246" t="s">
        <v>19</v>
      </c>
      <c r="F309" s="247" t="s">
        <v>1066</v>
      </c>
      <c r="G309" s="245"/>
      <c r="H309" s="248">
        <v>2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153</v>
      </c>
      <c r="AU309" s="254" t="s">
        <v>83</v>
      </c>
      <c r="AV309" s="14" t="s">
        <v>85</v>
      </c>
      <c r="AW309" s="14" t="s">
        <v>37</v>
      </c>
      <c r="AX309" s="14" t="s">
        <v>76</v>
      </c>
      <c r="AY309" s="254" t="s">
        <v>142</v>
      </c>
    </row>
    <row r="310" s="14" customFormat="1">
      <c r="A310" s="14"/>
      <c r="B310" s="244"/>
      <c r="C310" s="245"/>
      <c r="D310" s="235" t="s">
        <v>153</v>
      </c>
      <c r="E310" s="246" t="s">
        <v>19</v>
      </c>
      <c r="F310" s="247" t="s">
        <v>1067</v>
      </c>
      <c r="G310" s="245"/>
      <c r="H310" s="248">
        <v>2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153</v>
      </c>
      <c r="AU310" s="254" t="s">
        <v>83</v>
      </c>
      <c r="AV310" s="14" t="s">
        <v>85</v>
      </c>
      <c r="AW310" s="14" t="s">
        <v>37</v>
      </c>
      <c r="AX310" s="14" t="s">
        <v>76</v>
      </c>
      <c r="AY310" s="254" t="s">
        <v>142</v>
      </c>
    </row>
    <row r="311" s="14" customFormat="1">
      <c r="A311" s="14"/>
      <c r="B311" s="244"/>
      <c r="C311" s="245"/>
      <c r="D311" s="235" t="s">
        <v>153</v>
      </c>
      <c r="E311" s="246" t="s">
        <v>19</v>
      </c>
      <c r="F311" s="247" t="s">
        <v>1068</v>
      </c>
      <c r="G311" s="245"/>
      <c r="H311" s="248">
        <v>1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153</v>
      </c>
      <c r="AU311" s="254" t="s">
        <v>83</v>
      </c>
      <c r="AV311" s="14" t="s">
        <v>85</v>
      </c>
      <c r="AW311" s="14" t="s">
        <v>37</v>
      </c>
      <c r="AX311" s="14" t="s">
        <v>76</v>
      </c>
      <c r="AY311" s="254" t="s">
        <v>142</v>
      </c>
    </row>
    <row r="312" s="15" customFormat="1">
      <c r="A312" s="15"/>
      <c r="B312" s="255"/>
      <c r="C312" s="256"/>
      <c r="D312" s="235" t="s">
        <v>153</v>
      </c>
      <c r="E312" s="257" t="s">
        <v>19</v>
      </c>
      <c r="F312" s="258" t="s">
        <v>157</v>
      </c>
      <c r="G312" s="256"/>
      <c r="H312" s="259">
        <v>9</v>
      </c>
      <c r="I312" s="260"/>
      <c r="J312" s="256"/>
      <c r="K312" s="256"/>
      <c r="L312" s="261"/>
      <c r="M312" s="262"/>
      <c r="N312" s="263"/>
      <c r="O312" s="263"/>
      <c r="P312" s="263"/>
      <c r="Q312" s="263"/>
      <c r="R312" s="263"/>
      <c r="S312" s="263"/>
      <c r="T312" s="26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5" t="s">
        <v>153</v>
      </c>
      <c r="AU312" s="265" t="s">
        <v>83</v>
      </c>
      <c r="AV312" s="15" t="s">
        <v>158</v>
      </c>
      <c r="AW312" s="15" t="s">
        <v>37</v>
      </c>
      <c r="AX312" s="15" t="s">
        <v>76</v>
      </c>
      <c r="AY312" s="265" t="s">
        <v>142</v>
      </c>
    </row>
    <row r="313" s="16" customFormat="1">
      <c r="A313" s="16"/>
      <c r="B313" s="266"/>
      <c r="C313" s="267"/>
      <c r="D313" s="235" t="s">
        <v>153</v>
      </c>
      <c r="E313" s="268" t="s">
        <v>19</v>
      </c>
      <c r="F313" s="269" t="s">
        <v>167</v>
      </c>
      <c r="G313" s="267"/>
      <c r="H313" s="270">
        <v>9</v>
      </c>
      <c r="I313" s="271"/>
      <c r="J313" s="267"/>
      <c r="K313" s="267"/>
      <c r="L313" s="272"/>
      <c r="M313" s="273"/>
      <c r="N313" s="274"/>
      <c r="O313" s="274"/>
      <c r="P313" s="274"/>
      <c r="Q313" s="274"/>
      <c r="R313" s="274"/>
      <c r="S313" s="274"/>
      <c r="T313" s="275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76" t="s">
        <v>153</v>
      </c>
      <c r="AU313" s="276" t="s">
        <v>83</v>
      </c>
      <c r="AV313" s="16" t="s">
        <v>149</v>
      </c>
      <c r="AW313" s="16" t="s">
        <v>37</v>
      </c>
      <c r="AX313" s="16" t="s">
        <v>83</v>
      </c>
      <c r="AY313" s="276" t="s">
        <v>142</v>
      </c>
    </row>
    <row r="314" s="2" customFormat="1" ht="16.5" customHeight="1">
      <c r="A314" s="41"/>
      <c r="B314" s="42"/>
      <c r="C314" s="277" t="s">
        <v>367</v>
      </c>
      <c r="D314" s="277" t="s">
        <v>252</v>
      </c>
      <c r="E314" s="278" t="s">
        <v>739</v>
      </c>
      <c r="F314" s="279" t="s">
        <v>740</v>
      </c>
      <c r="G314" s="280" t="s">
        <v>267</v>
      </c>
      <c r="H314" s="281">
        <v>4</v>
      </c>
      <c r="I314" s="282"/>
      <c r="J314" s="283">
        <f>ROUND(I314*H314,2)</f>
        <v>0</v>
      </c>
      <c r="K314" s="279" t="s">
        <v>148</v>
      </c>
      <c r="L314" s="284"/>
      <c r="M314" s="285" t="s">
        <v>19</v>
      </c>
      <c r="N314" s="286" t="s">
        <v>47</v>
      </c>
      <c r="O314" s="87"/>
      <c r="P314" s="224">
        <f>O314*H314</f>
        <v>0</v>
      </c>
      <c r="Q314" s="224">
        <v>0.73999999999999999</v>
      </c>
      <c r="R314" s="224">
        <f>Q314*H314</f>
        <v>2.96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198</v>
      </c>
      <c r="AT314" s="226" t="s">
        <v>252</v>
      </c>
      <c r="AU314" s="226" t="s">
        <v>83</v>
      </c>
      <c r="AY314" s="20" t="s">
        <v>142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83</v>
      </c>
      <c r="BK314" s="227">
        <f>ROUND(I314*H314,2)</f>
        <v>0</v>
      </c>
      <c r="BL314" s="20" t="s">
        <v>149</v>
      </c>
      <c r="BM314" s="226" t="s">
        <v>1069</v>
      </c>
    </row>
    <row r="315" s="14" customFormat="1">
      <c r="A315" s="14"/>
      <c r="B315" s="244"/>
      <c r="C315" s="245"/>
      <c r="D315" s="235" t="s">
        <v>153</v>
      </c>
      <c r="E315" s="246" t="s">
        <v>19</v>
      </c>
      <c r="F315" s="247" t="s">
        <v>1063</v>
      </c>
      <c r="G315" s="245"/>
      <c r="H315" s="248">
        <v>1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153</v>
      </c>
      <c r="AU315" s="254" t="s">
        <v>83</v>
      </c>
      <c r="AV315" s="14" t="s">
        <v>85</v>
      </c>
      <c r="AW315" s="14" t="s">
        <v>37</v>
      </c>
      <c r="AX315" s="14" t="s">
        <v>76</v>
      </c>
      <c r="AY315" s="254" t="s">
        <v>142</v>
      </c>
    </row>
    <row r="316" s="14" customFormat="1">
      <c r="A316" s="14"/>
      <c r="B316" s="244"/>
      <c r="C316" s="245"/>
      <c r="D316" s="235" t="s">
        <v>153</v>
      </c>
      <c r="E316" s="246" t="s">
        <v>19</v>
      </c>
      <c r="F316" s="247" t="s">
        <v>1070</v>
      </c>
      <c r="G316" s="245"/>
      <c r="H316" s="248">
        <v>1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153</v>
      </c>
      <c r="AU316" s="254" t="s">
        <v>83</v>
      </c>
      <c r="AV316" s="14" t="s">
        <v>85</v>
      </c>
      <c r="AW316" s="14" t="s">
        <v>37</v>
      </c>
      <c r="AX316" s="14" t="s">
        <v>76</v>
      </c>
      <c r="AY316" s="254" t="s">
        <v>142</v>
      </c>
    </row>
    <row r="317" s="14" customFormat="1">
      <c r="A317" s="14"/>
      <c r="B317" s="244"/>
      <c r="C317" s="245"/>
      <c r="D317" s="235" t="s">
        <v>153</v>
      </c>
      <c r="E317" s="246" t="s">
        <v>19</v>
      </c>
      <c r="F317" s="247" t="s">
        <v>1071</v>
      </c>
      <c r="G317" s="245"/>
      <c r="H317" s="248">
        <v>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153</v>
      </c>
      <c r="AU317" s="254" t="s">
        <v>83</v>
      </c>
      <c r="AV317" s="14" t="s">
        <v>85</v>
      </c>
      <c r="AW317" s="14" t="s">
        <v>37</v>
      </c>
      <c r="AX317" s="14" t="s">
        <v>76</v>
      </c>
      <c r="AY317" s="254" t="s">
        <v>142</v>
      </c>
    </row>
    <row r="318" s="14" customFormat="1">
      <c r="A318" s="14"/>
      <c r="B318" s="244"/>
      <c r="C318" s="245"/>
      <c r="D318" s="235" t="s">
        <v>153</v>
      </c>
      <c r="E318" s="246" t="s">
        <v>19</v>
      </c>
      <c r="F318" s="247" t="s">
        <v>1072</v>
      </c>
      <c r="G318" s="245"/>
      <c r="H318" s="248">
        <v>1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153</v>
      </c>
      <c r="AU318" s="254" t="s">
        <v>83</v>
      </c>
      <c r="AV318" s="14" t="s">
        <v>85</v>
      </c>
      <c r="AW318" s="14" t="s">
        <v>37</v>
      </c>
      <c r="AX318" s="14" t="s">
        <v>76</v>
      </c>
      <c r="AY318" s="254" t="s">
        <v>142</v>
      </c>
    </row>
    <row r="319" s="16" customFormat="1">
      <c r="A319" s="16"/>
      <c r="B319" s="266"/>
      <c r="C319" s="267"/>
      <c r="D319" s="235" t="s">
        <v>153</v>
      </c>
      <c r="E319" s="268" t="s">
        <v>19</v>
      </c>
      <c r="F319" s="269" t="s">
        <v>167</v>
      </c>
      <c r="G319" s="267"/>
      <c r="H319" s="270">
        <v>4</v>
      </c>
      <c r="I319" s="271"/>
      <c r="J319" s="267"/>
      <c r="K319" s="267"/>
      <c r="L319" s="272"/>
      <c r="M319" s="273"/>
      <c r="N319" s="274"/>
      <c r="O319" s="274"/>
      <c r="P319" s="274"/>
      <c r="Q319" s="274"/>
      <c r="R319" s="274"/>
      <c r="S319" s="274"/>
      <c r="T319" s="275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T319" s="276" t="s">
        <v>153</v>
      </c>
      <c r="AU319" s="276" t="s">
        <v>83</v>
      </c>
      <c r="AV319" s="16" t="s">
        <v>149</v>
      </c>
      <c r="AW319" s="16" t="s">
        <v>37</v>
      </c>
      <c r="AX319" s="16" t="s">
        <v>83</v>
      </c>
      <c r="AY319" s="276" t="s">
        <v>142</v>
      </c>
    </row>
    <row r="320" s="2" customFormat="1" ht="16.5" customHeight="1">
      <c r="A320" s="41"/>
      <c r="B320" s="42"/>
      <c r="C320" s="277" t="s">
        <v>371</v>
      </c>
      <c r="D320" s="277" t="s">
        <v>252</v>
      </c>
      <c r="E320" s="278" t="s">
        <v>742</v>
      </c>
      <c r="F320" s="279" t="s">
        <v>743</v>
      </c>
      <c r="G320" s="280" t="s">
        <v>267</v>
      </c>
      <c r="H320" s="281">
        <v>4</v>
      </c>
      <c r="I320" s="282"/>
      <c r="J320" s="283">
        <f>ROUND(I320*H320,2)</f>
        <v>0</v>
      </c>
      <c r="K320" s="279" t="s">
        <v>148</v>
      </c>
      <c r="L320" s="284"/>
      <c r="M320" s="285" t="s">
        <v>19</v>
      </c>
      <c r="N320" s="286" t="s">
        <v>47</v>
      </c>
      <c r="O320" s="87"/>
      <c r="P320" s="224">
        <f>O320*H320</f>
        <v>0</v>
      </c>
      <c r="Q320" s="224">
        <v>0.37</v>
      </c>
      <c r="R320" s="224">
        <f>Q320*H320</f>
        <v>1.48</v>
      </c>
      <c r="S320" s="224">
        <v>0</v>
      </c>
      <c r="T320" s="225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198</v>
      </c>
      <c r="AT320" s="226" t="s">
        <v>252</v>
      </c>
      <c r="AU320" s="226" t="s">
        <v>83</v>
      </c>
      <c r="AY320" s="20" t="s">
        <v>142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83</v>
      </c>
      <c r="BK320" s="227">
        <f>ROUND(I320*H320,2)</f>
        <v>0</v>
      </c>
      <c r="BL320" s="20" t="s">
        <v>149</v>
      </c>
      <c r="BM320" s="226" t="s">
        <v>1073</v>
      </c>
    </row>
    <row r="321" s="14" customFormat="1">
      <c r="A321" s="14"/>
      <c r="B321" s="244"/>
      <c r="C321" s="245"/>
      <c r="D321" s="235" t="s">
        <v>153</v>
      </c>
      <c r="E321" s="246" t="s">
        <v>19</v>
      </c>
      <c r="F321" s="247" t="s">
        <v>1070</v>
      </c>
      <c r="G321" s="245"/>
      <c r="H321" s="248">
        <v>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153</v>
      </c>
      <c r="AU321" s="254" t="s">
        <v>83</v>
      </c>
      <c r="AV321" s="14" t="s">
        <v>85</v>
      </c>
      <c r="AW321" s="14" t="s">
        <v>37</v>
      </c>
      <c r="AX321" s="14" t="s">
        <v>76</v>
      </c>
      <c r="AY321" s="254" t="s">
        <v>142</v>
      </c>
    </row>
    <row r="322" s="14" customFormat="1">
      <c r="A322" s="14"/>
      <c r="B322" s="244"/>
      <c r="C322" s="245"/>
      <c r="D322" s="235" t="s">
        <v>153</v>
      </c>
      <c r="E322" s="246" t="s">
        <v>19</v>
      </c>
      <c r="F322" s="247" t="s">
        <v>1071</v>
      </c>
      <c r="G322" s="245"/>
      <c r="H322" s="248">
        <v>1</v>
      </c>
      <c r="I322" s="249"/>
      <c r="J322" s="245"/>
      <c r="K322" s="245"/>
      <c r="L322" s="250"/>
      <c r="M322" s="251"/>
      <c r="N322" s="252"/>
      <c r="O322" s="252"/>
      <c r="P322" s="252"/>
      <c r="Q322" s="252"/>
      <c r="R322" s="252"/>
      <c r="S322" s="252"/>
      <c r="T322" s="25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4" t="s">
        <v>153</v>
      </c>
      <c r="AU322" s="254" t="s">
        <v>83</v>
      </c>
      <c r="AV322" s="14" t="s">
        <v>85</v>
      </c>
      <c r="AW322" s="14" t="s">
        <v>37</v>
      </c>
      <c r="AX322" s="14" t="s">
        <v>76</v>
      </c>
      <c r="AY322" s="254" t="s">
        <v>142</v>
      </c>
    </row>
    <row r="323" s="14" customFormat="1">
      <c r="A323" s="14"/>
      <c r="B323" s="244"/>
      <c r="C323" s="245"/>
      <c r="D323" s="235" t="s">
        <v>153</v>
      </c>
      <c r="E323" s="246" t="s">
        <v>19</v>
      </c>
      <c r="F323" s="247" t="s">
        <v>1072</v>
      </c>
      <c r="G323" s="245"/>
      <c r="H323" s="248">
        <v>1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153</v>
      </c>
      <c r="AU323" s="254" t="s">
        <v>83</v>
      </c>
      <c r="AV323" s="14" t="s">
        <v>85</v>
      </c>
      <c r="AW323" s="14" t="s">
        <v>37</v>
      </c>
      <c r="AX323" s="14" t="s">
        <v>76</v>
      </c>
      <c r="AY323" s="254" t="s">
        <v>142</v>
      </c>
    </row>
    <row r="324" s="14" customFormat="1">
      <c r="A324" s="14"/>
      <c r="B324" s="244"/>
      <c r="C324" s="245"/>
      <c r="D324" s="235" t="s">
        <v>153</v>
      </c>
      <c r="E324" s="246" t="s">
        <v>19</v>
      </c>
      <c r="F324" s="247" t="s">
        <v>1068</v>
      </c>
      <c r="G324" s="245"/>
      <c r="H324" s="248">
        <v>1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153</v>
      </c>
      <c r="AU324" s="254" t="s">
        <v>83</v>
      </c>
      <c r="AV324" s="14" t="s">
        <v>85</v>
      </c>
      <c r="AW324" s="14" t="s">
        <v>37</v>
      </c>
      <c r="AX324" s="14" t="s">
        <v>76</v>
      </c>
      <c r="AY324" s="254" t="s">
        <v>142</v>
      </c>
    </row>
    <row r="325" s="15" customFormat="1">
      <c r="A325" s="15"/>
      <c r="B325" s="255"/>
      <c r="C325" s="256"/>
      <c r="D325" s="235" t="s">
        <v>153</v>
      </c>
      <c r="E325" s="257" t="s">
        <v>19</v>
      </c>
      <c r="F325" s="258" t="s">
        <v>157</v>
      </c>
      <c r="G325" s="256"/>
      <c r="H325" s="259">
        <v>4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153</v>
      </c>
      <c r="AU325" s="265" t="s">
        <v>83</v>
      </c>
      <c r="AV325" s="15" t="s">
        <v>158</v>
      </c>
      <c r="AW325" s="15" t="s">
        <v>37</v>
      </c>
      <c r="AX325" s="15" t="s">
        <v>76</v>
      </c>
      <c r="AY325" s="265" t="s">
        <v>142</v>
      </c>
    </row>
    <row r="326" s="16" customFormat="1">
      <c r="A326" s="16"/>
      <c r="B326" s="266"/>
      <c r="C326" s="267"/>
      <c r="D326" s="235" t="s">
        <v>153</v>
      </c>
      <c r="E326" s="268" t="s">
        <v>19</v>
      </c>
      <c r="F326" s="269" t="s">
        <v>167</v>
      </c>
      <c r="G326" s="267"/>
      <c r="H326" s="270">
        <v>4</v>
      </c>
      <c r="I326" s="271"/>
      <c r="J326" s="267"/>
      <c r="K326" s="267"/>
      <c r="L326" s="272"/>
      <c r="M326" s="273"/>
      <c r="N326" s="274"/>
      <c r="O326" s="274"/>
      <c r="P326" s="274"/>
      <c r="Q326" s="274"/>
      <c r="R326" s="274"/>
      <c r="S326" s="274"/>
      <c r="T326" s="275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T326" s="276" t="s">
        <v>153</v>
      </c>
      <c r="AU326" s="276" t="s">
        <v>83</v>
      </c>
      <c r="AV326" s="16" t="s">
        <v>149</v>
      </c>
      <c r="AW326" s="16" t="s">
        <v>37</v>
      </c>
      <c r="AX326" s="16" t="s">
        <v>83</v>
      </c>
      <c r="AY326" s="276" t="s">
        <v>142</v>
      </c>
    </row>
    <row r="327" s="2" customFormat="1" ht="16.5" customHeight="1">
      <c r="A327" s="41"/>
      <c r="B327" s="42"/>
      <c r="C327" s="277" t="s">
        <v>375</v>
      </c>
      <c r="D327" s="277" t="s">
        <v>252</v>
      </c>
      <c r="E327" s="278" t="s">
        <v>745</v>
      </c>
      <c r="F327" s="279" t="s">
        <v>746</v>
      </c>
      <c r="G327" s="280" t="s">
        <v>267</v>
      </c>
      <c r="H327" s="281">
        <v>1</v>
      </c>
      <c r="I327" s="282"/>
      <c r="J327" s="283">
        <f>ROUND(I327*H327,2)</f>
        <v>0</v>
      </c>
      <c r="K327" s="279" t="s">
        <v>148</v>
      </c>
      <c r="L327" s="284"/>
      <c r="M327" s="285" t="s">
        <v>19</v>
      </c>
      <c r="N327" s="286" t="s">
        <v>47</v>
      </c>
      <c r="O327" s="87"/>
      <c r="P327" s="224">
        <f>O327*H327</f>
        <v>0</v>
      </c>
      <c r="Q327" s="224">
        <v>0.185</v>
      </c>
      <c r="R327" s="224">
        <f>Q327*H327</f>
        <v>0.185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198</v>
      </c>
      <c r="AT327" s="226" t="s">
        <v>252</v>
      </c>
      <c r="AU327" s="226" t="s">
        <v>83</v>
      </c>
      <c r="AY327" s="20" t="s">
        <v>142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83</v>
      </c>
      <c r="BK327" s="227">
        <f>ROUND(I327*H327,2)</f>
        <v>0</v>
      </c>
      <c r="BL327" s="20" t="s">
        <v>149</v>
      </c>
      <c r="BM327" s="226" t="s">
        <v>1074</v>
      </c>
    </row>
    <row r="328" s="14" customFormat="1">
      <c r="A328" s="14"/>
      <c r="B328" s="244"/>
      <c r="C328" s="245"/>
      <c r="D328" s="235" t="s">
        <v>153</v>
      </c>
      <c r="E328" s="246" t="s">
        <v>19</v>
      </c>
      <c r="F328" s="247" t="s">
        <v>1060</v>
      </c>
      <c r="G328" s="245"/>
      <c r="H328" s="248">
        <v>1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153</v>
      </c>
      <c r="AU328" s="254" t="s">
        <v>83</v>
      </c>
      <c r="AV328" s="14" t="s">
        <v>85</v>
      </c>
      <c r="AW328" s="14" t="s">
        <v>37</v>
      </c>
      <c r="AX328" s="14" t="s">
        <v>76</v>
      </c>
      <c r="AY328" s="254" t="s">
        <v>142</v>
      </c>
    </row>
    <row r="329" s="15" customFormat="1">
      <c r="A329" s="15"/>
      <c r="B329" s="255"/>
      <c r="C329" s="256"/>
      <c r="D329" s="235" t="s">
        <v>153</v>
      </c>
      <c r="E329" s="257" t="s">
        <v>19</v>
      </c>
      <c r="F329" s="258" t="s">
        <v>157</v>
      </c>
      <c r="G329" s="256"/>
      <c r="H329" s="259">
        <v>1</v>
      </c>
      <c r="I329" s="260"/>
      <c r="J329" s="256"/>
      <c r="K329" s="256"/>
      <c r="L329" s="261"/>
      <c r="M329" s="262"/>
      <c r="N329" s="263"/>
      <c r="O329" s="263"/>
      <c r="P329" s="263"/>
      <c r="Q329" s="263"/>
      <c r="R329" s="263"/>
      <c r="S329" s="263"/>
      <c r="T329" s="26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5" t="s">
        <v>153</v>
      </c>
      <c r="AU329" s="265" t="s">
        <v>83</v>
      </c>
      <c r="AV329" s="15" t="s">
        <v>158</v>
      </c>
      <c r="AW329" s="15" t="s">
        <v>37</v>
      </c>
      <c r="AX329" s="15" t="s">
        <v>76</v>
      </c>
      <c r="AY329" s="265" t="s">
        <v>142</v>
      </c>
    </row>
    <row r="330" s="16" customFormat="1">
      <c r="A330" s="16"/>
      <c r="B330" s="266"/>
      <c r="C330" s="267"/>
      <c r="D330" s="235" t="s">
        <v>153</v>
      </c>
      <c r="E330" s="268" t="s">
        <v>19</v>
      </c>
      <c r="F330" s="269" t="s">
        <v>167</v>
      </c>
      <c r="G330" s="267"/>
      <c r="H330" s="270">
        <v>1</v>
      </c>
      <c r="I330" s="271"/>
      <c r="J330" s="267"/>
      <c r="K330" s="267"/>
      <c r="L330" s="272"/>
      <c r="M330" s="273"/>
      <c r="N330" s="274"/>
      <c r="O330" s="274"/>
      <c r="P330" s="274"/>
      <c r="Q330" s="274"/>
      <c r="R330" s="274"/>
      <c r="S330" s="274"/>
      <c r="T330" s="275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76" t="s">
        <v>153</v>
      </c>
      <c r="AU330" s="276" t="s">
        <v>83</v>
      </c>
      <c r="AV330" s="16" t="s">
        <v>149</v>
      </c>
      <c r="AW330" s="16" t="s">
        <v>37</v>
      </c>
      <c r="AX330" s="16" t="s">
        <v>83</v>
      </c>
      <c r="AY330" s="276" t="s">
        <v>142</v>
      </c>
    </row>
    <row r="331" s="2" customFormat="1" ht="16.5" customHeight="1">
      <c r="A331" s="41"/>
      <c r="B331" s="42"/>
      <c r="C331" s="215" t="s">
        <v>380</v>
      </c>
      <c r="D331" s="215" t="s">
        <v>144</v>
      </c>
      <c r="E331" s="216" t="s">
        <v>748</v>
      </c>
      <c r="F331" s="217" t="s">
        <v>749</v>
      </c>
      <c r="G331" s="218" t="s">
        <v>267</v>
      </c>
      <c r="H331" s="219">
        <v>11</v>
      </c>
      <c r="I331" s="220"/>
      <c r="J331" s="221">
        <f>ROUND(I331*H331,2)</f>
        <v>0</v>
      </c>
      <c r="K331" s="217" t="s">
        <v>148</v>
      </c>
      <c r="L331" s="47"/>
      <c r="M331" s="222" t="s">
        <v>19</v>
      </c>
      <c r="N331" s="223" t="s">
        <v>47</v>
      </c>
      <c r="O331" s="87"/>
      <c r="P331" s="224">
        <f>O331*H331</f>
        <v>0</v>
      </c>
      <c r="Q331" s="224">
        <v>0.01248</v>
      </c>
      <c r="R331" s="224">
        <f>Q331*H331</f>
        <v>0.13727999999999999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149</v>
      </c>
      <c r="AT331" s="226" t="s">
        <v>144</v>
      </c>
      <c r="AU331" s="226" t="s">
        <v>83</v>
      </c>
      <c r="AY331" s="20" t="s">
        <v>142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83</v>
      </c>
      <c r="BK331" s="227">
        <f>ROUND(I331*H331,2)</f>
        <v>0</v>
      </c>
      <c r="BL331" s="20" t="s">
        <v>149</v>
      </c>
      <c r="BM331" s="226" t="s">
        <v>1075</v>
      </c>
    </row>
    <row r="332" s="2" customFormat="1">
      <c r="A332" s="41"/>
      <c r="B332" s="42"/>
      <c r="C332" s="43"/>
      <c r="D332" s="228" t="s">
        <v>151</v>
      </c>
      <c r="E332" s="43"/>
      <c r="F332" s="229" t="s">
        <v>751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151</v>
      </c>
      <c r="AU332" s="20" t="s">
        <v>83</v>
      </c>
    </row>
    <row r="333" s="2" customFormat="1" ht="16.5" customHeight="1">
      <c r="A333" s="41"/>
      <c r="B333" s="42"/>
      <c r="C333" s="277" t="s">
        <v>384</v>
      </c>
      <c r="D333" s="277" t="s">
        <v>252</v>
      </c>
      <c r="E333" s="278" t="s">
        <v>752</v>
      </c>
      <c r="F333" s="279" t="s">
        <v>753</v>
      </c>
      <c r="G333" s="280" t="s">
        <v>267</v>
      </c>
      <c r="H333" s="281">
        <v>11</v>
      </c>
      <c r="I333" s="282"/>
      <c r="J333" s="283">
        <f>ROUND(I333*H333,2)</f>
        <v>0</v>
      </c>
      <c r="K333" s="279" t="s">
        <v>148</v>
      </c>
      <c r="L333" s="284"/>
      <c r="M333" s="285" t="s">
        <v>19</v>
      </c>
      <c r="N333" s="286" t="s">
        <v>47</v>
      </c>
      <c r="O333" s="87"/>
      <c r="P333" s="224">
        <f>O333*H333</f>
        <v>0</v>
      </c>
      <c r="Q333" s="224">
        <v>0.54800000000000004</v>
      </c>
      <c r="R333" s="224">
        <f>Q333*H333</f>
        <v>6.0280000000000005</v>
      </c>
      <c r="S333" s="224">
        <v>0</v>
      </c>
      <c r="T333" s="225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26" t="s">
        <v>198</v>
      </c>
      <c r="AT333" s="226" t="s">
        <v>252</v>
      </c>
      <c r="AU333" s="226" t="s">
        <v>83</v>
      </c>
      <c r="AY333" s="20" t="s">
        <v>142</v>
      </c>
      <c r="BE333" s="227">
        <f>IF(N333="základní",J333,0)</f>
        <v>0</v>
      </c>
      <c r="BF333" s="227">
        <f>IF(N333="snížená",J333,0)</f>
        <v>0</v>
      </c>
      <c r="BG333" s="227">
        <f>IF(N333="zákl. přenesená",J333,0)</f>
        <v>0</v>
      </c>
      <c r="BH333" s="227">
        <f>IF(N333="sníž. přenesená",J333,0)</f>
        <v>0</v>
      </c>
      <c r="BI333" s="227">
        <f>IF(N333="nulová",J333,0)</f>
        <v>0</v>
      </c>
      <c r="BJ333" s="20" t="s">
        <v>83</v>
      </c>
      <c r="BK333" s="227">
        <f>ROUND(I333*H333,2)</f>
        <v>0</v>
      </c>
      <c r="BL333" s="20" t="s">
        <v>149</v>
      </c>
      <c r="BM333" s="226" t="s">
        <v>1076</v>
      </c>
    </row>
    <row r="334" s="2" customFormat="1" ht="16.5" customHeight="1">
      <c r="A334" s="41"/>
      <c r="B334" s="42"/>
      <c r="C334" s="215" t="s">
        <v>390</v>
      </c>
      <c r="D334" s="215" t="s">
        <v>144</v>
      </c>
      <c r="E334" s="216" t="s">
        <v>755</v>
      </c>
      <c r="F334" s="217" t="s">
        <v>756</v>
      </c>
      <c r="G334" s="218" t="s">
        <v>267</v>
      </c>
      <c r="H334" s="219">
        <v>11</v>
      </c>
      <c r="I334" s="220"/>
      <c r="J334" s="221">
        <f>ROUND(I334*H334,2)</f>
        <v>0</v>
      </c>
      <c r="K334" s="217" t="s">
        <v>148</v>
      </c>
      <c r="L334" s="47"/>
      <c r="M334" s="222" t="s">
        <v>19</v>
      </c>
      <c r="N334" s="223" t="s">
        <v>47</v>
      </c>
      <c r="O334" s="87"/>
      <c r="P334" s="224">
        <f>O334*H334</f>
        <v>0</v>
      </c>
      <c r="Q334" s="224">
        <v>0.028538000000000001</v>
      </c>
      <c r="R334" s="224">
        <f>Q334*H334</f>
        <v>0.31391800000000003</v>
      </c>
      <c r="S334" s="224">
        <v>0</v>
      </c>
      <c r="T334" s="225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26" t="s">
        <v>149</v>
      </c>
      <c r="AT334" s="226" t="s">
        <v>144</v>
      </c>
      <c r="AU334" s="226" t="s">
        <v>83</v>
      </c>
      <c r="AY334" s="20" t="s">
        <v>142</v>
      </c>
      <c r="BE334" s="227">
        <f>IF(N334="základní",J334,0)</f>
        <v>0</v>
      </c>
      <c r="BF334" s="227">
        <f>IF(N334="snížená",J334,0)</f>
        <v>0</v>
      </c>
      <c r="BG334" s="227">
        <f>IF(N334="zákl. přenesená",J334,0)</f>
        <v>0</v>
      </c>
      <c r="BH334" s="227">
        <f>IF(N334="sníž. přenesená",J334,0)</f>
        <v>0</v>
      </c>
      <c r="BI334" s="227">
        <f>IF(N334="nulová",J334,0)</f>
        <v>0</v>
      </c>
      <c r="BJ334" s="20" t="s">
        <v>83</v>
      </c>
      <c r="BK334" s="227">
        <f>ROUND(I334*H334,2)</f>
        <v>0</v>
      </c>
      <c r="BL334" s="20" t="s">
        <v>149</v>
      </c>
      <c r="BM334" s="226" t="s">
        <v>1077</v>
      </c>
    </row>
    <row r="335" s="2" customFormat="1">
      <c r="A335" s="41"/>
      <c r="B335" s="42"/>
      <c r="C335" s="43"/>
      <c r="D335" s="228" t="s">
        <v>151</v>
      </c>
      <c r="E335" s="43"/>
      <c r="F335" s="229" t="s">
        <v>758</v>
      </c>
      <c r="G335" s="43"/>
      <c r="H335" s="43"/>
      <c r="I335" s="230"/>
      <c r="J335" s="43"/>
      <c r="K335" s="43"/>
      <c r="L335" s="47"/>
      <c r="M335" s="231"/>
      <c r="N335" s="232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151</v>
      </c>
      <c r="AU335" s="20" t="s">
        <v>83</v>
      </c>
    </row>
    <row r="336" s="2" customFormat="1" ht="16.5" customHeight="1">
      <c r="A336" s="41"/>
      <c r="B336" s="42"/>
      <c r="C336" s="277" t="s">
        <v>395</v>
      </c>
      <c r="D336" s="277" t="s">
        <v>252</v>
      </c>
      <c r="E336" s="278" t="s">
        <v>759</v>
      </c>
      <c r="F336" s="279" t="s">
        <v>760</v>
      </c>
      <c r="G336" s="280" t="s">
        <v>267</v>
      </c>
      <c r="H336" s="281">
        <v>11</v>
      </c>
      <c r="I336" s="282"/>
      <c r="J336" s="283">
        <f>ROUND(I336*H336,2)</f>
        <v>0</v>
      </c>
      <c r="K336" s="279" t="s">
        <v>663</v>
      </c>
      <c r="L336" s="284"/>
      <c r="M336" s="285" t="s">
        <v>19</v>
      </c>
      <c r="N336" s="286" t="s">
        <v>47</v>
      </c>
      <c r="O336" s="87"/>
      <c r="P336" s="224">
        <f>O336*H336</f>
        <v>0</v>
      </c>
      <c r="Q336" s="224">
        <v>2.1000000000000001</v>
      </c>
      <c r="R336" s="224">
        <f>Q336*H336</f>
        <v>23.100000000000001</v>
      </c>
      <c r="S336" s="224">
        <v>0</v>
      </c>
      <c r="T336" s="225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6" t="s">
        <v>198</v>
      </c>
      <c r="AT336" s="226" t="s">
        <v>252</v>
      </c>
      <c r="AU336" s="226" t="s">
        <v>83</v>
      </c>
      <c r="AY336" s="20" t="s">
        <v>142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20" t="s">
        <v>83</v>
      </c>
      <c r="BK336" s="227">
        <f>ROUND(I336*H336,2)</f>
        <v>0</v>
      </c>
      <c r="BL336" s="20" t="s">
        <v>149</v>
      </c>
      <c r="BM336" s="226" t="s">
        <v>1078</v>
      </c>
    </row>
    <row r="337" s="2" customFormat="1" ht="24.15" customHeight="1">
      <c r="A337" s="41"/>
      <c r="B337" s="42"/>
      <c r="C337" s="215" t="s">
        <v>399</v>
      </c>
      <c r="D337" s="215" t="s">
        <v>144</v>
      </c>
      <c r="E337" s="216" t="s">
        <v>814</v>
      </c>
      <c r="F337" s="217" t="s">
        <v>815</v>
      </c>
      <c r="G337" s="218" t="s">
        <v>267</v>
      </c>
      <c r="H337" s="219">
        <v>11</v>
      </c>
      <c r="I337" s="220"/>
      <c r="J337" s="221">
        <f>ROUND(I337*H337,2)</f>
        <v>0</v>
      </c>
      <c r="K337" s="217" t="s">
        <v>148</v>
      </c>
      <c r="L337" s="47"/>
      <c r="M337" s="222" t="s">
        <v>19</v>
      </c>
      <c r="N337" s="223" t="s">
        <v>47</v>
      </c>
      <c r="O337" s="87"/>
      <c r="P337" s="224">
        <f>O337*H337</f>
        <v>0</v>
      </c>
      <c r="Q337" s="224">
        <v>0.089999999999999997</v>
      </c>
      <c r="R337" s="224">
        <f>Q337*H337</f>
        <v>0.98999999999999999</v>
      </c>
      <c r="S337" s="224">
        <v>0</v>
      </c>
      <c r="T337" s="225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149</v>
      </c>
      <c r="AT337" s="226" t="s">
        <v>144</v>
      </c>
      <c r="AU337" s="226" t="s">
        <v>83</v>
      </c>
      <c r="AY337" s="20" t="s">
        <v>142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83</v>
      </c>
      <c r="BK337" s="227">
        <f>ROUND(I337*H337,2)</f>
        <v>0</v>
      </c>
      <c r="BL337" s="20" t="s">
        <v>149</v>
      </c>
      <c r="BM337" s="226" t="s">
        <v>1079</v>
      </c>
    </row>
    <row r="338" s="2" customFormat="1">
      <c r="A338" s="41"/>
      <c r="B338" s="42"/>
      <c r="C338" s="43"/>
      <c r="D338" s="228" t="s">
        <v>151</v>
      </c>
      <c r="E338" s="43"/>
      <c r="F338" s="229" t="s">
        <v>817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151</v>
      </c>
      <c r="AU338" s="20" t="s">
        <v>83</v>
      </c>
    </row>
    <row r="339" s="2" customFormat="1" ht="16.5" customHeight="1">
      <c r="A339" s="41"/>
      <c r="B339" s="42"/>
      <c r="C339" s="277" t="s">
        <v>403</v>
      </c>
      <c r="D339" s="277" t="s">
        <v>252</v>
      </c>
      <c r="E339" s="278" t="s">
        <v>818</v>
      </c>
      <c r="F339" s="279" t="s">
        <v>819</v>
      </c>
      <c r="G339" s="280" t="s">
        <v>267</v>
      </c>
      <c r="H339" s="281">
        <v>11</v>
      </c>
      <c r="I339" s="282"/>
      <c r="J339" s="283">
        <f>ROUND(I339*H339,2)</f>
        <v>0</v>
      </c>
      <c r="K339" s="279" t="s">
        <v>148</v>
      </c>
      <c r="L339" s="284"/>
      <c r="M339" s="285" t="s">
        <v>19</v>
      </c>
      <c r="N339" s="286" t="s">
        <v>47</v>
      </c>
      <c r="O339" s="87"/>
      <c r="P339" s="224">
        <f>O339*H339</f>
        <v>0</v>
      </c>
      <c r="Q339" s="224">
        <v>0.056300000000000003</v>
      </c>
      <c r="R339" s="224">
        <f>Q339*H339</f>
        <v>0.61930000000000007</v>
      </c>
      <c r="S339" s="224">
        <v>0</v>
      </c>
      <c r="T339" s="225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26" t="s">
        <v>198</v>
      </c>
      <c r="AT339" s="226" t="s">
        <v>252</v>
      </c>
      <c r="AU339" s="226" t="s">
        <v>83</v>
      </c>
      <c r="AY339" s="20" t="s">
        <v>142</v>
      </c>
      <c r="BE339" s="227">
        <f>IF(N339="základní",J339,0)</f>
        <v>0</v>
      </c>
      <c r="BF339" s="227">
        <f>IF(N339="snížená",J339,0)</f>
        <v>0</v>
      </c>
      <c r="BG339" s="227">
        <f>IF(N339="zákl. přenesená",J339,0)</f>
        <v>0</v>
      </c>
      <c r="BH339" s="227">
        <f>IF(N339="sníž. přenesená",J339,0)</f>
        <v>0</v>
      </c>
      <c r="BI339" s="227">
        <f>IF(N339="nulová",J339,0)</f>
        <v>0</v>
      </c>
      <c r="BJ339" s="20" t="s">
        <v>83</v>
      </c>
      <c r="BK339" s="227">
        <f>ROUND(I339*H339,2)</f>
        <v>0</v>
      </c>
      <c r="BL339" s="20" t="s">
        <v>149</v>
      </c>
      <c r="BM339" s="226" t="s">
        <v>1080</v>
      </c>
    </row>
    <row r="340" s="2" customFormat="1" ht="16.5" customHeight="1">
      <c r="A340" s="41"/>
      <c r="B340" s="42"/>
      <c r="C340" s="215" t="s">
        <v>410</v>
      </c>
      <c r="D340" s="215" t="s">
        <v>144</v>
      </c>
      <c r="E340" s="216" t="s">
        <v>832</v>
      </c>
      <c r="F340" s="217" t="s">
        <v>833</v>
      </c>
      <c r="G340" s="218" t="s">
        <v>323</v>
      </c>
      <c r="H340" s="219">
        <v>295.45999999999998</v>
      </c>
      <c r="I340" s="220"/>
      <c r="J340" s="221">
        <f>ROUND(I340*H340,2)</f>
        <v>0</v>
      </c>
      <c r="K340" s="217" t="s">
        <v>148</v>
      </c>
      <c r="L340" s="47"/>
      <c r="M340" s="222" t="s">
        <v>19</v>
      </c>
      <c r="N340" s="223" t="s">
        <v>47</v>
      </c>
      <c r="O340" s="87"/>
      <c r="P340" s="224">
        <f>O340*H340</f>
        <v>0</v>
      </c>
      <c r="Q340" s="224">
        <v>0.00019536</v>
      </c>
      <c r="R340" s="224">
        <f>Q340*H340</f>
        <v>0.057721065599999996</v>
      </c>
      <c r="S340" s="224">
        <v>0</v>
      </c>
      <c r="T340" s="225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26" t="s">
        <v>149</v>
      </c>
      <c r="AT340" s="226" t="s">
        <v>144</v>
      </c>
      <c r="AU340" s="226" t="s">
        <v>83</v>
      </c>
      <c r="AY340" s="20" t="s">
        <v>142</v>
      </c>
      <c r="BE340" s="227">
        <f>IF(N340="základní",J340,0)</f>
        <v>0</v>
      </c>
      <c r="BF340" s="227">
        <f>IF(N340="snížená",J340,0)</f>
        <v>0</v>
      </c>
      <c r="BG340" s="227">
        <f>IF(N340="zákl. přenesená",J340,0)</f>
        <v>0</v>
      </c>
      <c r="BH340" s="227">
        <f>IF(N340="sníž. přenesená",J340,0)</f>
        <v>0</v>
      </c>
      <c r="BI340" s="227">
        <f>IF(N340="nulová",J340,0)</f>
        <v>0</v>
      </c>
      <c r="BJ340" s="20" t="s">
        <v>83</v>
      </c>
      <c r="BK340" s="227">
        <f>ROUND(I340*H340,2)</f>
        <v>0</v>
      </c>
      <c r="BL340" s="20" t="s">
        <v>149</v>
      </c>
      <c r="BM340" s="226" t="s">
        <v>1081</v>
      </c>
    </row>
    <row r="341" s="2" customFormat="1">
      <c r="A341" s="41"/>
      <c r="B341" s="42"/>
      <c r="C341" s="43"/>
      <c r="D341" s="228" t="s">
        <v>151</v>
      </c>
      <c r="E341" s="43"/>
      <c r="F341" s="229" t="s">
        <v>835</v>
      </c>
      <c r="G341" s="43"/>
      <c r="H341" s="43"/>
      <c r="I341" s="230"/>
      <c r="J341" s="43"/>
      <c r="K341" s="43"/>
      <c r="L341" s="47"/>
      <c r="M341" s="231"/>
      <c r="N341" s="232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151</v>
      </c>
      <c r="AU341" s="20" t="s">
        <v>83</v>
      </c>
    </row>
    <row r="342" s="14" customFormat="1">
      <c r="A342" s="14"/>
      <c r="B342" s="244"/>
      <c r="C342" s="245"/>
      <c r="D342" s="235" t="s">
        <v>153</v>
      </c>
      <c r="E342" s="246" t="s">
        <v>19</v>
      </c>
      <c r="F342" s="247" t="s">
        <v>919</v>
      </c>
      <c r="G342" s="245"/>
      <c r="H342" s="248">
        <v>21.140000000000001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4" t="s">
        <v>153</v>
      </c>
      <c r="AU342" s="254" t="s">
        <v>83</v>
      </c>
      <c r="AV342" s="14" t="s">
        <v>85</v>
      </c>
      <c r="AW342" s="14" t="s">
        <v>37</v>
      </c>
      <c r="AX342" s="14" t="s">
        <v>76</v>
      </c>
      <c r="AY342" s="254" t="s">
        <v>142</v>
      </c>
    </row>
    <row r="343" s="15" customFormat="1">
      <c r="A343" s="15"/>
      <c r="B343" s="255"/>
      <c r="C343" s="256"/>
      <c r="D343" s="235" t="s">
        <v>153</v>
      </c>
      <c r="E343" s="257" t="s">
        <v>19</v>
      </c>
      <c r="F343" s="258" t="s">
        <v>157</v>
      </c>
      <c r="G343" s="256"/>
      <c r="H343" s="259">
        <v>21.140000000000001</v>
      </c>
      <c r="I343" s="260"/>
      <c r="J343" s="256"/>
      <c r="K343" s="256"/>
      <c r="L343" s="261"/>
      <c r="M343" s="262"/>
      <c r="N343" s="263"/>
      <c r="O343" s="263"/>
      <c r="P343" s="263"/>
      <c r="Q343" s="263"/>
      <c r="R343" s="263"/>
      <c r="S343" s="263"/>
      <c r="T343" s="26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5" t="s">
        <v>153</v>
      </c>
      <c r="AU343" s="265" t="s">
        <v>83</v>
      </c>
      <c r="AV343" s="15" t="s">
        <v>158</v>
      </c>
      <c r="AW343" s="15" t="s">
        <v>37</v>
      </c>
      <c r="AX343" s="15" t="s">
        <v>76</v>
      </c>
      <c r="AY343" s="265" t="s">
        <v>142</v>
      </c>
    </row>
    <row r="344" s="13" customFormat="1">
      <c r="A344" s="13"/>
      <c r="B344" s="233"/>
      <c r="C344" s="234"/>
      <c r="D344" s="235" t="s">
        <v>153</v>
      </c>
      <c r="E344" s="236" t="s">
        <v>19</v>
      </c>
      <c r="F344" s="237" t="s">
        <v>920</v>
      </c>
      <c r="G344" s="234"/>
      <c r="H344" s="236" t="s">
        <v>19</v>
      </c>
      <c r="I344" s="238"/>
      <c r="J344" s="234"/>
      <c r="K344" s="234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153</v>
      </c>
      <c r="AU344" s="243" t="s">
        <v>83</v>
      </c>
      <c r="AV344" s="13" t="s">
        <v>83</v>
      </c>
      <c r="AW344" s="13" t="s">
        <v>37</v>
      </c>
      <c r="AX344" s="13" t="s">
        <v>76</v>
      </c>
      <c r="AY344" s="243" t="s">
        <v>142</v>
      </c>
    </row>
    <row r="345" s="14" customFormat="1">
      <c r="A345" s="14"/>
      <c r="B345" s="244"/>
      <c r="C345" s="245"/>
      <c r="D345" s="235" t="s">
        <v>153</v>
      </c>
      <c r="E345" s="246" t="s">
        <v>19</v>
      </c>
      <c r="F345" s="247" t="s">
        <v>921</v>
      </c>
      <c r="G345" s="245"/>
      <c r="H345" s="248">
        <v>274.31999999999999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153</v>
      </c>
      <c r="AU345" s="254" t="s">
        <v>83</v>
      </c>
      <c r="AV345" s="14" t="s">
        <v>85</v>
      </c>
      <c r="AW345" s="14" t="s">
        <v>37</v>
      </c>
      <c r="AX345" s="14" t="s">
        <v>76</v>
      </c>
      <c r="AY345" s="254" t="s">
        <v>142</v>
      </c>
    </row>
    <row r="346" s="15" customFormat="1">
      <c r="A346" s="15"/>
      <c r="B346" s="255"/>
      <c r="C346" s="256"/>
      <c r="D346" s="235" t="s">
        <v>153</v>
      </c>
      <c r="E346" s="257" t="s">
        <v>19</v>
      </c>
      <c r="F346" s="258" t="s">
        <v>157</v>
      </c>
      <c r="G346" s="256"/>
      <c r="H346" s="259">
        <v>274.31999999999999</v>
      </c>
      <c r="I346" s="260"/>
      <c r="J346" s="256"/>
      <c r="K346" s="256"/>
      <c r="L346" s="261"/>
      <c r="M346" s="262"/>
      <c r="N346" s="263"/>
      <c r="O346" s="263"/>
      <c r="P346" s="263"/>
      <c r="Q346" s="263"/>
      <c r="R346" s="263"/>
      <c r="S346" s="263"/>
      <c r="T346" s="264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5" t="s">
        <v>153</v>
      </c>
      <c r="AU346" s="265" t="s">
        <v>83</v>
      </c>
      <c r="AV346" s="15" t="s">
        <v>158</v>
      </c>
      <c r="AW346" s="15" t="s">
        <v>37</v>
      </c>
      <c r="AX346" s="15" t="s">
        <v>76</v>
      </c>
      <c r="AY346" s="265" t="s">
        <v>142</v>
      </c>
    </row>
    <row r="347" s="16" customFormat="1">
      <c r="A347" s="16"/>
      <c r="B347" s="266"/>
      <c r="C347" s="267"/>
      <c r="D347" s="235" t="s">
        <v>153</v>
      </c>
      <c r="E347" s="268" t="s">
        <v>19</v>
      </c>
      <c r="F347" s="269" t="s">
        <v>167</v>
      </c>
      <c r="G347" s="267"/>
      <c r="H347" s="270">
        <v>295.45999999999998</v>
      </c>
      <c r="I347" s="271"/>
      <c r="J347" s="267"/>
      <c r="K347" s="267"/>
      <c r="L347" s="272"/>
      <c r="M347" s="273"/>
      <c r="N347" s="274"/>
      <c r="O347" s="274"/>
      <c r="P347" s="274"/>
      <c r="Q347" s="274"/>
      <c r="R347" s="274"/>
      <c r="S347" s="274"/>
      <c r="T347" s="275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76" t="s">
        <v>153</v>
      </c>
      <c r="AU347" s="276" t="s">
        <v>83</v>
      </c>
      <c r="AV347" s="16" t="s">
        <v>149</v>
      </c>
      <c r="AW347" s="16" t="s">
        <v>37</v>
      </c>
      <c r="AX347" s="16" t="s">
        <v>83</v>
      </c>
      <c r="AY347" s="276" t="s">
        <v>142</v>
      </c>
    </row>
    <row r="348" s="2" customFormat="1" ht="16.5" customHeight="1">
      <c r="A348" s="41"/>
      <c r="B348" s="42"/>
      <c r="C348" s="215" t="s">
        <v>415</v>
      </c>
      <c r="D348" s="215" t="s">
        <v>144</v>
      </c>
      <c r="E348" s="216" t="s">
        <v>838</v>
      </c>
      <c r="F348" s="217" t="s">
        <v>839</v>
      </c>
      <c r="G348" s="218" t="s">
        <v>323</v>
      </c>
      <c r="H348" s="219">
        <v>295.45999999999998</v>
      </c>
      <c r="I348" s="220"/>
      <c r="J348" s="221">
        <f>ROUND(I348*H348,2)</f>
        <v>0</v>
      </c>
      <c r="K348" s="217" t="s">
        <v>148</v>
      </c>
      <c r="L348" s="47"/>
      <c r="M348" s="222" t="s">
        <v>19</v>
      </c>
      <c r="N348" s="223" t="s">
        <v>47</v>
      </c>
      <c r="O348" s="87"/>
      <c r="P348" s="224">
        <f>O348*H348</f>
        <v>0</v>
      </c>
      <c r="Q348" s="224">
        <v>0.000126</v>
      </c>
      <c r="R348" s="224">
        <f>Q348*H348</f>
        <v>0.037227959999999997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149</v>
      </c>
      <c r="AT348" s="226" t="s">
        <v>144</v>
      </c>
      <c r="AU348" s="226" t="s">
        <v>83</v>
      </c>
      <c r="AY348" s="20" t="s">
        <v>142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83</v>
      </c>
      <c r="BK348" s="227">
        <f>ROUND(I348*H348,2)</f>
        <v>0</v>
      </c>
      <c r="BL348" s="20" t="s">
        <v>149</v>
      </c>
      <c r="BM348" s="226" t="s">
        <v>1082</v>
      </c>
    </row>
    <row r="349" s="2" customFormat="1">
      <c r="A349" s="41"/>
      <c r="B349" s="42"/>
      <c r="C349" s="43"/>
      <c r="D349" s="228" t="s">
        <v>151</v>
      </c>
      <c r="E349" s="43"/>
      <c r="F349" s="229" t="s">
        <v>841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151</v>
      </c>
      <c r="AU349" s="20" t="s">
        <v>83</v>
      </c>
    </row>
    <row r="350" s="12" customFormat="1" ht="25.92" customHeight="1">
      <c r="A350" s="12"/>
      <c r="B350" s="199"/>
      <c r="C350" s="200"/>
      <c r="D350" s="201" t="s">
        <v>75</v>
      </c>
      <c r="E350" s="202" t="s">
        <v>203</v>
      </c>
      <c r="F350" s="202" t="s">
        <v>464</v>
      </c>
      <c r="G350" s="200"/>
      <c r="H350" s="200"/>
      <c r="I350" s="203"/>
      <c r="J350" s="204">
        <f>BK350</f>
        <v>0</v>
      </c>
      <c r="K350" s="200"/>
      <c r="L350" s="205"/>
      <c r="M350" s="206"/>
      <c r="N350" s="207"/>
      <c r="O350" s="207"/>
      <c r="P350" s="208">
        <f>SUM(P351:P356)</f>
        <v>0</v>
      </c>
      <c r="Q350" s="207"/>
      <c r="R350" s="208">
        <f>SUM(R351:R356)</f>
        <v>0.0001338701</v>
      </c>
      <c r="S350" s="207"/>
      <c r="T350" s="209">
        <f>SUM(T351:T356)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0" t="s">
        <v>83</v>
      </c>
      <c r="AT350" s="211" t="s">
        <v>75</v>
      </c>
      <c r="AU350" s="211" t="s">
        <v>76</v>
      </c>
      <c r="AY350" s="210" t="s">
        <v>142</v>
      </c>
      <c r="BK350" s="212">
        <f>SUM(BK351:BK356)</f>
        <v>0</v>
      </c>
    </row>
    <row r="351" s="2" customFormat="1" ht="16.5" customHeight="1">
      <c r="A351" s="41"/>
      <c r="B351" s="42"/>
      <c r="C351" s="215" t="s">
        <v>419</v>
      </c>
      <c r="D351" s="215" t="s">
        <v>144</v>
      </c>
      <c r="E351" s="216" t="s">
        <v>466</v>
      </c>
      <c r="F351" s="217" t="s">
        <v>467</v>
      </c>
      <c r="G351" s="218" t="s">
        <v>323</v>
      </c>
      <c r="H351" s="219">
        <v>81.379999999999995</v>
      </c>
      <c r="I351" s="220"/>
      <c r="J351" s="221">
        <f>ROUND(I351*H351,2)</f>
        <v>0</v>
      </c>
      <c r="K351" s="217" t="s">
        <v>148</v>
      </c>
      <c r="L351" s="47"/>
      <c r="M351" s="222" t="s">
        <v>19</v>
      </c>
      <c r="N351" s="223" t="s">
        <v>47</v>
      </c>
      <c r="O351" s="87"/>
      <c r="P351" s="224">
        <f>O351*H351</f>
        <v>0</v>
      </c>
      <c r="Q351" s="224">
        <v>1.6449999999999999E-06</v>
      </c>
      <c r="R351" s="224">
        <f>Q351*H351</f>
        <v>0.0001338701</v>
      </c>
      <c r="S351" s="224">
        <v>0</v>
      </c>
      <c r="T351" s="225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26" t="s">
        <v>149</v>
      </c>
      <c r="AT351" s="226" t="s">
        <v>144</v>
      </c>
      <c r="AU351" s="226" t="s">
        <v>83</v>
      </c>
      <c r="AY351" s="20" t="s">
        <v>142</v>
      </c>
      <c r="BE351" s="227">
        <f>IF(N351="základní",J351,0)</f>
        <v>0</v>
      </c>
      <c r="BF351" s="227">
        <f>IF(N351="snížená",J351,0)</f>
        <v>0</v>
      </c>
      <c r="BG351" s="227">
        <f>IF(N351="zákl. přenesená",J351,0)</f>
        <v>0</v>
      </c>
      <c r="BH351" s="227">
        <f>IF(N351="sníž. přenesená",J351,0)</f>
        <v>0</v>
      </c>
      <c r="BI351" s="227">
        <f>IF(N351="nulová",J351,0)</f>
        <v>0</v>
      </c>
      <c r="BJ351" s="20" t="s">
        <v>83</v>
      </c>
      <c r="BK351" s="227">
        <f>ROUND(I351*H351,2)</f>
        <v>0</v>
      </c>
      <c r="BL351" s="20" t="s">
        <v>149</v>
      </c>
      <c r="BM351" s="226" t="s">
        <v>1083</v>
      </c>
    </row>
    <row r="352" s="2" customFormat="1">
      <c r="A352" s="41"/>
      <c r="B352" s="42"/>
      <c r="C352" s="43"/>
      <c r="D352" s="228" t="s">
        <v>151</v>
      </c>
      <c r="E352" s="43"/>
      <c r="F352" s="229" t="s">
        <v>469</v>
      </c>
      <c r="G352" s="43"/>
      <c r="H352" s="43"/>
      <c r="I352" s="230"/>
      <c r="J352" s="43"/>
      <c r="K352" s="43"/>
      <c r="L352" s="47"/>
      <c r="M352" s="231"/>
      <c r="N352" s="232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151</v>
      </c>
      <c r="AU352" s="20" t="s">
        <v>83</v>
      </c>
    </row>
    <row r="353" s="13" customFormat="1">
      <c r="A353" s="13"/>
      <c r="B353" s="233"/>
      <c r="C353" s="234"/>
      <c r="D353" s="235" t="s">
        <v>153</v>
      </c>
      <c r="E353" s="236" t="s">
        <v>19</v>
      </c>
      <c r="F353" s="237" t="s">
        <v>555</v>
      </c>
      <c r="G353" s="234"/>
      <c r="H353" s="236" t="s">
        <v>19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153</v>
      </c>
      <c r="AU353" s="243" t="s">
        <v>83</v>
      </c>
      <c r="AV353" s="13" t="s">
        <v>83</v>
      </c>
      <c r="AW353" s="13" t="s">
        <v>37</v>
      </c>
      <c r="AX353" s="13" t="s">
        <v>76</v>
      </c>
      <c r="AY353" s="243" t="s">
        <v>142</v>
      </c>
    </row>
    <row r="354" s="14" customFormat="1">
      <c r="A354" s="14"/>
      <c r="B354" s="244"/>
      <c r="C354" s="245"/>
      <c r="D354" s="235" t="s">
        <v>153</v>
      </c>
      <c r="E354" s="246" t="s">
        <v>19</v>
      </c>
      <c r="F354" s="247" t="s">
        <v>1084</v>
      </c>
      <c r="G354" s="245"/>
      <c r="H354" s="248">
        <v>42.280000000000001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153</v>
      </c>
      <c r="AU354" s="254" t="s">
        <v>83</v>
      </c>
      <c r="AV354" s="14" t="s">
        <v>85</v>
      </c>
      <c r="AW354" s="14" t="s">
        <v>37</v>
      </c>
      <c r="AX354" s="14" t="s">
        <v>76</v>
      </c>
      <c r="AY354" s="254" t="s">
        <v>142</v>
      </c>
    </row>
    <row r="355" s="14" customFormat="1">
      <c r="A355" s="14"/>
      <c r="B355" s="244"/>
      <c r="C355" s="245"/>
      <c r="D355" s="235" t="s">
        <v>153</v>
      </c>
      <c r="E355" s="246" t="s">
        <v>19</v>
      </c>
      <c r="F355" s="247" t="s">
        <v>1085</v>
      </c>
      <c r="G355" s="245"/>
      <c r="H355" s="248">
        <v>39.100000000000001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4" t="s">
        <v>153</v>
      </c>
      <c r="AU355" s="254" t="s">
        <v>83</v>
      </c>
      <c r="AV355" s="14" t="s">
        <v>85</v>
      </c>
      <c r="AW355" s="14" t="s">
        <v>37</v>
      </c>
      <c r="AX355" s="14" t="s">
        <v>76</v>
      </c>
      <c r="AY355" s="254" t="s">
        <v>142</v>
      </c>
    </row>
    <row r="356" s="16" customFormat="1">
      <c r="A356" s="16"/>
      <c r="B356" s="266"/>
      <c r="C356" s="267"/>
      <c r="D356" s="235" t="s">
        <v>153</v>
      </c>
      <c r="E356" s="268" t="s">
        <v>19</v>
      </c>
      <c r="F356" s="269" t="s">
        <v>167</v>
      </c>
      <c r="G356" s="267"/>
      <c r="H356" s="270">
        <v>81.379999999999995</v>
      </c>
      <c r="I356" s="271"/>
      <c r="J356" s="267"/>
      <c r="K356" s="267"/>
      <c r="L356" s="272"/>
      <c r="M356" s="273"/>
      <c r="N356" s="274"/>
      <c r="O356" s="274"/>
      <c r="P356" s="274"/>
      <c r="Q356" s="274"/>
      <c r="R356" s="274"/>
      <c r="S356" s="274"/>
      <c r="T356" s="275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T356" s="276" t="s">
        <v>153</v>
      </c>
      <c r="AU356" s="276" t="s">
        <v>83</v>
      </c>
      <c r="AV356" s="16" t="s">
        <v>149</v>
      </c>
      <c r="AW356" s="16" t="s">
        <v>37</v>
      </c>
      <c r="AX356" s="16" t="s">
        <v>83</v>
      </c>
      <c r="AY356" s="276" t="s">
        <v>142</v>
      </c>
    </row>
    <row r="357" s="12" customFormat="1" ht="25.92" customHeight="1">
      <c r="A357" s="12"/>
      <c r="B357" s="199"/>
      <c r="C357" s="200"/>
      <c r="D357" s="201" t="s">
        <v>75</v>
      </c>
      <c r="E357" s="202" t="s">
        <v>471</v>
      </c>
      <c r="F357" s="202" t="s">
        <v>472</v>
      </c>
      <c r="G357" s="200"/>
      <c r="H357" s="200"/>
      <c r="I357" s="203"/>
      <c r="J357" s="204">
        <f>BK357</f>
        <v>0</v>
      </c>
      <c r="K357" s="200"/>
      <c r="L357" s="205"/>
      <c r="M357" s="206"/>
      <c r="N357" s="207"/>
      <c r="O357" s="207"/>
      <c r="P357" s="208">
        <f>SUM(P358:P367)</f>
        <v>0</v>
      </c>
      <c r="Q357" s="207"/>
      <c r="R357" s="208">
        <f>SUM(R358:R367)</f>
        <v>0</v>
      </c>
      <c r="S357" s="207"/>
      <c r="T357" s="209">
        <f>SUM(T358:T367)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10" t="s">
        <v>83</v>
      </c>
      <c r="AT357" s="211" t="s">
        <v>75</v>
      </c>
      <c r="AU357" s="211" t="s">
        <v>76</v>
      </c>
      <c r="AY357" s="210" t="s">
        <v>142</v>
      </c>
      <c r="BK357" s="212">
        <f>SUM(BK358:BK367)</f>
        <v>0</v>
      </c>
    </row>
    <row r="358" s="2" customFormat="1" ht="24.15" customHeight="1">
      <c r="A358" s="41"/>
      <c r="B358" s="42"/>
      <c r="C358" s="215" t="s">
        <v>424</v>
      </c>
      <c r="D358" s="215" t="s">
        <v>144</v>
      </c>
      <c r="E358" s="216" t="s">
        <v>474</v>
      </c>
      <c r="F358" s="217" t="s">
        <v>475</v>
      </c>
      <c r="G358" s="218" t="s">
        <v>228</v>
      </c>
      <c r="H358" s="219">
        <v>25.228000000000002</v>
      </c>
      <c r="I358" s="220"/>
      <c r="J358" s="221">
        <f>ROUND(I358*H358,2)</f>
        <v>0</v>
      </c>
      <c r="K358" s="217" t="s">
        <v>148</v>
      </c>
      <c r="L358" s="47"/>
      <c r="M358" s="222" t="s">
        <v>19</v>
      </c>
      <c r="N358" s="223" t="s">
        <v>47</v>
      </c>
      <c r="O358" s="87"/>
      <c r="P358" s="224">
        <f>O358*H358</f>
        <v>0</v>
      </c>
      <c r="Q358" s="224">
        <v>0</v>
      </c>
      <c r="R358" s="224">
        <f>Q358*H358</f>
        <v>0</v>
      </c>
      <c r="S358" s="224">
        <v>0</v>
      </c>
      <c r="T358" s="225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26" t="s">
        <v>149</v>
      </c>
      <c r="AT358" s="226" t="s">
        <v>144</v>
      </c>
      <c r="AU358" s="226" t="s">
        <v>83</v>
      </c>
      <c r="AY358" s="20" t="s">
        <v>142</v>
      </c>
      <c r="BE358" s="227">
        <f>IF(N358="základní",J358,0)</f>
        <v>0</v>
      </c>
      <c r="BF358" s="227">
        <f>IF(N358="snížená",J358,0)</f>
        <v>0</v>
      </c>
      <c r="BG358" s="227">
        <f>IF(N358="zákl. přenesená",J358,0)</f>
        <v>0</v>
      </c>
      <c r="BH358" s="227">
        <f>IF(N358="sníž. přenesená",J358,0)</f>
        <v>0</v>
      </c>
      <c r="BI358" s="227">
        <f>IF(N358="nulová",J358,0)</f>
        <v>0</v>
      </c>
      <c r="BJ358" s="20" t="s">
        <v>83</v>
      </c>
      <c r="BK358" s="227">
        <f>ROUND(I358*H358,2)</f>
        <v>0</v>
      </c>
      <c r="BL358" s="20" t="s">
        <v>149</v>
      </c>
      <c r="BM358" s="226" t="s">
        <v>1086</v>
      </c>
    </row>
    <row r="359" s="2" customFormat="1">
      <c r="A359" s="41"/>
      <c r="B359" s="42"/>
      <c r="C359" s="43"/>
      <c r="D359" s="228" t="s">
        <v>151</v>
      </c>
      <c r="E359" s="43"/>
      <c r="F359" s="229" t="s">
        <v>477</v>
      </c>
      <c r="G359" s="43"/>
      <c r="H359" s="43"/>
      <c r="I359" s="230"/>
      <c r="J359" s="43"/>
      <c r="K359" s="43"/>
      <c r="L359" s="47"/>
      <c r="M359" s="231"/>
      <c r="N359" s="232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151</v>
      </c>
      <c r="AU359" s="20" t="s">
        <v>83</v>
      </c>
    </row>
    <row r="360" s="2" customFormat="1" ht="24.15" customHeight="1">
      <c r="A360" s="41"/>
      <c r="B360" s="42"/>
      <c r="C360" s="215" t="s">
        <v>428</v>
      </c>
      <c r="D360" s="215" t="s">
        <v>144</v>
      </c>
      <c r="E360" s="216" t="s">
        <v>479</v>
      </c>
      <c r="F360" s="217" t="s">
        <v>480</v>
      </c>
      <c r="G360" s="218" t="s">
        <v>228</v>
      </c>
      <c r="H360" s="219">
        <v>1293.6479999999999</v>
      </c>
      <c r="I360" s="220"/>
      <c r="J360" s="221">
        <f>ROUND(I360*H360,2)</f>
        <v>0</v>
      </c>
      <c r="K360" s="217" t="s">
        <v>148</v>
      </c>
      <c r="L360" s="47"/>
      <c r="M360" s="222" t="s">
        <v>19</v>
      </c>
      <c r="N360" s="223" t="s">
        <v>47</v>
      </c>
      <c r="O360" s="87"/>
      <c r="P360" s="224">
        <f>O360*H360</f>
        <v>0</v>
      </c>
      <c r="Q360" s="224">
        <v>0</v>
      </c>
      <c r="R360" s="224">
        <f>Q360*H360</f>
        <v>0</v>
      </c>
      <c r="S360" s="224">
        <v>0</v>
      </c>
      <c r="T360" s="225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26" t="s">
        <v>149</v>
      </c>
      <c r="AT360" s="226" t="s">
        <v>144</v>
      </c>
      <c r="AU360" s="226" t="s">
        <v>83</v>
      </c>
      <c r="AY360" s="20" t="s">
        <v>142</v>
      </c>
      <c r="BE360" s="227">
        <f>IF(N360="základní",J360,0)</f>
        <v>0</v>
      </c>
      <c r="BF360" s="227">
        <f>IF(N360="snížená",J360,0)</f>
        <v>0</v>
      </c>
      <c r="BG360" s="227">
        <f>IF(N360="zákl. přenesená",J360,0)</f>
        <v>0</v>
      </c>
      <c r="BH360" s="227">
        <f>IF(N360="sníž. přenesená",J360,0)</f>
        <v>0</v>
      </c>
      <c r="BI360" s="227">
        <f>IF(N360="nulová",J360,0)</f>
        <v>0</v>
      </c>
      <c r="BJ360" s="20" t="s">
        <v>83</v>
      </c>
      <c r="BK360" s="227">
        <f>ROUND(I360*H360,2)</f>
        <v>0</v>
      </c>
      <c r="BL360" s="20" t="s">
        <v>149</v>
      </c>
      <c r="BM360" s="226" t="s">
        <v>1087</v>
      </c>
    </row>
    <row r="361" s="2" customFormat="1">
      <c r="A361" s="41"/>
      <c r="B361" s="42"/>
      <c r="C361" s="43"/>
      <c r="D361" s="228" t="s">
        <v>151</v>
      </c>
      <c r="E361" s="43"/>
      <c r="F361" s="229" t="s">
        <v>482</v>
      </c>
      <c r="G361" s="43"/>
      <c r="H361" s="43"/>
      <c r="I361" s="230"/>
      <c r="J361" s="43"/>
      <c r="K361" s="43"/>
      <c r="L361" s="47"/>
      <c r="M361" s="231"/>
      <c r="N361" s="232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151</v>
      </c>
      <c r="AU361" s="20" t="s">
        <v>83</v>
      </c>
    </row>
    <row r="362" s="14" customFormat="1">
      <c r="A362" s="14"/>
      <c r="B362" s="244"/>
      <c r="C362" s="245"/>
      <c r="D362" s="235" t="s">
        <v>153</v>
      </c>
      <c r="E362" s="246" t="s">
        <v>19</v>
      </c>
      <c r="F362" s="247" t="s">
        <v>850</v>
      </c>
      <c r="G362" s="245"/>
      <c r="H362" s="248">
        <v>1293.6479999999999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153</v>
      </c>
      <c r="AU362" s="254" t="s">
        <v>83</v>
      </c>
      <c r="AV362" s="14" t="s">
        <v>85</v>
      </c>
      <c r="AW362" s="14" t="s">
        <v>37</v>
      </c>
      <c r="AX362" s="14" t="s">
        <v>76</v>
      </c>
      <c r="AY362" s="254" t="s">
        <v>142</v>
      </c>
    </row>
    <row r="363" s="16" customFormat="1">
      <c r="A363" s="16"/>
      <c r="B363" s="266"/>
      <c r="C363" s="267"/>
      <c r="D363" s="235" t="s">
        <v>153</v>
      </c>
      <c r="E363" s="268" t="s">
        <v>19</v>
      </c>
      <c r="F363" s="269" t="s">
        <v>167</v>
      </c>
      <c r="G363" s="267"/>
      <c r="H363" s="270">
        <v>1293.6479999999999</v>
      </c>
      <c r="I363" s="271"/>
      <c r="J363" s="267"/>
      <c r="K363" s="267"/>
      <c r="L363" s="272"/>
      <c r="M363" s="273"/>
      <c r="N363" s="274"/>
      <c r="O363" s="274"/>
      <c r="P363" s="274"/>
      <c r="Q363" s="274"/>
      <c r="R363" s="274"/>
      <c r="S363" s="274"/>
      <c r="T363" s="275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T363" s="276" t="s">
        <v>153</v>
      </c>
      <c r="AU363" s="276" t="s">
        <v>83</v>
      </c>
      <c r="AV363" s="16" t="s">
        <v>149</v>
      </c>
      <c r="AW363" s="16" t="s">
        <v>37</v>
      </c>
      <c r="AX363" s="16" t="s">
        <v>83</v>
      </c>
      <c r="AY363" s="276" t="s">
        <v>142</v>
      </c>
    </row>
    <row r="364" s="2" customFormat="1" ht="24.15" customHeight="1">
      <c r="A364" s="41"/>
      <c r="B364" s="42"/>
      <c r="C364" s="215" t="s">
        <v>433</v>
      </c>
      <c r="D364" s="215" t="s">
        <v>144</v>
      </c>
      <c r="E364" s="216" t="s">
        <v>485</v>
      </c>
      <c r="F364" s="217" t="s">
        <v>227</v>
      </c>
      <c r="G364" s="218" t="s">
        <v>228</v>
      </c>
      <c r="H364" s="219">
        <v>16.276</v>
      </c>
      <c r="I364" s="220"/>
      <c r="J364" s="221">
        <f>ROUND(I364*H364,2)</f>
        <v>0</v>
      </c>
      <c r="K364" s="217" t="s">
        <v>148</v>
      </c>
      <c r="L364" s="47"/>
      <c r="M364" s="222" t="s">
        <v>19</v>
      </c>
      <c r="N364" s="223" t="s">
        <v>47</v>
      </c>
      <c r="O364" s="87"/>
      <c r="P364" s="224">
        <f>O364*H364</f>
        <v>0</v>
      </c>
      <c r="Q364" s="224">
        <v>0</v>
      </c>
      <c r="R364" s="224">
        <f>Q364*H364</f>
        <v>0</v>
      </c>
      <c r="S364" s="224">
        <v>0</v>
      </c>
      <c r="T364" s="225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26" t="s">
        <v>149</v>
      </c>
      <c r="AT364" s="226" t="s">
        <v>144</v>
      </c>
      <c r="AU364" s="226" t="s">
        <v>83</v>
      </c>
      <c r="AY364" s="20" t="s">
        <v>142</v>
      </c>
      <c r="BE364" s="227">
        <f>IF(N364="základní",J364,0)</f>
        <v>0</v>
      </c>
      <c r="BF364" s="227">
        <f>IF(N364="snížená",J364,0)</f>
        <v>0</v>
      </c>
      <c r="BG364" s="227">
        <f>IF(N364="zákl. přenesená",J364,0)</f>
        <v>0</v>
      </c>
      <c r="BH364" s="227">
        <f>IF(N364="sníž. přenesená",J364,0)</f>
        <v>0</v>
      </c>
      <c r="BI364" s="227">
        <f>IF(N364="nulová",J364,0)</f>
        <v>0</v>
      </c>
      <c r="BJ364" s="20" t="s">
        <v>83</v>
      </c>
      <c r="BK364" s="227">
        <f>ROUND(I364*H364,2)</f>
        <v>0</v>
      </c>
      <c r="BL364" s="20" t="s">
        <v>149</v>
      </c>
      <c r="BM364" s="226" t="s">
        <v>1088</v>
      </c>
    </row>
    <row r="365" s="2" customFormat="1">
      <c r="A365" s="41"/>
      <c r="B365" s="42"/>
      <c r="C365" s="43"/>
      <c r="D365" s="228" t="s">
        <v>151</v>
      </c>
      <c r="E365" s="43"/>
      <c r="F365" s="229" t="s">
        <v>487</v>
      </c>
      <c r="G365" s="43"/>
      <c r="H365" s="43"/>
      <c r="I365" s="230"/>
      <c r="J365" s="43"/>
      <c r="K365" s="43"/>
      <c r="L365" s="47"/>
      <c r="M365" s="231"/>
      <c r="N365" s="232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151</v>
      </c>
      <c r="AU365" s="20" t="s">
        <v>83</v>
      </c>
    </row>
    <row r="366" s="2" customFormat="1" ht="24.15" customHeight="1">
      <c r="A366" s="41"/>
      <c r="B366" s="42"/>
      <c r="C366" s="215" t="s">
        <v>437</v>
      </c>
      <c r="D366" s="215" t="s">
        <v>144</v>
      </c>
      <c r="E366" s="216" t="s">
        <v>489</v>
      </c>
      <c r="F366" s="217" t="s">
        <v>490</v>
      </c>
      <c r="G366" s="218" t="s">
        <v>228</v>
      </c>
      <c r="H366" s="219">
        <v>8.952</v>
      </c>
      <c r="I366" s="220"/>
      <c r="J366" s="221">
        <f>ROUND(I366*H366,2)</f>
        <v>0</v>
      </c>
      <c r="K366" s="217" t="s">
        <v>148</v>
      </c>
      <c r="L366" s="47"/>
      <c r="M366" s="222" t="s">
        <v>19</v>
      </c>
      <c r="N366" s="223" t="s">
        <v>47</v>
      </c>
      <c r="O366" s="87"/>
      <c r="P366" s="224">
        <f>O366*H366</f>
        <v>0</v>
      </c>
      <c r="Q366" s="224">
        <v>0</v>
      </c>
      <c r="R366" s="224">
        <f>Q366*H366</f>
        <v>0</v>
      </c>
      <c r="S366" s="224">
        <v>0</v>
      </c>
      <c r="T366" s="225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26" t="s">
        <v>149</v>
      </c>
      <c r="AT366" s="226" t="s">
        <v>144</v>
      </c>
      <c r="AU366" s="226" t="s">
        <v>83</v>
      </c>
      <c r="AY366" s="20" t="s">
        <v>142</v>
      </c>
      <c r="BE366" s="227">
        <f>IF(N366="základní",J366,0)</f>
        <v>0</v>
      </c>
      <c r="BF366" s="227">
        <f>IF(N366="snížená",J366,0)</f>
        <v>0</v>
      </c>
      <c r="BG366" s="227">
        <f>IF(N366="zákl. přenesená",J366,0)</f>
        <v>0</v>
      </c>
      <c r="BH366" s="227">
        <f>IF(N366="sníž. přenesená",J366,0)</f>
        <v>0</v>
      </c>
      <c r="BI366" s="227">
        <f>IF(N366="nulová",J366,0)</f>
        <v>0</v>
      </c>
      <c r="BJ366" s="20" t="s">
        <v>83</v>
      </c>
      <c r="BK366" s="227">
        <f>ROUND(I366*H366,2)</f>
        <v>0</v>
      </c>
      <c r="BL366" s="20" t="s">
        <v>149</v>
      </c>
      <c r="BM366" s="226" t="s">
        <v>1089</v>
      </c>
    </row>
    <row r="367" s="2" customFormat="1">
      <c r="A367" s="41"/>
      <c r="B367" s="42"/>
      <c r="C367" s="43"/>
      <c r="D367" s="228" t="s">
        <v>151</v>
      </c>
      <c r="E367" s="43"/>
      <c r="F367" s="229" t="s">
        <v>492</v>
      </c>
      <c r="G367" s="43"/>
      <c r="H367" s="43"/>
      <c r="I367" s="230"/>
      <c r="J367" s="43"/>
      <c r="K367" s="43"/>
      <c r="L367" s="47"/>
      <c r="M367" s="231"/>
      <c r="N367" s="232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151</v>
      </c>
      <c r="AU367" s="20" t="s">
        <v>83</v>
      </c>
    </row>
    <row r="368" s="12" customFormat="1" ht="25.92" customHeight="1">
      <c r="A368" s="12"/>
      <c r="B368" s="199"/>
      <c r="C368" s="200"/>
      <c r="D368" s="201" t="s">
        <v>75</v>
      </c>
      <c r="E368" s="202" t="s">
        <v>493</v>
      </c>
      <c r="F368" s="202" t="s">
        <v>494</v>
      </c>
      <c r="G368" s="200"/>
      <c r="H368" s="200"/>
      <c r="I368" s="203"/>
      <c r="J368" s="204">
        <f>BK368</f>
        <v>0</v>
      </c>
      <c r="K368" s="200"/>
      <c r="L368" s="205"/>
      <c r="M368" s="206"/>
      <c r="N368" s="207"/>
      <c r="O368" s="207"/>
      <c r="P368" s="208">
        <f>SUM(P369:P370)</f>
        <v>0</v>
      </c>
      <c r="Q368" s="207"/>
      <c r="R368" s="208">
        <f>SUM(R369:R370)</f>
        <v>0</v>
      </c>
      <c r="S368" s="207"/>
      <c r="T368" s="209">
        <f>SUM(T369:T370)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10" t="s">
        <v>83</v>
      </c>
      <c r="AT368" s="211" t="s">
        <v>75</v>
      </c>
      <c r="AU368" s="211" t="s">
        <v>76</v>
      </c>
      <c r="AY368" s="210" t="s">
        <v>142</v>
      </c>
      <c r="BK368" s="212">
        <f>SUM(BK369:BK370)</f>
        <v>0</v>
      </c>
    </row>
    <row r="369" s="2" customFormat="1" ht="24.15" customHeight="1">
      <c r="A369" s="41"/>
      <c r="B369" s="42"/>
      <c r="C369" s="215" t="s">
        <v>441</v>
      </c>
      <c r="D369" s="215" t="s">
        <v>144</v>
      </c>
      <c r="E369" s="216" t="s">
        <v>496</v>
      </c>
      <c r="F369" s="217" t="s">
        <v>497</v>
      </c>
      <c r="G369" s="218" t="s">
        <v>228</v>
      </c>
      <c r="H369" s="219">
        <v>276.42500000000001</v>
      </c>
      <c r="I369" s="220"/>
      <c r="J369" s="221">
        <f>ROUND(I369*H369,2)</f>
        <v>0</v>
      </c>
      <c r="K369" s="217" t="s">
        <v>148</v>
      </c>
      <c r="L369" s="47"/>
      <c r="M369" s="222" t="s">
        <v>19</v>
      </c>
      <c r="N369" s="223" t="s">
        <v>47</v>
      </c>
      <c r="O369" s="87"/>
      <c r="P369" s="224">
        <f>O369*H369</f>
        <v>0</v>
      </c>
      <c r="Q369" s="224">
        <v>0</v>
      </c>
      <c r="R369" s="224">
        <f>Q369*H369</f>
        <v>0</v>
      </c>
      <c r="S369" s="224">
        <v>0</v>
      </c>
      <c r="T369" s="225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26" t="s">
        <v>149</v>
      </c>
      <c r="AT369" s="226" t="s">
        <v>144</v>
      </c>
      <c r="AU369" s="226" t="s">
        <v>83</v>
      </c>
      <c r="AY369" s="20" t="s">
        <v>142</v>
      </c>
      <c r="BE369" s="227">
        <f>IF(N369="základní",J369,0)</f>
        <v>0</v>
      </c>
      <c r="BF369" s="227">
        <f>IF(N369="snížená",J369,0)</f>
        <v>0</v>
      </c>
      <c r="BG369" s="227">
        <f>IF(N369="zákl. přenesená",J369,0)</f>
        <v>0</v>
      </c>
      <c r="BH369" s="227">
        <f>IF(N369="sníž. přenesená",J369,0)</f>
        <v>0</v>
      </c>
      <c r="BI369" s="227">
        <f>IF(N369="nulová",J369,0)</f>
        <v>0</v>
      </c>
      <c r="BJ369" s="20" t="s">
        <v>83</v>
      </c>
      <c r="BK369" s="227">
        <f>ROUND(I369*H369,2)</f>
        <v>0</v>
      </c>
      <c r="BL369" s="20" t="s">
        <v>149</v>
      </c>
      <c r="BM369" s="226" t="s">
        <v>1090</v>
      </c>
    </row>
    <row r="370" s="2" customFormat="1">
      <c r="A370" s="41"/>
      <c r="B370" s="42"/>
      <c r="C370" s="43"/>
      <c r="D370" s="228" t="s">
        <v>151</v>
      </c>
      <c r="E370" s="43"/>
      <c r="F370" s="229" t="s">
        <v>499</v>
      </c>
      <c r="G370" s="43"/>
      <c r="H370" s="43"/>
      <c r="I370" s="230"/>
      <c r="J370" s="43"/>
      <c r="K370" s="43"/>
      <c r="L370" s="47"/>
      <c r="M370" s="288"/>
      <c r="N370" s="289"/>
      <c r="O370" s="290"/>
      <c r="P370" s="290"/>
      <c r="Q370" s="290"/>
      <c r="R370" s="290"/>
      <c r="S370" s="290"/>
      <c r="T370" s="29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151</v>
      </c>
      <c r="AU370" s="20" t="s">
        <v>83</v>
      </c>
    </row>
    <row r="371" s="2" customFormat="1" ht="6.96" customHeight="1">
      <c r="A371" s="41"/>
      <c r="B371" s="62"/>
      <c r="C371" s="63"/>
      <c r="D371" s="63"/>
      <c r="E371" s="63"/>
      <c r="F371" s="63"/>
      <c r="G371" s="63"/>
      <c r="H371" s="63"/>
      <c r="I371" s="63"/>
      <c r="J371" s="63"/>
      <c r="K371" s="63"/>
      <c r="L371" s="47"/>
      <c r="M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</sheetData>
  <sheetProtection sheet="1" autoFilter="0" formatColumns="0" formatRows="0" objects="1" scenarios="1" spinCount="100000" saltValue="xvWhyQQJT4/WHmxnvjlUDEKrjQUH8DrUkDWd2RsinIXq6I28AepptEueN/s+yOc4kjQMC0k9YjDfVTxhswsaLQ==" hashValue="pzBNHrWeo79MVNF24mep4rIIV5yWhqjPNcpEq8Rd1eeMuvV7jv2WywTlhjP0t3gfoAwlzlUrw7J5QZYChmW4Zg==" algorithmName="SHA-512" password="C7E4"/>
  <autoFilter ref="C91:K37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5" r:id="rId1" display="https://podminky.urs.cz/item/CS_URS_2025_02/113107182"/>
    <hyperlink ref="F101" r:id="rId2" display="https://podminky.urs.cz/item/CS_URS_2025_02/113152111"/>
    <hyperlink ref="F107" r:id="rId3" display="https://podminky.urs.cz/item/CS_URS_2025_02/115101201"/>
    <hyperlink ref="F111" r:id="rId4" display="https://podminky.urs.cz/item/CS_URS_2025_02/115108111"/>
    <hyperlink ref="F115" r:id="rId5" display="https://podminky.urs.cz/item/CS_URS_2025_02/132254104"/>
    <hyperlink ref="F131" r:id="rId6" display="https://podminky.urs.cz/item/CS_URS_2025_02/132354104"/>
    <hyperlink ref="F147" r:id="rId7" display="https://podminky.urs.cz/item/CS_URS_2025_02/133251102"/>
    <hyperlink ref="F163" r:id="rId8" display="https://podminky.urs.cz/item/CS_URS_2025_02/133351102"/>
    <hyperlink ref="F179" r:id="rId9" display="https://podminky.urs.cz/item/CS_URS_2025_02/139001101"/>
    <hyperlink ref="F186" r:id="rId10" display="https://podminky.urs.cz/item/CS_URS_2025_02/151101201"/>
    <hyperlink ref="F201" r:id="rId11" display="https://podminky.urs.cz/item/CS_URS_2025_02/151101211"/>
    <hyperlink ref="F203" r:id="rId12" display="https://podminky.urs.cz/item/CS_URS_2025_02/151101301"/>
    <hyperlink ref="F205" r:id="rId13" display="https://podminky.urs.cz/item/CS_URS_2025_02/151101311"/>
    <hyperlink ref="F207" r:id="rId14" display="https://podminky.urs.cz/item/CS_URS_2025_02/162751117"/>
    <hyperlink ref="F212" r:id="rId15" display="https://podminky.urs.cz/item/CS_URS_2025_02/162751119"/>
    <hyperlink ref="F216" r:id="rId16" display="https://podminky.urs.cz/item/CS_URS_2025_02/171201231"/>
    <hyperlink ref="F220" r:id="rId17" display="https://podminky.urs.cz/item/CS_URS_2025_02/171251201"/>
    <hyperlink ref="F222" r:id="rId18" display="https://podminky.urs.cz/item/CS_URS_2025_02/174151101"/>
    <hyperlink ref="F243" r:id="rId19" display="https://podminky.urs.cz/item/CS_URS_2025_02/175151101"/>
    <hyperlink ref="F254" r:id="rId20" display="https://podminky.urs.cz/item/CS_URS_2025_02/451572111"/>
    <hyperlink ref="F262" r:id="rId21" display="https://podminky.urs.cz/item/CS_URS_2025_02/452112111"/>
    <hyperlink ref="F266" r:id="rId22" display="https://podminky.urs.cz/item/CS_URS_2025_02/564861111"/>
    <hyperlink ref="F272" r:id="rId23" display="https://podminky.urs.cz/item/CS_URS_2025_02/573231111"/>
    <hyperlink ref="F274" r:id="rId24" display="https://podminky.urs.cz/item/CS_URS_2025_02/577134111"/>
    <hyperlink ref="F276" r:id="rId25" display="https://podminky.urs.cz/item/CS_URS_2025_02/577155012"/>
    <hyperlink ref="F279" r:id="rId26" display="https://podminky.urs.cz/item/CS_URS_2025_02/871360310"/>
    <hyperlink ref="F288" r:id="rId27" display="https://podminky.urs.cz/item/CS_URS_2025_02/877350410"/>
    <hyperlink ref="F291" r:id="rId28" display="https://podminky.urs.cz/item/CS_URS_2025_02/877360320"/>
    <hyperlink ref="F294" r:id="rId29" display="https://podminky.urs.cz/item/CS_URS_2025_02/892362121"/>
    <hyperlink ref="F296" r:id="rId30" display="https://podminky.urs.cz/item/CS_URS_2025_02/892372111"/>
    <hyperlink ref="F298" r:id="rId31" display="https://podminky.urs.cz/item/CS_URS_2025_02/892381111"/>
    <hyperlink ref="F300" r:id="rId32" display="https://podminky.urs.cz/item/CS_URS_2025_02/894411311"/>
    <hyperlink ref="F332" r:id="rId33" display="https://podminky.urs.cz/item/CS_URS_2025_02/894412411"/>
    <hyperlink ref="F335" r:id="rId34" display="https://podminky.urs.cz/item/CS_URS_2025_02/894414111"/>
    <hyperlink ref="F338" r:id="rId35" display="https://podminky.urs.cz/item/CS_URS_2025_02/899104112"/>
    <hyperlink ref="F341" r:id="rId36" display="https://podminky.urs.cz/item/CS_URS_2025_02/899721112"/>
    <hyperlink ref="F349" r:id="rId37" display="https://podminky.urs.cz/item/CS_URS_2025_02/899722114"/>
    <hyperlink ref="F352" r:id="rId38" display="https://podminky.urs.cz/item/CS_URS_2025_02/919735112"/>
    <hyperlink ref="F359" r:id="rId39" display="https://podminky.urs.cz/item/CS_URS_2025_02/997221551"/>
    <hyperlink ref="F361" r:id="rId40" display="https://podminky.urs.cz/item/CS_URS_2025_02/997221559"/>
    <hyperlink ref="F365" r:id="rId41" display="https://podminky.urs.cz/item/CS_URS_2025_02/997221873"/>
    <hyperlink ref="F367" r:id="rId42" display="https://podminky.urs.cz/item/CS_URS_2025_02/997221875"/>
    <hyperlink ref="F370" r:id="rId43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85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Dešťová a splašková kanalizace v zastavěném území mistní části Pelhřimova - Skrýšov - 2.etapa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931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1091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39</v>
      </c>
      <c r="G14" s="41"/>
      <c r="H14" s="41"/>
      <c r="I14" s="145" t="s">
        <v>23</v>
      </c>
      <c r="J14" s="149" t="str">
        <f>'Rekapitulace stavby'!AN8</f>
        <v>1. 6. 2026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30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31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33</v>
      </c>
      <c r="E22" s="41"/>
      <c r="F22" s="41"/>
      <c r="G22" s="41"/>
      <c r="H22" s="41"/>
      <c r="I22" s="145" t="s">
        <v>26</v>
      </c>
      <c r="J22" s="136" t="s">
        <v>34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35</v>
      </c>
      <c r="F23" s="41"/>
      <c r="G23" s="41"/>
      <c r="H23" s="41"/>
      <c r="I23" s="145" t="s">
        <v>29</v>
      </c>
      <c r="J23" s="136" t="s">
        <v>36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38</v>
      </c>
      <c r="E25" s="41"/>
      <c r="F25" s="41"/>
      <c r="G25" s="41"/>
      <c r="H25" s="41"/>
      <c r="I25" s="145" t="s">
        <v>26</v>
      </c>
      <c r="J25" s="136" t="s">
        <v>19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39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40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42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44</v>
      </c>
      <c r="G34" s="41"/>
      <c r="H34" s="41"/>
      <c r="I34" s="157" t="s">
        <v>43</v>
      </c>
      <c r="J34" s="157" t="s">
        <v>45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46</v>
      </c>
      <c r="E35" s="145" t="s">
        <v>47</v>
      </c>
      <c r="F35" s="159">
        <f>ROUND((SUM(BE88:BE176)),  2)</f>
        <v>0</v>
      </c>
      <c r="G35" s="41"/>
      <c r="H35" s="41"/>
      <c r="I35" s="160">
        <v>0.20999999999999999</v>
      </c>
      <c r="J35" s="159">
        <f>ROUND(((SUM(BE88:BE176))*I35),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48</v>
      </c>
      <c r="F36" s="159">
        <f>ROUND((SUM(BF88:BF176)),  2)</f>
        <v>0</v>
      </c>
      <c r="G36" s="41"/>
      <c r="H36" s="41"/>
      <c r="I36" s="160">
        <v>0.12</v>
      </c>
      <c r="J36" s="159">
        <f>ROUND(((SUM(BF88:BF176))*I36),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49</v>
      </c>
      <c r="F37" s="159">
        <f>ROUND((SUM(BG88:BG176)),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50</v>
      </c>
      <c r="F38" s="159">
        <f>ROUND((SUM(BH88:BH176)),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51</v>
      </c>
      <c r="F39" s="159">
        <f>ROUND((SUM(BI88:BI176)),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52</v>
      </c>
      <c r="E41" s="163"/>
      <c r="F41" s="163"/>
      <c r="G41" s="164" t="s">
        <v>53</v>
      </c>
      <c r="H41" s="165" t="s">
        <v>54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Dešťová a splašková kanalizace v zastavěném území mistní části Pelhřimova - Skrýšov - 2.etapa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931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IO 04 - Kácení stromů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1. 6. 2026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Město Pelhřimov</v>
      </c>
      <c r="G58" s="43"/>
      <c r="H58" s="43"/>
      <c r="I58" s="35" t="s">
        <v>33</v>
      </c>
      <c r="J58" s="39" t="str">
        <f>E23</f>
        <v>Studio A s.r.o.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31</v>
      </c>
      <c r="D59" s="43"/>
      <c r="E59" s="43"/>
      <c r="F59" s="30" t="str">
        <f>IF(E20="","",E20)</f>
        <v>Vyplň údaj</v>
      </c>
      <c r="G59" s="43"/>
      <c r="H59" s="43"/>
      <c r="I59" s="35" t="s">
        <v>38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74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1092</v>
      </c>
      <c r="E66" s="185"/>
      <c r="F66" s="185"/>
      <c r="G66" s="185"/>
      <c r="H66" s="185"/>
      <c r="I66" s="185"/>
      <c r="J66" s="186">
        <f>J169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127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Dešťová a splašková kanalizace v zastavěném území mistní části Pelhřimova - Skrýšov - 2.etapa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105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931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107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IO 04 - Kácení stromů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 xml:space="preserve"> </v>
      </c>
      <c r="G82" s="43"/>
      <c r="H82" s="43"/>
      <c r="I82" s="35" t="s">
        <v>23</v>
      </c>
      <c r="J82" s="75" t="str">
        <f>IF(J14="","",J14)</f>
        <v>1. 6. 2026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E17</f>
        <v>Město Pelhřimov</v>
      </c>
      <c r="G84" s="43"/>
      <c r="H84" s="43"/>
      <c r="I84" s="35" t="s">
        <v>33</v>
      </c>
      <c r="J84" s="39" t="str">
        <f>E23</f>
        <v>Studio A s.r.o.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31</v>
      </c>
      <c r="D85" s="43"/>
      <c r="E85" s="43"/>
      <c r="F85" s="30" t="str">
        <f>IF(E20="","",E20)</f>
        <v>Vyplň údaj</v>
      </c>
      <c r="G85" s="43"/>
      <c r="H85" s="43"/>
      <c r="I85" s="35" t="s">
        <v>38</v>
      </c>
      <c r="J85" s="39" t="str">
        <f>E26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128</v>
      </c>
      <c r="D87" s="191" t="s">
        <v>61</v>
      </c>
      <c r="E87" s="191" t="s">
        <v>57</v>
      </c>
      <c r="F87" s="191" t="s">
        <v>58</v>
      </c>
      <c r="G87" s="191" t="s">
        <v>129</v>
      </c>
      <c r="H87" s="191" t="s">
        <v>130</v>
      </c>
      <c r="I87" s="191" t="s">
        <v>131</v>
      </c>
      <c r="J87" s="191" t="s">
        <v>111</v>
      </c>
      <c r="K87" s="192" t="s">
        <v>132</v>
      </c>
      <c r="L87" s="193"/>
      <c r="M87" s="95" t="s">
        <v>19</v>
      </c>
      <c r="N87" s="96" t="s">
        <v>46</v>
      </c>
      <c r="O87" s="96" t="s">
        <v>133</v>
      </c>
      <c r="P87" s="96" t="s">
        <v>134</v>
      </c>
      <c r="Q87" s="96" t="s">
        <v>135</v>
      </c>
      <c r="R87" s="96" t="s">
        <v>136</v>
      </c>
      <c r="S87" s="96" t="s">
        <v>137</v>
      </c>
      <c r="T87" s="97" t="s">
        <v>138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139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75</v>
      </c>
      <c r="AU88" s="20" t="s">
        <v>112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75</v>
      </c>
      <c r="E89" s="202" t="s">
        <v>140</v>
      </c>
      <c r="F89" s="202" t="s">
        <v>141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P90+P169</f>
        <v>0</v>
      </c>
      <c r="Q89" s="207"/>
      <c r="R89" s="208">
        <f>R90+R169</f>
        <v>0</v>
      </c>
      <c r="S89" s="207"/>
      <c r="T89" s="209">
        <f>T90+T169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83</v>
      </c>
      <c r="AT89" s="211" t="s">
        <v>75</v>
      </c>
      <c r="AU89" s="211" t="s">
        <v>76</v>
      </c>
      <c r="AY89" s="210" t="s">
        <v>142</v>
      </c>
      <c r="BK89" s="212">
        <f>BK90+BK169</f>
        <v>0</v>
      </c>
    </row>
    <row r="90" s="12" customFormat="1" ht="22.8" customHeight="1">
      <c r="A90" s="12"/>
      <c r="B90" s="199"/>
      <c r="C90" s="200"/>
      <c r="D90" s="201" t="s">
        <v>75</v>
      </c>
      <c r="E90" s="213" t="s">
        <v>83</v>
      </c>
      <c r="F90" s="213" t="s">
        <v>143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SUM(P91:P168)</f>
        <v>0</v>
      </c>
      <c r="Q90" s="207"/>
      <c r="R90" s="208">
        <f>SUM(R91:R168)</f>
        <v>0</v>
      </c>
      <c r="S90" s="207"/>
      <c r="T90" s="209">
        <f>SUM(T91:T168)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83</v>
      </c>
      <c r="AT90" s="211" t="s">
        <v>75</v>
      </c>
      <c r="AU90" s="211" t="s">
        <v>83</v>
      </c>
      <c r="AY90" s="210" t="s">
        <v>142</v>
      </c>
      <c r="BK90" s="212">
        <f>SUM(BK91:BK168)</f>
        <v>0</v>
      </c>
    </row>
    <row r="91" s="2" customFormat="1" ht="21.75" customHeight="1">
      <c r="A91" s="41"/>
      <c r="B91" s="42"/>
      <c r="C91" s="215" t="s">
        <v>83</v>
      </c>
      <c r="D91" s="215" t="s">
        <v>144</v>
      </c>
      <c r="E91" s="216" t="s">
        <v>1093</v>
      </c>
      <c r="F91" s="217" t="s">
        <v>1094</v>
      </c>
      <c r="G91" s="218" t="s">
        <v>267</v>
      </c>
      <c r="H91" s="219">
        <v>11</v>
      </c>
      <c r="I91" s="220"/>
      <c r="J91" s="221">
        <f>ROUND(I91*H91,2)</f>
        <v>0</v>
      </c>
      <c r="K91" s="217" t="s">
        <v>148</v>
      </c>
      <c r="L91" s="47"/>
      <c r="M91" s="222" t="s">
        <v>19</v>
      </c>
      <c r="N91" s="223" t="s">
        <v>47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149</v>
      </c>
      <c r="AT91" s="226" t="s">
        <v>144</v>
      </c>
      <c r="AU91" s="226" t="s">
        <v>85</v>
      </c>
      <c r="AY91" s="20" t="s">
        <v>142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83</v>
      </c>
      <c r="BK91" s="227">
        <f>ROUND(I91*H91,2)</f>
        <v>0</v>
      </c>
      <c r="BL91" s="20" t="s">
        <v>149</v>
      </c>
      <c r="BM91" s="226" t="s">
        <v>1095</v>
      </c>
    </row>
    <row r="92" s="2" customFormat="1">
      <c r="A92" s="41"/>
      <c r="B92" s="42"/>
      <c r="C92" s="43"/>
      <c r="D92" s="228" t="s">
        <v>151</v>
      </c>
      <c r="E92" s="43"/>
      <c r="F92" s="229" t="s">
        <v>1096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151</v>
      </c>
      <c r="AU92" s="20" t="s">
        <v>85</v>
      </c>
    </row>
    <row r="93" s="14" customFormat="1">
      <c r="A93" s="14"/>
      <c r="B93" s="244"/>
      <c r="C93" s="245"/>
      <c r="D93" s="235" t="s">
        <v>153</v>
      </c>
      <c r="E93" s="246" t="s">
        <v>19</v>
      </c>
      <c r="F93" s="247" t="s">
        <v>1097</v>
      </c>
      <c r="G93" s="245"/>
      <c r="H93" s="248">
        <v>11</v>
      </c>
      <c r="I93" s="249"/>
      <c r="J93" s="245"/>
      <c r="K93" s="245"/>
      <c r="L93" s="250"/>
      <c r="M93" s="251"/>
      <c r="N93" s="252"/>
      <c r="O93" s="252"/>
      <c r="P93" s="252"/>
      <c r="Q93" s="252"/>
      <c r="R93" s="252"/>
      <c r="S93" s="252"/>
      <c r="T93" s="25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4" t="s">
        <v>153</v>
      </c>
      <c r="AU93" s="254" t="s">
        <v>85</v>
      </c>
      <c r="AV93" s="14" t="s">
        <v>85</v>
      </c>
      <c r="AW93" s="14" t="s">
        <v>37</v>
      </c>
      <c r="AX93" s="14" t="s">
        <v>76</v>
      </c>
      <c r="AY93" s="254" t="s">
        <v>142</v>
      </c>
    </row>
    <row r="94" s="16" customFormat="1">
      <c r="A94" s="16"/>
      <c r="B94" s="266"/>
      <c r="C94" s="267"/>
      <c r="D94" s="235" t="s">
        <v>153</v>
      </c>
      <c r="E94" s="268" t="s">
        <v>19</v>
      </c>
      <c r="F94" s="269" t="s">
        <v>167</v>
      </c>
      <c r="G94" s="267"/>
      <c r="H94" s="270">
        <v>11</v>
      </c>
      <c r="I94" s="271"/>
      <c r="J94" s="267"/>
      <c r="K94" s="267"/>
      <c r="L94" s="272"/>
      <c r="M94" s="273"/>
      <c r="N94" s="274"/>
      <c r="O94" s="274"/>
      <c r="P94" s="274"/>
      <c r="Q94" s="274"/>
      <c r="R94" s="274"/>
      <c r="S94" s="274"/>
      <c r="T94" s="275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T94" s="276" t="s">
        <v>153</v>
      </c>
      <c r="AU94" s="276" t="s">
        <v>85</v>
      </c>
      <c r="AV94" s="16" t="s">
        <v>149</v>
      </c>
      <c r="AW94" s="16" t="s">
        <v>37</v>
      </c>
      <c r="AX94" s="16" t="s">
        <v>83</v>
      </c>
      <c r="AY94" s="276" t="s">
        <v>142</v>
      </c>
    </row>
    <row r="95" s="2" customFormat="1" ht="21.75" customHeight="1">
      <c r="A95" s="41"/>
      <c r="B95" s="42"/>
      <c r="C95" s="215" t="s">
        <v>85</v>
      </c>
      <c r="D95" s="215" t="s">
        <v>144</v>
      </c>
      <c r="E95" s="216" t="s">
        <v>1098</v>
      </c>
      <c r="F95" s="217" t="s">
        <v>1099</v>
      </c>
      <c r="G95" s="218" t="s">
        <v>267</v>
      </c>
      <c r="H95" s="219">
        <v>2</v>
      </c>
      <c r="I95" s="220"/>
      <c r="J95" s="221">
        <f>ROUND(I95*H95,2)</f>
        <v>0</v>
      </c>
      <c r="K95" s="217" t="s">
        <v>148</v>
      </c>
      <c r="L95" s="47"/>
      <c r="M95" s="222" t="s">
        <v>19</v>
      </c>
      <c r="N95" s="223" t="s">
        <v>47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149</v>
      </c>
      <c r="AT95" s="226" t="s">
        <v>144</v>
      </c>
      <c r="AU95" s="226" t="s">
        <v>85</v>
      </c>
      <c r="AY95" s="20" t="s">
        <v>142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83</v>
      </c>
      <c r="BK95" s="227">
        <f>ROUND(I95*H95,2)</f>
        <v>0</v>
      </c>
      <c r="BL95" s="20" t="s">
        <v>149</v>
      </c>
      <c r="BM95" s="226" t="s">
        <v>1100</v>
      </c>
    </row>
    <row r="96" s="2" customFormat="1">
      <c r="A96" s="41"/>
      <c r="B96" s="42"/>
      <c r="C96" s="43"/>
      <c r="D96" s="228" t="s">
        <v>151</v>
      </c>
      <c r="E96" s="43"/>
      <c r="F96" s="229" t="s">
        <v>1101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151</v>
      </c>
      <c r="AU96" s="20" t="s">
        <v>85</v>
      </c>
    </row>
    <row r="97" s="14" customFormat="1">
      <c r="A97" s="14"/>
      <c r="B97" s="244"/>
      <c r="C97" s="245"/>
      <c r="D97" s="235" t="s">
        <v>153</v>
      </c>
      <c r="E97" s="246" t="s">
        <v>19</v>
      </c>
      <c r="F97" s="247" t="s">
        <v>1102</v>
      </c>
      <c r="G97" s="245"/>
      <c r="H97" s="248">
        <v>2</v>
      </c>
      <c r="I97" s="249"/>
      <c r="J97" s="245"/>
      <c r="K97" s="245"/>
      <c r="L97" s="250"/>
      <c r="M97" s="251"/>
      <c r="N97" s="252"/>
      <c r="O97" s="252"/>
      <c r="P97" s="252"/>
      <c r="Q97" s="252"/>
      <c r="R97" s="252"/>
      <c r="S97" s="252"/>
      <c r="T97" s="25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4" t="s">
        <v>153</v>
      </c>
      <c r="AU97" s="254" t="s">
        <v>85</v>
      </c>
      <c r="AV97" s="14" t="s">
        <v>85</v>
      </c>
      <c r="AW97" s="14" t="s">
        <v>37</v>
      </c>
      <c r="AX97" s="14" t="s">
        <v>76</v>
      </c>
      <c r="AY97" s="254" t="s">
        <v>142</v>
      </c>
    </row>
    <row r="98" s="16" customFormat="1">
      <c r="A98" s="16"/>
      <c r="B98" s="266"/>
      <c r="C98" s="267"/>
      <c r="D98" s="235" t="s">
        <v>153</v>
      </c>
      <c r="E98" s="268" t="s">
        <v>19</v>
      </c>
      <c r="F98" s="269" t="s">
        <v>167</v>
      </c>
      <c r="G98" s="267"/>
      <c r="H98" s="270">
        <v>2</v>
      </c>
      <c r="I98" s="271"/>
      <c r="J98" s="267"/>
      <c r="K98" s="267"/>
      <c r="L98" s="272"/>
      <c r="M98" s="273"/>
      <c r="N98" s="274"/>
      <c r="O98" s="274"/>
      <c r="P98" s="274"/>
      <c r="Q98" s="274"/>
      <c r="R98" s="274"/>
      <c r="S98" s="274"/>
      <c r="T98" s="275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T98" s="276" t="s">
        <v>153</v>
      </c>
      <c r="AU98" s="276" t="s">
        <v>85</v>
      </c>
      <c r="AV98" s="16" t="s">
        <v>149</v>
      </c>
      <c r="AW98" s="16" t="s">
        <v>37</v>
      </c>
      <c r="AX98" s="16" t="s">
        <v>83</v>
      </c>
      <c r="AY98" s="276" t="s">
        <v>142</v>
      </c>
    </row>
    <row r="99" s="2" customFormat="1" ht="24.15" customHeight="1">
      <c r="A99" s="41"/>
      <c r="B99" s="42"/>
      <c r="C99" s="215" t="s">
        <v>158</v>
      </c>
      <c r="D99" s="215" t="s">
        <v>144</v>
      </c>
      <c r="E99" s="216" t="s">
        <v>1103</v>
      </c>
      <c r="F99" s="217" t="s">
        <v>1104</v>
      </c>
      <c r="G99" s="218" t="s">
        <v>267</v>
      </c>
      <c r="H99" s="219">
        <v>2</v>
      </c>
      <c r="I99" s="220"/>
      <c r="J99" s="221">
        <f>ROUND(I99*H99,2)</f>
        <v>0</v>
      </c>
      <c r="K99" s="217" t="s">
        <v>148</v>
      </c>
      <c r="L99" s="47"/>
      <c r="M99" s="222" t="s">
        <v>19</v>
      </c>
      <c r="N99" s="223" t="s">
        <v>47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149</v>
      </c>
      <c r="AT99" s="226" t="s">
        <v>144</v>
      </c>
      <c r="AU99" s="226" t="s">
        <v>85</v>
      </c>
      <c r="AY99" s="20" t="s">
        <v>142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83</v>
      </c>
      <c r="BK99" s="227">
        <f>ROUND(I99*H99,2)</f>
        <v>0</v>
      </c>
      <c r="BL99" s="20" t="s">
        <v>149</v>
      </c>
      <c r="BM99" s="226" t="s">
        <v>1105</v>
      </c>
    </row>
    <row r="100" s="2" customFormat="1">
      <c r="A100" s="41"/>
      <c r="B100" s="42"/>
      <c r="C100" s="43"/>
      <c r="D100" s="228" t="s">
        <v>151</v>
      </c>
      <c r="E100" s="43"/>
      <c r="F100" s="229" t="s">
        <v>1106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151</v>
      </c>
      <c r="AU100" s="20" t="s">
        <v>85</v>
      </c>
    </row>
    <row r="101" s="14" customFormat="1">
      <c r="A101" s="14"/>
      <c r="B101" s="244"/>
      <c r="C101" s="245"/>
      <c r="D101" s="235" t="s">
        <v>153</v>
      </c>
      <c r="E101" s="246" t="s">
        <v>19</v>
      </c>
      <c r="F101" s="247" t="s">
        <v>1107</v>
      </c>
      <c r="G101" s="245"/>
      <c r="H101" s="248">
        <v>2</v>
      </c>
      <c r="I101" s="249"/>
      <c r="J101" s="245"/>
      <c r="K101" s="245"/>
      <c r="L101" s="250"/>
      <c r="M101" s="251"/>
      <c r="N101" s="252"/>
      <c r="O101" s="252"/>
      <c r="P101" s="252"/>
      <c r="Q101" s="252"/>
      <c r="R101" s="252"/>
      <c r="S101" s="252"/>
      <c r="T101" s="25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4" t="s">
        <v>153</v>
      </c>
      <c r="AU101" s="254" t="s">
        <v>85</v>
      </c>
      <c r="AV101" s="14" t="s">
        <v>85</v>
      </c>
      <c r="AW101" s="14" t="s">
        <v>37</v>
      </c>
      <c r="AX101" s="14" t="s">
        <v>76</v>
      </c>
      <c r="AY101" s="254" t="s">
        <v>142</v>
      </c>
    </row>
    <row r="102" s="16" customFormat="1">
      <c r="A102" s="16"/>
      <c r="B102" s="266"/>
      <c r="C102" s="267"/>
      <c r="D102" s="235" t="s">
        <v>153</v>
      </c>
      <c r="E102" s="268" t="s">
        <v>19</v>
      </c>
      <c r="F102" s="269" t="s">
        <v>167</v>
      </c>
      <c r="G102" s="267"/>
      <c r="H102" s="270">
        <v>2</v>
      </c>
      <c r="I102" s="271"/>
      <c r="J102" s="267"/>
      <c r="K102" s="267"/>
      <c r="L102" s="272"/>
      <c r="M102" s="273"/>
      <c r="N102" s="274"/>
      <c r="O102" s="274"/>
      <c r="P102" s="274"/>
      <c r="Q102" s="274"/>
      <c r="R102" s="274"/>
      <c r="S102" s="274"/>
      <c r="T102" s="275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T102" s="276" t="s">
        <v>153</v>
      </c>
      <c r="AU102" s="276" t="s">
        <v>85</v>
      </c>
      <c r="AV102" s="16" t="s">
        <v>149</v>
      </c>
      <c r="AW102" s="16" t="s">
        <v>37</v>
      </c>
      <c r="AX102" s="16" t="s">
        <v>83</v>
      </c>
      <c r="AY102" s="276" t="s">
        <v>142</v>
      </c>
    </row>
    <row r="103" s="2" customFormat="1" ht="24.15" customHeight="1">
      <c r="A103" s="41"/>
      <c r="B103" s="42"/>
      <c r="C103" s="215" t="s">
        <v>149</v>
      </c>
      <c r="D103" s="215" t="s">
        <v>144</v>
      </c>
      <c r="E103" s="216" t="s">
        <v>1108</v>
      </c>
      <c r="F103" s="217" t="s">
        <v>1109</v>
      </c>
      <c r="G103" s="218" t="s">
        <v>267</v>
      </c>
      <c r="H103" s="219">
        <v>1</v>
      </c>
      <c r="I103" s="220"/>
      <c r="J103" s="221">
        <f>ROUND(I103*H103,2)</f>
        <v>0</v>
      </c>
      <c r="K103" s="217" t="s">
        <v>148</v>
      </c>
      <c r="L103" s="47"/>
      <c r="M103" s="222" t="s">
        <v>19</v>
      </c>
      <c r="N103" s="223" t="s">
        <v>47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149</v>
      </c>
      <c r="AT103" s="226" t="s">
        <v>144</v>
      </c>
      <c r="AU103" s="226" t="s">
        <v>85</v>
      </c>
      <c r="AY103" s="20" t="s">
        <v>142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83</v>
      </c>
      <c r="BK103" s="227">
        <f>ROUND(I103*H103,2)</f>
        <v>0</v>
      </c>
      <c r="BL103" s="20" t="s">
        <v>149</v>
      </c>
      <c r="BM103" s="226" t="s">
        <v>1110</v>
      </c>
    </row>
    <row r="104" s="2" customFormat="1">
      <c r="A104" s="41"/>
      <c r="B104" s="42"/>
      <c r="C104" s="43"/>
      <c r="D104" s="228" t="s">
        <v>151</v>
      </c>
      <c r="E104" s="43"/>
      <c r="F104" s="229" t="s">
        <v>1111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151</v>
      </c>
      <c r="AU104" s="20" t="s">
        <v>85</v>
      </c>
    </row>
    <row r="105" s="14" customFormat="1">
      <c r="A105" s="14"/>
      <c r="B105" s="244"/>
      <c r="C105" s="245"/>
      <c r="D105" s="235" t="s">
        <v>153</v>
      </c>
      <c r="E105" s="246" t="s">
        <v>19</v>
      </c>
      <c r="F105" s="247" t="s">
        <v>1112</v>
      </c>
      <c r="G105" s="245"/>
      <c r="H105" s="248">
        <v>1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153</v>
      </c>
      <c r="AU105" s="254" t="s">
        <v>85</v>
      </c>
      <c r="AV105" s="14" t="s">
        <v>85</v>
      </c>
      <c r="AW105" s="14" t="s">
        <v>37</v>
      </c>
      <c r="AX105" s="14" t="s">
        <v>76</v>
      </c>
      <c r="AY105" s="254" t="s">
        <v>142</v>
      </c>
    </row>
    <row r="106" s="16" customFormat="1">
      <c r="A106" s="16"/>
      <c r="B106" s="266"/>
      <c r="C106" s="267"/>
      <c r="D106" s="235" t="s">
        <v>153</v>
      </c>
      <c r="E106" s="268" t="s">
        <v>19</v>
      </c>
      <c r="F106" s="269" t="s">
        <v>167</v>
      </c>
      <c r="G106" s="267"/>
      <c r="H106" s="270">
        <v>1</v>
      </c>
      <c r="I106" s="271"/>
      <c r="J106" s="267"/>
      <c r="K106" s="267"/>
      <c r="L106" s="272"/>
      <c r="M106" s="273"/>
      <c r="N106" s="274"/>
      <c r="O106" s="274"/>
      <c r="P106" s="274"/>
      <c r="Q106" s="274"/>
      <c r="R106" s="274"/>
      <c r="S106" s="274"/>
      <c r="T106" s="275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T106" s="276" t="s">
        <v>153</v>
      </c>
      <c r="AU106" s="276" t="s">
        <v>85</v>
      </c>
      <c r="AV106" s="16" t="s">
        <v>149</v>
      </c>
      <c r="AW106" s="16" t="s">
        <v>37</v>
      </c>
      <c r="AX106" s="16" t="s">
        <v>83</v>
      </c>
      <c r="AY106" s="276" t="s">
        <v>142</v>
      </c>
    </row>
    <row r="107" s="2" customFormat="1" ht="16.5" customHeight="1">
      <c r="A107" s="41"/>
      <c r="B107" s="42"/>
      <c r="C107" s="215" t="s">
        <v>179</v>
      </c>
      <c r="D107" s="215" t="s">
        <v>144</v>
      </c>
      <c r="E107" s="216" t="s">
        <v>1113</v>
      </c>
      <c r="F107" s="217" t="s">
        <v>1114</v>
      </c>
      <c r="G107" s="218" t="s">
        <v>267</v>
      </c>
      <c r="H107" s="219">
        <v>13</v>
      </c>
      <c r="I107" s="220"/>
      <c r="J107" s="221">
        <f>ROUND(I107*H107,2)</f>
        <v>0</v>
      </c>
      <c r="K107" s="217" t="s">
        <v>148</v>
      </c>
      <c r="L107" s="47"/>
      <c r="M107" s="222" t="s">
        <v>19</v>
      </c>
      <c r="N107" s="223" t="s">
        <v>47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149</v>
      </c>
      <c r="AT107" s="226" t="s">
        <v>144</v>
      </c>
      <c r="AU107" s="226" t="s">
        <v>85</v>
      </c>
      <c r="AY107" s="20" t="s">
        <v>142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83</v>
      </c>
      <c r="BK107" s="227">
        <f>ROUND(I107*H107,2)</f>
        <v>0</v>
      </c>
      <c r="BL107" s="20" t="s">
        <v>149</v>
      </c>
      <c r="BM107" s="226" t="s">
        <v>1115</v>
      </c>
    </row>
    <row r="108" s="2" customFormat="1">
      <c r="A108" s="41"/>
      <c r="B108" s="42"/>
      <c r="C108" s="43"/>
      <c r="D108" s="228" t="s">
        <v>151</v>
      </c>
      <c r="E108" s="43"/>
      <c r="F108" s="229" t="s">
        <v>1116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151</v>
      </c>
      <c r="AU108" s="20" t="s">
        <v>85</v>
      </c>
    </row>
    <row r="109" s="14" customFormat="1">
      <c r="A109" s="14"/>
      <c r="B109" s="244"/>
      <c r="C109" s="245"/>
      <c r="D109" s="235" t="s">
        <v>153</v>
      </c>
      <c r="E109" s="246" t="s">
        <v>19</v>
      </c>
      <c r="F109" s="247" t="s">
        <v>1097</v>
      </c>
      <c r="G109" s="245"/>
      <c r="H109" s="248">
        <v>11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153</v>
      </c>
      <c r="AU109" s="254" t="s">
        <v>85</v>
      </c>
      <c r="AV109" s="14" t="s">
        <v>85</v>
      </c>
      <c r="AW109" s="14" t="s">
        <v>37</v>
      </c>
      <c r="AX109" s="14" t="s">
        <v>76</v>
      </c>
      <c r="AY109" s="254" t="s">
        <v>142</v>
      </c>
    </row>
    <row r="110" s="14" customFormat="1">
      <c r="A110" s="14"/>
      <c r="B110" s="244"/>
      <c r="C110" s="245"/>
      <c r="D110" s="235" t="s">
        <v>153</v>
      </c>
      <c r="E110" s="246" t="s">
        <v>19</v>
      </c>
      <c r="F110" s="247" t="s">
        <v>1107</v>
      </c>
      <c r="G110" s="245"/>
      <c r="H110" s="248">
        <v>2</v>
      </c>
      <c r="I110" s="249"/>
      <c r="J110" s="245"/>
      <c r="K110" s="245"/>
      <c r="L110" s="250"/>
      <c r="M110" s="251"/>
      <c r="N110" s="252"/>
      <c r="O110" s="252"/>
      <c r="P110" s="252"/>
      <c r="Q110" s="252"/>
      <c r="R110" s="252"/>
      <c r="S110" s="252"/>
      <c r="T110" s="25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4" t="s">
        <v>153</v>
      </c>
      <c r="AU110" s="254" t="s">
        <v>85</v>
      </c>
      <c r="AV110" s="14" t="s">
        <v>85</v>
      </c>
      <c r="AW110" s="14" t="s">
        <v>37</v>
      </c>
      <c r="AX110" s="14" t="s">
        <v>76</v>
      </c>
      <c r="AY110" s="254" t="s">
        <v>142</v>
      </c>
    </row>
    <row r="111" s="16" customFormat="1">
      <c r="A111" s="16"/>
      <c r="B111" s="266"/>
      <c r="C111" s="267"/>
      <c r="D111" s="235" t="s">
        <v>153</v>
      </c>
      <c r="E111" s="268" t="s">
        <v>19</v>
      </c>
      <c r="F111" s="269" t="s">
        <v>167</v>
      </c>
      <c r="G111" s="267"/>
      <c r="H111" s="270">
        <v>13</v>
      </c>
      <c r="I111" s="271"/>
      <c r="J111" s="267"/>
      <c r="K111" s="267"/>
      <c r="L111" s="272"/>
      <c r="M111" s="273"/>
      <c r="N111" s="274"/>
      <c r="O111" s="274"/>
      <c r="P111" s="274"/>
      <c r="Q111" s="274"/>
      <c r="R111" s="274"/>
      <c r="S111" s="274"/>
      <c r="T111" s="275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T111" s="276" t="s">
        <v>153</v>
      </c>
      <c r="AU111" s="276" t="s">
        <v>85</v>
      </c>
      <c r="AV111" s="16" t="s">
        <v>149</v>
      </c>
      <c r="AW111" s="16" t="s">
        <v>37</v>
      </c>
      <c r="AX111" s="16" t="s">
        <v>83</v>
      </c>
      <c r="AY111" s="276" t="s">
        <v>142</v>
      </c>
    </row>
    <row r="112" s="2" customFormat="1" ht="16.5" customHeight="1">
      <c r="A112" s="41"/>
      <c r="B112" s="42"/>
      <c r="C112" s="215" t="s">
        <v>186</v>
      </c>
      <c r="D112" s="215" t="s">
        <v>144</v>
      </c>
      <c r="E112" s="216" t="s">
        <v>1117</v>
      </c>
      <c r="F112" s="217" t="s">
        <v>1118</v>
      </c>
      <c r="G112" s="218" t="s">
        <v>267</v>
      </c>
      <c r="H112" s="219">
        <v>3</v>
      </c>
      <c r="I112" s="220"/>
      <c r="J112" s="221">
        <f>ROUND(I112*H112,2)</f>
        <v>0</v>
      </c>
      <c r="K112" s="217" t="s">
        <v>148</v>
      </c>
      <c r="L112" s="47"/>
      <c r="M112" s="222" t="s">
        <v>19</v>
      </c>
      <c r="N112" s="223" t="s">
        <v>47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149</v>
      </c>
      <c r="AT112" s="226" t="s">
        <v>144</v>
      </c>
      <c r="AU112" s="226" t="s">
        <v>85</v>
      </c>
      <c r="AY112" s="20" t="s">
        <v>142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83</v>
      </c>
      <c r="BK112" s="227">
        <f>ROUND(I112*H112,2)</f>
        <v>0</v>
      </c>
      <c r="BL112" s="20" t="s">
        <v>149</v>
      </c>
      <c r="BM112" s="226" t="s">
        <v>1119</v>
      </c>
    </row>
    <row r="113" s="2" customFormat="1">
      <c r="A113" s="41"/>
      <c r="B113" s="42"/>
      <c r="C113" s="43"/>
      <c r="D113" s="228" t="s">
        <v>151</v>
      </c>
      <c r="E113" s="43"/>
      <c r="F113" s="229" t="s">
        <v>1120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151</v>
      </c>
      <c r="AU113" s="20" t="s">
        <v>85</v>
      </c>
    </row>
    <row r="114" s="14" customFormat="1">
      <c r="A114" s="14"/>
      <c r="B114" s="244"/>
      <c r="C114" s="245"/>
      <c r="D114" s="235" t="s">
        <v>153</v>
      </c>
      <c r="E114" s="246" t="s">
        <v>19</v>
      </c>
      <c r="F114" s="247" t="s">
        <v>1102</v>
      </c>
      <c r="G114" s="245"/>
      <c r="H114" s="248">
        <v>2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153</v>
      </c>
      <c r="AU114" s="254" t="s">
        <v>85</v>
      </c>
      <c r="AV114" s="14" t="s">
        <v>85</v>
      </c>
      <c r="AW114" s="14" t="s">
        <v>37</v>
      </c>
      <c r="AX114" s="14" t="s">
        <v>76</v>
      </c>
      <c r="AY114" s="254" t="s">
        <v>142</v>
      </c>
    </row>
    <row r="115" s="14" customFormat="1">
      <c r="A115" s="14"/>
      <c r="B115" s="244"/>
      <c r="C115" s="245"/>
      <c r="D115" s="235" t="s">
        <v>153</v>
      </c>
      <c r="E115" s="246" t="s">
        <v>19</v>
      </c>
      <c r="F115" s="247" t="s">
        <v>1112</v>
      </c>
      <c r="G115" s="245"/>
      <c r="H115" s="248">
        <v>1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153</v>
      </c>
      <c r="AU115" s="254" t="s">
        <v>85</v>
      </c>
      <c r="AV115" s="14" t="s">
        <v>85</v>
      </c>
      <c r="AW115" s="14" t="s">
        <v>37</v>
      </c>
      <c r="AX115" s="14" t="s">
        <v>76</v>
      </c>
      <c r="AY115" s="254" t="s">
        <v>142</v>
      </c>
    </row>
    <row r="116" s="16" customFormat="1">
      <c r="A116" s="16"/>
      <c r="B116" s="266"/>
      <c r="C116" s="267"/>
      <c r="D116" s="235" t="s">
        <v>153</v>
      </c>
      <c r="E116" s="268" t="s">
        <v>19</v>
      </c>
      <c r="F116" s="269" t="s">
        <v>167</v>
      </c>
      <c r="G116" s="267"/>
      <c r="H116" s="270">
        <v>3</v>
      </c>
      <c r="I116" s="271"/>
      <c r="J116" s="267"/>
      <c r="K116" s="267"/>
      <c r="L116" s="272"/>
      <c r="M116" s="273"/>
      <c r="N116" s="274"/>
      <c r="O116" s="274"/>
      <c r="P116" s="274"/>
      <c r="Q116" s="274"/>
      <c r="R116" s="274"/>
      <c r="S116" s="274"/>
      <c r="T116" s="275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76" t="s">
        <v>153</v>
      </c>
      <c r="AU116" s="276" t="s">
        <v>85</v>
      </c>
      <c r="AV116" s="16" t="s">
        <v>149</v>
      </c>
      <c r="AW116" s="16" t="s">
        <v>37</v>
      </c>
      <c r="AX116" s="16" t="s">
        <v>83</v>
      </c>
      <c r="AY116" s="276" t="s">
        <v>142</v>
      </c>
    </row>
    <row r="117" s="2" customFormat="1" ht="24.15" customHeight="1">
      <c r="A117" s="41"/>
      <c r="B117" s="42"/>
      <c r="C117" s="215" t="s">
        <v>191</v>
      </c>
      <c r="D117" s="215" t="s">
        <v>144</v>
      </c>
      <c r="E117" s="216" t="s">
        <v>1121</v>
      </c>
      <c r="F117" s="217" t="s">
        <v>1122</v>
      </c>
      <c r="G117" s="218" t="s">
        <v>267</v>
      </c>
      <c r="H117" s="219">
        <v>11</v>
      </c>
      <c r="I117" s="220"/>
      <c r="J117" s="221">
        <f>ROUND(I117*H117,2)</f>
        <v>0</v>
      </c>
      <c r="K117" s="217" t="s">
        <v>148</v>
      </c>
      <c r="L117" s="47"/>
      <c r="M117" s="222" t="s">
        <v>19</v>
      </c>
      <c r="N117" s="223" t="s">
        <v>47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149</v>
      </c>
      <c r="AT117" s="226" t="s">
        <v>144</v>
      </c>
      <c r="AU117" s="226" t="s">
        <v>85</v>
      </c>
      <c r="AY117" s="20" t="s">
        <v>142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83</v>
      </c>
      <c r="BK117" s="227">
        <f>ROUND(I117*H117,2)</f>
        <v>0</v>
      </c>
      <c r="BL117" s="20" t="s">
        <v>149</v>
      </c>
      <c r="BM117" s="226" t="s">
        <v>1123</v>
      </c>
    </row>
    <row r="118" s="2" customFormat="1">
      <c r="A118" s="41"/>
      <c r="B118" s="42"/>
      <c r="C118" s="43"/>
      <c r="D118" s="228" t="s">
        <v>151</v>
      </c>
      <c r="E118" s="43"/>
      <c r="F118" s="229" t="s">
        <v>1124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151</v>
      </c>
      <c r="AU118" s="20" t="s">
        <v>85</v>
      </c>
    </row>
    <row r="119" s="14" customFormat="1">
      <c r="A119" s="14"/>
      <c r="B119" s="244"/>
      <c r="C119" s="245"/>
      <c r="D119" s="235" t="s">
        <v>153</v>
      </c>
      <c r="E119" s="246" t="s">
        <v>19</v>
      </c>
      <c r="F119" s="247" t="s">
        <v>1097</v>
      </c>
      <c r="G119" s="245"/>
      <c r="H119" s="248">
        <v>11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153</v>
      </c>
      <c r="AU119" s="254" t="s">
        <v>85</v>
      </c>
      <c r="AV119" s="14" t="s">
        <v>85</v>
      </c>
      <c r="AW119" s="14" t="s">
        <v>37</v>
      </c>
      <c r="AX119" s="14" t="s">
        <v>76</v>
      </c>
      <c r="AY119" s="254" t="s">
        <v>142</v>
      </c>
    </row>
    <row r="120" s="16" customFormat="1">
      <c r="A120" s="16"/>
      <c r="B120" s="266"/>
      <c r="C120" s="267"/>
      <c r="D120" s="235" t="s">
        <v>153</v>
      </c>
      <c r="E120" s="268" t="s">
        <v>19</v>
      </c>
      <c r="F120" s="269" t="s">
        <v>167</v>
      </c>
      <c r="G120" s="267"/>
      <c r="H120" s="270">
        <v>11</v>
      </c>
      <c r="I120" s="271"/>
      <c r="J120" s="267"/>
      <c r="K120" s="267"/>
      <c r="L120" s="272"/>
      <c r="M120" s="273"/>
      <c r="N120" s="274"/>
      <c r="O120" s="274"/>
      <c r="P120" s="274"/>
      <c r="Q120" s="274"/>
      <c r="R120" s="274"/>
      <c r="S120" s="274"/>
      <c r="T120" s="275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76" t="s">
        <v>153</v>
      </c>
      <c r="AU120" s="276" t="s">
        <v>85</v>
      </c>
      <c r="AV120" s="16" t="s">
        <v>149</v>
      </c>
      <c r="AW120" s="16" t="s">
        <v>37</v>
      </c>
      <c r="AX120" s="16" t="s">
        <v>83</v>
      </c>
      <c r="AY120" s="276" t="s">
        <v>142</v>
      </c>
    </row>
    <row r="121" s="2" customFormat="1" ht="24.15" customHeight="1">
      <c r="A121" s="41"/>
      <c r="B121" s="42"/>
      <c r="C121" s="215" t="s">
        <v>198</v>
      </c>
      <c r="D121" s="215" t="s">
        <v>144</v>
      </c>
      <c r="E121" s="216" t="s">
        <v>1125</v>
      </c>
      <c r="F121" s="217" t="s">
        <v>1126</v>
      </c>
      <c r="G121" s="218" t="s">
        <v>267</v>
      </c>
      <c r="H121" s="219">
        <v>2</v>
      </c>
      <c r="I121" s="220"/>
      <c r="J121" s="221">
        <f>ROUND(I121*H121,2)</f>
        <v>0</v>
      </c>
      <c r="K121" s="217" t="s">
        <v>148</v>
      </c>
      <c r="L121" s="47"/>
      <c r="M121" s="222" t="s">
        <v>19</v>
      </c>
      <c r="N121" s="223" t="s">
        <v>47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149</v>
      </c>
      <c r="AT121" s="226" t="s">
        <v>144</v>
      </c>
      <c r="AU121" s="226" t="s">
        <v>85</v>
      </c>
      <c r="AY121" s="20" t="s">
        <v>142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83</v>
      </c>
      <c r="BK121" s="227">
        <f>ROUND(I121*H121,2)</f>
        <v>0</v>
      </c>
      <c r="BL121" s="20" t="s">
        <v>149</v>
      </c>
      <c r="BM121" s="226" t="s">
        <v>1127</v>
      </c>
    </row>
    <row r="122" s="2" customFormat="1">
      <c r="A122" s="41"/>
      <c r="B122" s="42"/>
      <c r="C122" s="43"/>
      <c r="D122" s="228" t="s">
        <v>151</v>
      </c>
      <c r="E122" s="43"/>
      <c r="F122" s="229" t="s">
        <v>1128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151</v>
      </c>
      <c r="AU122" s="20" t="s">
        <v>85</v>
      </c>
    </row>
    <row r="123" s="14" customFormat="1">
      <c r="A123" s="14"/>
      <c r="B123" s="244"/>
      <c r="C123" s="245"/>
      <c r="D123" s="235" t="s">
        <v>153</v>
      </c>
      <c r="E123" s="246" t="s">
        <v>19</v>
      </c>
      <c r="F123" s="247" t="s">
        <v>1102</v>
      </c>
      <c r="G123" s="245"/>
      <c r="H123" s="248">
        <v>2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153</v>
      </c>
      <c r="AU123" s="254" t="s">
        <v>85</v>
      </c>
      <c r="AV123" s="14" t="s">
        <v>85</v>
      </c>
      <c r="AW123" s="14" t="s">
        <v>37</v>
      </c>
      <c r="AX123" s="14" t="s">
        <v>76</v>
      </c>
      <c r="AY123" s="254" t="s">
        <v>142</v>
      </c>
    </row>
    <row r="124" s="16" customFormat="1">
      <c r="A124" s="16"/>
      <c r="B124" s="266"/>
      <c r="C124" s="267"/>
      <c r="D124" s="235" t="s">
        <v>153</v>
      </c>
      <c r="E124" s="268" t="s">
        <v>19</v>
      </c>
      <c r="F124" s="269" t="s">
        <v>167</v>
      </c>
      <c r="G124" s="267"/>
      <c r="H124" s="270">
        <v>2</v>
      </c>
      <c r="I124" s="271"/>
      <c r="J124" s="267"/>
      <c r="K124" s="267"/>
      <c r="L124" s="272"/>
      <c r="M124" s="273"/>
      <c r="N124" s="274"/>
      <c r="O124" s="274"/>
      <c r="P124" s="274"/>
      <c r="Q124" s="274"/>
      <c r="R124" s="274"/>
      <c r="S124" s="274"/>
      <c r="T124" s="275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76" t="s">
        <v>153</v>
      </c>
      <c r="AU124" s="276" t="s">
        <v>85</v>
      </c>
      <c r="AV124" s="16" t="s">
        <v>149</v>
      </c>
      <c r="AW124" s="16" t="s">
        <v>37</v>
      </c>
      <c r="AX124" s="16" t="s">
        <v>83</v>
      </c>
      <c r="AY124" s="276" t="s">
        <v>142</v>
      </c>
    </row>
    <row r="125" s="2" customFormat="1" ht="24.15" customHeight="1">
      <c r="A125" s="41"/>
      <c r="B125" s="42"/>
      <c r="C125" s="215" t="s">
        <v>203</v>
      </c>
      <c r="D125" s="215" t="s">
        <v>144</v>
      </c>
      <c r="E125" s="216" t="s">
        <v>1129</v>
      </c>
      <c r="F125" s="217" t="s">
        <v>1130</v>
      </c>
      <c r="G125" s="218" t="s">
        <v>267</v>
      </c>
      <c r="H125" s="219">
        <v>2</v>
      </c>
      <c r="I125" s="220"/>
      <c r="J125" s="221">
        <f>ROUND(I125*H125,2)</f>
        <v>0</v>
      </c>
      <c r="K125" s="217" t="s">
        <v>148</v>
      </c>
      <c r="L125" s="47"/>
      <c r="M125" s="222" t="s">
        <v>19</v>
      </c>
      <c r="N125" s="223" t="s">
        <v>47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149</v>
      </c>
      <c r="AT125" s="226" t="s">
        <v>144</v>
      </c>
      <c r="AU125" s="226" t="s">
        <v>85</v>
      </c>
      <c r="AY125" s="20" t="s">
        <v>142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83</v>
      </c>
      <c r="BK125" s="227">
        <f>ROUND(I125*H125,2)</f>
        <v>0</v>
      </c>
      <c r="BL125" s="20" t="s">
        <v>149</v>
      </c>
      <c r="BM125" s="226" t="s">
        <v>1131</v>
      </c>
    </row>
    <row r="126" s="2" customFormat="1">
      <c r="A126" s="41"/>
      <c r="B126" s="42"/>
      <c r="C126" s="43"/>
      <c r="D126" s="228" t="s">
        <v>151</v>
      </c>
      <c r="E126" s="43"/>
      <c r="F126" s="229" t="s">
        <v>1132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151</v>
      </c>
      <c r="AU126" s="20" t="s">
        <v>85</v>
      </c>
    </row>
    <row r="127" s="14" customFormat="1">
      <c r="A127" s="14"/>
      <c r="B127" s="244"/>
      <c r="C127" s="245"/>
      <c r="D127" s="235" t="s">
        <v>153</v>
      </c>
      <c r="E127" s="246" t="s">
        <v>19</v>
      </c>
      <c r="F127" s="247" t="s">
        <v>1107</v>
      </c>
      <c r="G127" s="245"/>
      <c r="H127" s="248">
        <v>2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153</v>
      </c>
      <c r="AU127" s="254" t="s">
        <v>85</v>
      </c>
      <c r="AV127" s="14" t="s">
        <v>85</v>
      </c>
      <c r="AW127" s="14" t="s">
        <v>37</v>
      </c>
      <c r="AX127" s="14" t="s">
        <v>76</v>
      </c>
      <c r="AY127" s="254" t="s">
        <v>142</v>
      </c>
    </row>
    <row r="128" s="16" customFormat="1">
      <c r="A128" s="16"/>
      <c r="B128" s="266"/>
      <c r="C128" s="267"/>
      <c r="D128" s="235" t="s">
        <v>153</v>
      </c>
      <c r="E128" s="268" t="s">
        <v>19</v>
      </c>
      <c r="F128" s="269" t="s">
        <v>167</v>
      </c>
      <c r="G128" s="267"/>
      <c r="H128" s="270">
        <v>2</v>
      </c>
      <c r="I128" s="271"/>
      <c r="J128" s="267"/>
      <c r="K128" s="267"/>
      <c r="L128" s="272"/>
      <c r="M128" s="273"/>
      <c r="N128" s="274"/>
      <c r="O128" s="274"/>
      <c r="P128" s="274"/>
      <c r="Q128" s="274"/>
      <c r="R128" s="274"/>
      <c r="S128" s="274"/>
      <c r="T128" s="275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76" t="s">
        <v>153</v>
      </c>
      <c r="AU128" s="276" t="s">
        <v>85</v>
      </c>
      <c r="AV128" s="16" t="s">
        <v>149</v>
      </c>
      <c r="AW128" s="16" t="s">
        <v>37</v>
      </c>
      <c r="AX128" s="16" t="s">
        <v>83</v>
      </c>
      <c r="AY128" s="276" t="s">
        <v>142</v>
      </c>
    </row>
    <row r="129" s="2" customFormat="1" ht="24.15" customHeight="1">
      <c r="A129" s="41"/>
      <c r="B129" s="42"/>
      <c r="C129" s="215" t="s">
        <v>208</v>
      </c>
      <c r="D129" s="215" t="s">
        <v>144</v>
      </c>
      <c r="E129" s="216" t="s">
        <v>1133</v>
      </c>
      <c r="F129" s="217" t="s">
        <v>1134</v>
      </c>
      <c r="G129" s="218" t="s">
        <v>267</v>
      </c>
      <c r="H129" s="219">
        <v>1</v>
      </c>
      <c r="I129" s="220"/>
      <c r="J129" s="221">
        <f>ROUND(I129*H129,2)</f>
        <v>0</v>
      </c>
      <c r="K129" s="217" t="s">
        <v>148</v>
      </c>
      <c r="L129" s="47"/>
      <c r="M129" s="222" t="s">
        <v>19</v>
      </c>
      <c r="N129" s="223" t="s">
        <v>47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149</v>
      </c>
      <c r="AT129" s="226" t="s">
        <v>144</v>
      </c>
      <c r="AU129" s="226" t="s">
        <v>85</v>
      </c>
      <c r="AY129" s="20" t="s">
        <v>142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83</v>
      </c>
      <c r="BK129" s="227">
        <f>ROUND(I129*H129,2)</f>
        <v>0</v>
      </c>
      <c r="BL129" s="20" t="s">
        <v>149</v>
      </c>
      <c r="BM129" s="226" t="s">
        <v>1135</v>
      </c>
    </row>
    <row r="130" s="2" customFormat="1">
      <c r="A130" s="41"/>
      <c r="B130" s="42"/>
      <c r="C130" s="43"/>
      <c r="D130" s="228" t="s">
        <v>151</v>
      </c>
      <c r="E130" s="43"/>
      <c r="F130" s="229" t="s">
        <v>1136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151</v>
      </c>
      <c r="AU130" s="20" t="s">
        <v>85</v>
      </c>
    </row>
    <row r="131" s="14" customFormat="1">
      <c r="A131" s="14"/>
      <c r="B131" s="244"/>
      <c r="C131" s="245"/>
      <c r="D131" s="235" t="s">
        <v>153</v>
      </c>
      <c r="E131" s="246" t="s">
        <v>19</v>
      </c>
      <c r="F131" s="247" t="s">
        <v>1112</v>
      </c>
      <c r="G131" s="245"/>
      <c r="H131" s="248">
        <v>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153</v>
      </c>
      <c r="AU131" s="254" t="s">
        <v>85</v>
      </c>
      <c r="AV131" s="14" t="s">
        <v>85</v>
      </c>
      <c r="AW131" s="14" t="s">
        <v>37</v>
      </c>
      <c r="AX131" s="14" t="s">
        <v>76</v>
      </c>
      <c r="AY131" s="254" t="s">
        <v>142</v>
      </c>
    </row>
    <row r="132" s="16" customFormat="1">
      <c r="A132" s="16"/>
      <c r="B132" s="266"/>
      <c r="C132" s="267"/>
      <c r="D132" s="235" t="s">
        <v>153</v>
      </c>
      <c r="E132" s="268" t="s">
        <v>19</v>
      </c>
      <c r="F132" s="269" t="s">
        <v>167</v>
      </c>
      <c r="G132" s="267"/>
      <c r="H132" s="270">
        <v>1</v>
      </c>
      <c r="I132" s="271"/>
      <c r="J132" s="267"/>
      <c r="K132" s="267"/>
      <c r="L132" s="272"/>
      <c r="M132" s="273"/>
      <c r="N132" s="274"/>
      <c r="O132" s="274"/>
      <c r="P132" s="274"/>
      <c r="Q132" s="274"/>
      <c r="R132" s="274"/>
      <c r="S132" s="274"/>
      <c r="T132" s="275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76" t="s">
        <v>153</v>
      </c>
      <c r="AU132" s="276" t="s">
        <v>85</v>
      </c>
      <c r="AV132" s="16" t="s">
        <v>149</v>
      </c>
      <c r="AW132" s="16" t="s">
        <v>37</v>
      </c>
      <c r="AX132" s="16" t="s">
        <v>83</v>
      </c>
      <c r="AY132" s="276" t="s">
        <v>142</v>
      </c>
    </row>
    <row r="133" s="2" customFormat="1" ht="24.15" customHeight="1">
      <c r="A133" s="41"/>
      <c r="B133" s="42"/>
      <c r="C133" s="215" t="s">
        <v>213</v>
      </c>
      <c r="D133" s="215" t="s">
        <v>144</v>
      </c>
      <c r="E133" s="216" t="s">
        <v>1137</v>
      </c>
      <c r="F133" s="217" t="s">
        <v>1138</v>
      </c>
      <c r="G133" s="218" t="s">
        <v>267</v>
      </c>
      <c r="H133" s="219">
        <v>13</v>
      </c>
      <c r="I133" s="220"/>
      <c r="J133" s="221">
        <f>ROUND(I133*H133,2)</f>
        <v>0</v>
      </c>
      <c r="K133" s="217" t="s">
        <v>148</v>
      </c>
      <c r="L133" s="47"/>
      <c r="M133" s="222" t="s">
        <v>19</v>
      </c>
      <c r="N133" s="223" t="s">
        <v>47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149</v>
      </c>
      <c r="AT133" s="226" t="s">
        <v>144</v>
      </c>
      <c r="AU133" s="226" t="s">
        <v>85</v>
      </c>
      <c r="AY133" s="20" t="s">
        <v>142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83</v>
      </c>
      <c r="BK133" s="227">
        <f>ROUND(I133*H133,2)</f>
        <v>0</v>
      </c>
      <c r="BL133" s="20" t="s">
        <v>149</v>
      </c>
      <c r="BM133" s="226" t="s">
        <v>1139</v>
      </c>
    </row>
    <row r="134" s="2" customFormat="1">
      <c r="A134" s="41"/>
      <c r="B134" s="42"/>
      <c r="C134" s="43"/>
      <c r="D134" s="228" t="s">
        <v>151</v>
      </c>
      <c r="E134" s="43"/>
      <c r="F134" s="229" t="s">
        <v>1140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151</v>
      </c>
      <c r="AU134" s="20" t="s">
        <v>85</v>
      </c>
    </row>
    <row r="135" s="14" customFormat="1">
      <c r="A135" s="14"/>
      <c r="B135" s="244"/>
      <c r="C135" s="245"/>
      <c r="D135" s="235" t="s">
        <v>153</v>
      </c>
      <c r="E135" s="246" t="s">
        <v>19</v>
      </c>
      <c r="F135" s="247" t="s">
        <v>1097</v>
      </c>
      <c r="G135" s="245"/>
      <c r="H135" s="248">
        <v>11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153</v>
      </c>
      <c r="AU135" s="254" t="s">
        <v>85</v>
      </c>
      <c r="AV135" s="14" t="s">
        <v>85</v>
      </c>
      <c r="AW135" s="14" t="s">
        <v>37</v>
      </c>
      <c r="AX135" s="14" t="s">
        <v>76</v>
      </c>
      <c r="AY135" s="254" t="s">
        <v>142</v>
      </c>
    </row>
    <row r="136" s="14" customFormat="1">
      <c r="A136" s="14"/>
      <c r="B136" s="244"/>
      <c r="C136" s="245"/>
      <c r="D136" s="235" t="s">
        <v>153</v>
      </c>
      <c r="E136" s="246" t="s">
        <v>19</v>
      </c>
      <c r="F136" s="247" t="s">
        <v>1107</v>
      </c>
      <c r="G136" s="245"/>
      <c r="H136" s="248">
        <v>2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153</v>
      </c>
      <c r="AU136" s="254" t="s">
        <v>85</v>
      </c>
      <c r="AV136" s="14" t="s">
        <v>85</v>
      </c>
      <c r="AW136" s="14" t="s">
        <v>37</v>
      </c>
      <c r="AX136" s="14" t="s">
        <v>76</v>
      </c>
      <c r="AY136" s="254" t="s">
        <v>142</v>
      </c>
    </row>
    <row r="137" s="16" customFormat="1">
      <c r="A137" s="16"/>
      <c r="B137" s="266"/>
      <c r="C137" s="267"/>
      <c r="D137" s="235" t="s">
        <v>153</v>
      </c>
      <c r="E137" s="268" t="s">
        <v>19</v>
      </c>
      <c r="F137" s="269" t="s">
        <v>167</v>
      </c>
      <c r="G137" s="267"/>
      <c r="H137" s="270">
        <v>13</v>
      </c>
      <c r="I137" s="271"/>
      <c r="J137" s="267"/>
      <c r="K137" s="267"/>
      <c r="L137" s="272"/>
      <c r="M137" s="273"/>
      <c r="N137" s="274"/>
      <c r="O137" s="274"/>
      <c r="P137" s="274"/>
      <c r="Q137" s="274"/>
      <c r="R137" s="274"/>
      <c r="S137" s="274"/>
      <c r="T137" s="275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T137" s="276" t="s">
        <v>153</v>
      </c>
      <c r="AU137" s="276" t="s">
        <v>85</v>
      </c>
      <c r="AV137" s="16" t="s">
        <v>149</v>
      </c>
      <c r="AW137" s="16" t="s">
        <v>37</v>
      </c>
      <c r="AX137" s="16" t="s">
        <v>83</v>
      </c>
      <c r="AY137" s="276" t="s">
        <v>142</v>
      </c>
    </row>
    <row r="138" s="2" customFormat="1" ht="24.15" customHeight="1">
      <c r="A138" s="41"/>
      <c r="B138" s="42"/>
      <c r="C138" s="215" t="s">
        <v>8</v>
      </c>
      <c r="D138" s="215" t="s">
        <v>144</v>
      </c>
      <c r="E138" s="216" t="s">
        <v>1141</v>
      </c>
      <c r="F138" s="217" t="s">
        <v>1142</v>
      </c>
      <c r="G138" s="218" t="s">
        <v>267</v>
      </c>
      <c r="H138" s="219">
        <v>3</v>
      </c>
      <c r="I138" s="220"/>
      <c r="J138" s="221">
        <f>ROUND(I138*H138,2)</f>
        <v>0</v>
      </c>
      <c r="K138" s="217" t="s">
        <v>148</v>
      </c>
      <c r="L138" s="47"/>
      <c r="M138" s="222" t="s">
        <v>19</v>
      </c>
      <c r="N138" s="223" t="s">
        <v>47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149</v>
      </c>
      <c r="AT138" s="226" t="s">
        <v>144</v>
      </c>
      <c r="AU138" s="226" t="s">
        <v>85</v>
      </c>
      <c r="AY138" s="20" t="s">
        <v>142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83</v>
      </c>
      <c r="BK138" s="227">
        <f>ROUND(I138*H138,2)</f>
        <v>0</v>
      </c>
      <c r="BL138" s="20" t="s">
        <v>149</v>
      </c>
      <c r="BM138" s="226" t="s">
        <v>1143</v>
      </c>
    </row>
    <row r="139" s="2" customFormat="1">
      <c r="A139" s="41"/>
      <c r="B139" s="42"/>
      <c r="C139" s="43"/>
      <c r="D139" s="228" t="s">
        <v>151</v>
      </c>
      <c r="E139" s="43"/>
      <c r="F139" s="229" t="s">
        <v>1144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151</v>
      </c>
      <c r="AU139" s="20" t="s">
        <v>85</v>
      </c>
    </row>
    <row r="140" s="14" customFormat="1">
      <c r="A140" s="14"/>
      <c r="B140" s="244"/>
      <c r="C140" s="245"/>
      <c r="D140" s="235" t="s">
        <v>153</v>
      </c>
      <c r="E140" s="246" t="s">
        <v>19</v>
      </c>
      <c r="F140" s="247" t="s">
        <v>1102</v>
      </c>
      <c r="G140" s="245"/>
      <c r="H140" s="248">
        <v>2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153</v>
      </c>
      <c r="AU140" s="254" t="s">
        <v>85</v>
      </c>
      <c r="AV140" s="14" t="s">
        <v>85</v>
      </c>
      <c r="AW140" s="14" t="s">
        <v>37</v>
      </c>
      <c r="AX140" s="14" t="s">
        <v>76</v>
      </c>
      <c r="AY140" s="254" t="s">
        <v>142</v>
      </c>
    </row>
    <row r="141" s="14" customFormat="1">
      <c r="A141" s="14"/>
      <c r="B141" s="244"/>
      <c r="C141" s="245"/>
      <c r="D141" s="235" t="s">
        <v>153</v>
      </c>
      <c r="E141" s="246" t="s">
        <v>19</v>
      </c>
      <c r="F141" s="247" t="s">
        <v>1112</v>
      </c>
      <c r="G141" s="245"/>
      <c r="H141" s="248">
        <v>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153</v>
      </c>
      <c r="AU141" s="254" t="s">
        <v>85</v>
      </c>
      <c r="AV141" s="14" t="s">
        <v>85</v>
      </c>
      <c r="AW141" s="14" t="s">
        <v>37</v>
      </c>
      <c r="AX141" s="14" t="s">
        <v>76</v>
      </c>
      <c r="AY141" s="254" t="s">
        <v>142</v>
      </c>
    </row>
    <row r="142" s="16" customFormat="1">
      <c r="A142" s="16"/>
      <c r="B142" s="266"/>
      <c r="C142" s="267"/>
      <c r="D142" s="235" t="s">
        <v>153</v>
      </c>
      <c r="E142" s="268" t="s">
        <v>19</v>
      </c>
      <c r="F142" s="269" t="s">
        <v>167</v>
      </c>
      <c r="G142" s="267"/>
      <c r="H142" s="270">
        <v>3</v>
      </c>
      <c r="I142" s="271"/>
      <c r="J142" s="267"/>
      <c r="K142" s="267"/>
      <c r="L142" s="272"/>
      <c r="M142" s="273"/>
      <c r="N142" s="274"/>
      <c r="O142" s="274"/>
      <c r="P142" s="274"/>
      <c r="Q142" s="274"/>
      <c r="R142" s="274"/>
      <c r="S142" s="274"/>
      <c r="T142" s="275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76" t="s">
        <v>153</v>
      </c>
      <c r="AU142" s="276" t="s">
        <v>85</v>
      </c>
      <c r="AV142" s="16" t="s">
        <v>149</v>
      </c>
      <c r="AW142" s="16" t="s">
        <v>37</v>
      </c>
      <c r="AX142" s="16" t="s">
        <v>83</v>
      </c>
      <c r="AY142" s="276" t="s">
        <v>142</v>
      </c>
    </row>
    <row r="143" s="2" customFormat="1" ht="37.8" customHeight="1">
      <c r="A143" s="41"/>
      <c r="B143" s="42"/>
      <c r="C143" s="215" t="s">
        <v>225</v>
      </c>
      <c r="D143" s="215" t="s">
        <v>144</v>
      </c>
      <c r="E143" s="216" t="s">
        <v>1145</v>
      </c>
      <c r="F143" s="217" t="s">
        <v>1146</v>
      </c>
      <c r="G143" s="218" t="s">
        <v>267</v>
      </c>
      <c r="H143" s="219">
        <v>528</v>
      </c>
      <c r="I143" s="220"/>
      <c r="J143" s="221">
        <f>ROUND(I143*H143,2)</f>
        <v>0</v>
      </c>
      <c r="K143" s="217" t="s">
        <v>148</v>
      </c>
      <c r="L143" s="47"/>
      <c r="M143" s="222" t="s">
        <v>19</v>
      </c>
      <c r="N143" s="223" t="s">
        <v>47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149</v>
      </c>
      <c r="AT143" s="226" t="s">
        <v>144</v>
      </c>
      <c r="AU143" s="226" t="s">
        <v>85</v>
      </c>
      <c r="AY143" s="20" t="s">
        <v>142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83</v>
      </c>
      <c r="BK143" s="227">
        <f>ROUND(I143*H143,2)</f>
        <v>0</v>
      </c>
      <c r="BL143" s="20" t="s">
        <v>149</v>
      </c>
      <c r="BM143" s="226" t="s">
        <v>1147</v>
      </c>
    </row>
    <row r="144" s="2" customFormat="1">
      <c r="A144" s="41"/>
      <c r="B144" s="42"/>
      <c r="C144" s="43"/>
      <c r="D144" s="228" t="s">
        <v>151</v>
      </c>
      <c r="E144" s="43"/>
      <c r="F144" s="229" t="s">
        <v>1148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151</v>
      </c>
      <c r="AU144" s="20" t="s">
        <v>85</v>
      </c>
    </row>
    <row r="145" s="14" customFormat="1">
      <c r="A145" s="14"/>
      <c r="B145" s="244"/>
      <c r="C145" s="245"/>
      <c r="D145" s="235" t="s">
        <v>153</v>
      </c>
      <c r="E145" s="246" t="s">
        <v>19</v>
      </c>
      <c r="F145" s="247" t="s">
        <v>1149</v>
      </c>
      <c r="G145" s="245"/>
      <c r="H145" s="248">
        <v>528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153</v>
      </c>
      <c r="AU145" s="254" t="s">
        <v>85</v>
      </c>
      <c r="AV145" s="14" t="s">
        <v>85</v>
      </c>
      <c r="AW145" s="14" t="s">
        <v>37</v>
      </c>
      <c r="AX145" s="14" t="s">
        <v>76</v>
      </c>
      <c r="AY145" s="254" t="s">
        <v>142</v>
      </c>
    </row>
    <row r="146" s="16" customFormat="1">
      <c r="A146" s="16"/>
      <c r="B146" s="266"/>
      <c r="C146" s="267"/>
      <c r="D146" s="235" t="s">
        <v>153</v>
      </c>
      <c r="E146" s="268" t="s">
        <v>19</v>
      </c>
      <c r="F146" s="269" t="s">
        <v>167</v>
      </c>
      <c r="G146" s="267"/>
      <c r="H146" s="270">
        <v>528</v>
      </c>
      <c r="I146" s="271"/>
      <c r="J146" s="267"/>
      <c r="K146" s="267"/>
      <c r="L146" s="272"/>
      <c r="M146" s="273"/>
      <c r="N146" s="274"/>
      <c r="O146" s="274"/>
      <c r="P146" s="274"/>
      <c r="Q146" s="274"/>
      <c r="R146" s="274"/>
      <c r="S146" s="274"/>
      <c r="T146" s="275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76" t="s">
        <v>153</v>
      </c>
      <c r="AU146" s="276" t="s">
        <v>85</v>
      </c>
      <c r="AV146" s="16" t="s">
        <v>149</v>
      </c>
      <c r="AW146" s="16" t="s">
        <v>37</v>
      </c>
      <c r="AX146" s="16" t="s">
        <v>83</v>
      </c>
      <c r="AY146" s="276" t="s">
        <v>142</v>
      </c>
    </row>
    <row r="147" s="2" customFormat="1" ht="37.8" customHeight="1">
      <c r="A147" s="41"/>
      <c r="B147" s="42"/>
      <c r="C147" s="215" t="s">
        <v>232</v>
      </c>
      <c r="D147" s="215" t="s">
        <v>144</v>
      </c>
      <c r="E147" s="216" t="s">
        <v>1150</v>
      </c>
      <c r="F147" s="217" t="s">
        <v>1151</v>
      </c>
      <c r="G147" s="218" t="s">
        <v>267</v>
      </c>
      <c r="H147" s="219">
        <v>96</v>
      </c>
      <c r="I147" s="220"/>
      <c r="J147" s="221">
        <f>ROUND(I147*H147,2)</f>
        <v>0</v>
      </c>
      <c r="K147" s="217" t="s">
        <v>148</v>
      </c>
      <c r="L147" s="47"/>
      <c r="M147" s="222" t="s">
        <v>19</v>
      </c>
      <c r="N147" s="223" t="s">
        <v>47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149</v>
      </c>
      <c r="AT147" s="226" t="s">
        <v>144</v>
      </c>
      <c r="AU147" s="226" t="s">
        <v>85</v>
      </c>
      <c r="AY147" s="20" t="s">
        <v>142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83</v>
      </c>
      <c r="BK147" s="227">
        <f>ROUND(I147*H147,2)</f>
        <v>0</v>
      </c>
      <c r="BL147" s="20" t="s">
        <v>149</v>
      </c>
      <c r="BM147" s="226" t="s">
        <v>1152</v>
      </c>
    </row>
    <row r="148" s="2" customFormat="1">
      <c r="A148" s="41"/>
      <c r="B148" s="42"/>
      <c r="C148" s="43"/>
      <c r="D148" s="228" t="s">
        <v>151</v>
      </c>
      <c r="E148" s="43"/>
      <c r="F148" s="229" t="s">
        <v>1153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151</v>
      </c>
      <c r="AU148" s="20" t="s">
        <v>85</v>
      </c>
    </row>
    <row r="149" s="14" customFormat="1">
      <c r="A149" s="14"/>
      <c r="B149" s="244"/>
      <c r="C149" s="245"/>
      <c r="D149" s="235" t="s">
        <v>153</v>
      </c>
      <c r="E149" s="246" t="s">
        <v>19</v>
      </c>
      <c r="F149" s="247" t="s">
        <v>1154</v>
      </c>
      <c r="G149" s="245"/>
      <c r="H149" s="248">
        <v>96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153</v>
      </c>
      <c r="AU149" s="254" t="s">
        <v>85</v>
      </c>
      <c r="AV149" s="14" t="s">
        <v>85</v>
      </c>
      <c r="AW149" s="14" t="s">
        <v>37</v>
      </c>
      <c r="AX149" s="14" t="s">
        <v>76</v>
      </c>
      <c r="AY149" s="254" t="s">
        <v>142</v>
      </c>
    </row>
    <row r="150" s="16" customFormat="1">
      <c r="A150" s="16"/>
      <c r="B150" s="266"/>
      <c r="C150" s="267"/>
      <c r="D150" s="235" t="s">
        <v>153</v>
      </c>
      <c r="E150" s="268" t="s">
        <v>19</v>
      </c>
      <c r="F150" s="269" t="s">
        <v>167</v>
      </c>
      <c r="G150" s="267"/>
      <c r="H150" s="270">
        <v>96</v>
      </c>
      <c r="I150" s="271"/>
      <c r="J150" s="267"/>
      <c r="K150" s="267"/>
      <c r="L150" s="272"/>
      <c r="M150" s="273"/>
      <c r="N150" s="274"/>
      <c r="O150" s="274"/>
      <c r="P150" s="274"/>
      <c r="Q150" s="274"/>
      <c r="R150" s="274"/>
      <c r="S150" s="274"/>
      <c r="T150" s="275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76" t="s">
        <v>153</v>
      </c>
      <c r="AU150" s="276" t="s">
        <v>85</v>
      </c>
      <c r="AV150" s="16" t="s">
        <v>149</v>
      </c>
      <c r="AW150" s="16" t="s">
        <v>37</v>
      </c>
      <c r="AX150" s="16" t="s">
        <v>83</v>
      </c>
      <c r="AY150" s="276" t="s">
        <v>142</v>
      </c>
    </row>
    <row r="151" s="2" customFormat="1" ht="37.8" customHeight="1">
      <c r="A151" s="41"/>
      <c r="B151" s="42"/>
      <c r="C151" s="215" t="s">
        <v>237</v>
      </c>
      <c r="D151" s="215" t="s">
        <v>144</v>
      </c>
      <c r="E151" s="216" t="s">
        <v>1155</v>
      </c>
      <c r="F151" s="217" t="s">
        <v>1156</v>
      </c>
      <c r="G151" s="218" t="s">
        <v>267</v>
      </c>
      <c r="H151" s="219">
        <v>96</v>
      </c>
      <c r="I151" s="220"/>
      <c r="J151" s="221">
        <f>ROUND(I151*H151,2)</f>
        <v>0</v>
      </c>
      <c r="K151" s="217" t="s">
        <v>148</v>
      </c>
      <c r="L151" s="47"/>
      <c r="M151" s="222" t="s">
        <v>19</v>
      </c>
      <c r="N151" s="223" t="s">
        <v>47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149</v>
      </c>
      <c r="AT151" s="226" t="s">
        <v>144</v>
      </c>
      <c r="AU151" s="226" t="s">
        <v>85</v>
      </c>
      <c r="AY151" s="20" t="s">
        <v>142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83</v>
      </c>
      <c r="BK151" s="227">
        <f>ROUND(I151*H151,2)</f>
        <v>0</v>
      </c>
      <c r="BL151" s="20" t="s">
        <v>149</v>
      </c>
      <c r="BM151" s="226" t="s">
        <v>1157</v>
      </c>
    </row>
    <row r="152" s="2" customFormat="1">
      <c r="A152" s="41"/>
      <c r="B152" s="42"/>
      <c r="C152" s="43"/>
      <c r="D152" s="228" t="s">
        <v>151</v>
      </c>
      <c r="E152" s="43"/>
      <c r="F152" s="229" t="s">
        <v>1158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151</v>
      </c>
      <c r="AU152" s="20" t="s">
        <v>85</v>
      </c>
    </row>
    <row r="153" s="14" customFormat="1">
      <c r="A153" s="14"/>
      <c r="B153" s="244"/>
      <c r="C153" s="245"/>
      <c r="D153" s="235" t="s">
        <v>153</v>
      </c>
      <c r="E153" s="246" t="s">
        <v>19</v>
      </c>
      <c r="F153" s="247" t="s">
        <v>1159</v>
      </c>
      <c r="G153" s="245"/>
      <c r="H153" s="248">
        <v>96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153</v>
      </c>
      <c r="AU153" s="254" t="s">
        <v>85</v>
      </c>
      <c r="AV153" s="14" t="s">
        <v>85</v>
      </c>
      <c r="AW153" s="14" t="s">
        <v>37</v>
      </c>
      <c r="AX153" s="14" t="s">
        <v>76</v>
      </c>
      <c r="AY153" s="254" t="s">
        <v>142</v>
      </c>
    </row>
    <row r="154" s="16" customFormat="1">
      <c r="A154" s="16"/>
      <c r="B154" s="266"/>
      <c r="C154" s="267"/>
      <c r="D154" s="235" t="s">
        <v>153</v>
      </c>
      <c r="E154" s="268" t="s">
        <v>19</v>
      </c>
      <c r="F154" s="269" t="s">
        <v>167</v>
      </c>
      <c r="G154" s="267"/>
      <c r="H154" s="270">
        <v>96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76" t="s">
        <v>153</v>
      </c>
      <c r="AU154" s="276" t="s">
        <v>85</v>
      </c>
      <c r="AV154" s="16" t="s">
        <v>149</v>
      </c>
      <c r="AW154" s="16" t="s">
        <v>37</v>
      </c>
      <c r="AX154" s="16" t="s">
        <v>83</v>
      </c>
      <c r="AY154" s="276" t="s">
        <v>142</v>
      </c>
    </row>
    <row r="155" s="2" customFormat="1" ht="37.8" customHeight="1">
      <c r="A155" s="41"/>
      <c r="B155" s="42"/>
      <c r="C155" s="215" t="s">
        <v>244</v>
      </c>
      <c r="D155" s="215" t="s">
        <v>144</v>
      </c>
      <c r="E155" s="216" t="s">
        <v>1160</v>
      </c>
      <c r="F155" s="217" t="s">
        <v>1161</v>
      </c>
      <c r="G155" s="218" t="s">
        <v>267</v>
      </c>
      <c r="H155" s="219">
        <v>48</v>
      </c>
      <c r="I155" s="220"/>
      <c r="J155" s="221">
        <f>ROUND(I155*H155,2)</f>
        <v>0</v>
      </c>
      <c r="K155" s="217" t="s">
        <v>148</v>
      </c>
      <c r="L155" s="47"/>
      <c r="M155" s="222" t="s">
        <v>19</v>
      </c>
      <c r="N155" s="223" t="s">
        <v>47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149</v>
      </c>
      <c r="AT155" s="226" t="s">
        <v>144</v>
      </c>
      <c r="AU155" s="226" t="s">
        <v>85</v>
      </c>
      <c r="AY155" s="20" t="s">
        <v>142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83</v>
      </c>
      <c r="BK155" s="227">
        <f>ROUND(I155*H155,2)</f>
        <v>0</v>
      </c>
      <c r="BL155" s="20" t="s">
        <v>149</v>
      </c>
      <c r="BM155" s="226" t="s">
        <v>1162</v>
      </c>
    </row>
    <row r="156" s="2" customFormat="1">
      <c r="A156" s="41"/>
      <c r="B156" s="42"/>
      <c r="C156" s="43"/>
      <c r="D156" s="228" t="s">
        <v>151</v>
      </c>
      <c r="E156" s="43"/>
      <c r="F156" s="229" t="s">
        <v>1163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151</v>
      </c>
      <c r="AU156" s="20" t="s">
        <v>85</v>
      </c>
    </row>
    <row r="157" s="14" customFormat="1">
      <c r="A157" s="14"/>
      <c r="B157" s="244"/>
      <c r="C157" s="245"/>
      <c r="D157" s="235" t="s">
        <v>153</v>
      </c>
      <c r="E157" s="246" t="s">
        <v>19</v>
      </c>
      <c r="F157" s="247" t="s">
        <v>1164</v>
      </c>
      <c r="G157" s="245"/>
      <c r="H157" s="248">
        <v>48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153</v>
      </c>
      <c r="AU157" s="254" t="s">
        <v>85</v>
      </c>
      <c r="AV157" s="14" t="s">
        <v>85</v>
      </c>
      <c r="AW157" s="14" t="s">
        <v>37</v>
      </c>
      <c r="AX157" s="14" t="s">
        <v>76</v>
      </c>
      <c r="AY157" s="254" t="s">
        <v>142</v>
      </c>
    </row>
    <row r="158" s="16" customFormat="1">
      <c r="A158" s="16"/>
      <c r="B158" s="266"/>
      <c r="C158" s="267"/>
      <c r="D158" s="235" t="s">
        <v>153</v>
      </c>
      <c r="E158" s="268" t="s">
        <v>19</v>
      </c>
      <c r="F158" s="269" t="s">
        <v>167</v>
      </c>
      <c r="G158" s="267"/>
      <c r="H158" s="270">
        <v>48</v>
      </c>
      <c r="I158" s="271"/>
      <c r="J158" s="267"/>
      <c r="K158" s="267"/>
      <c r="L158" s="272"/>
      <c r="M158" s="273"/>
      <c r="N158" s="274"/>
      <c r="O158" s="274"/>
      <c r="P158" s="274"/>
      <c r="Q158" s="274"/>
      <c r="R158" s="274"/>
      <c r="S158" s="274"/>
      <c r="T158" s="275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76" t="s">
        <v>153</v>
      </c>
      <c r="AU158" s="276" t="s">
        <v>85</v>
      </c>
      <c r="AV158" s="16" t="s">
        <v>149</v>
      </c>
      <c r="AW158" s="16" t="s">
        <v>37</v>
      </c>
      <c r="AX158" s="16" t="s">
        <v>83</v>
      </c>
      <c r="AY158" s="276" t="s">
        <v>142</v>
      </c>
    </row>
    <row r="159" s="2" customFormat="1" ht="33" customHeight="1">
      <c r="A159" s="41"/>
      <c r="B159" s="42"/>
      <c r="C159" s="215" t="s">
        <v>251</v>
      </c>
      <c r="D159" s="215" t="s">
        <v>144</v>
      </c>
      <c r="E159" s="216" t="s">
        <v>1165</v>
      </c>
      <c r="F159" s="217" t="s">
        <v>1166</v>
      </c>
      <c r="G159" s="218" t="s">
        <v>267</v>
      </c>
      <c r="H159" s="219">
        <v>624</v>
      </c>
      <c r="I159" s="220"/>
      <c r="J159" s="221">
        <f>ROUND(I159*H159,2)</f>
        <v>0</v>
      </c>
      <c r="K159" s="217" t="s">
        <v>148</v>
      </c>
      <c r="L159" s="47"/>
      <c r="M159" s="222" t="s">
        <v>19</v>
      </c>
      <c r="N159" s="223" t="s">
        <v>47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149</v>
      </c>
      <c r="AT159" s="226" t="s">
        <v>144</v>
      </c>
      <c r="AU159" s="226" t="s">
        <v>85</v>
      </c>
      <c r="AY159" s="20" t="s">
        <v>142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83</v>
      </c>
      <c r="BK159" s="227">
        <f>ROUND(I159*H159,2)</f>
        <v>0</v>
      </c>
      <c r="BL159" s="20" t="s">
        <v>149</v>
      </c>
      <c r="BM159" s="226" t="s">
        <v>1167</v>
      </c>
    </row>
    <row r="160" s="2" customFormat="1">
      <c r="A160" s="41"/>
      <c r="B160" s="42"/>
      <c r="C160" s="43"/>
      <c r="D160" s="228" t="s">
        <v>151</v>
      </c>
      <c r="E160" s="43"/>
      <c r="F160" s="229" t="s">
        <v>1168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151</v>
      </c>
      <c r="AU160" s="20" t="s">
        <v>85</v>
      </c>
    </row>
    <row r="161" s="14" customFormat="1">
      <c r="A161" s="14"/>
      <c r="B161" s="244"/>
      <c r="C161" s="245"/>
      <c r="D161" s="235" t="s">
        <v>153</v>
      </c>
      <c r="E161" s="246" t="s">
        <v>19</v>
      </c>
      <c r="F161" s="247" t="s">
        <v>1149</v>
      </c>
      <c r="G161" s="245"/>
      <c r="H161" s="248">
        <v>528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153</v>
      </c>
      <c r="AU161" s="254" t="s">
        <v>85</v>
      </c>
      <c r="AV161" s="14" t="s">
        <v>85</v>
      </c>
      <c r="AW161" s="14" t="s">
        <v>37</v>
      </c>
      <c r="AX161" s="14" t="s">
        <v>76</v>
      </c>
      <c r="AY161" s="254" t="s">
        <v>142</v>
      </c>
    </row>
    <row r="162" s="14" customFormat="1">
      <c r="A162" s="14"/>
      <c r="B162" s="244"/>
      <c r="C162" s="245"/>
      <c r="D162" s="235" t="s">
        <v>153</v>
      </c>
      <c r="E162" s="246" t="s">
        <v>19</v>
      </c>
      <c r="F162" s="247" t="s">
        <v>1159</v>
      </c>
      <c r="G162" s="245"/>
      <c r="H162" s="248">
        <v>96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153</v>
      </c>
      <c r="AU162" s="254" t="s">
        <v>85</v>
      </c>
      <c r="AV162" s="14" t="s">
        <v>85</v>
      </c>
      <c r="AW162" s="14" t="s">
        <v>37</v>
      </c>
      <c r="AX162" s="14" t="s">
        <v>76</v>
      </c>
      <c r="AY162" s="254" t="s">
        <v>142</v>
      </c>
    </row>
    <row r="163" s="16" customFormat="1">
      <c r="A163" s="16"/>
      <c r="B163" s="266"/>
      <c r="C163" s="267"/>
      <c r="D163" s="235" t="s">
        <v>153</v>
      </c>
      <c r="E163" s="268" t="s">
        <v>19</v>
      </c>
      <c r="F163" s="269" t="s">
        <v>167</v>
      </c>
      <c r="G163" s="267"/>
      <c r="H163" s="270">
        <v>624</v>
      </c>
      <c r="I163" s="271"/>
      <c r="J163" s="267"/>
      <c r="K163" s="267"/>
      <c r="L163" s="272"/>
      <c r="M163" s="273"/>
      <c r="N163" s="274"/>
      <c r="O163" s="274"/>
      <c r="P163" s="274"/>
      <c r="Q163" s="274"/>
      <c r="R163" s="274"/>
      <c r="S163" s="274"/>
      <c r="T163" s="275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76" t="s">
        <v>153</v>
      </c>
      <c r="AU163" s="276" t="s">
        <v>85</v>
      </c>
      <c r="AV163" s="16" t="s">
        <v>149</v>
      </c>
      <c r="AW163" s="16" t="s">
        <v>37</v>
      </c>
      <c r="AX163" s="16" t="s">
        <v>83</v>
      </c>
      <c r="AY163" s="276" t="s">
        <v>142</v>
      </c>
    </row>
    <row r="164" s="2" customFormat="1" ht="33" customHeight="1">
      <c r="A164" s="41"/>
      <c r="B164" s="42"/>
      <c r="C164" s="215" t="s">
        <v>258</v>
      </c>
      <c r="D164" s="215" t="s">
        <v>144</v>
      </c>
      <c r="E164" s="216" t="s">
        <v>1169</v>
      </c>
      <c r="F164" s="217" t="s">
        <v>1170</v>
      </c>
      <c r="G164" s="218" t="s">
        <v>267</v>
      </c>
      <c r="H164" s="219">
        <v>144</v>
      </c>
      <c r="I164" s="220"/>
      <c r="J164" s="221">
        <f>ROUND(I164*H164,2)</f>
        <v>0</v>
      </c>
      <c r="K164" s="217" t="s">
        <v>148</v>
      </c>
      <c r="L164" s="47"/>
      <c r="M164" s="222" t="s">
        <v>19</v>
      </c>
      <c r="N164" s="223" t="s">
        <v>47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149</v>
      </c>
      <c r="AT164" s="226" t="s">
        <v>144</v>
      </c>
      <c r="AU164" s="226" t="s">
        <v>85</v>
      </c>
      <c r="AY164" s="20" t="s">
        <v>142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83</v>
      </c>
      <c r="BK164" s="227">
        <f>ROUND(I164*H164,2)</f>
        <v>0</v>
      </c>
      <c r="BL164" s="20" t="s">
        <v>149</v>
      </c>
      <c r="BM164" s="226" t="s">
        <v>1171</v>
      </c>
    </row>
    <row r="165" s="2" customFormat="1">
      <c r="A165" s="41"/>
      <c r="B165" s="42"/>
      <c r="C165" s="43"/>
      <c r="D165" s="228" t="s">
        <v>151</v>
      </c>
      <c r="E165" s="43"/>
      <c r="F165" s="229" t="s">
        <v>1172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151</v>
      </c>
      <c r="AU165" s="20" t="s">
        <v>85</v>
      </c>
    </row>
    <row r="166" s="14" customFormat="1">
      <c r="A166" s="14"/>
      <c r="B166" s="244"/>
      <c r="C166" s="245"/>
      <c r="D166" s="235" t="s">
        <v>153</v>
      </c>
      <c r="E166" s="246" t="s">
        <v>19</v>
      </c>
      <c r="F166" s="247" t="s">
        <v>1154</v>
      </c>
      <c r="G166" s="245"/>
      <c r="H166" s="248">
        <v>96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85</v>
      </c>
      <c r="AV166" s="14" t="s">
        <v>85</v>
      </c>
      <c r="AW166" s="14" t="s">
        <v>37</v>
      </c>
      <c r="AX166" s="14" t="s">
        <v>76</v>
      </c>
      <c r="AY166" s="254" t="s">
        <v>142</v>
      </c>
    </row>
    <row r="167" s="14" customFormat="1">
      <c r="A167" s="14"/>
      <c r="B167" s="244"/>
      <c r="C167" s="245"/>
      <c r="D167" s="235" t="s">
        <v>153</v>
      </c>
      <c r="E167" s="246" t="s">
        <v>19</v>
      </c>
      <c r="F167" s="247" t="s">
        <v>1164</v>
      </c>
      <c r="G167" s="245"/>
      <c r="H167" s="248">
        <v>48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153</v>
      </c>
      <c r="AU167" s="254" t="s">
        <v>85</v>
      </c>
      <c r="AV167" s="14" t="s">
        <v>85</v>
      </c>
      <c r="AW167" s="14" t="s">
        <v>37</v>
      </c>
      <c r="AX167" s="14" t="s">
        <v>76</v>
      </c>
      <c r="AY167" s="254" t="s">
        <v>142</v>
      </c>
    </row>
    <row r="168" s="16" customFormat="1">
      <c r="A168" s="16"/>
      <c r="B168" s="266"/>
      <c r="C168" s="267"/>
      <c r="D168" s="235" t="s">
        <v>153</v>
      </c>
      <c r="E168" s="268" t="s">
        <v>19</v>
      </c>
      <c r="F168" s="269" t="s">
        <v>167</v>
      </c>
      <c r="G168" s="267"/>
      <c r="H168" s="270">
        <v>144</v>
      </c>
      <c r="I168" s="271"/>
      <c r="J168" s="267"/>
      <c r="K168" s="267"/>
      <c r="L168" s="272"/>
      <c r="M168" s="273"/>
      <c r="N168" s="274"/>
      <c r="O168" s="274"/>
      <c r="P168" s="274"/>
      <c r="Q168" s="274"/>
      <c r="R168" s="274"/>
      <c r="S168" s="274"/>
      <c r="T168" s="275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76" t="s">
        <v>153</v>
      </c>
      <c r="AU168" s="276" t="s">
        <v>85</v>
      </c>
      <c r="AV168" s="16" t="s">
        <v>149</v>
      </c>
      <c r="AW168" s="16" t="s">
        <v>37</v>
      </c>
      <c r="AX168" s="16" t="s">
        <v>83</v>
      </c>
      <c r="AY168" s="276" t="s">
        <v>142</v>
      </c>
    </row>
    <row r="169" s="12" customFormat="1" ht="22.8" customHeight="1">
      <c r="A169" s="12"/>
      <c r="B169" s="199"/>
      <c r="C169" s="200"/>
      <c r="D169" s="201" t="s">
        <v>75</v>
      </c>
      <c r="E169" s="213" t="s">
        <v>471</v>
      </c>
      <c r="F169" s="213" t="s">
        <v>1173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SUM(P170:P176)</f>
        <v>0</v>
      </c>
      <c r="Q169" s="207"/>
      <c r="R169" s="208">
        <f>SUM(R170:R176)</f>
        <v>0</v>
      </c>
      <c r="S169" s="207"/>
      <c r="T169" s="209">
        <f>SUM(T170:T176)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83</v>
      </c>
      <c r="AT169" s="211" t="s">
        <v>75</v>
      </c>
      <c r="AU169" s="211" t="s">
        <v>83</v>
      </c>
      <c r="AY169" s="210" t="s">
        <v>142</v>
      </c>
      <c r="BK169" s="212">
        <f>SUM(BK170:BK176)</f>
        <v>0</v>
      </c>
    </row>
    <row r="170" s="2" customFormat="1" ht="24.15" customHeight="1">
      <c r="A170" s="41"/>
      <c r="B170" s="42"/>
      <c r="C170" s="215" t="s">
        <v>264</v>
      </c>
      <c r="D170" s="215" t="s">
        <v>144</v>
      </c>
      <c r="E170" s="216" t="s">
        <v>1174</v>
      </c>
      <c r="F170" s="217" t="s">
        <v>1175</v>
      </c>
      <c r="G170" s="218" t="s">
        <v>228</v>
      </c>
      <c r="H170" s="219">
        <v>45.5</v>
      </c>
      <c r="I170" s="220"/>
      <c r="J170" s="221">
        <f>ROUND(I170*H170,2)</f>
        <v>0</v>
      </c>
      <c r="K170" s="217" t="s">
        <v>148</v>
      </c>
      <c r="L170" s="47"/>
      <c r="M170" s="222" t="s">
        <v>19</v>
      </c>
      <c r="N170" s="223" t="s">
        <v>47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149</v>
      </c>
      <c r="AT170" s="226" t="s">
        <v>144</v>
      </c>
      <c r="AU170" s="226" t="s">
        <v>85</v>
      </c>
      <c r="AY170" s="20" t="s">
        <v>142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83</v>
      </c>
      <c r="BK170" s="227">
        <f>ROUND(I170*H170,2)</f>
        <v>0</v>
      </c>
      <c r="BL170" s="20" t="s">
        <v>149</v>
      </c>
      <c r="BM170" s="226" t="s">
        <v>1176</v>
      </c>
    </row>
    <row r="171" s="2" customFormat="1">
      <c r="A171" s="41"/>
      <c r="B171" s="42"/>
      <c r="C171" s="43"/>
      <c r="D171" s="228" t="s">
        <v>151</v>
      </c>
      <c r="E171" s="43"/>
      <c r="F171" s="229" t="s">
        <v>1177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151</v>
      </c>
      <c r="AU171" s="20" t="s">
        <v>85</v>
      </c>
    </row>
    <row r="172" s="14" customFormat="1">
      <c r="A172" s="14"/>
      <c r="B172" s="244"/>
      <c r="C172" s="245"/>
      <c r="D172" s="235" t="s">
        <v>153</v>
      </c>
      <c r="E172" s="246" t="s">
        <v>19</v>
      </c>
      <c r="F172" s="247" t="s">
        <v>1178</v>
      </c>
      <c r="G172" s="245"/>
      <c r="H172" s="248">
        <v>8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153</v>
      </c>
      <c r="AU172" s="254" t="s">
        <v>85</v>
      </c>
      <c r="AV172" s="14" t="s">
        <v>85</v>
      </c>
      <c r="AW172" s="14" t="s">
        <v>37</v>
      </c>
      <c r="AX172" s="14" t="s">
        <v>76</v>
      </c>
      <c r="AY172" s="254" t="s">
        <v>142</v>
      </c>
    </row>
    <row r="173" s="14" customFormat="1">
      <c r="A173" s="14"/>
      <c r="B173" s="244"/>
      <c r="C173" s="245"/>
      <c r="D173" s="235" t="s">
        <v>153</v>
      </c>
      <c r="E173" s="246" t="s">
        <v>19</v>
      </c>
      <c r="F173" s="247" t="s">
        <v>1179</v>
      </c>
      <c r="G173" s="245"/>
      <c r="H173" s="248">
        <v>2.5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153</v>
      </c>
      <c r="AU173" s="254" t="s">
        <v>85</v>
      </c>
      <c r="AV173" s="14" t="s">
        <v>85</v>
      </c>
      <c r="AW173" s="14" t="s">
        <v>37</v>
      </c>
      <c r="AX173" s="14" t="s">
        <v>76</v>
      </c>
      <c r="AY173" s="254" t="s">
        <v>142</v>
      </c>
    </row>
    <row r="174" s="14" customFormat="1">
      <c r="A174" s="14"/>
      <c r="B174" s="244"/>
      <c r="C174" s="245"/>
      <c r="D174" s="235" t="s">
        <v>153</v>
      </c>
      <c r="E174" s="246" t="s">
        <v>19</v>
      </c>
      <c r="F174" s="247" t="s">
        <v>1180</v>
      </c>
      <c r="G174" s="245"/>
      <c r="H174" s="248">
        <v>33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153</v>
      </c>
      <c r="AU174" s="254" t="s">
        <v>85</v>
      </c>
      <c r="AV174" s="14" t="s">
        <v>85</v>
      </c>
      <c r="AW174" s="14" t="s">
        <v>37</v>
      </c>
      <c r="AX174" s="14" t="s">
        <v>76</v>
      </c>
      <c r="AY174" s="254" t="s">
        <v>142</v>
      </c>
    </row>
    <row r="175" s="14" customFormat="1">
      <c r="A175" s="14"/>
      <c r="B175" s="244"/>
      <c r="C175" s="245"/>
      <c r="D175" s="235" t="s">
        <v>153</v>
      </c>
      <c r="E175" s="246" t="s">
        <v>19</v>
      </c>
      <c r="F175" s="247" t="s">
        <v>1181</v>
      </c>
      <c r="G175" s="245"/>
      <c r="H175" s="248">
        <v>2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153</v>
      </c>
      <c r="AU175" s="254" t="s">
        <v>85</v>
      </c>
      <c r="AV175" s="14" t="s">
        <v>85</v>
      </c>
      <c r="AW175" s="14" t="s">
        <v>37</v>
      </c>
      <c r="AX175" s="14" t="s">
        <v>76</v>
      </c>
      <c r="AY175" s="254" t="s">
        <v>142</v>
      </c>
    </row>
    <row r="176" s="16" customFormat="1">
      <c r="A176" s="16"/>
      <c r="B176" s="266"/>
      <c r="C176" s="267"/>
      <c r="D176" s="235" t="s">
        <v>153</v>
      </c>
      <c r="E176" s="268" t="s">
        <v>19</v>
      </c>
      <c r="F176" s="269" t="s">
        <v>167</v>
      </c>
      <c r="G176" s="267"/>
      <c r="H176" s="270">
        <v>45.5</v>
      </c>
      <c r="I176" s="271"/>
      <c r="J176" s="267"/>
      <c r="K176" s="267"/>
      <c r="L176" s="272"/>
      <c r="M176" s="292"/>
      <c r="N176" s="293"/>
      <c r="O176" s="293"/>
      <c r="P176" s="293"/>
      <c r="Q176" s="293"/>
      <c r="R176" s="293"/>
      <c r="S176" s="293"/>
      <c r="T176" s="294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76" t="s">
        <v>153</v>
      </c>
      <c r="AU176" s="276" t="s">
        <v>85</v>
      </c>
      <c r="AV176" s="16" t="s">
        <v>149</v>
      </c>
      <c r="AW176" s="16" t="s">
        <v>37</v>
      </c>
      <c r="AX176" s="16" t="s">
        <v>83</v>
      </c>
      <c r="AY176" s="276" t="s">
        <v>142</v>
      </c>
    </row>
    <row r="177" s="2" customFormat="1" ht="6.96" customHeight="1">
      <c r="A177" s="41"/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47"/>
      <c r="M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</sheetData>
  <sheetProtection sheet="1" autoFilter="0" formatColumns="0" formatRows="0" objects="1" scenarios="1" spinCount="100000" saltValue="rZsBkjHoM/4L/YzYW+CDRYzCdAyw1iWy9nghfIJVIhR7CF8lzrMpcd5fJ1SNkBwW3V104a0d5e4YMoEJWclvwA==" hashValue="xbupLuL1vSTcFYfjXs/1vyWAM/6ZhlJe6IZQpzL2EA3zvYD/gjYrUFsds80opDPgdDyD4TX+h2zmom7LLwaW1A==" algorithmName="SHA-512" password="C7E4"/>
  <autoFilter ref="C87:K17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2" r:id="rId1" display="https://podminky.urs.cz/item/CS_URS_2025_02/112101101"/>
    <hyperlink ref="F96" r:id="rId2" display="https://podminky.urs.cz/item/CS_URS_2025_02/112101102"/>
    <hyperlink ref="F100" r:id="rId3" display="https://podminky.urs.cz/item/CS_URS_2025_02/112101121"/>
    <hyperlink ref="F104" r:id="rId4" display="https://podminky.urs.cz/item/CS_URS_2025_02/112101122"/>
    <hyperlink ref="F108" r:id="rId5" display="https://podminky.urs.cz/item/CS_URS_2025_02/112251101"/>
    <hyperlink ref="F113" r:id="rId6" display="https://podminky.urs.cz/item/CS_URS_2025_02/112251102"/>
    <hyperlink ref="F118" r:id="rId7" display="https://podminky.urs.cz/item/CS_URS_2025_02/162201401"/>
    <hyperlink ref="F122" r:id="rId8" display="https://podminky.urs.cz/item/CS_URS_2025_02/162201402"/>
    <hyperlink ref="F126" r:id="rId9" display="https://podminky.urs.cz/item/CS_URS_2025_02/162201405"/>
    <hyperlink ref="F130" r:id="rId10" display="https://podminky.urs.cz/item/CS_URS_2025_02/162201406"/>
    <hyperlink ref="F134" r:id="rId11" display="https://podminky.urs.cz/item/CS_URS_2025_02/162201421"/>
    <hyperlink ref="F139" r:id="rId12" display="https://podminky.urs.cz/item/CS_URS_2025_02/162201422"/>
    <hyperlink ref="F144" r:id="rId13" display="https://podminky.urs.cz/item/CS_URS_2025_02/162301931"/>
    <hyperlink ref="F148" r:id="rId14" display="https://podminky.urs.cz/item/CS_URS_2025_02/162301932"/>
    <hyperlink ref="F152" r:id="rId15" display="https://podminky.urs.cz/item/CS_URS_2025_02/162301941"/>
    <hyperlink ref="F156" r:id="rId16" display="https://podminky.urs.cz/item/CS_URS_2025_02/162301942"/>
    <hyperlink ref="F160" r:id="rId17" display="https://podminky.urs.cz/item/CS_URS_2025_02/162301971"/>
    <hyperlink ref="F165" r:id="rId18" display="https://podminky.urs.cz/item/CS_URS_2025_02/162301972"/>
    <hyperlink ref="F171" r:id="rId19" display="https://podminky.urs.cz/item/CS_URS_2025_02/9970138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7" customFormat="1" ht="45" customHeight="1">
      <c r="B3" s="299"/>
      <c r="C3" s="300" t="s">
        <v>1182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1183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1184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1185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1186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1187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1188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1189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1190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1191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1192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82</v>
      </c>
      <c r="F18" s="306" t="s">
        <v>1193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1194</v>
      </c>
      <c r="F19" s="306" t="s">
        <v>1195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1196</v>
      </c>
      <c r="F20" s="306" t="s">
        <v>1197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1198</v>
      </c>
      <c r="F21" s="306" t="s">
        <v>1199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1200</v>
      </c>
      <c r="F22" s="306" t="s">
        <v>1201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89</v>
      </c>
      <c r="F23" s="306" t="s">
        <v>1202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1203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1204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1205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1206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1207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1208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1209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1210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1211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128</v>
      </c>
      <c r="F36" s="306"/>
      <c r="G36" s="306" t="s">
        <v>1212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1213</v>
      </c>
      <c r="F37" s="306"/>
      <c r="G37" s="306" t="s">
        <v>1214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57</v>
      </c>
      <c r="F38" s="306"/>
      <c r="G38" s="306" t="s">
        <v>1215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58</v>
      </c>
      <c r="F39" s="306"/>
      <c r="G39" s="306" t="s">
        <v>1216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129</v>
      </c>
      <c r="F40" s="306"/>
      <c r="G40" s="306" t="s">
        <v>1217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130</v>
      </c>
      <c r="F41" s="306"/>
      <c r="G41" s="306" t="s">
        <v>1218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1219</v>
      </c>
      <c r="F42" s="306"/>
      <c r="G42" s="306" t="s">
        <v>1220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1221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1222</v>
      </c>
      <c r="F44" s="306"/>
      <c r="G44" s="306" t="s">
        <v>1223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132</v>
      </c>
      <c r="F45" s="306"/>
      <c r="G45" s="306" t="s">
        <v>1224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1225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1226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1227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1228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1229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1230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1231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1232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1233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1234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1235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1236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1237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1238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1239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1240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1241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1242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1243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1244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1245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1246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1247</v>
      </c>
      <c r="D76" s="324"/>
      <c r="E76" s="324"/>
      <c r="F76" s="324" t="s">
        <v>1248</v>
      </c>
      <c r="G76" s="325"/>
      <c r="H76" s="324" t="s">
        <v>58</v>
      </c>
      <c r="I76" s="324" t="s">
        <v>61</v>
      </c>
      <c r="J76" s="324" t="s">
        <v>1249</v>
      </c>
      <c r="K76" s="323"/>
    </row>
    <row r="77" s="1" customFormat="1" ht="17.25" customHeight="1">
      <c r="B77" s="321"/>
      <c r="C77" s="326" t="s">
        <v>1250</v>
      </c>
      <c r="D77" s="326"/>
      <c r="E77" s="326"/>
      <c r="F77" s="327" t="s">
        <v>1251</v>
      </c>
      <c r="G77" s="328"/>
      <c r="H77" s="326"/>
      <c r="I77" s="326"/>
      <c r="J77" s="326" t="s">
        <v>1252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57</v>
      </c>
      <c r="D79" s="331"/>
      <c r="E79" s="331"/>
      <c r="F79" s="332" t="s">
        <v>1253</v>
      </c>
      <c r="G79" s="333"/>
      <c r="H79" s="309" t="s">
        <v>1254</v>
      </c>
      <c r="I79" s="309" t="s">
        <v>1255</v>
      </c>
      <c r="J79" s="309">
        <v>20</v>
      </c>
      <c r="K79" s="323"/>
    </row>
    <row r="80" s="1" customFormat="1" ht="15" customHeight="1">
      <c r="B80" s="321"/>
      <c r="C80" s="309" t="s">
        <v>1256</v>
      </c>
      <c r="D80" s="309"/>
      <c r="E80" s="309"/>
      <c r="F80" s="332" t="s">
        <v>1253</v>
      </c>
      <c r="G80" s="333"/>
      <c r="H80" s="309" t="s">
        <v>1257</v>
      </c>
      <c r="I80" s="309" t="s">
        <v>1255</v>
      </c>
      <c r="J80" s="309">
        <v>120</v>
      </c>
      <c r="K80" s="323"/>
    </row>
    <row r="81" s="1" customFormat="1" ht="15" customHeight="1">
      <c r="B81" s="334"/>
      <c r="C81" s="309" t="s">
        <v>1258</v>
      </c>
      <c r="D81" s="309"/>
      <c r="E81" s="309"/>
      <c r="F81" s="332" t="s">
        <v>80</v>
      </c>
      <c r="G81" s="333"/>
      <c r="H81" s="309" t="s">
        <v>1259</v>
      </c>
      <c r="I81" s="309" t="s">
        <v>1255</v>
      </c>
      <c r="J81" s="309">
        <v>50</v>
      </c>
      <c r="K81" s="323"/>
    </row>
    <row r="82" s="1" customFormat="1" ht="15" customHeight="1">
      <c r="B82" s="334"/>
      <c r="C82" s="309" t="s">
        <v>1260</v>
      </c>
      <c r="D82" s="309"/>
      <c r="E82" s="309"/>
      <c r="F82" s="332" t="s">
        <v>1253</v>
      </c>
      <c r="G82" s="333"/>
      <c r="H82" s="309" t="s">
        <v>1261</v>
      </c>
      <c r="I82" s="309" t="s">
        <v>1262</v>
      </c>
      <c r="J82" s="309"/>
      <c r="K82" s="323"/>
    </row>
    <row r="83" s="1" customFormat="1" ht="15" customHeight="1">
      <c r="B83" s="334"/>
      <c r="C83" s="335" t="s">
        <v>1263</v>
      </c>
      <c r="D83" s="335"/>
      <c r="E83" s="335"/>
      <c r="F83" s="336" t="s">
        <v>80</v>
      </c>
      <c r="G83" s="335"/>
      <c r="H83" s="335" t="s">
        <v>1264</v>
      </c>
      <c r="I83" s="335" t="s">
        <v>1255</v>
      </c>
      <c r="J83" s="335">
        <v>15</v>
      </c>
      <c r="K83" s="323"/>
    </row>
    <row r="84" s="1" customFormat="1" ht="15" customHeight="1">
      <c r="B84" s="334"/>
      <c r="C84" s="335" t="s">
        <v>1265</v>
      </c>
      <c r="D84" s="335"/>
      <c r="E84" s="335"/>
      <c r="F84" s="336" t="s">
        <v>80</v>
      </c>
      <c r="G84" s="335"/>
      <c r="H84" s="335" t="s">
        <v>1266</v>
      </c>
      <c r="I84" s="335" t="s">
        <v>1255</v>
      </c>
      <c r="J84" s="335">
        <v>15</v>
      </c>
      <c r="K84" s="323"/>
    </row>
    <row r="85" s="1" customFormat="1" ht="15" customHeight="1">
      <c r="B85" s="334"/>
      <c r="C85" s="335" t="s">
        <v>1267</v>
      </c>
      <c r="D85" s="335"/>
      <c r="E85" s="335"/>
      <c r="F85" s="336" t="s">
        <v>80</v>
      </c>
      <c r="G85" s="335"/>
      <c r="H85" s="335" t="s">
        <v>1268</v>
      </c>
      <c r="I85" s="335" t="s">
        <v>1255</v>
      </c>
      <c r="J85" s="335">
        <v>20</v>
      </c>
      <c r="K85" s="323"/>
    </row>
    <row r="86" s="1" customFormat="1" ht="15" customHeight="1">
      <c r="B86" s="334"/>
      <c r="C86" s="335" t="s">
        <v>1269</v>
      </c>
      <c r="D86" s="335"/>
      <c r="E86" s="335"/>
      <c r="F86" s="336" t="s">
        <v>80</v>
      </c>
      <c r="G86" s="335"/>
      <c r="H86" s="335" t="s">
        <v>1270</v>
      </c>
      <c r="I86" s="335" t="s">
        <v>1255</v>
      </c>
      <c r="J86" s="335">
        <v>20</v>
      </c>
      <c r="K86" s="323"/>
    </row>
    <row r="87" s="1" customFormat="1" ht="15" customHeight="1">
      <c r="B87" s="334"/>
      <c r="C87" s="309" t="s">
        <v>1271</v>
      </c>
      <c r="D87" s="309"/>
      <c r="E87" s="309"/>
      <c r="F87" s="332" t="s">
        <v>80</v>
      </c>
      <c r="G87" s="333"/>
      <c r="H87" s="309" t="s">
        <v>1272</v>
      </c>
      <c r="I87" s="309" t="s">
        <v>1255</v>
      </c>
      <c r="J87" s="309">
        <v>50</v>
      </c>
      <c r="K87" s="323"/>
    </row>
    <row r="88" s="1" customFormat="1" ht="15" customHeight="1">
      <c r="B88" s="334"/>
      <c r="C88" s="309" t="s">
        <v>1273</v>
      </c>
      <c r="D88" s="309"/>
      <c r="E88" s="309"/>
      <c r="F88" s="332" t="s">
        <v>80</v>
      </c>
      <c r="G88" s="333"/>
      <c r="H88" s="309" t="s">
        <v>1274</v>
      </c>
      <c r="I88" s="309" t="s">
        <v>1255</v>
      </c>
      <c r="J88" s="309">
        <v>20</v>
      </c>
      <c r="K88" s="323"/>
    </row>
    <row r="89" s="1" customFormat="1" ht="15" customHeight="1">
      <c r="B89" s="334"/>
      <c r="C89" s="309" t="s">
        <v>1275</v>
      </c>
      <c r="D89" s="309"/>
      <c r="E89" s="309"/>
      <c r="F89" s="332" t="s">
        <v>80</v>
      </c>
      <c r="G89" s="333"/>
      <c r="H89" s="309" t="s">
        <v>1276</v>
      </c>
      <c r="I89" s="309" t="s">
        <v>1255</v>
      </c>
      <c r="J89" s="309">
        <v>20</v>
      </c>
      <c r="K89" s="323"/>
    </row>
    <row r="90" s="1" customFormat="1" ht="15" customHeight="1">
      <c r="B90" s="334"/>
      <c r="C90" s="309" t="s">
        <v>1277</v>
      </c>
      <c r="D90" s="309"/>
      <c r="E90" s="309"/>
      <c r="F90" s="332" t="s">
        <v>80</v>
      </c>
      <c r="G90" s="333"/>
      <c r="H90" s="309" t="s">
        <v>1278</v>
      </c>
      <c r="I90" s="309" t="s">
        <v>1255</v>
      </c>
      <c r="J90" s="309">
        <v>50</v>
      </c>
      <c r="K90" s="323"/>
    </row>
    <row r="91" s="1" customFormat="1" ht="15" customHeight="1">
      <c r="B91" s="334"/>
      <c r="C91" s="309" t="s">
        <v>1279</v>
      </c>
      <c r="D91" s="309"/>
      <c r="E91" s="309"/>
      <c r="F91" s="332" t="s">
        <v>80</v>
      </c>
      <c r="G91" s="333"/>
      <c r="H91" s="309" t="s">
        <v>1279</v>
      </c>
      <c r="I91" s="309" t="s">
        <v>1255</v>
      </c>
      <c r="J91" s="309">
        <v>50</v>
      </c>
      <c r="K91" s="323"/>
    </row>
    <row r="92" s="1" customFormat="1" ht="15" customHeight="1">
      <c r="B92" s="334"/>
      <c r="C92" s="309" t="s">
        <v>1280</v>
      </c>
      <c r="D92" s="309"/>
      <c r="E92" s="309"/>
      <c r="F92" s="332" t="s">
        <v>80</v>
      </c>
      <c r="G92" s="333"/>
      <c r="H92" s="309" t="s">
        <v>1281</v>
      </c>
      <c r="I92" s="309" t="s">
        <v>1255</v>
      </c>
      <c r="J92" s="309">
        <v>255</v>
      </c>
      <c r="K92" s="323"/>
    </row>
    <row r="93" s="1" customFormat="1" ht="15" customHeight="1">
      <c r="B93" s="334"/>
      <c r="C93" s="309" t="s">
        <v>1282</v>
      </c>
      <c r="D93" s="309"/>
      <c r="E93" s="309"/>
      <c r="F93" s="332" t="s">
        <v>1253</v>
      </c>
      <c r="G93" s="333"/>
      <c r="H93" s="309" t="s">
        <v>1283</v>
      </c>
      <c r="I93" s="309" t="s">
        <v>1284</v>
      </c>
      <c r="J93" s="309"/>
      <c r="K93" s="323"/>
    </row>
    <row r="94" s="1" customFormat="1" ht="15" customHeight="1">
      <c r="B94" s="334"/>
      <c r="C94" s="309" t="s">
        <v>1285</v>
      </c>
      <c r="D94" s="309"/>
      <c r="E94" s="309"/>
      <c r="F94" s="332" t="s">
        <v>1253</v>
      </c>
      <c r="G94" s="333"/>
      <c r="H94" s="309" t="s">
        <v>1286</v>
      </c>
      <c r="I94" s="309" t="s">
        <v>1287</v>
      </c>
      <c r="J94" s="309"/>
      <c r="K94" s="323"/>
    </row>
    <row r="95" s="1" customFormat="1" ht="15" customHeight="1">
      <c r="B95" s="334"/>
      <c r="C95" s="309" t="s">
        <v>1288</v>
      </c>
      <c r="D95" s="309"/>
      <c r="E95" s="309"/>
      <c r="F95" s="332" t="s">
        <v>1253</v>
      </c>
      <c r="G95" s="333"/>
      <c r="H95" s="309" t="s">
        <v>1288</v>
      </c>
      <c r="I95" s="309" t="s">
        <v>1287</v>
      </c>
      <c r="J95" s="309"/>
      <c r="K95" s="323"/>
    </row>
    <row r="96" s="1" customFormat="1" ht="15" customHeight="1">
      <c r="B96" s="334"/>
      <c r="C96" s="309" t="s">
        <v>42</v>
      </c>
      <c r="D96" s="309"/>
      <c r="E96" s="309"/>
      <c r="F96" s="332" t="s">
        <v>1253</v>
      </c>
      <c r="G96" s="333"/>
      <c r="H96" s="309" t="s">
        <v>1289</v>
      </c>
      <c r="I96" s="309" t="s">
        <v>1287</v>
      </c>
      <c r="J96" s="309"/>
      <c r="K96" s="323"/>
    </row>
    <row r="97" s="1" customFormat="1" ht="15" customHeight="1">
      <c r="B97" s="334"/>
      <c r="C97" s="309" t="s">
        <v>52</v>
      </c>
      <c r="D97" s="309"/>
      <c r="E97" s="309"/>
      <c r="F97" s="332" t="s">
        <v>1253</v>
      </c>
      <c r="G97" s="333"/>
      <c r="H97" s="309" t="s">
        <v>1290</v>
      </c>
      <c r="I97" s="309" t="s">
        <v>1287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1291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1247</v>
      </c>
      <c r="D103" s="324"/>
      <c r="E103" s="324"/>
      <c r="F103" s="324" t="s">
        <v>1248</v>
      </c>
      <c r="G103" s="325"/>
      <c r="H103" s="324" t="s">
        <v>58</v>
      </c>
      <c r="I103" s="324" t="s">
        <v>61</v>
      </c>
      <c r="J103" s="324" t="s">
        <v>1249</v>
      </c>
      <c r="K103" s="323"/>
    </row>
    <row r="104" s="1" customFormat="1" ht="17.25" customHeight="1">
      <c r="B104" s="321"/>
      <c r="C104" s="326" t="s">
        <v>1250</v>
      </c>
      <c r="D104" s="326"/>
      <c r="E104" s="326"/>
      <c r="F104" s="327" t="s">
        <v>1251</v>
      </c>
      <c r="G104" s="328"/>
      <c r="H104" s="326"/>
      <c r="I104" s="326"/>
      <c r="J104" s="326" t="s">
        <v>1252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57</v>
      </c>
      <c r="D106" s="331"/>
      <c r="E106" s="331"/>
      <c r="F106" s="332" t="s">
        <v>1253</v>
      </c>
      <c r="G106" s="309"/>
      <c r="H106" s="309" t="s">
        <v>1292</v>
      </c>
      <c r="I106" s="309" t="s">
        <v>1255</v>
      </c>
      <c r="J106" s="309">
        <v>20</v>
      </c>
      <c r="K106" s="323"/>
    </row>
    <row r="107" s="1" customFormat="1" ht="15" customHeight="1">
      <c r="B107" s="321"/>
      <c r="C107" s="309" t="s">
        <v>1256</v>
      </c>
      <c r="D107" s="309"/>
      <c r="E107" s="309"/>
      <c r="F107" s="332" t="s">
        <v>1253</v>
      </c>
      <c r="G107" s="309"/>
      <c r="H107" s="309" t="s">
        <v>1292</v>
      </c>
      <c r="I107" s="309" t="s">
        <v>1255</v>
      </c>
      <c r="J107" s="309">
        <v>120</v>
      </c>
      <c r="K107" s="323"/>
    </row>
    <row r="108" s="1" customFormat="1" ht="15" customHeight="1">
      <c r="B108" s="334"/>
      <c r="C108" s="309" t="s">
        <v>1258</v>
      </c>
      <c r="D108" s="309"/>
      <c r="E108" s="309"/>
      <c r="F108" s="332" t="s">
        <v>80</v>
      </c>
      <c r="G108" s="309"/>
      <c r="H108" s="309" t="s">
        <v>1292</v>
      </c>
      <c r="I108" s="309" t="s">
        <v>1255</v>
      </c>
      <c r="J108" s="309">
        <v>50</v>
      </c>
      <c r="K108" s="323"/>
    </row>
    <row r="109" s="1" customFormat="1" ht="15" customHeight="1">
      <c r="B109" s="334"/>
      <c r="C109" s="309" t="s">
        <v>1260</v>
      </c>
      <c r="D109" s="309"/>
      <c r="E109" s="309"/>
      <c r="F109" s="332" t="s">
        <v>1253</v>
      </c>
      <c r="G109" s="309"/>
      <c r="H109" s="309" t="s">
        <v>1292</v>
      </c>
      <c r="I109" s="309" t="s">
        <v>1262</v>
      </c>
      <c r="J109" s="309"/>
      <c r="K109" s="323"/>
    </row>
    <row r="110" s="1" customFormat="1" ht="15" customHeight="1">
      <c r="B110" s="334"/>
      <c r="C110" s="309" t="s">
        <v>1271</v>
      </c>
      <c r="D110" s="309"/>
      <c r="E110" s="309"/>
      <c r="F110" s="332" t="s">
        <v>80</v>
      </c>
      <c r="G110" s="309"/>
      <c r="H110" s="309" t="s">
        <v>1292</v>
      </c>
      <c r="I110" s="309" t="s">
        <v>1255</v>
      </c>
      <c r="J110" s="309">
        <v>50</v>
      </c>
      <c r="K110" s="323"/>
    </row>
    <row r="111" s="1" customFormat="1" ht="15" customHeight="1">
      <c r="B111" s="334"/>
      <c r="C111" s="309" t="s">
        <v>1279</v>
      </c>
      <c r="D111" s="309"/>
      <c r="E111" s="309"/>
      <c r="F111" s="332" t="s">
        <v>80</v>
      </c>
      <c r="G111" s="309"/>
      <c r="H111" s="309" t="s">
        <v>1292</v>
      </c>
      <c r="I111" s="309" t="s">
        <v>1255</v>
      </c>
      <c r="J111" s="309">
        <v>50</v>
      </c>
      <c r="K111" s="323"/>
    </row>
    <row r="112" s="1" customFormat="1" ht="15" customHeight="1">
      <c r="B112" s="334"/>
      <c r="C112" s="309" t="s">
        <v>1277</v>
      </c>
      <c r="D112" s="309"/>
      <c r="E112" s="309"/>
      <c r="F112" s="332" t="s">
        <v>80</v>
      </c>
      <c r="G112" s="309"/>
      <c r="H112" s="309" t="s">
        <v>1292</v>
      </c>
      <c r="I112" s="309" t="s">
        <v>1255</v>
      </c>
      <c r="J112" s="309">
        <v>50</v>
      </c>
      <c r="K112" s="323"/>
    </row>
    <row r="113" s="1" customFormat="1" ht="15" customHeight="1">
      <c r="B113" s="334"/>
      <c r="C113" s="309" t="s">
        <v>57</v>
      </c>
      <c r="D113" s="309"/>
      <c r="E113" s="309"/>
      <c r="F113" s="332" t="s">
        <v>1253</v>
      </c>
      <c r="G113" s="309"/>
      <c r="H113" s="309" t="s">
        <v>1293</v>
      </c>
      <c r="I113" s="309" t="s">
        <v>1255</v>
      </c>
      <c r="J113" s="309">
        <v>20</v>
      </c>
      <c r="K113" s="323"/>
    </row>
    <row r="114" s="1" customFormat="1" ht="15" customHeight="1">
      <c r="B114" s="334"/>
      <c r="C114" s="309" t="s">
        <v>1294</v>
      </c>
      <c r="D114" s="309"/>
      <c r="E114" s="309"/>
      <c r="F114" s="332" t="s">
        <v>1253</v>
      </c>
      <c r="G114" s="309"/>
      <c r="H114" s="309" t="s">
        <v>1295</v>
      </c>
      <c r="I114" s="309" t="s">
        <v>1255</v>
      </c>
      <c r="J114" s="309">
        <v>120</v>
      </c>
      <c r="K114" s="323"/>
    </row>
    <row r="115" s="1" customFormat="1" ht="15" customHeight="1">
      <c r="B115" s="334"/>
      <c r="C115" s="309" t="s">
        <v>42</v>
      </c>
      <c r="D115" s="309"/>
      <c r="E115" s="309"/>
      <c r="F115" s="332" t="s">
        <v>1253</v>
      </c>
      <c r="G115" s="309"/>
      <c r="H115" s="309" t="s">
        <v>1296</v>
      </c>
      <c r="I115" s="309" t="s">
        <v>1287</v>
      </c>
      <c r="J115" s="309"/>
      <c r="K115" s="323"/>
    </row>
    <row r="116" s="1" customFormat="1" ht="15" customHeight="1">
      <c r="B116" s="334"/>
      <c r="C116" s="309" t="s">
        <v>52</v>
      </c>
      <c r="D116" s="309"/>
      <c r="E116" s="309"/>
      <c r="F116" s="332" t="s">
        <v>1253</v>
      </c>
      <c r="G116" s="309"/>
      <c r="H116" s="309" t="s">
        <v>1297</v>
      </c>
      <c r="I116" s="309" t="s">
        <v>1287</v>
      </c>
      <c r="J116" s="309"/>
      <c r="K116" s="323"/>
    </row>
    <row r="117" s="1" customFormat="1" ht="15" customHeight="1">
      <c r="B117" s="334"/>
      <c r="C117" s="309" t="s">
        <v>61</v>
      </c>
      <c r="D117" s="309"/>
      <c r="E117" s="309"/>
      <c r="F117" s="332" t="s">
        <v>1253</v>
      </c>
      <c r="G117" s="309"/>
      <c r="H117" s="309" t="s">
        <v>1298</v>
      </c>
      <c r="I117" s="309" t="s">
        <v>1299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1300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1247</v>
      </c>
      <c r="D123" s="324"/>
      <c r="E123" s="324"/>
      <c r="F123" s="324" t="s">
        <v>1248</v>
      </c>
      <c r="G123" s="325"/>
      <c r="H123" s="324" t="s">
        <v>58</v>
      </c>
      <c r="I123" s="324" t="s">
        <v>61</v>
      </c>
      <c r="J123" s="324" t="s">
        <v>1249</v>
      </c>
      <c r="K123" s="353"/>
    </row>
    <row r="124" s="1" customFormat="1" ht="17.25" customHeight="1">
      <c r="B124" s="352"/>
      <c r="C124" s="326" t="s">
        <v>1250</v>
      </c>
      <c r="D124" s="326"/>
      <c r="E124" s="326"/>
      <c r="F124" s="327" t="s">
        <v>1251</v>
      </c>
      <c r="G124" s="328"/>
      <c r="H124" s="326"/>
      <c r="I124" s="326"/>
      <c r="J124" s="326" t="s">
        <v>1252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1256</v>
      </c>
      <c r="D126" s="331"/>
      <c r="E126" s="331"/>
      <c r="F126" s="332" t="s">
        <v>1253</v>
      </c>
      <c r="G126" s="309"/>
      <c r="H126" s="309" t="s">
        <v>1292</v>
      </c>
      <c r="I126" s="309" t="s">
        <v>1255</v>
      </c>
      <c r="J126" s="309">
        <v>120</v>
      </c>
      <c r="K126" s="357"/>
    </row>
    <row r="127" s="1" customFormat="1" ht="15" customHeight="1">
      <c r="B127" s="354"/>
      <c r="C127" s="309" t="s">
        <v>1301</v>
      </c>
      <c r="D127" s="309"/>
      <c r="E127" s="309"/>
      <c r="F127" s="332" t="s">
        <v>1253</v>
      </c>
      <c r="G127" s="309"/>
      <c r="H127" s="309" t="s">
        <v>1302</v>
      </c>
      <c r="I127" s="309" t="s">
        <v>1255</v>
      </c>
      <c r="J127" s="309" t="s">
        <v>1303</v>
      </c>
      <c r="K127" s="357"/>
    </row>
    <row r="128" s="1" customFormat="1" ht="15" customHeight="1">
      <c r="B128" s="354"/>
      <c r="C128" s="309" t="s">
        <v>89</v>
      </c>
      <c r="D128" s="309"/>
      <c r="E128" s="309"/>
      <c r="F128" s="332" t="s">
        <v>1253</v>
      </c>
      <c r="G128" s="309"/>
      <c r="H128" s="309" t="s">
        <v>1304</v>
      </c>
      <c r="I128" s="309" t="s">
        <v>1255</v>
      </c>
      <c r="J128" s="309" t="s">
        <v>1303</v>
      </c>
      <c r="K128" s="357"/>
    </row>
    <row r="129" s="1" customFormat="1" ht="15" customHeight="1">
      <c r="B129" s="354"/>
      <c r="C129" s="309" t="s">
        <v>1263</v>
      </c>
      <c r="D129" s="309"/>
      <c r="E129" s="309"/>
      <c r="F129" s="332" t="s">
        <v>80</v>
      </c>
      <c r="G129" s="309"/>
      <c r="H129" s="309" t="s">
        <v>1264</v>
      </c>
      <c r="I129" s="309" t="s">
        <v>1255</v>
      </c>
      <c r="J129" s="309">
        <v>15</v>
      </c>
      <c r="K129" s="357"/>
    </row>
    <row r="130" s="1" customFormat="1" ht="15" customHeight="1">
      <c r="B130" s="354"/>
      <c r="C130" s="335" t="s">
        <v>1265</v>
      </c>
      <c r="D130" s="335"/>
      <c r="E130" s="335"/>
      <c r="F130" s="336" t="s">
        <v>80</v>
      </c>
      <c r="G130" s="335"/>
      <c r="H130" s="335" t="s">
        <v>1266</v>
      </c>
      <c r="I130" s="335" t="s">
        <v>1255</v>
      </c>
      <c r="J130" s="335">
        <v>15</v>
      </c>
      <c r="K130" s="357"/>
    </row>
    <row r="131" s="1" customFormat="1" ht="15" customHeight="1">
      <c r="B131" s="354"/>
      <c r="C131" s="335" t="s">
        <v>1267</v>
      </c>
      <c r="D131" s="335"/>
      <c r="E131" s="335"/>
      <c r="F131" s="336" t="s">
        <v>80</v>
      </c>
      <c r="G131" s="335"/>
      <c r="H131" s="335" t="s">
        <v>1268</v>
      </c>
      <c r="I131" s="335" t="s">
        <v>1255</v>
      </c>
      <c r="J131" s="335">
        <v>20</v>
      </c>
      <c r="K131" s="357"/>
    </row>
    <row r="132" s="1" customFormat="1" ht="15" customHeight="1">
      <c r="B132" s="354"/>
      <c r="C132" s="335" t="s">
        <v>1269</v>
      </c>
      <c r="D132" s="335"/>
      <c r="E132" s="335"/>
      <c r="F132" s="336" t="s">
        <v>80</v>
      </c>
      <c r="G132" s="335"/>
      <c r="H132" s="335" t="s">
        <v>1270</v>
      </c>
      <c r="I132" s="335" t="s">
        <v>1255</v>
      </c>
      <c r="J132" s="335">
        <v>20</v>
      </c>
      <c r="K132" s="357"/>
    </row>
    <row r="133" s="1" customFormat="1" ht="15" customHeight="1">
      <c r="B133" s="354"/>
      <c r="C133" s="309" t="s">
        <v>1258</v>
      </c>
      <c r="D133" s="309"/>
      <c r="E133" s="309"/>
      <c r="F133" s="332" t="s">
        <v>80</v>
      </c>
      <c r="G133" s="309"/>
      <c r="H133" s="309" t="s">
        <v>1292</v>
      </c>
      <c r="I133" s="309" t="s">
        <v>1255</v>
      </c>
      <c r="J133" s="309">
        <v>50</v>
      </c>
      <c r="K133" s="357"/>
    </row>
    <row r="134" s="1" customFormat="1" ht="15" customHeight="1">
      <c r="B134" s="354"/>
      <c r="C134" s="309" t="s">
        <v>1271</v>
      </c>
      <c r="D134" s="309"/>
      <c r="E134" s="309"/>
      <c r="F134" s="332" t="s">
        <v>80</v>
      </c>
      <c r="G134" s="309"/>
      <c r="H134" s="309" t="s">
        <v>1292</v>
      </c>
      <c r="I134" s="309" t="s">
        <v>1255</v>
      </c>
      <c r="J134" s="309">
        <v>50</v>
      </c>
      <c r="K134" s="357"/>
    </row>
    <row r="135" s="1" customFormat="1" ht="15" customHeight="1">
      <c r="B135" s="354"/>
      <c r="C135" s="309" t="s">
        <v>1277</v>
      </c>
      <c r="D135" s="309"/>
      <c r="E135" s="309"/>
      <c r="F135" s="332" t="s">
        <v>80</v>
      </c>
      <c r="G135" s="309"/>
      <c r="H135" s="309" t="s">
        <v>1292</v>
      </c>
      <c r="I135" s="309" t="s">
        <v>1255</v>
      </c>
      <c r="J135" s="309">
        <v>50</v>
      </c>
      <c r="K135" s="357"/>
    </row>
    <row r="136" s="1" customFormat="1" ht="15" customHeight="1">
      <c r="B136" s="354"/>
      <c r="C136" s="309" t="s">
        <v>1279</v>
      </c>
      <c r="D136" s="309"/>
      <c r="E136" s="309"/>
      <c r="F136" s="332" t="s">
        <v>80</v>
      </c>
      <c r="G136" s="309"/>
      <c r="H136" s="309" t="s">
        <v>1292</v>
      </c>
      <c r="I136" s="309" t="s">
        <v>1255</v>
      </c>
      <c r="J136" s="309">
        <v>50</v>
      </c>
      <c r="K136" s="357"/>
    </row>
    <row r="137" s="1" customFormat="1" ht="15" customHeight="1">
      <c r="B137" s="354"/>
      <c r="C137" s="309" t="s">
        <v>1280</v>
      </c>
      <c r="D137" s="309"/>
      <c r="E137" s="309"/>
      <c r="F137" s="332" t="s">
        <v>80</v>
      </c>
      <c r="G137" s="309"/>
      <c r="H137" s="309" t="s">
        <v>1305</v>
      </c>
      <c r="I137" s="309" t="s">
        <v>1255</v>
      </c>
      <c r="J137" s="309">
        <v>255</v>
      </c>
      <c r="K137" s="357"/>
    </row>
    <row r="138" s="1" customFormat="1" ht="15" customHeight="1">
      <c r="B138" s="354"/>
      <c r="C138" s="309" t="s">
        <v>1282</v>
      </c>
      <c r="D138" s="309"/>
      <c r="E138" s="309"/>
      <c r="F138" s="332" t="s">
        <v>1253</v>
      </c>
      <c r="G138" s="309"/>
      <c r="H138" s="309" t="s">
        <v>1306</v>
      </c>
      <c r="I138" s="309" t="s">
        <v>1284</v>
      </c>
      <c r="J138" s="309"/>
      <c r="K138" s="357"/>
    </row>
    <row r="139" s="1" customFormat="1" ht="15" customHeight="1">
      <c r="B139" s="354"/>
      <c r="C139" s="309" t="s">
        <v>1285</v>
      </c>
      <c r="D139" s="309"/>
      <c r="E139" s="309"/>
      <c r="F139" s="332" t="s">
        <v>1253</v>
      </c>
      <c r="G139" s="309"/>
      <c r="H139" s="309" t="s">
        <v>1307</v>
      </c>
      <c r="I139" s="309" t="s">
        <v>1287</v>
      </c>
      <c r="J139" s="309"/>
      <c r="K139" s="357"/>
    </row>
    <row r="140" s="1" customFormat="1" ht="15" customHeight="1">
      <c r="B140" s="354"/>
      <c r="C140" s="309" t="s">
        <v>1288</v>
      </c>
      <c r="D140" s="309"/>
      <c r="E140" s="309"/>
      <c r="F140" s="332" t="s">
        <v>1253</v>
      </c>
      <c r="G140" s="309"/>
      <c r="H140" s="309" t="s">
        <v>1288</v>
      </c>
      <c r="I140" s="309" t="s">
        <v>1287</v>
      </c>
      <c r="J140" s="309"/>
      <c r="K140" s="357"/>
    </row>
    <row r="141" s="1" customFormat="1" ht="15" customHeight="1">
      <c r="B141" s="354"/>
      <c r="C141" s="309" t="s">
        <v>42</v>
      </c>
      <c r="D141" s="309"/>
      <c r="E141" s="309"/>
      <c r="F141" s="332" t="s">
        <v>1253</v>
      </c>
      <c r="G141" s="309"/>
      <c r="H141" s="309" t="s">
        <v>1308</v>
      </c>
      <c r="I141" s="309" t="s">
        <v>1287</v>
      </c>
      <c r="J141" s="309"/>
      <c r="K141" s="357"/>
    </row>
    <row r="142" s="1" customFormat="1" ht="15" customHeight="1">
      <c r="B142" s="354"/>
      <c r="C142" s="309" t="s">
        <v>1309</v>
      </c>
      <c r="D142" s="309"/>
      <c r="E142" s="309"/>
      <c r="F142" s="332" t="s">
        <v>1253</v>
      </c>
      <c r="G142" s="309"/>
      <c r="H142" s="309" t="s">
        <v>1310</v>
      </c>
      <c r="I142" s="309" t="s">
        <v>1287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1311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1247</v>
      </c>
      <c r="D148" s="324"/>
      <c r="E148" s="324"/>
      <c r="F148" s="324" t="s">
        <v>1248</v>
      </c>
      <c r="G148" s="325"/>
      <c r="H148" s="324" t="s">
        <v>58</v>
      </c>
      <c r="I148" s="324" t="s">
        <v>61</v>
      </c>
      <c r="J148" s="324" t="s">
        <v>1249</v>
      </c>
      <c r="K148" s="323"/>
    </row>
    <row r="149" s="1" customFormat="1" ht="17.25" customHeight="1">
      <c r="B149" s="321"/>
      <c r="C149" s="326" t="s">
        <v>1250</v>
      </c>
      <c r="D149" s="326"/>
      <c r="E149" s="326"/>
      <c r="F149" s="327" t="s">
        <v>1251</v>
      </c>
      <c r="G149" s="328"/>
      <c r="H149" s="326"/>
      <c r="I149" s="326"/>
      <c r="J149" s="326" t="s">
        <v>1252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1256</v>
      </c>
      <c r="D151" s="309"/>
      <c r="E151" s="309"/>
      <c r="F151" s="362" t="s">
        <v>1253</v>
      </c>
      <c r="G151" s="309"/>
      <c r="H151" s="361" t="s">
        <v>1292</v>
      </c>
      <c r="I151" s="361" t="s">
        <v>1255</v>
      </c>
      <c r="J151" s="361">
        <v>120</v>
      </c>
      <c r="K151" s="357"/>
    </row>
    <row r="152" s="1" customFormat="1" ht="15" customHeight="1">
      <c r="B152" s="334"/>
      <c r="C152" s="361" t="s">
        <v>1301</v>
      </c>
      <c r="D152" s="309"/>
      <c r="E152" s="309"/>
      <c r="F152" s="362" t="s">
        <v>1253</v>
      </c>
      <c r="G152" s="309"/>
      <c r="H152" s="361" t="s">
        <v>1312</v>
      </c>
      <c r="I152" s="361" t="s">
        <v>1255</v>
      </c>
      <c r="J152" s="361" t="s">
        <v>1303</v>
      </c>
      <c r="K152" s="357"/>
    </row>
    <row r="153" s="1" customFormat="1" ht="15" customHeight="1">
      <c r="B153" s="334"/>
      <c r="C153" s="361" t="s">
        <v>89</v>
      </c>
      <c r="D153" s="309"/>
      <c r="E153" s="309"/>
      <c r="F153" s="362" t="s">
        <v>1253</v>
      </c>
      <c r="G153" s="309"/>
      <c r="H153" s="361" t="s">
        <v>1313</v>
      </c>
      <c r="I153" s="361" t="s">
        <v>1255</v>
      </c>
      <c r="J153" s="361" t="s">
        <v>1303</v>
      </c>
      <c r="K153" s="357"/>
    </row>
    <row r="154" s="1" customFormat="1" ht="15" customHeight="1">
      <c r="B154" s="334"/>
      <c r="C154" s="361" t="s">
        <v>1258</v>
      </c>
      <c r="D154" s="309"/>
      <c r="E154" s="309"/>
      <c r="F154" s="362" t="s">
        <v>80</v>
      </c>
      <c r="G154" s="309"/>
      <c r="H154" s="361" t="s">
        <v>1292</v>
      </c>
      <c r="I154" s="361" t="s">
        <v>1255</v>
      </c>
      <c r="J154" s="361">
        <v>50</v>
      </c>
      <c r="K154" s="357"/>
    </row>
    <row r="155" s="1" customFormat="1" ht="15" customHeight="1">
      <c r="B155" s="334"/>
      <c r="C155" s="361" t="s">
        <v>1260</v>
      </c>
      <c r="D155" s="309"/>
      <c r="E155" s="309"/>
      <c r="F155" s="362" t="s">
        <v>1253</v>
      </c>
      <c r="G155" s="309"/>
      <c r="H155" s="361" t="s">
        <v>1292</v>
      </c>
      <c r="I155" s="361" t="s">
        <v>1262</v>
      </c>
      <c r="J155" s="361"/>
      <c r="K155" s="357"/>
    </row>
    <row r="156" s="1" customFormat="1" ht="15" customHeight="1">
      <c r="B156" s="334"/>
      <c r="C156" s="361" t="s">
        <v>1271</v>
      </c>
      <c r="D156" s="309"/>
      <c r="E156" s="309"/>
      <c r="F156" s="362" t="s">
        <v>80</v>
      </c>
      <c r="G156" s="309"/>
      <c r="H156" s="361" t="s">
        <v>1292</v>
      </c>
      <c r="I156" s="361" t="s">
        <v>1255</v>
      </c>
      <c r="J156" s="361">
        <v>50</v>
      </c>
      <c r="K156" s="357"/>
    </row>
    <row r="157" s="1" customFormat="1" ht="15" customHeight="1">
      <c r="B157" s="334"/>
      <c r="C157" s="361" t="s">
        <v>1279</v>
      </c>
      <c r="D157" s="309"/>
      <c r="E157" s="309"/>
      <c r="F157" s="362" t="s">
        <v>80</v>
      </c>
      <c r="G157" s="309"/>
      <c r="H157" s="361" t="s">
        <v>1292</v>
      </c>
      <c r="I157" s="361" t="s">
        <v>1255</v>
      </c>
      <c r="J157" s="361">
        <v>50</v>
      </c>
      <c r="K157" s="357"/>
    </row>
    <row r="158" s="1" customFormat="1" ht="15" customHeight="1">
      <c r="B158" s="334"/>
      <c r="C158" s="361" t="s">
        <v>1277</v>
      </c>
      <c r="D158" s="309"/>
      <c r="E158" s="309"/>
      <c r="F158" s="362" t="s">
        <v>80</v>
      </c>
      <c r="G158" s="309"/>
      <c r="H158" s="361" t="s">
        <v>1292</v>
      </c>
      <c r="I158" s="361" t="s">
        <v>1255</v>
      </c>
      <c r="J158" s="361">
        <v>50</v>
      </c>
      <c r="K158" s="357"/>
    </row>
    <row r="159" s="1" customFormat="1" ht="15" customHeight="1">
      <c r="B159" s="334"/>
      <c r="C159" s="361" t="s">
        <v>110</v>
      </c>
      <c r="D159" s="309"/>
      <c r="E159" s="309"/>
      <c r="F159" s="362" t="s">
        <v>1253</v>
      </c>
      <c r="G159" s="309"/>
      <c r="H159" s="361" t="s">
        <v>1314</v>
      </c>
      <c r="I159" s="361" t="s">
        <v>1255</v>
      </c>
      <c r="J159" s="361" t="s">
        <v>1315</v>
      </c>
      <c r="K159" s="357"/>
    </row>
    <row r="160" s="1" customFormat="1" ht="15" customHeight="1">
      <c r="B160" s="334"/>
      <c r="C160" s="361" t="s">
        <v>1316</v>
      </c>
      <c r="D160" s="309"/>
      <c r="E160" s="309"/>
      <c r="F160" s="362" t="s">
        <v>1253</v>
      </c>
      <c r="G160" s="309"/>
      <c r="H160" s="361" t="s">
        <v>1317</v>
      </c>
      <c r="I160" s="361" t="s">
        <v>1287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1318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1247</v>
      </c>
      <c r="D166" s="324"/>
      <c r="E166" s="324"/>
      <c r="F166" s="324" t="s">
        <v>1248</v>
      </c>
      <c r="G166" s="366"/>
      <c r="H166" s="367" t="s">
        <v>58</v>
      </c>
      <c r="I166" s="367" t="s">
        <v>61</v>
      </c>
      <c r="J166" s="324" t="s">
        <v>1249</v>
      </c>
      <c r="K166" s="301"/>
    </row>
    <row r="167" s="1" customFormat="1" ht="17.25" customHeight="1">
      <c r="B167" s="302"/>
      <c r="C167" s="326" t="s">
        <v>1250</v>
      </c>
      <c r="D167" s="326"/>
      <c r="E167" s="326"/>
      <c r="F167" s="327" t="s">
        <v>1251</v>
      </c>
      <c r="G167" s="368"/>
      <c r="H167" s="369"/>
      <c r="I167" s="369"/>
      <c r="J167" s="326" t="s">
        <v>1252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1256</v>
      </c>
      <c r="D169" s="309"/>
      <c r="E169" s="309"/>
      <c r="F169" s="332" t="s">
        <v>1253</v>
      </c>
      <c r="G169" s="309"/>
      <c r="H169" s="309" t="s">
        <v>1292</v>
      </c>
      <c r="I169" s="309" t="s">
        <v>1255</v>
      </c>
      <c r="J169" s="309">
        <v>120</v>
      </c>
      <c r="K169" s="357"/>
    </row>
    <row r="170" s="1" customFormat="1" ht="15" customHeight="1">
      <c r="B170" s="334"/>
      <c r="C170" s="309" t="s">
        <v>1301</v>
      </c>
      <c r="D170" s="309"/>
      <c r="E170" s="309"/>
      <c r="F170" s="332" t="s">
        <v>1253</v>
      </c>
      <c r="G170" s="309"/>
      <c r="H170" s="309" t="s">
        <v>1302</v>
      </c>
      <c r="I170" s="309" t="s">
        <v>1255</v>
      </c>
      <c r="J170" s="309" t="s">
        <v>1303</v>
      </c>
      <c r="K170" s="357"/>
    </row>
    <row r="171" s="1" customFormat="1" ht="15" customHeight="1">
      <c r="B171" s="334"/>
      <c r="C171" s="309" t="s">
        <v>89</v>
      </c>
      <c r="D171" s="309"/>
      <c r="E171" s="309"/>
      <c r="F171" s="332" t="s">
        <v>1253</v>
      </c>
      <c r="G171" s="309"/>
      <c r="H171" s="309" t="s">
        <v>1319</v>
      </c>
      <c r="I171" s="309" t="s">
        <v>1255</v>
      </c>
      <c r="J171" s="309" t="s">
        <v>1303</v>
      </c>
      <c r="K171" s="357"/>
    </row>
    <row r="172" s="1" customFormat="1" ht="15" customHeight="1">
      <c r="B172" s="334"/>
      <c r="C172" s="309" t="s">
        <v>1258</v>
      </c>
      <c r="D172" s="309"/>
      <c r="E172" s="309"/>
      <c r="F172" s="332" t="s">
        <v>80</v>
      </c>
      <c r="G172" s="309"/>
      <c r="H172" s="309" t="s">
        <v>1319</v>
      </c>
      <c r="I172" s="309" t="s">
        <v>1255</v>
      </c>
      <c r="J172" s="309">
        <v>50</v>
      </c>
      <c r="K172" s="357"/>
    </row>
    <row r="173" s="1" customFormat="1" ht="15" customHeight="1">
      <c r="B173" s="334"/>
      <c r="C173" s="309" t="s">
        <v>1260</v>
      </c>
      <c r="D173" s="309"/>
      <c r="E173" s="309"/>
      <c r="F173" s="332" t="s">
        <v>1253</v>
      </c>
      <c r="G173" s="309"/>
      <c r="H173" s="309" t="s">
        <v>1319</v>
      </c>
      <c r="I173" s="309" t="s">
        <v>1262</v>
      </c>
      <c r="J173" s="309"/>
      <c r="K173" s="357"/>
    </row>
    <row r="174" s="1" customFormat="1" ht="15" customHeight="1">
      <c r="B174" s="334"/>
      <c r="C174" s="309" t="s">
        <v>1271</v>
      </c>
      <c r="D174" s="309"/>
      <c r="E174" s="309"/>
      <c r="F174" s="332" t="s">
        <v>80</v>
      </c>
      <c r="G174" s="309"/>
      <c r="H174" s="309" t="s">
        <v>1319</v>
      </c>
      <c r="I174" s="309" t="s">
        <v>1255</v>
      </c>
      <c r="J174" s="309">
        <v>50</v>
      </c>
      <c r="K174" s="357"/>
    </row>
    <row r="175" s="1" customFormat="1" ht="15" customHeight="1">
      <c r="B175" s="334"/>
      <c r="C175" s="309" t="s">
        <v>1279</v>
      </c>
      <c r="D175" s="309"/>
      <c r="E175" s="309"/>
      <c r="F175" s="332" t="s">
        <v>80</v>
      </c>
      <c r="G175" s="309"/>
      <c r="H175" s="309" t="s">
        <v>1319</v>
      </c>
      <c r="I175" s="309" t="s">
        <v>1255</v>
      </c>
      <c r="J175" s="309">
        <v>50</v>
      </c>
      <c r="K175" s="357"/>
    </row>
    <row r="176" s="1" customFormat="1" ht="15" customHeight="1">
      <c r="B176" s="334"/>
      <c r="C176" s="309" t="s">
        <v>1277</v>
      </c>
      <c r="D176" s="309"/>
      <c r="E176" s="309"/>
      <c r="F176" s="332" t="s">
        <v>80</v>
      </c>
      <c r="G176" s="309"/>
      <c r="H176" s="309" t="s">
        <v>1319</v>
      </c>
      <c r="I176" s="309" t="s">
        <v>1255</v>
      </c>
      <c r="J176" s="309">
        <v>50</v>
      </c>
      <c r="K176" s="357"/>
    </row>
    <row r="177" s="1" customFormat="1" ht="15" customHeight="1">
      <c r="B177" s="334"/>
      <c r="C177" s="309" t="s">
        <v>128</v>
      </c>
      <c r="D177" s="309"/>
      <c r="E177" s="309"/>
      <c r="F177" s="332" t="s">
        <v>1253</v>
      </c>
      <c r="G177" s="309"/>
      <c r="H177" s="309" t="s">
        <v>1320</v>
      </c>
      <c r="I177" s="309" t="s">
        <v>1321</v>
      </c>
      <c r="J177" s="309"/>
      <c r="K177" s="357"/>
    </row>
    <row r="178" s="1" customFormat="1" ht="15" customHeight="1">
      <c r="B178" s="334"/>
      <c r="C178" s="309" t="s">
        <v>61</v>
      </c>
      <c r="D178" s="309"/>
      <c r="E178" s="309"/>
      <c r="F178" s="332" t="s">
        <v>1253</v>
      </c>
      <c r="G178" s="309"/>
      <c r="H178" s="309" t="s">
        <v>1322</v>
      </c>
      <c r="I178" s="309" t="s">
        <v>1323</v>
      </c>
      <c r="J178" s="309">
        <v>1</v>
      </c>
      <c r="K178" s="357"/>
    </row>
    <row r="179" s="1" customFormat="1" ht="15" customHeight="1">
      <c r="B179" s="334"/>
      <c r="C179" s="309" t="s">
        <v>57</v>
      </c>
      <c r="D179" s="309"/>
      <c r="E179" s="309"/>
      <c r="F179" s="332" t="s">
        <v>1253</v>
      </c>
      <c r="G179" s="309"/>
      <c r="H179" s="309" t="s">
        <v>1324</v>
      </c>
      <c r="I179" s="309" t="s">
        <v>1255</v>
      </c>
      <c r="J179" s="309">
        <v>20</v>
      </c>
      <c r="K179" s="357"/>
    </row>
    <row r="180" s="1" customFormat="1" ht="15" customHeight="1">
      <c r="B180" s="334"/>
      <c r="C180" s="309" t="s">
        <v>58</v>
      </c>
      <c r="D180" s="309"/>
      <c r="E180" s="309"/>
      <c r="F180" s="332" t="s">
        <v>1253</v>
      </c>
      <c r="G180" s="309"/>
      <c r="H180" s="309" t="s">
        <v>1325</v>
      </c>
      <c r="I180" s="309" t="s">
        <v>1255</v>
      </c>
      <c r="J180" s="309">
        <v>255</v>
      </c>
      <c r="K180" s="357"/>
    </row>
    <row r="181" s="1" customFormat="1" ht="15" customHeight="1">
      <c r="B181" s="334"/>
      <c r="C181" s="309" t="s">
        <v>129</v>
      </c>
      <c r="D181" s="309"/>
      <c r="E181" s="309"/>
      <c r="F181" s="332" t="s">
        <v>1253</v>
      </c>
      <c r="G181" s="309"/>
      <c r="H181" s="309" t="s">
        <v>1217</v>
      </c>
      <c r="I181" s="309" t="s">
        <v>1255</v>
      </c>
      <c r="J181" s="309">
        <v>10</v>
      </c>
      <c r="K181" s="357"/>
    </row>
    <row r="182" s="1" customFormat="1" ht="15" customHeight="1">
      <c r="B182" s="334"/>
      <c r="C182" s="309" t="s">
        <v>130</v>
      </c>
      <c r="D182" s="309"/>
      <c r="E182" s="309"/>
      <c r="F182" s="332" t="s">
        <v>1253</v>
      </c>
      <c r="G182" s="309"/>
      <c r="H182" s="309" t="s">
        <v>1326</v>
      </c>
      <c r="I182" s="309" t="s">
        <v>1287</v>
      </c>
      <c r="J182" s="309"/>
      <c r="K182" s="357"/>
    </row>
    <row r="183" s="1" customFormat="1" ht="15" customHeight="1">
      <c r="B183" s="334"/>
      <c r="C183" s="309" t="s">
        <v>1327</v>
      </c>
      <c r="D183" s="309"/>
      <c r="E183" s="309"/>
      <c r="F183" s="332" t="s">
        <v>1253</v>
      </c>
      <c r="G183" s="309"/>
      <c r="H183" s="309" t="s">
        <v>1328</v>
      </c>
      <c r="I183" s="309" t="s">
        <v>1287</v>
      </c>
      <c r="J183" s="309"/>
      <c r="K183" s="357"/>
    </row>
    <row r="184" s="1" customFormat="1" ht="15" customHeight="1">
      <c r="B184" s="334"/>
      <c r="C184" s="309" t="s">
        <v>1316</v>
      </c>
      <c r="D184" s="309"/>
      <c r="E184" s="309"/>
      <c r="F184" s="332" t="s">
        <v>1253</v>
      </c>
      <c r="G184" s="309"/>
      <c r="H184" s="309" t="s">
        <v>1329</v>
      </c>
      <c r="I184" s="309" t="s">
        <v>1287</v>
      </c>
      <c r="J184" s="309"/>
      <c r="K184" s="357"/>
    </row>
    <row r="185" s="1" customFormat="1" ht="15" customHeight="1">
      <c r="B185" s="334"/>
      <c r="C185" s="309" t="s">
        <v>132</v>
      </c>
      <c r="D185" s="309"/>
      <c r="E185" s="309"/>
      <c r="F185" s="332" t="s">
        <v>80</v>
      </c>
      <c r="G185" s="309"/>
      <c r="H185" s="309" t="s">
        <v>1330</v>
      </c>
      <c r="I185" s="309" t="s">
        <v>1255</v>
      </c>
      <c r="J185" s="309">
        <v>50</v>
      </c>
      <c r="K185" s="357"/>
    </row>
    <row r="186" s="1" customFormat="1" ht="15" customHeight="1">
      <c r="B186" s="334"/>
      <c r="C186" s="309" t="s">
        <v>1331</v>
      </c>
      <c r="D186" s="309"/>
      <c r="E186" s="309"/>
      <c r="F186" s="332" t="s">
        <v>80</v>
      </c>
      <c r="G186" s="309"/>
      <c r="H186" s="309" t="s">
        <v>1332</v>
      </c>
      <c r="I186" s="309" t="s">
        <v>1333</v>
      </c>
      <c r="J186" s="309"/>
      <c r="K186" s="357"/>
    </row>
    <row r="187" s="1" customFormat="1" ht="15" customHeight="1">
      <c r="B187" s="334"/>
      <c r="C187" s="309" t="s">
        <v>1334</v>
      </c>
      <c r="D187" s="309"/>
      <c r="E187" s="309"/>
      <c r="F187" s="332" t="s">
        <v>80</v>
      </c>
      <c r="G187" s="309"/>
      <c r="H187" s="309" t="s">
        <v>1335</v>
      </c>
      <c r="I187" s="309" t="s">
        <v>1333</v>
      </c>
      <c r="J187" s="309"/>
      <c r="K187" s="357"/>
    </row>
    <row r="188" s="1" customFormat="1" ht="15" customHeight="1">
      <c r="B188" s="334"/>
      <c r="C188" s="309" t="s">
        <v>1336</v>
      </c>
      <c r="D188" s="309"/>
      <c r="E188" s="309"/>
      <c r="F188" s="332" t="s">
        <v>80</v>
      </c>
      <c r="G188" s="309"/>
      <c r="H188" s="309" t="s">
        <v>1337</v>
      </c>
      <c r="I188" s="309" t="s">
        <v>1333</v>
      </c>
      <c r="J188" s="309"/>
      <c r="K188" s="357"/>
    </row>
    <row r="189" s="1" customFormat="1" ht="15" customHeight="1">
      <c r="B189" s="334"/>
      <c r="C189" s="370" t="s">
        <v>1338</v>
      </c>
      <c r="D189" s="309"/>
      <c r="E189" s="309"/>
      <c r="F189" s="332" t="s">
        <v>80</v>
      </c>
      <c r="G189" s="309"/>
      <c r="H189" s="309" t="s">
        <v>1339</v>
      </c>
      <c r="I189" s="309" t="s">
        <v>1340</v>
      </c>
      <c r="J189" s="371" t="s">
        <v>1341</v>
      </c>
      <c r="K189" s="357"/>
    </row>
    <row r="190" s="18" customFormat="1" ht="15" customHeight="1">
      <c r="B190" s="372"/>
      <c r="C190" s="373" t="s">
        <v>1342</v>
      </c>
      <c r="D190" s="374"/>
      <c r="E190" s="374"/>
      <c r="F190" s="375" t="s">
        <v>80</v>
      </c>
      <c r="G190" s="374"/>
      <c r="H190" s="374" t="s">
        <v>1343</v>
      </c>
      <c r="I190" s="374" t="s">
        <v>1340</v>
      </c>
      <c r="J190" s="376" t="s">
        <v>1341</v>
      </c>
      <c r="K190" s="377"/>
    </row>
    <row r="191" s="1" customFormat="1" ht="15" customHeight="1">
      <c r="B191" s="334"/>
      <c r="C191" s="370" t="s">
        <v>46</v>
      </c>
      <c r="D191" s="309"/>
      <c r="E191" s="309"/>
      <c r="F191" s="332" t="s">
        <v>1253</v>
      </c>
      <c r="G191" s="309"/>
      <c r="H191" s="306" t="s">
        <v>1344</v>
      </c>
      <c r="I191" s="309" t="s">
        <v>1345</v>
      </c>
      <c r="J191" s="309"/>
      <c r="K191" s="357"/>
    </row>
    <row r="192" s="1" customFormat="1" ht="15" customHeight="1">
      <c r="B192" s="334"/>
      <c r="C192" s="370" t="s">
        <v>1346</v>
      </c>
      <c r="D192" s="309"/>
      <c r="E192" s="309"/>
      <c r="F192" s="332" t="s">
        <v>1253</v>
      </c>
      <c r="G192" s="309"/>
      <c r="H192" s="309" t="s">
        <v>1347</v>
      </c>
      <c r="I192" s="309" t="s">
        <v>1287</v>
      </c>
      <c r="J192" s="309"/>
      <c r="K192" s="357"/>
    </row>
    <row r="193" s="1" customFormat="1" ht="15" customHeight="1">
      <c r="B193" s="334"/>
      <c r="C193" s="370" t="s">
        <v>1348</v>
      </c>
      <c r="D193" s="309"/>
      <c r="E193" s="309"/>
      <c r="F193" s="332" t="s">
        <v>1253</v>
      </c>
      <c r="G193" s="309"/>
      <c r="H193" s="309" t="s">
        <v>1349</v>
      </c>
      <c r="I193" s="309" t="s">
        <v>1287</v>
      </c>
      <c r="J193" s="309"/>
      <c r="K193" s="357"/>
    </row>
    <row r="194" s="1" customFormat="1" ht="15" customHeight="1">
      <c r="B194" s="334"/>
      <c r="C194" s="370" t="s">
        <v>1350</v>
      </c>
      <c r="D194" s="309"/>
      <c r="E194" s="309"/>
      <c r="F194" s="332" t="s">
        <v>80</v>
      </c>
      <c r="G194" s="309"/>
      <c r="H194" s="309" t="s">
        <v>1351</v>
      </c>
      <c r="I194" s="309" t="s">
        <v>1287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1352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1353</v>
      </c>
      <c r="D201" s="379"/>
      <c r="E201" s="379"/>
      <c r="F201" s="379" t="s">
        <v>1354</v>
      </c>
      <c r="G201" s="380"/>
      <c r="H201" s="379" t="s">
        <v>1355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1345</v>
      </c>
      <c r="D203" s="309"/>
      <c r="E203" s="309"/>
      <c r="F203" s="332" t="s">
        <v>47</v>
      </c>
      <c r="G203" s="309"/>
      <c r="H203" s="309" t="s">
        <v>1356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48</v>
      </c>
      <c r="G204" s="309"/>
      <c r="H204" s="309" t="s">
        <v>1357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51</v>
      </c>
      <c r="G205" s="309"/>
      <c r="H205" s="309" t="s">
        <v>1358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49</v>
      </c>
      <c r="G206" s="309"/>
      <c r="H206" s="309" t="s">
        <v>1359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50</v>
      </c>
      <c r="G207" s="309"/>
      <c r="H207" s="309" t="s">
        <v>1360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1299</v>
      </c>
      <c r="D209" s="309"/>
      <c r="E209" s="309"/>
      <c r="F209" s="332" t="s">
        <v>82</v>
      </c>
      <c r="G209" s="309"/>
      <c r="H209" s="309" t="s">
        <v>1361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1196</v>
      </c>
      <c r="G210" s="309"/>
      <c r="H210" s="309" t="s">
        <v>1197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1194</v>
      </c>
      <c r="G211" s="309"/>
      <c r="H211" s="309" t="s">
        <v>1362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1198</v>
      </c>
      <c r="G212" s="370"/>
      <c r="H212" s="361" t="s">
        <v>1199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1200</v>
      </c>
      <c r="G213" s="370"/>
      <c r="H213" s="361" t="s">
        <v>1363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1323</v>
      </c>
      <c r="D215" s="309"/>
      <c r="E215" s="309"/>
      <c r="F215" s="332">
        <v>1</v>
      </c>
      <c r="G215" s="370"/>
      <c r="H215" s="361" t="s">
        <v>1364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1365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1366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1367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josef.tomec</dc:creator>
  <cp:lastModifiedBy>josef.tomec</cp:lastModifiedBy>
  <dcterms:created xsi:type="dcterms:W3CDTF">2026-06-08T12:32:09Z</dcterms:created>
  <dcterms:modified xsi:type="dcterms:W3CDTF">2026-06-08T12:32:16Z</dcterms:modified>
</cp:coreProperties>
</file>